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430" yWindow="0" windowWidth="11715" windowHeight="12330" tabRatio="814" activeTab="2"/>
  </bookViews>
  <sheets>
    <sheet name="Entradas_Vble" sheetId="31" r:id="rId1"/>
    <sheet name="Hoja1" sheetId="34" r:id="rId2"/>
    <sheet name="Calculo" sheetId="16" r:id="rId3"/>
    <sheet name="Despiece refuerzo" sheetId="30" r:id="rId4"/>
    <sheet name="TablaSheet" sheetId="32" r:id="rId5"/>
    <sheet name="Plano" sheetId="33" r:id="rId6"/>
    <sheet name="SNAP - TRANS" sheetId="35" r:id="rId7"/>
    <sheet name="SNAP - XY" sheetId="38" r:id="rId8"/>
  </sheets>
  <functionGroups builtInGroupCount="17"/>
  <definedNames>
    <definedName name="A" localSheetId="7">#REF!</definedName>
    <definedName name="A">#REF!</definedName>
    <definedName name="_xlnm.Print_Area" localSheetId="2">Calculo!$A$1:$L$224</definedName>
    <definedName name="B" localSheetId="7">#REF!</definedName>
    <definedName name="B">#REF!</definedName>
    <definedName name="D" localSheetId="7">#REF!</definedName>
    <definedName name="D">#REF!</definedName>
    <definedName name="DD" localSheetId="7">#REF!</definedName>
    <definedName name="DD">#REF!</definedName>
    <definedName name="E" localSheetId="7">#REF!</definedName>
    <definedName name="E">#REF!</definedName>
    <definedName name="EE" localSheetId="7">#REF!</definedName>
    <definedName name="EE">#REF!</definedName>
    <definedName name="H" localSheetId="7">#REF!</definedName>
    <definedName name="H">#REF!</definedName>
    <definedName name="I" localSheetId="7">#REF!</definedName>
    <definedName name="I">#REF!</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16" l="1"/>
  <c r="Q4" i="16"/>
  <c r="B39" i="16"/>
  <c r="B40" i="16"/>
  <c r="B43" i="16" s="1"/>
  <c r="F37" i="16"/>
  <c r="F36" i="16"/>
  <c r="C197" i="16" l="1"/>
  <c r="B196" i="16" l="1"/>
  <c r="F16" i="34" l="1"/>
  <c r="M192" i="16" l="1"/>
  <c r="I159" i="16"/>
  <c r="L200" i="16"/>
  <c r="A22" i="34"/>
  <c r="A21" i="34" l="1"/>
  <c r="A108" i="38" l="1"/>
  <c r="F107" i="38"/>
  <c r="E107" i="38"/>
  <c r="C107" i="38"/>
  <c r="B107" i="38"/>
  <c r="A107" i="38"/>
  <c r="E106" i="38"/>
  <c r="C106" i="38"/>
  <c r="A106" i="38"/>
  <c r="F105" i="38"/>
  <c r="E105" i="38"/>
  <c r="D105" i="38"/>
  <c r="C105" i="38"/>
  <c r="A105" i="38"/>
  <c r="F104" i="38"/>
  <c r="E104" i="38"/>
  <c r="C104" i="38"/>
  <c r="A104" i="38"/>
  <c r="F103" i="38"/>
  <c r="E103" i="38"/>
  <c r="C103" i="38"/>
  <c r="B103" i="38"/>
  <c r="A103" i="38"/>
  <c r="E102" i="38"/>
  <c r="C102" i="38"/>
  <c r="A102" i="38"/>
  <c r="F101" i="38"/>
  <c r="E101" i="38"/>
  <c r="D101" i="38"/>
  <c r="C101" i="38"/>
  <c r="A101" i="38"/>
  <c r="F100" i="38"/>
  <c r="E100" i="38"/>
  <c r="C100" i="38"/>
  <c r="A100" i="38"/>
  <c r="A99" i="38"/>
  <c r="C99" i="38"/>
  <c r="D99" i="38"/>
  <c r="E99" i="38"/>
  <c r="F99" i="38"/>
  <c r="F98" i="38"/>
  <c r="E98" i="38"/>
  <c r="C98" i="38"/>
  <c r="A98" i="38"/>
  <c r="F97" i="38"/>
  <c r="E97" i="38"/>
  <c r="C97" i="38"/>
  <c r="A97" i="38"/>
  <c r="E96" i="38"/>
  <c r="C96" i="38"/>
  <c r="A96" i="38"/>
  <c r="F95" i="38"/>
  <c r="E95" i="38"/>
  <c r="C95" i="38"/>
  <c r="A95" i="38"/>
  <c r="E94" i="38"/>
  <c r="C94" i="38"/>
  <c r="A94" i="38"/>
  <c r="F93" i="38"/>
  <c r="E93" i="38"/>
  <c r="D93" i="38"/>
  <c r="C93" i="38"/>
  <c r="B93" i="38"/>
  <c r="A93" i="38"/>
  <c r="F92" i="38"/>
  <c r="E92" i="38"/>
  <c r="C92" i="38"/>
  <c r="A92" i="38"/>
  <c r="F91" i="38"/>
  <c r="E91" i="38"/>
  <c r="C91" i="38"/>
  <c r="A91" i="38"/>
  <c r="E90" i="38"/>
  <c r="C90" i="38"/>
  <c r="A90" i="38"/>
  <c r="F89" i="38"/>
  <c r="E89" i="38"/>
  <c r="C89" i="38"/>
  <c r="A89" i="38"/>
  <c r="E88" i="38"/>
  <c r="C88" i="38"/>
  <c r="A88" i="38"/>
  <c r="F87" i="38"/>
  <c r="E87" i="38"/>
  <c r="D87" i="38"/>
  <c r="C87" i="38"/>
  <c r="B87" i="38"/>
  <c r="A87" i="38"/>
  <c r="F86" i="38"/>
  <c r="E86" i="38"/>
  <c r="D86" i="38"/>
  <c r="C86" i="38"/>
  <c r="B86" i="38"/>
  <c r="A86" i="38"/>
  <c r="F85" i="38"/>
  <c r="E85" i="38"/>
  <c r="C85" i="38"/>
  <c r="A85" i="38"/>
  <c r="E84" i="38"/>
  <c r="C84" i="38"/>
  <c r="A84" i="38"/>
  <c r="E83" i="38"/>
  <c r="C83" i="38"/>
  <c r="A83" i="38"/>
  <c r="E82" i="38"/>
  <c r="C82" i="38"/>
  <c r="A82" i="38"/>
  <c r="F81" i="38"/>
  <c r="E81" i="38"/>
  <c r="D81" i="38"/>
  <c r="C81" i="38"/>
  <c r="B81" i="38"/>
  <c r="A81" i="38"/>
  <c r="F80" i="38"/>
  <c r="E80" i="38"/>
  <c r="C80" i="38"/>
  <c r="A80" i="38"/>
  <c r="F79" i="38"/>
  <c r="E79" i="38"/>
  <c r="C79" i="38"/>
  <c r="A79" i="38"/>
  <c r="F78" i="38"/>
  <c r="E78" i="38"/>
  <c r="C78" i="38"/>
  <c r="A78" i="38"/>
  <c r="E77" i="38"/>
  <c r="C77" i="38"/>
  <c r="A77" i="38"/>
  <c r="E76" i="38"/>
  <c r="C76" i="38"/>
  <c r="A76" i="38"/>
  <c r="F75" i="38"/>
  <c r="E75" i="38"/>
  <c r="D75" i="38"/>
  <c r="C75" i="38"/>
  <c r="B75" i="38"/>
  <c r="A75" i="38"/>
  <c r="F74" i="38"/>
  <c r="E74" i="38"/>
  <c r="D74" i="38"/>
  <c r="C74" i="38"/>
  <c r="B74" i="38"/>
  <c r="A74" i="38"/>
  <c r="F73" i="38"/>
  <c r="E73" i="38"/>
  <c r="C73" i="38"/>
  <c r="A73" i="38"/>
  <c r="F72" i="38"/>
  <c r="E72" i="38"/>
  <c r="C72" i="38"/>
  <c r="A72" i="38"/>
  <c r="E71" i="38"/>
  <c r="C71" i="38"/>
  <c r="A71" i="38"/>
  <c r="E70" i="38"/>
  <c r="C70" i="38"/>
  <c r="A70" i="38"/>
  <c r="E69" i="38"/>
  <c r="C69" i="38"/>
  <c r="A69" i="38"/>
  <c r="F68" i="38"/>
  <c r="E68" i="38"/>
  <c r="D68" i="38"/>
  <c r="C68" i="38"/>
  <c r="B68" i="38"/>
  <c r="A68" i="38"/>
  <c r="F67" i="38"/>
  <c r="E67" i="38"/>
  <c r="C67" i="38"/>
  <c r="A67" i="38"/>
  <c r="E66" i="38"/>
  <c r="C66" i="38"/>
  <c r="A66" i="38"/>
  <c r="F65" i="38"/>
  <c r="E65" i="38"/>
  <c r="C65" i="38"/>
  <c r="A65" i="38"/>
  <c r="E64" i="38"/>
  <c r="C64" i="38"/>
  <c r="A64" i="38"/>
  <c r="E63" i="38"/>
  <c r="C63" i="38"/>
  <c r="A63" i="38"/>
  <c r="F62" i="38"/>
  <c r="E62" i="38"/>
  <c r="D62" i="38"/>
  <c r="C62" i="38"/>
  <c r="B62" i="38"/>
  <c r="A62" i="38"/>
  <c r="F61" i="38"/>
  <c r="E61" i="38"/>
  <c r="D61" i="38"/>
  <c r="C61" i="38"/>
  <c r="B61" i="38"/>
  <c r="A61" i="38"/>
  <c r="F60" i="38"/>
  <c r="C60" i="38"/>
  <c r="A60" i="38"/>
  <c r="E59" i="38"/>
  <c r="C59" i="38"/>
  <c r="A59" i="38"/>
  <c r="E58" i="38"/>
  <c r="C58" i="38"/>
  <c r="A58" i="38"/>
  <c r="E57" i="38"/>
  <c r="C57" i="38"/>
  <c r="A57" i="38"/>
  <c r="F56" i="38"/>
  <c r="E56" i="38"/>
  <c r="D56" i="38"/>
  <c r="C56" i="38"/>
  <c r="A56" i="38"/>
  <c r="I197" i="38"/>
  <c r="I196" i="38"/>
  <c r="I195" i="38"/>
  <c r="I194" i="38"/>
  <c r="I193" i="38"/>
  <c r="I192" i="38"/>
  <c r="I191" i="38"/>
  <c r="E189" i="38"/>
  <c r="D189" i="38"/>
  <c r="C189" i="38"/>
  <c r="A189" i="38"/>
  <c r="E188" i="38"/>
  <c r="D188" i="38"/>
  <c r="C188" i="38"/>
  <c r="A188" i="38"/>
  <c r="E187" i="38"/>
  <c r="D187" i="38"/>
  <c r="C187" i="38"/>
  <c r="A187" i="38"/>
  <c r="E186" i="38"/>
  <c r="D186" i="38"/>
  <c r="C186" i="38"/>
  <c r="A186" i="38"/>
  <c r="E185" i="38"/>
  <c r="D185" i="38"/>
  <c r="C185" i="38"/>
  <c r="A185" i="38"/>
  <c r="E184" i="38"/>
  <c r="D184" i="38"/>
  <c r="C184" i="38"/>
  <c r="A184" i="38"/>
  <c r="E183" i="38"/>
  <c r="B183" i="38"/>
  <c r="A183" i="38"/>
  <c r="E182" i="38"/>
  <c r="D182" i="38"/>
  <c r="C182" i="38"/>
  <c r="B182" i="38"/>
  <c r="A182" i="38"/>
  <c r="E181" i="38"/>
  <c r="D181" i="38"/>
  <c r="C181" i="38"/>
  <c r="B181" i="38"/>
  <c r="A181" i="38"/>
  <c r="E180" i="38"/>
  <c r="D180" i="38"/>
  <c r="C180" i="38"/>
  <c r="A180" i="38"/>
  <c r="E179" i="38"/>
  <c r="D179" i="38"/>
  <c r="C179" i="38"/>
  <c r="A179" i="38"/>
  <c r="F178" i="38"/>
  <c r="E178" i="38"/>
  <c r="D178" i="38"/>
  <c r="C178" i="38"/>
  <c r="B178" i="38"/>
  <c r="A178" i="38"/>
  <c r="F177" i="38"/>
  <c r="E177" i="38"/>
  <c r="D177" i="38"/>
  <c r="A177" i="38"/>
  <c r="F176" i="38"/>
  <c r="E176" i="38"/>
  <c r="D176" i="38"/>
  <c r="C176" i="38"/>
  <c r="A176" i="38"/>
  <c r="F175" i="38"/>
  <c r="E175" i="38"/>
  <c r="D175" i="38"/>
  <c r="C175" i="38"/>
  <c r="B175" i="38"/>
  <c r="A175" i="38"/>
  <c r="E174" i="38"/>
  <c r="C174" i="38"/>
  <c r="A174" i="38"/>
  <c r="F173" i="38"/>
  <c r="E173" i="38"/>
  <c r="D173" i="38"/>
  <c r="C173" i="38"/>
  <c r="B173" i="38"/>
  <c r="A173" i="38"/>
  <c r="F172" i="38"/>
  <c r="E172" i="38"/>
  <c r="D172" i="38"/>
  <c r="C172" i="38"/>
  <c r="B172" i="38"/>
  <c r="A172" i="38"/>
  <c r="F171" i="38"/>
  <c r="E171" i="38"/>
  <c r="C171" i="38"/>
  <c r="A171" i="38"/>
  <c r="E170" i="38"/>
  <c r="C170" i="38"/>
  <c r="A170" i="38"/>
  <c r="F169" i="38"/>
  <c r="C169" i="38"/>
  <c r="A169" i="38"/>
  <c r="E168" i="38"/>
  <c r="C168" i="38"/>
  <c r="A168" i="38"/>
  <c r="E167" i="38"/>
  <c r="C167" i="38"/>
  <c r="A167" i="38"/>
  <c r="F166" i="38"/>
  <c r="E166" i="38"/>
  <c r="D166" i="38"/>
  <c r="C166" i="38"/>
  <c r="B166" i="38"/>
  <c r="A166" i="38"/>
  <c r="E165" i="38"/>
  <c r="C165" i="38"/>
  <c r="B165" i="38"/>
  <c r="A165" i="38"/>
  <c r="E164" i="38"/>
  <c r="D164" i="38"/>
  <c r="C164" i="38"/>
  <c r="B164" i="38"/>
  <c r="A164" i="38"/>
  <c r="E163" i="38"/>
  <c r="D163" i="38"/>
  <c r="C163" i="38"/>
  <c r="B163" i="38"/>
  <c r="A163" i="38"/>
  <c r="E162" i="38"/>
  <c r="C162" i="38"/>
  <c r="B162" i="38"/>
  <c r="A162" i="38"/>
  <c r="E161" i="38"/>
  <c r="C161" i="38"/>
  <c r="B161" i="38"/>
  <c r="A161" i="38"/>
  <c r="E160" i="38"/>
  <c r="C160" i="38"/>
  <c r="B160" i="38"/>
  <c r="A160" i="38"/>
  <c r="E159" i="38"/>
  <c r="C159" i="38"/>
  <c r="A159" i="38"/>
  <c r="E158" i="38"/>
  <c r="C158" i="38"/>
  <c r="B158" i="38"/>
  <c r="A158" i="38"/>
  <c r="E157" i="38"/>
  <c r="C157" i="38"/>
  <c r="A157" i="38"/>
  <c r="E156" i="38"/>
  <c r="C156" i="38"/>
  <c r="A156" i="38"/>
  <c r="E155" i="38"/>
  <c r="C155" i="38"/>
  <c r="A155" i="38"/>
  <c r="F154" i="38"/>
  <c r="D154" i="38"/>
  <c r="C154" i="38"/>
  <c r="B154" i="38"/>
  <c r="A154" i="38"/>
  <c r="F153" i="38"/>
  <c r="E153" i="38"/>
  <c r="D153" i="38"/>
  <c r="C153" i="38"/>
  <c r="B153" i="38"/>
  <c r="A153" i="38"/>
  <c r="F152" i="38"/>
  <c r="E152" i="38"/>
  <c r="C152" i="38"/>
  <c r="A152" i="38"/>
  <c r="F151" i="38"/>
  <c r="E151" i="38"/>
  <c r="C151" i="38"/>
  <c r="A151" i="38"/>
  <c r="E150" i="38"/>
  <c r="C150" i="38"/>
  <c r="A150" i="38"/>
  <c r="F149" i="38"/>
  <c r="E149" i="38"/>
  <c r="C149" i="38"/>
  <c r="A149" i="38"/>
  <c r="F148" i="38"/>
  <c r="E148" i="38"/>
  <c r="D148" i="38"/>
  <c r="C148" i="38"/>
  <c r="B148" i="38"/>
  <c r="A148" i="38"/>
  <c r="F147" i="38"/>
  <c r="E147" i="38"/>
  <c r="C147" i="38"/>
  <c r="A147" i="38"/>
  <c r="E146" i="38"/>
  <c r="C146" i="38"/>
  <c r="A146" i="38"/>
  <c r="F145" i="38"/>
  <c r="E145" i="38"/>
  <c r="D145" i="38"/>
  <c r="C145" i="38"/>
  <c r="B145" i="38"/>
  <c r="A145" i="38"/>
  <c r="B140" i="38"/>
  <c r="C138" i="38"/>
  <c r="C137" i="38"/>
  <c r="A137" i="38"/>
  <c r="E136" i="38"/>
  <c r="D136" i="38"/>
  <c r="C136" i="38"/>
  <c r="A136" i="38"/>
  <c r="E135" i="38"/>
  <c r="D135" i="38"/>
  <c r="C135" i="38"/>
  <c r="A135" i="38"/>
  <c r="E134" i="38"/>
  <c r="D134" i="38"/>
  <c r="A134" i="38"/>
  <c r="E133" i="38"/>
  <c r="D133" i="38"/>
  <c r="C133" i="38"/>
  <c r="A133" i="38"/>
  <c r="F132" i="38"/>
  <c r="E132" i="38"/>
  <c r="D132" i="38"/>
  <c r="C132" i="38"/>
  <c r="B132" i="38"/>
  <c r="A132" i="38"/>
  <c r="D131" i="38"/>
  <c r="C131" i="38"/>
  <c r="D130" i="38"/>
  <c r="C130" i="38"/>
  <c r="D129" i="38"/>
  <c r="C129" i="38"/>
  <c r="D128" i="38"/>
  <c r="C128" i="38"/>
  <c r="F127" i="38"/>
  <c r="E127" i="38"/>
  <c r="D127" i="38"/>
  <c r="C127" i="38"/>
  <c r="F126" i="38"/>
  <c r="E126" i="38"/>
  <c r="D126" i="38"/>
  <c r="C126" i="38"/>
  <c r="D125" i="38"/>
  <c r="C125" i="38"/>
  <c r="E124" i="38"/>
  <c r="E123" i="38"/>
  <c r="E122" i="38"/>
  <c r="C122" i="38"/>
  <c r="B122" i="38"/>
  <c r="A122" i="38"/>
  <c r="E121" i="38"/>
  <c r="D121" i="38"/>
  <c r="C121" i="38"/>
  <c r="B121" i="38"/>
  <c r="A121" i="38"/>
  <c r="F120" i="38"/>
  <c r="E120" i="38"/>
  <c r="D120" i="38"/>
  <c r="C120" i="38"/>
  <c r="B120" i="38"/>
  <c r="A120" i="38"/>
  <c r="A119" i="38"/>
  <c r="A117" i="38"/>
  <c r="C116" i="38"/>
  <c r="A116" i="38"/>
  <c r="F115" i="38"/>
  <c r="E115" i="38"/>
  <c r="C115" i="38"/>
  <c r="A115" i="38"/>
  <c r="F114" i="38"/>
  <c r="E114" i="38"/>
  <c r="C114" i="38"/>
  <c r="A114" i="38"/>
  <c r="F113" i="38"/>
  <c r="E113" i="38"/>
  <c r="C113" i="38"/>
  <c r="A113" i="38"/>
  <c r="E112" i="38"/>
  <c r="C112" i="38"/>
  <c r="A112" i="38"/>
  <c r="E111" i="38"/>
  <c r="C111" i="38"/>
  <c r="A111" i="38"/>
  <c r="E110" i="38"/>
  <c r="C110" i="38"/>
  <c r="A110" i="38"/>
  <c r="F55" i="38"/>
  <c r="E55" i="38"/>
  <c r="C55" i="38"/>
  <c r="A55" i="38"/>
  <c r="E54" i="38"/>
  <c r="C54" i="38"/>
  <c r="A54" i="38"/>
  <c r="E53" i="38"/>
  <c r="C53" i="38"/>
  <c r="A53" i="38"/>
  <c r="C52" i="38"/>
  <c r="A52" i="38"/>
  <c r="A51" i="38"/>
  <c r="E50" i="38"/>
  <c r="C50" i="38"/>
  <c r="A50" i="38"/>
  <c r="E49" i="38"/>
  <c r="C49" i="38"/>
  <c r="A49" i="38"/>
  <c r="E48" i="38"/>
  <c r="C48" i="38"/>
  <c r="A47" i="38"/>
  <c r="A46" i="38"/>
  <c r="F45" i="38"/>
  <c r="E45" i="38"/>
  <c r="D45" i="38"/>
  <c r="C45" i="38"/>
  <c r="B45" i="38"/>
  <c r="A45" i="38"/>
  <c r="F44" i="38"/>
  <c r="E44" i="38"/>
  <c r="D44" i="38"/>
  <c r="C44" i="38"/>
  <c r="A44" i="38"/>
  <c r="F43" i="38"/>
  <c r="E43" i="38"/>
  <c r="D43" i="38"/>
  <c r="C43" i="38"/>
  <c r="A43" i="38"/>
  <c r="F42" i="38"/>
  <c r="E42" i="38"/>
  <c r="D42" i="38"/>
  <c r="C42" i="38"/>
  <c r="A42" i="38"/>
  <c r="F41" i="38"/>
  <c r="E41" i="38"/>
  <c r="D41" i="38"/>
  <c r="C41" i="38"/>
  <c r="A41" i="38"/>
  <c r="E40" i="38"/>
  <c r="D40" i="38"/>
  <c r="C40" i="38"/>
  <c r="A40" i="38"/>
  <c r="F39" i="38"/>
  <c r="E39" i="38"/>
  <c r="D39" i="38"/>
  <c r="C39" i="38"/>
  <c r="B39" i="38"/>
  <c r="A39" i="38"/>
  <c r="F38" i="38"/>
  <c r="E38" i="38"/>
  <c r="D38" i="38"/>
  <c r="C38" i="38"/>
  <c r="A38" i="38"/>
  <c r="F37" i="38"/>
  <c r="E37" i="38"/>
  <c r="D37" i="38"/>
  <c r="C37" i="38"/>
  <c r="A37" i="38"/>
  <c r="F36" i="38"/>
  <c r="E36" i="38"/>
  <c r="D36" i="38"/>
  <c r="C36" i="38"/>
  <c r="B36" i="38"/>
  <c r="A36" i="38"/>
  <c r="F35" i="38"/>
  <c r="E35" i="38"/>
  <c r="D35" i="38"/>
  <c r="C35" i="38"/>
  <c r="B35" i="38"/>
  <c r="A35" i="38"/>
  <c r="E34" i="38"/>
  <c r="D34" i="38"/>
  <c r="C34" i="38"/>
  <c r="B34" i="38"/>
  <c r="A34" i="38"/>
  <c r="E33" i="38"/>
  <c r="D33" i="38"/>
  <c r="C33" i="38"/>
  <c r="B33" i="38"/>
  <c r="A33" i="38"/>
  <c r="E32" i="38"/>
  <c r="D32" i="38"/>
  <c r="C32" i="38"/>
  <c r="B32" i="38"/>
  <c r="A32" i="38"/>
  <c r="F31" i="38"/>
  <c r="E31" i="38"/>
  <c r="D31" i="38"/>
  <c r="C31" i="38"/>
  <c r="B31" i="38"/>
  <c r="A31" i="38"/>
  <c r="F30" i="38"/>
  <c r="E30" i="38"/>
  <c r="C30" i="38"/>
  <c r="A30" i="38"/>
  <c r="F29" i="38"/>
  <c r="E29" i="38"/>
  <c r="C29" i="38"/>
  <c r="A29" i="38"/>
  <c r="F28" i="38"/>
  <c r="E28" i="38"/>
  <c r="C28" i="38"/>
  <c r="A28" i="38"/>
  <c r="E27" i="38"/>
  <c r="D27" i="38"/>
  <c r="C27" i="38"/>
  <c r="B27" i="38"/>
  <c r="A27" i="38"/>
  <c r="F26" i="38"/>
  <c r="E26" i="38"/>
  <c r="C26" i="38"/>
  <c r="A26" i="38"/>
  <c r="F25" i="38"/>
  <c r="E25" i="38"/>
  <c r="C25" i="38"/>
  <c r="A25" i="38"/>
  <c r="F24" i="38"/>
  <c r="E24" i="38"/>
  <c r="C24" i="38"/>
  <c r="A24" i="38"/>
  <c r="F23" i="38"/>
  <c r="E23" i="38"/>
  <c r="D23" i="38"/>
  <c r="C23" i="38"/>
  <c r="B23" i="38"/>
  <c r="A23" i="38"/>
  <c r="D22" i="38"/>
  <c r="A22" i="38"/>
  <c r="F21" i="38"/>
  <c r="E21" i="38"/>
  <c r="A21" i="38"/>
  <c r="F20" i="38"/>
  <c r="E20" i="38"/>
  <c r="D20" i="38"/>
  <c r="C20" i="38"/>
  <c r="B20" i="38"/>
  <c r="F19" i="38"/>
  <c r="E19" i="38"/>
  <c r="D19" i="38"/>
  <c r="C19" i="38"/>
  <c r="B19" i="38"/>
  <c r="A19" i="38"/>
  <c r="F18" i="38"/>
  <c r="E18" i="38"/>
  <c r="C18" i="38"/>
  <c r="A18" i="38"/>
  <c r="F17" i="38"/>
  <c r="E17" i="38"/>
  <c r="C17" i="38"/>
  <c r="A17" i="38"/>
  <c r="F16" i="38"/>
  <c r="E16" i="38"/>
  <c r="C16" i="38"/>
  <c r="A16" i="38"/>
  <c r="F15" i="38"/>
  <c r="E15" i="38"/>
  <c r="D15" i="38"/>
  <c r="C15" i="38"/>
  <c r="B15" i="38"/>
  <c r="A15" i="38"/>
  <c r="F14" i="38"/>
  <c r="E14" i="38"/>
  <c r="D14" i="38"/>
  <c r="C14" i="38"/>
  <c r="B14" i="38"/>
  <c r="A14" i="38"/>
  <c r="F13" i="38"/>
  <c r="E13" i="38"/>
  <c r="D13" i="38"/>
  <c r="C13" i="38"/>
  <c r="B13" i="38"/>
  <c r="A13" i="38"/>
  <c r="F12" i="38"/>
  <c r="E12" i="38"/>
  <c r="D12" i="38"/>
  <c r="C12" i="38"/>
  <c r="B12" i="38"/>
  <c r="A12" i="38"/>
  <c r="F11" i="38"/>
  <c r="E11" i="38"/>
  <c r="D11" i="38"/>
  <c r="C11" i="38"/>
  <c r="B11" i="38"/>
  <c r="A11" i="38"/>
  <c r="F10" i="38"/>
  <c r="E10" i="38"/>
  <c r="D10" i="38"/>
  <c r="C10" i="38"/>
  <c r="B10" i="38"/>
  <c r="A10" i="38"/>
  <c r="F9" i="38"/>
  <c r="E9" i="38"/>
  <c r="D9" i="38"/>
  <c r="C9" i="38"/>
  <c r="B9" i="38"/>
  <c r="A9" i="38"/>
  <c r="A8" i="38"/>
  <c r="F7" i="38"/>
  <c r="E7" i="38"/>
  <c r="D7" i="38"/>
  <c r="C7" i="38"/>
  <c r="E6" i="38"/>
  <c r="E5" i="38"/>
  <c r="C4" i="38"/>
  <c r="A4" i="38"/>
  <c r="A3" i="38"/>
  <c r="E21" i="30" l="1"/>
  <c r="H207" i="16"/>
  <c r="B203" i="16" l="1"/>
  <c r="B170" i="38" s="1"/>
  <c r="B37" i="38" l="1"/>
  <c r="AB14" i="30" l="1"/>
  <c r="Z21" i="30" s="1"/>
  <c r="AD31" i="30" l="1"/>
  <c r="B19" i="30" l="1"/>
  <c r="B17" i="30"/>
  <c r="G187" i="16" l="1"/>
  <c r="C4" i="33" l="1"/>
  <c r="A4" i="33"/>
  <c r="AQ8" i="30" l="1"/>
  <c r="AQ7" i="30"/>
  <c r="AQ6" i="30"/>
  <c r="AQ5" i="30"/>
  <c r="AQ4" i="30"/>
  <c r="AQ3" i="30"/>
  <c r="AQ2" i="30"/>
  <c r="D18" i="38" l="1"/>
  <c r="D17" i="38"/>
  <c r="D16" i="38"/>
  <c r="B18" i="38"/>
  <c r="B17" i="38"/>
  <c r="B16" i="38"/>
  <c r="AI31" i="30" l="1"/>
  <c r="AH31" i="30"/>
  <c r="AG31" i="30"/>
  <c r="AF31" i="30"/>
  <c r="AE31" i="30"/>
  <c r="AC31" i="30"/>
  <c r="AB31" i="30"/>
  <c r="F34" i="16" l="1"/>
  <c r="I13" i="16"/>
  <c r="I14" i="16"/>
  <c r="H12" i="16"/>
  <c r="H13" i="16"/>
  <c r="P37" i="16" l="1"/>
  <c r="F11" i="35" l="1"/>
  <c r="O2" i="16"/>
  <c r="F18" i="35" l="1"/>
  <c r="F17" i="35"/>
  <c r="F12" i="35"/>
  <c r="B20" i="34"/>
  <c r="B21" i="34"/>
  <c r="B12" i="34"/>
  <c r="B13" i="34"/>
  <c r="B14" i="34"/>
  <c r="E9" i="31"/>
  <c r="D26" i="31" s="1"/>
  <c r="K12" i="16" l="1"/>
  <c r="F203" i="16"/>
  <c r="F76" i="35"/>
  <c r="E76" i="35"/>
  <c r="D76" i="35"/>
  <c r="C76" i="35"/>
  <c r="A76" i="35"/>
  <c r="E75" i="35"/>
  <c r="C75" i="35"/>
  <c r="A75" i="35"/>
  <c r="F74" i="35"/>
  <c r="E74" i="35"/>
  <c r="D74" i="35"/>
  <c r="C74" i="35"/>
  <c r="B74" i="35"/>
  <c r="A74" i="35"/>
  <c r="F73" i="35"/>
  <c r="E73" i="35"/>
  <c r="C73" i="35"/>
  <c r="A73" i="35"/>
  <c r="F72" i="35"/>
  <c r="E72" i="35"/>
  <c r="C72" i="35"/>
  <c r="A72" i="35"/>
  <c r="F69" i="35"/>
  <c r="E69" i="35"/>
  <c r="D69" i="35"/>
  <c r="C69" i="35"/>
  <c r="B69" i="35"/>
  <c r="A69" i="35"/>
  <c r="E71" i="35"/>
  <c r="C71" i="35"/>
  <c r="A71" i="35"/>
  <c r="E70" i="35"/>
  <c r="C70" i="35"/>
  <c r="A70" i="35"/>
  <c r="F68" i="35"/>
  <c r="E68" i="35"/>
  <c r="C68" i="35"/>
  <c r="A68" i="35"/>
  <c r="E67" i="35"/>
  <c r="C67" i="35"/>
  <c r="A67" i="35"/>
  <c r="E66" i="35"/>
  <c r="C66" i="35"/>
  <c r="A66" i="35"/>
  <c r="E64" i="35"/>
  <c r="C64" i="35"/>
  <c r="B64" i="35"/>
  <c r="A64" i="35"/>
  <c r="E63" i="35"/>
  <c r="E62" i="35"/>
  <c r="F61" i="35"/>
  <c r="E61" i="35"/>
  <c r="E59" i="35"/>
  <c r="F57" i="35"/>
  <c r="E57" i="35"/>
  <c r="D57" i="35"/>
  <c r="C57" i="35"/>
  <c r="B57" i="35"/>
  <c r="A57" i="35"/>
  <c r="F56" i="35"/>
  <c r="E56" i="35"/>
  <c r="D56" i="35"/>
  <c r="C56" i="35"/>
  <c r="A56" i="35"/>
  <c r="D51" i="16"/>
  <c r="D49" i="38" s="1"/>
  <c r="B119" i="16"/>
  <c r="B126" i="16" s="1"/>
  <c r="B66" i="35" s="1"/>
  <c r="E118" i="16"/>
  <c r="E125" i="16" s="1"/>
  <c r="E65" i="35" s="1"/>
  <c r="C118" i="16"/>
  <c r="C125" i="16" s="1"/>
  <c r="C65" i="35" s="1"/>
  <c r="A118" i="16"/>
  <c r="A125" i="16" s="1"/>
  <c r="A65" i="35" s="1"/>
  <c r="F170" i="38" l="1"/>
  <c r="B204" i="16"/>
  <c r="B171" i="38" s="1"/>
  <c r="E58" i="35"/>
  <c r="B59" i="35"/>
  <c r="J9" i="16"/>
  <c r="J11" i="16"/>
  <c r="F19" i="34" l="1"/>
  <c r="F20" i="34"/>
  <c r="F15" i="34"/>
  <c r="F14" i="34"/>
  <c r="F13" i="34"/>
  <c r="F12" i="34"/>
  <c r="C107" i="35" l="1"/>
  <c r="I161" i="35" l="1"/>
  <c r="I162" i="35"/>
  <c r="I163" i="35"/>
  <c r="I164" i="35"/>
  <c r="I165" i="35"/>
  <c r="I166" i="35"/>
  <c r="I160" i="35"/>
  <c r="B109" i="35"/>
  <c r="E50" i="35"/>
  <c r="A77" i="35"/>
  <c r="A51" i="35"/>
  <c r="A3" i="35"/>
  <c r="E158" i="35"/>
  <c r="D158" i="35"/>
  <c r="C158" i="35"/>
  <c r="A158" i="35"/>
  <c r="E157" i="35"/>
  <c r="D157" i="35"/>
  <c r="C157" i="35"/>
  <c r="A157" i="35"/>
  <c r="E156" i="35"/>
  <c r="D156" i="35"/>
  <c r="C156" i="35"/>
  <c r="A156" i="35"/>
  <c r="E155" i="35"/>
  <c r="D155" i="35"/>
  <c r="C155" i="35"/>
  <c r="A155" i="35"/>
  <c r="E154" i="35"/>
  <c r="D154" i="35"/>
  <c r="C154" i="35"/>
  <c r="A154" i="35"/>
  <c r="E153" i="35"/>
  <c r="D153" i="35"/>
  <c r="C153" i="35"/>
  <c r="A153" i="35"/>
  <c r="E152" i="35"/>
  <c r="B152" i="35"/>
  <c r="A152" i="35"/>
  <c r="E151" i="35"/>
  <c r="D151" i="35"/>
  <c r="C151" i="35"/>
  <c r="B151" i="35"/>
  <c r="A151" i="35"/>
  <c r="E150" i="35"/>
  <c r="D150" i="35"/>
  <c r="C150" i="35"/>
  <c r="B150" i="35"/>
  <c r="A150" i="35"/>
  <c r="E149" i="35"/>
  <c r="D149" i="35"/>
  <c r="C149" i="35"/>
  <c r="A149" i="35"/>
  <c r="E148" i="35"/>
  <c r="D148" i="35"/>
  <c r="C148" i="35"/>
  <c r="A148" i="35"/>
  <c r="F147" i="35"/>
  <c r="E147" i="35"/>
  <c r="D147" i="35"/>
  <c r="C147" i="35"/>
  <c r="B147" i="35"/>
  <c r="A147" i="35"/>
  <c r="F146" i="35"/>
  <c r="E146" i="35"/>
  <c r="D146" i="35"/>
  <c r="A146" i="35"/>
  <c r="F145" i="35"/>
  <c r="E145" i="35"/>
  <c r="D145" i="35"/>
  <c r="C145" i="35"/>
  <c r="A145" i="35"/>
  <c r="F144" i="35"/>
  <c r="E144" i="35"/>
  <c r="D144" i="35"/>
  <c r="C144" i="35"/>
  <c r="B144" i="35"/>
  <c r="A144" i="35"/>
  <c r="E143" i="35"/>
  <c r="C143" i="35"/>
  <c r="A143" i="35"/>
  <c r="F142" i="35"/>
  <c r="E142" i="35"/>
  <c r="D142" i="35"/>
  <c r="C142" i="35"/>
  <c r="B142" i="35"/>
  <c r="A142" i="35"/>
  <c r="F141" i="35"/>
  <c r="E141" i="35"/>
  <c r="D141" i="35"/>
  <c r="C141" i="35"/>
  <c r="B141" i="35"/>
  <c r="A141" i="35"/>
  <c r="F140" i="35"/>
  <c r="E140" i="35"/>
  <c r="C140" i="35"/>
  <c r="A140" i="35"/>
  <c r="E139" i="35"/>
  <c r="C139" i="35"/>
  <c r="A139" i="35"/>
  <c r="F138" i="35"/>
  <c r="C138" i="35"/>
  <c r="A138" i="35"/>
  <c r="E137" i="35"/>
  <c r="C137" i="35"/>
  <c r="A137" i="35"/>
  <c r="E136" i="35"/>
  <c r="C136" i="35"/>
  <c r="A136" i="35"/>
  <c r="F135" i="35"/>
  <c r="E135" i="35"/>
  <c r="D135" i="35"/>
  <c r="C135" i="35"/>
  <c r="B135" i="35"/>
  <c r="A135" i="35"/>
  <c r="E134" i="35"/>
  <c r="C134" i="35"/>
  <c r="B134" i="35"/>
  <c r="A134" i="35"/>
  <c r="E133" i="35"/>
  <c r="D133" i="35"/>
  <c r="C133" i="35"/>
  <c r="B133" i="35"/>
  <c r="A133" i="35"/>
  <c r="E132" i="35"/>
  <c r="D132" i="35"/>
  <c r="C132" i="35"/>
  <c r="B132" i="35"/>
  <c r="A132" i="35"/>
  <c r="E131" i="35"/>
  <c r="C131" i="35"/>
  <c r="B131" i="35"/>
  <c r="A131" i="35"/>
  <c r="E130" i="35"/>
  <c r="C130" i="35"/>
  <c r="B130" i="35"/>
  <c r="A130" i="35"/>
  <c r="E129" i="35"/>
  <c r="C129" i="35"/>
  <c r="B129" i="35"/>
  <c r="A129" i="35"/>
  <c r="E128" i="35"/>
  <c r="C128" i="35"/>
  <c r="A128" i="35"/>
  <c r="E127" i="35"/>
  <c r="C127" i="35"/>
  <c r="B127" i="35"/>
  <c r="A127" i="35"/>
  <c r="E126" i="35"/>
  <c r="C126" i="35"/>
  <c r="A126" i="35"/>
  <c r="E125" i="35"/>
  <c r="C125" i="35"/>
  <c r="A125" i="35"/>
  <c r="E124" i="35"/>
  <c r="C124" i="35"/>
  <c r="A124" i="35"/>
  <c r="F123" i="35"/>
  <c r="D123" i="35"/>
  <c r="C123" i="35"/>
  <c r="B123" i="35"/>
  <c r="A123" i="35"/>
  <c r="F122" i="35"/>
  <c r="E122" i="35"/>
  <c r="D122" i="35"/>
  <c r="C122" i="35"/>
  <c r="B122" i="35"/>
  <c r="A122" i="35"/>
  <c r="F121" i="35"/>
  <c r="E121" i="35"/>
  <c r="C121" i="35"/>
  <c r="A121" i="35"/>
  <c r="F120" i="35"/>
  <c r="E120" i="35"/>
  <c r="C120" i="35"/>
  <c r="A120" i="35"/>
  <c r="E119" i="35"/>
  <c r="C119" i="35"/>
  <c r="A119" i="35"/>
  <c r="F118" i="35"/>
  <c r="E118" i="35"/>
  <c r="C118" i="35"/>
  <c r="A118" i="35"/>
  <c r="F117" i="35"/>
  <c r="E117" i="35"/>
  <c r="D117" i="35"/>
  <c r="C117" i="35"/>
  <c r="B117" i="35"/>
  <c r="A117" i="35"/>
  <c r="F116" i="35"/>
  <c r="E116" i="35"/>
  <c r="C116" i="35"/>
  <c r="A116" i="35"/>
  <c r="E115" i="35"/>
  <c r="C115" i="35"/>
  <c r="A115" i="35"/>
  <c r="F114" i="35"/>
  <c r="E114" i="35"/>
  <c r="D114" i="35"/>
  <c r="C114" i="35"/>
  <c r="B114" i="35"/>
  <c r="A114" i="35"/>
  <c r="C106" i="35"/>
  <c r="A106" i="35"/>
  <c r="E105" i="35"/>
  <c r="D105" i="35"/>
  <c r="C105" i="35"/>
  <c r="A105" i="35"/>
  <c r="E104" i="35"/>
  <c r="D104" i="35"/>
  <c r="C104" i="35"/>
  <c r="A104" i="35"/>
  <c r="E103" i="35"/>
  <c r="D103" i="35"/>
  <c r="A103" i="35"/>
  <c r="E102" i="35"/>
  <c r="D102" i="35"/>
  <c r="C102" i="35"/>
  <c r="A102" i="35"/>
  <c r="F101" i="35"/>
  <c r="E101" i="35"/>
  <c r="D101" i="35"/>
  <c r="C101" i="35"/>
  <c r="B101" i="35"/>
  <c r="A101" i="35"/>
  <c r="D100" i="35"/>
  <c r="C100" i="35"/>
  <c r="D99" i="35"/>
  <c r="C99" i="35"/>
  <c r="D98" i="35"/>
  <c r="C98" i="35"/>
  <c r="D97" i="35"/>
  <c r="C97" i="35"/>
  <c r="F96" i="35"/>
  <c r="E96" i="35"/>
  <c r="D96" i="35"/>
  <c r="C96" i="35"/>
  <c r="F95" i="35"/>
  <c r="E95" i="35"/>
  <c r="D95" i="35"/>
  <c r="C95" i="35"/>
  <c r="E93" i="35"/>
  <c r="D94" i="35"/>
  <c r="C94" i="35"/>
  <c r="E92" i="35"/>
  <c r="E91" i="35"/>
  <c r="E90" i="35"/>
  <c r="C91" i="35"/>
  <c r="B91" i="35"/>
  <c r="A91" i="35"/>
  <c r="D90" i="35"/>
  <c r="C90" i="35"/>
  <c r="B90" i="35"/>
  <c r="A90" i="35"/>
  <c r="F89" i="35"/>
  <c r="E89" i="35"/>
  <c r="D89" i="35"/>
  <c r="C89" i="35"/>
  <c r="B89" i="35"/>
  <c r="A89" i="35"/>
  <c r="A88" i="35"/>
  <c r="A86" i="35"/>
  <c r="C85" i="35"/>
  <c r="A85" i="35"/>
  <c r="F84" i="35"/>
  <c r="E84" i="35"/>
  <c r="C84" i="35"/>
  <c r="A84" i="35"/>
  <c r="F83" i="35"/>
  <c r="E83" i="35"/>
  <c r="C83" i="35"/>
  <c r="A83" i="35"/>
  <c r="F82" i="35"/>
  <c r="E82" i="35"/>
  <c r="C82" i="35"/>
  <c r="A82" i="35"/>
  <c r="C81" i="35"/>
  <c r="A81" i="35"/>
  <c r="E81" i="35"/>
  <c r="C80" i="35"/>
  <c r="A80" i="35"/>
  <c r="E80" i="35"/>
  <c r="C79" i="35"/>
  <c r="A79" i="35"/>
  <c r="E79" i="35"/>
  <c r="F55" i="35"/>
  <c r="E55" i="35"/>
  <c r="C55" i="35"/>
  <c r="A55" i="35"/>
  <c r="E54" i="35"/>
  <c r="C54" i="35"/>
  <c r="A54" i="35"/>
  <c r="E53" i="35"/>
  <c r="C53" i="35"/>
  <c r="A53" i="35"/>
  <c r="C52" i="35"/>
  <c r="A52" i="35"/>
  <c r="C50" i="35"/>
  <c r="A50" i="35"/>
  <c r="E49" i="35"/>
  <c r="C49" i="35"/>
  <c r="A49" i="35"/>
  <c r="E48" i="35"/>
  <c r="C48" i="35"/>
  <c r="A47" i="35"/>
  <c r="A46" i="35"/>
  <c r="F45" i="35"/>
  <c r="E45" i="35"/>
  <c r="D45" i="35"/>
  <c r="C45" i="35"/>
  <c r="B45" i="35"/>
  <c r="A45" i="35"/>
  <c r="F44" i="35"/>
  <c r="E44" i="35"/>
  <c r="D44" i="35"/>
  <c r="C44" i="35"/>
  <c r="A44" i="35"/>
  <c r="F43" i="35"/>
  <c r="E43" i="35"/>
  <c r="D43" i="35"/>
  <c r="C43" i="35"/>
  <c r="A43" i="35"/>
  <c r="F42" i="35"/>
  <c r="E42" i="35"/>
  <c r="D42" i="35"/>
  <c r="C42" i="35"/>
  <c r="A42" i="35"/>
  <c r="F41" i="35"/>
  <c r="E41" i="35"/>
  <c r="D41" i="35"/>
  <c r="C41" i="35"/>
  <c r="A41" i="35"/>
  <c r="E40" i="35"/>
  <c r="D40" i="35"/>
  <c r="C40" i="35"/>
  <c r="A40" i="35"/>
  <c r="F39" i="35"/>
  <c r="E39" i="35"/>
  <c r="D39" i="35"/>
  <c r="C39" i="35"/>
  <c r="B39" i="35"/>
  <c r="A39" i="35"/>
  <c r="F38" i="35"/>
  <c r="E38" i="35"/>
  <c r="D38" i="35"/>
  <c r="C38" i="35"/>
  <c r="A38" i="35"/>
  <c r="F37" i="35"/>
  <c r="E37" i="35"/>
  <c r="D37" i="35"/>
  <c r="C37" i="35"/>
  <c r="A37" i="35"/>
  <c r="F36" i="35"/>
  <c r="E36" i="35"/>
  <c r="D36" i="35"/>
  <c r="C36" i="35"/>
  <c r="B36" i="35"/>
  <c r="A36" i="35"/>
  <c r="F35" i="35"/>
  <c r="E35" i="35"/>
  <c r="D35" i="35"/>
  <c r="C35" i="35"/>
  <c r="B35" i="35"/>
  <c r="A35" i="35"/>
  <c r="E34" i="35"/>
  <c r="D34" i="35"/>
  <c r="C34" i="35"/>
  <c r="B34" i="35"/>
  <c r="A34" i="35"/>
  <c r="E33" i="35"/>
  <c r="D33" i="35"/>
  <c r="C33" i="35"/>
  <c r="B33" i="35"/>
  <c r="A33" i="35"/>
  <c r="E32" i="35"/>
  <c r="D32" i="35"/>
  <c r="C32" i="35"/>
  <c r="B32" i="35"/>
  <c r="A32" i="35"/>
  <c r="F31" i="35"/>
  <c r="E31" i="35"/>
  <c r="D31" i="35"/>
  <c r="C31" i="35"/>
  <c r="B31" i="35"/>
  <c r="A31" i="35"/>
  <c r="F30" i="35"/>
  <c r="E30" i="35"/>
  <c r="C30" i="35"/>
  <c r="A30" i="35"/>
  <c r="F29" i="35"/>
  <c r="E29" i="35"/>
  <c r="C29" i="35"/>
  <c r="A29" i="35"/>
  <c r="F28" i="35"/>
  <c r="E28" i="35"/>
  <c r="C28" i="35"/>
  <c r="A28" i="35"/>
  <c r="E27" i="35"/>
  <c r="D27" i="35"/>
  <c r="C27" i="35"/>
  <c r="B27" i="35"/>
  <c r="A27" i="35"/>
  <c r="F26" i="35"/>
  <c r="E26" i="35"/>
  <c r="C26" i="35"/>
  <c r="A26" i="35"/>
  <c r="F25" i="35"/>
  <c r="E25" i="35"/>
  <c r="C25" i="35"/>
  <c r="A25" i="35"/>
  <c r="F24" i="35"/>
  <c r="E24" i="35"/>
  <c r="C24" i="35"/>
  <c r="A24" i="35"/>
  <c r="F23" i="35"/>
  <c r="E23" i="35"/>
  <c r="D23" i="35"/>
  <c r="C23" i="35"/>
  <c r="B23" i="35"/>
  <c r="A23" i="35"/>
  <c r="D22" i="35"/>
  <c r="A22" i="35"/>
  <c r="F21" i="35"/>
  <c r="E21" i="35"/>
  <c r="A21" i="35"/>
  <c r="F20" i="35"/>
  <c r="E20" i="35"/>
  <c r="D20" i="35"/>
  <c r="C20" i="35"/>
  <c r="B20" i="35"/>
  <c r="F19" i="35"/>
  <c r="E19" i="35"/>
  <c r="D19" i="35"/>
  <c r="C19" i="35"/>
  <c r="B19" i="35"/>
  <c r="A19" i="35"/>
  <c r="E18" i="35"/>
  <c r="C18" i="35"/>
  <c r="A18" i="35"/>
  <c r="E17" i="35"/>
  <c r="C17" i="35"/>
  <c r="A17" i="35"/>
  <c r="F16" i="35"/>
  <c r="E16" i="35"/>
  <c r="C16" i="35"/>
  <c r="A16" i="35"/>
  <c r="F15" i="35"/>
  <c r="E15" i="35"/>
  <c r="D15" i="35"/>
  <c r="C15" i="35"/>
  <c r="B15" i="35"/>
  <c r="A15" i="35"/>
  <c r="F14" i="35"/>
  <c r="E14" i="35"/>
  <c r="D14" i="35"/>
  <c r="C14" i="35"/>
  <c r="B14" i="35"/>
  <c r="A14" i="35"/>
  <c r="F13" i="35"/>
  <c r="E13" i="35"/>
  <c r="D13" i="35"/>
  <c r="C13" i="35"/>
  <c r="B13" i="35"/>
  <c r="A13" i="35"/>
  <c r="E12" i="35"/>
  <c r="D12" i="35"/>
  <c r="C12" i="35"/>
  <c r="B12" i="35"/>
  <c r="A12" i="35"/>
  <c r="E11" i="35"/>
  <c r="D11" i="35"/>
  <c r="C11" i="35"/>
  <c r="B11" i="35"/>
  <c r="A11" i="35"/>
  <c r="F10" i="35"/>
  <c r="E10" i="35"/>
  <c r="D10" i="35"/>
  <c r="C10" i="35"/>
  <c r="B10" i="35"/>
  <c r="A10" i="35"/>
  <c r="F9" i="35"/>
  <c r="E9" i="35"/>
  <c r="D9" i="35"/>
  <c r="C9" i="35"/>
  <c r="B9" i="35"/>
  <c r="A9" i="35"/>
  <c r="A8" i="35"/>
  <c r="F7" i="35"/>
  <c r="E7" i="35"/>
  <c r="D7" i="35"/>
  <c r="C7" i="35"/>
  <c r="E6" i="35"/>
  <c r="E5" i="35"/>
  <c r="C4" i="35"/>
  <c r="A4" i="35"/>
  <c r="Z48" i="16" l="1"/>
  <c r="O57" i="16" l="1"/>
  <c r="H54" i="16"/>
  <c r="WAI2" i="34" l="1"/>
  <c r="WAH2" i="34"/>
  <c r="WAG2" i="34"/>
  <c r="WAF2" i="34"/>
  <c r="WAE2" i="34"/>
  <c r="WAD2" i="34"/>
  <c r="WAC2" i="34"/>
  <c r="WAB2" i="34"/>
  <c r="WAA2" i="34"/>
  <c r="VZZ2" i="34"/>
  <c r="VZY2" i="34"/>
  <c r="VZX2" i="34"/>
  <c r="VZW2" i="34"/>
  <c r="VZV2" i="34"/>
  <c r="VZU2" i="34"/>
  <c r="VZT2" i="34"/>
  <c r="VZS2" i="34"/>
  <c r="VZR2" i="34"/>
  <c r="VZQ2" i="34"/>
  <c r="VZP2" i="34"/>
  <c r="VZO2" i="34"/>
  <c r="VZN2" i="34"/>
  <c r="VZM2" i="34"/>
  <c r="VZL2" i="34"/>
  <c r="VZK2" i="34"/>
  <c r="VZJ2" i="34"/>
  <c r="VZI2" i="34"/>
  <c r="VZH2" i="34"/>
  <c r="VZG2" i="34"/>
  <c r="VZF2" i="34"/>
  <c r="VZE2" i="34"/>
  <c r="VZD2" i="34"/>
  <c r="VZC2" i="34"/>
  <c r="VZB2" i="34"/>
  <c r="VZA2" i="34"/>
  <c r="VYZ2" i="34"/>
  <c r="VYY2" i="34"/>
  <c r="VYX2" i="34"/>
  <c r="VYW2" i="34"/>
  <c r="VYV2" i="34"/>
  <c r="VYU2" i="34"/>
  <c r="VYT2" i="34"/>
  <c r="VYS2" i="34"/>
  <c r="VYR2" i="34"/>
  <c r="VYQ2" i="34"/>
  <c r="VYP2" i="34"/>
  <c r="VYO2" i="34"/>
  <c r="VYN2" i="34"/>
  <c r="VYM2" i="34"/>
  <c r="VYL2" i="34"/>
  <c r="VYK2" i="34"/>
  <c r="VYJ2" i="34"/>
  <c r="VYI2" i="34"/>
  <c r="VYH2" i="34"/>
  <c r="VYG2" i="34"/>
  <c r="VYF2" i="34"/>
  <c r="VYE2" i="34"/>
  <c r="VYD2" i="34"/>
  <c r="VYC2" i="34"/>
  <c r="VYB2" i="34"/>
  <c r="VYA2" i="34"/>
  <c r="VXZ2" i="34"/>
  <c r="VXY2" i="34"/>
  <c r="VXX2" i="34"/>
  <c r="VXW2" i="34"/>
  <c r="VXV2" i="34"/>
  <c r="VXU2" i="34"/>
  <c r="VXT2" i="34"/>
  <c r="VXS2" i="34"/>
  <c r="VXR2" i="34"/>
  <c r="VXQ2" i="34"/>
  <c r="VXP2" i="34"/>
  <c r="VXO2" i="34"/>
  <c r="VXN2" i="34"/>
  <c r="VXM2" i="34"/>
  <c r="VXL2" i="34"/>
  <c r="VXK2" i="34"/>
  <c r="VXJ2" i="34"/>
  <c r="VXI2" i="34"/>
  <c r="VXH2" i="34"/>
  <c r="VXG2" i="34"/>
  <c r="VXF2" i="34"/>
  <c r="VXE2" i="34"/>
  <c r="VXD2" i="34"/>
  <c r="VXC2" i="34"/>
  <c r="VXB2" i="34"/>
  <c r="VXA2" i="34"/>
  <c r="VWZ2" i="34"/>
  <c r="VWY2" i="34"/>
  <c r="VWX2" i="34"/>
  <c r="VWW2" i="34"/>
  <c r="VWV2" i="34"/>
  <c r="VWU2" i="34"/>
  <c r="VWT2" i="34"/>
  <c r="VWS2" i="34"/>
  <c r="VWR2" i="34"/>
  <c r="VWQ2" i="34"/>
  <c r="VWP2" i="34"/>
  <c r="VWO2" i="34"/>
  <c r="VWN2" i="34"/>
  <c r="VWM2" i="34"/>
  <c r="VWL2" i="34"/>
  <c r="VWK2" i="34"/>
  <c r="VWJ2" i="34"/>
  <c r="VWI2" i="34"/>
  <c r="VWH2" i="34"/>
  <c r="VWG2" i="34"/>
  <c r="VWF2" i="34"/>
  <c r="VWE2" i="34"/>
  <c r="VWD2" i="34"/>
  <c r="VWC2" i="34"/>
  <c r="VWB2" i="34"/>
  <c r="VWA2" i="34"/>
  <c r="VVZ2" i="34"/>
  <c r="VVY2" i="34"/>
  <c r="VVX2" i="34"/>
  <c r="VVW2" i="34"/>
  <c r="VVV2" i="34"/>
  <c r="VVU2" i="34"/>
  <c r="VVT2" i="34"/>
  <c r="VVS2" i="34"/>
  <c r="VVR2" i="34"/>
  <c r="VVQ2" i="34"/>
  <c r="VVP2" i="34"/>
  <c r="VVO2" i="34"/>
  <c r="VVN2" i="34"/>
  <c r="VVM2" i="34"/>
  <c r="VVL2" i="34"/>
  <c r="VVK2" i="34"/>
  <c r="VVJ2" i="34"/>
  <c r="VVI2" i="34"/>
  <c r="VVH2" i="34"/>
  <c r="VVG2" i="34"/>
  <c r="VVF2" i="34"/>
  <c r="VVE2" i="34"/>
  <c r="VVD2" i="34"/>
  <c r="VVC2" i="34"/>
  <c r="VVB2" i="34"/>
  <c r="VVA2" i="34"/>
  <c r="VUZ2" i="34"/>
  <c r="VUY2" i="34"/>
  <c r="VUX2" i="34"/>
  <c r="VUW2" i="34"/>
  <c r="VUV2" i="34"/>
  <c r="VUU2" i="34"/>
  <c r="VUT2" i="34"/>
  <c r="VUS2" i="34"/>
  <c r="VUR2" i="34"/>
  <c r="VUQ2" i="34"/>
  <c r="VUP2" i="34"/>
  <c r="VUO2" i="34"/>
  <c r="VUN2" i="34"/>
  <c r="VUM2" i="34"/>
  <c r="VUL2" i="34"/>
  <c r="VUK2" i="34"/>
  <c r="VUJ2" i="34"/>
  <c r="VUI2" i="34"/>
  <c r="VUH2" i="34"/>
  <c r="VUG2" i="34"/>
  <c r="VUF2" i="34"/>
  <c r="VUE2" i="34"/>
  <c r="VUD2" i="34"/>
  <c r="VUC2" i="34"/>
  <c r="VUB2" i="34"/>
  <c r="VUA2" i="34"/>
  <c r="VTZ2" i="34"/>
  <c r="VTY2" i="34"/>
  <c r="VTX2" i="34"/>
  <c r="VTW2" i="34"/>
  <c r="VTV2" i="34"/>
  <c r="VTU2" i="34"/>
  <c r="VTT2" i="34"/>
  <c r="VTS2" i="34"/>
  <c r="VTR2" i="34"/>
  <c r="VTQ2" i="34"/>
  <c r="VTP2" i="34"/>
  <c r="VTO2" i="34"/>
  <c r="VTN2" i="34"/>
  <c r="VTM2" i="34"/>
  <c r="VTL2" i="34"/>
  <c r="VTK2" i="34"/>
  <c r="VTJ2" i="34"/>
  <c r="VTI2" i="34"/>
  <c r="VTH2" i="34"/>
  <c r="VTG2" i="34"/>
  <c r="VTF2" i="34"/>
  <c r="VTE2" i="34"/>
  <c r="VTD2" i="34"/>
  <c r="VTC2" i="34"/>
  <c r="VTB2" i="34"/>
  <c r="VTA2" i="34"/>
  <c r="VSZ2" i="34"/>
  <c r="VSY2" i="34"/>
  <c r="VSX2" i="34"/>
  <c r="VSW2" i="34"/>
  <c r="VSV2" i="34"/>
  <c r="VSU2" i="34"/>
  <c r="VST2" i="34"/>
  <c r="VSS2" i="34"/>
  <c r="VSR2" i="34"/>
  <c r="VSQ2" i="34"/>
  <c r="VSP2" i="34"/>
  <c r="VSO2" i="34"/>
  <c r="VSN2" i="34"/>
  <c r="VSM2" i="34"/>
  <c r="VSL2" i="34"/>
  <c r="VSK2" i="34"/>
  <c r="VSJ2" i="34"/>
  <c r="VSI2" i="34"/>
  <c r="VSH2" i="34"/>
  <c r="VSG2" i="34"/>
  <c r="VSF2" i="34"/>
  <c r="VSE2" i="34"/>
  <c r="VSD2" i="34"/>
  <c r="VSC2" i="34"/>
  <c r="VSB2" i="34"/>
  <c r="VSA2" i="34"/>
  <c r="VRZ2" i="34"/>
  <c r="VRY2" i="34"/>
  <c r="VRX2" i="34"/>
  <c r="VRW2" i="34"/>
  <c r="VRV2" i="34"/>
  <c r="VRU2" i="34"/>
  <c r="VRT2" i="34"/>
  <c r="VRS2" i="34"/>
  <c r="VRR2" i="34"/>
  <c r="VRQ2" i="34"/>
  <c r="VRP2" i="34"/>
  <c r="VRO2" i="34"/>
  <c r="VRN2" i="34"/>
  <c r="VRM2" i="34"/>
  <c r="VRL2" i="34"/>
  <c r="VRK2" i="34"/>
  <c r="VRJ2" i="34"/>
  <c r="VRI2" i="34"/>
  <c r="VRH2" i="34"/>
  <c r="VRG2" i="34"/>
  <c r="VRF2" i="34"/>
  <c r="VRE2" i="34"/>
  <c r="VRD2" i="34"/>
  <c r="VRC2" i="34"/>
  <c r="VRB2" i="34"/>
  <c r="VRA2" i="34"/>
  <c r="VQZ2" i="34"/>
  <c r="VQY2" i="34"/>
  <c r="VQX2" i="34"/>
  <c r="VQW2" i="34"/>
  <c r="VQV2" i="34"/>
  <c r="VQU2" i="34"/>
  <c r="VQT2" i="34"/>
  <c r="VQS2" i="34"/>
  <c r="VQR2" i="34"/>
  <c r="VQQ2" i="34"/>
  <c r="VQP2" i="34"/>
  <c r="VQO2" i="34"/>
  <c r="VQN2" i="34"/>
  <c r="VQM2" i="34"/>
  <c r="VQL2" i="34"/>
  <c r="VQK2" i="34"/>
  <c r="VQJ2" i="34"/>
  <c r="VQI2" i="34"/>
  <c r="VQH2" i="34"/>
  <c r="VQG2" i="34"/>
  <c r="VQF2" i="34"/>
  <c r="VQE2" i="34"/>
  <c r="VQD2" i="34"/>
  <c r="VQC2" i="34"/>
  <c r="VQB2" i="34"/>
  <c r="VQA2" i="34"/>
  <c r="VPZ2" i="34"/>
  <c r="VPY2" i="34"/>
  <c r="VPX2" i="34"/>
  <c r="VPW2" i="34"/>
  <c r="VPV2" i="34"/>
  <c r="VPU2" i="34"/>
  <c r="VPT2" i="34"/>
  <c r="VPS2" i="34"/>
  <c r="VPR2" i="34"/>
  <c r="VPQ2" i="34"/>
  <c r="VPP2" i="34"/>
  <c r="VPO2" i="34"/>
  <c r="VPN2" i="34"/>
  <c r="VPM2" i="34"/>
  <c r="VPL2" i="34"/>
  <c r="VPK2" i="34"/>
  <c r="VPJ2" i="34"/>
  <c r="VPI2" i="34"/>
  <c r="VPH2" i="34"/>
  <c r="VPG2" i="34"/>
  <c r="VPF2" i="34"/>
  <c r="VPE2" i="34"/>
  <c r="VPD2" i="34"/>
  <c r="VPC2" i="34"/>
  <c r="VPB2" i="34"/>
  <c r="VPA2" i="34"/>
  <c r="VOZ2" i="34"/>
  <c r="VOY2" i="34"/>
  <c r="VOX2" i="34"/>
  <c r="VOW2" i="34"/>
  <c r="VOV2" i="34"/>
  <c r="VOU2" i="34"/>
  <c r="VOT2" i="34"/>
  <c r="VOS2" i="34"/>
  <c r="VOR2" i="34"/>
  <c r="VOQ2" i="34"/>
  <c r="VOP2" i="34"/>
  <c r="VOO2" i="34"/>
  <c r="VON2" i="34"/>
  <c r="VOM2" i="34"/>
  <c r="VOL2" i="34"/>
  <c r="VOK2" i="34"/>
  <c r="VOJ2" i="34"/>
  <c r="VOI2" i="34"/>
  <c r="VOH2" i="34"/>
  <c r="VOG2" i="34"/>
  <c r="VOF2" i="34"/>
  <c r="VOE2" i="34"/>
  <c r="VOD2" i="34"/>
  <c r="VOC2" i="34"/>
  <c r="VOB2" i="34"/>
  <c r="VOA2" i="34"/>
  <c r="VNZ2" i="34"/>
  <c r="VNY2" i="34"/>
  <c r="VNX2" i="34"/>
  <c r="VNW2" i="34"/>
  <c r="VNV2" i="34"/>
  <c r="VNU2" i="34"/>
  <c r="VNT2" i="34"/>
  <c r="VNS2" i="34"/>
  <c r="VNR2" i="34"/>
  <c r="VNQ2" i="34"/>
  <c r="VNP2" i="34"/>
  <c r="VNO2" i="34"/>
  <c r="VNN2" i="34"/>
  <c r="VNM2" i="34"/>
  <c r="VNL2" i="34"/>
  <c r="VNK2" i="34"/>
  <c r="VNJ2" i="34"/>
  <c r="VNI2" i="34"/>
  <c r="VNH2" i="34"/>
  <c r="VNG2" i="34"/>
  <c r="VNF2" i="34"/>
  <c r="VNE2" i="34"/>
  <c r="VND2" i="34"/>
  <c r="VNC2" i="34"/>
  <c r="VNB2" i="34"/>
  <c r="VNA2" i="34"/>
  <c r="VMZ2" i="34"/>
  <c r="VMY2" i="34"/>
  <c r="VMX2" i="34"/>
  <c r="VMW2" i="34"/>
  <c r="VMV2" i="34"/>
  <c r="VMU2" i="34"/>
  <c r="VMT2" i="34"/>
  <c r="VMS2" i="34"/>
  <c r="VMR2" i="34"/>
  <c r="VMQ2" i="34"/>
  <c r="VMP2" i="34"/>
  <c r="VMO2" i="34"/>
  <c r="VMN2" i="34"/>
  <c r="VMM2" i="34"/>
  <c r="VML2" i="34"/>
  <c r="VMK2" i="34"/>
  <c r="VMJ2" i="34"/>
  <c r="VMI2" i="34"/>
  <c r="VMH2" i="34"/>
  <c r="VMG2" i="34"/>
  <c r="VMF2" i="34"/>
  <c r="VME2" i="34"/>
  <c r="VMD2" i="34"/>
  <c r="VMC2" i="34"/>
  <c r="VMB2" i="34"/>
  <c r="VMA2" i="34"/>
  <c r="VLZ2" i="34"/>
  <c r="VLY2" i="34"/>
  <c r="VLX2" i="34"/>
  <c r="VLW2" i="34"/>
  <c r="VLV2" i="34"/>
  <c r="VLU2" i="34"/>
  <c r="VLT2" i="34"/>
  <c r="VLS2" i="34"/>
  <c r="VLR2" i="34"/>
  <c r="VLQ2" i="34"/>
  <c r="VLP2" i="34"/>
  <c r="VLO2" i="34"/>
  <c r="VLN2" i="34"/>
  <c r="VLM2" i="34"/>
  <c r="VLL2" i="34"/>
  <c r="VLK2" i="34"/>
  <c r="VLJ2" i="34"/>
  <c r="VLI2" i="34"/>
  <c r="VLH2" i="34"/>
  <c r="VLG2" i="34"/>
  <c r="VLF2" i="34"/>
  <c r="VLE2" i="34"/>
  <c r="VLD2" i="34"/>
  <c r="VLC2" i="34"/>
  <c r="VLB2" i="34"/>
  <c r="VLA2" i="34"/>
  <c r="VKZ2" i="34"/>
  <c r="VKY2" i="34"/>
  <c r="VKX2" i="34"/>
  <c r="VKW2" i="34"/>
  <c r="VKV2" i="34"/>
  <c r="VKU2" i="34"/>
  <c r="VKT2" i="34"/>
  <c r="VKS2" i="34"/>
  <c r="VKR2" i="34"/>
  <c r="VKQ2" i="34"/>
  <c r="VKP2" i="34"/>
  <c r="VKO2" i="34"/>
  <c r="VKN2" i="34"/>
  <c r="VKM2" i="34"/>
  <c r="VKL2" i="34"/>
  <c r="VKK2" i="34"/>
  <c r="VKJ2" i="34"/>
  <c r="VKI2" i="34"/>
  <c r="VKH2" i="34"/>
  <c r="VKG2" i="34"/>
  <c r="VKF2" i="34"/>
  <c r="VKE2" i="34"/>
  <c r="VKD2" i="34"/>
  <c r="VKC2" i="34"/>
  <c r="VKB2" i="34"/>
  <c r="VKA2" i="34"/>
  <c r="VJZ2" i="34"/>
  <c r="VJY2" i="34"/>
  <c r="VJX2" i="34"/>
  <c r="VJW2" i="34"/>
  <c r="VJV2" i="34"/>
  <c r="VJU2" i="34"/>
  <c r="VJT2" i="34"/>
  <c r="VJS2" i="34"/>
  <c r="VJR2" i="34"/>
  <c r="VJQ2" i="34"/>
  <c r="VJP2" i="34"/>
  <c r="VJO2" i="34"/>
  <c r="VJN2" i="34"/>
  <c r="VJM2" i="34"/>
  <c r="VJL2" i="34"/>
  <c r="VJK2" i="34"/>
  <c r="VJJ2" i="34"/>
  <c r="VJI2" i="34"/>
  <c r="VJH2" i="34"/>
  <c r="VJG2" i="34"/>
  <c r="VJF2" i="34"/>
  <c r="VJE2" i="34"/>
  <c r="VJD2" i="34"/>
  <c r="VJC2" i="34"/>
  <c r="VJB2" i="34"/>
  <c r="VJA2" i="34"/>
  <c r="VIZ2" i="34"/>
  <c r="VIY2" i="34"/>
  <c r="VIX2" i="34"/>
  <c r="VIW2" i="34"/>
  <c r="VIV2" i="34"/>
  <c r="VIU2" i="34"/>
  <c r="VIT2" i="34"/>
  <c r="VIS2" i="34"/>
  <c r="VIR2" i="34"/>
  <c r="VIQ2" i="34"/>
  <c r="VIP2" i="34"/>
  <c r="VIO2" i="34"/>
  <c r="VIN2" i="34"/>
  <c r="VIM2" i="34"/>
  <c r="VIL2" i="34"/>
  <c r="VIK2" i="34"/>
  <c r="VIJ2" i="34"/>
  <c r="VII2" i="34"/>
  <c r="VIH2" i="34"/>
  <c r="VIG2" i="34"/>
  <c r="VIF2" i="34"/>
  <c r="VIE2" i="34"/>
  <c r="VID2" i="34"/>
  <c r="VIC2" i="34"/>
  <c r="VIB2" i="34"/>
  <c r="VIA2" i="34"/>
  <c r="VHZ2" i="34"/>
  <c r="VHY2" i="34"/>
  <c r="VHX2" i="34"/>
  <c r="VHW2" i="34"/>
  <c r="VHV2" i="34"/>
  <c r="VHU2" i="34"/>
  <c r="VHT2" i="34"/>
  <c r="VHS2" i="34"/>
  <c r="VHR2" i="34"/>
  <c r="VHQ2" i="34"/>
  <c r="VHP2" i="34"/>
  <c r="VHO2" i="34"/>
  <c r="VHN2" i="34"/>
  <c r="VHM2" i="34"/>
  <c r="VHL2" i="34"/>
  <c r="VHK2" i="34"/>
  <c r="VHJ2" i="34"/>
  <c r="VHI2" i="34"/>
  <c r="VHH2" i="34"/>
  <c r="VHG2" i="34"/>
  <c r="VHF2" i="34"/>
  <c r="VHE2" i="34"/>
  <c r="VHD2" i="34"/>
  <c r="VHC2" i="34"/>
  <c r="VHB2" i="34"/>
  <c r="VHA2" i="34"/>
  <c r="VGZ2" i="34"/>
  <c r="VGY2" i="34"/>
  <c r="VGX2" i="34"/>
  <c r="VGW2" i="34"/>
  <c r="VGV2" i="34"/>
  <c r="VGU2" i="34"/>
  <c r="VGT2" i="34"/>
  <c r="VGS2" i="34"/>
  <c r="VGR2" i="34"/>
  <c r="VGQ2" i="34"/>
  <c r="VGP2" i="34"/>
  <c r="VGO2" i="34"/>
  <c r="VGN2" i="34"/>
  <c r="VGM2" i="34"/>
  <c r="VGL2" i="34"/>
  <c r="VGK2" i="34"/>
  <c r="VGJ2" i="34"/>
  <c r="VGI2" i="34"/>
  <c r="VGH2" i="34"/>
  <c r="VGG2" i="34"/>
  <c r="VGF2" i="34"/>
  <c r="VGE2" i="34"/>
  <c r="VGD2" i="34"/>
  <c r="VGC2" i="34"/>
  <c r="VGB2" i="34"/>
  <c r="VGA2" i="34"/>
  <c r="VFZ2" i="34"/>
  <c r="VFY2" i="34"/>
  <c r="VFX2" i="34"/>
  <c r="VFW2" i="34"/>
  <c r="VFV2" i="34"/>
  <c r="VFU2" i="34"/>
  <c r="VFT2" i="34"/>
  <c r="VFS2" i="34"/>
  <c r="VFR2" i="34"/>
  <c r="VFQ2" i="34"/>
  <c r="VFP2" i="34"/>
  <c r="VFO2" i="34"/>
  <c r="VFN2" i="34"/>
  <c r="VFM2" i="34"/>
  <c r="VFL2" i="34"/>
  <c r="VFK2" i="34"/>
  <c r="VFJ2" i="34"/>
  <c r="VFI2" i="34"/>
  <c r="VFH2" i="34"/>
  <c r="VFG2" i="34"/>
  <c r="VFF2" i="34"/>
  <c r="VFE2" i="34"/>
  <c r="VFD2" i="34"/>
  <c r="VFC2" i="34"/>
  <c r="VFB2" i="34"/>
  <c r="VFA2" i="34"/>
  <c r="VEZ2" i="34"/>
  <c r="VEY2" i="34"/>
  <c r="VEX2" i="34"/>
  <c r="VEW2" i="34"/>
  <c r="VEV2" i="34"/>
  <c r="VEU2" i="34"/>
  <c r="VET2" i="34"/>
  <c r="VES2" i="34"/>
  <c r="VER2" i="34"/>
  <c r="VEQ2" i="34"/>
  <c r="VEP2" i="34"/>
  <c r="VEO2" i="34"/>
  <c r="VEN2" i="34"/>
  <c r="VEM2" i="34"/>
  <c r="VEL2" i="34"/>
  <c r="VEK2" i="34"/>
  <c r="VEJ2" i="34"/>
  <c r="VEI2" i="34"/>
  <c r="VEH2" i="34"/>
  <c r="VEG2" i="34"/>
  <c r="VEF2" i="34"/>
  <c r="VEE2" i="34"/>
  <c r="VED2" i="34"/>
  <c r="VEC2" i="34"/>
  <c r="VEB2" i="34"/>
  <c r="VEA2" i="34"/>
  <c r="VDZ2" i="34"/>
  <c r="VDY2" i="34"/>
  <c r="VDX2" i="34"/>
  <c r="VDW2" i="34"/>
  <c r="VDV2" i="34"/>
  <c r="VDU2" i="34"/>
  <c r="VDT2" i="34"/>
  <c r="VDS2" i="34"/>
  <c r="VDR2" i="34"/>
  <c r="VDQ2" i="34"/>
  <c r="VDP2" i="34"/>
  <c r="VDO2" i="34"/>
  <c r="VDN2" i="34"/>
  <c r="VDM2" i="34"/>
  <c r="VDL2" i="34"/>
  <c r="VDK2" i="34"/>
  <c r="VDJ2" i="34"/>
  <c r="VDI2" i="34"/>
  <c r="VDH2" i="34"/>
  <c r="VDG2" i="34"/>
  <c r="VDF2" i="34"/>
  <c r="VDE2" i="34"/>
  <c r="VDD2" i="34"/>
  <c r="VDC2" i="34"/>
  <c r="VDB2" i="34"/>
  <c r="VDA2" i="34"/>
  <c r="VCZ2" i="34"/>
  <c r="VCY2" i="34"/>
  <c r="VCX2" i="34"/>
  <c r="VCW2" i="34"/>
  <c r="VCV2" i="34"/>
  <c r="VCU2" i="34"/>
  <c r="VCT2" i="34"/>
  <c r="VCS2" i="34"/>
  <c r="VCR2" i="34"/>
  <c r="VCQ2" i="34"/>
  <c r="VCP2" i="34"/>
  <c r="VCO2" i="34"/>
  <c r="VCN2" i="34"/>
  <c r="VCM2" i="34"/>
  <c r="VCL2" i="34"/>
  <c r="VCK2" i="34"/>
  <c r="VCJ2" i="34"/>
  <c r="VCI2" i="34"/>
  <c r="VCH2" i="34"/>
  <c r="VCG2" i="34"/>
  <c r="VCF2" i="34"/>
  <c r="VCE2" i="34"/>
  <c r="VCD2" i="34"/>
  <c r="VCC2" i="34"/>
  <c r="VCB2" i="34"/>
  <c r="VCA2" i="34"/>
  <c r="VBZ2" i="34"/>
  <c r="VBY2" i="34"/>
  <c r="VBX2" i="34"/>
  <c r="VBW2" i="34"/>
  <c r="VBV2" i="34"/>
  <c r="VBU2" i="34"/>
  <c r="VBT2" i="34"/>
  <c r="VBS2" i="34"/>
  <c r="VBR2" i="34"/>
  <c r="VBQ2" i="34"/>
  <c r="VBP2" i="34"/>
  <c r="VBO2" i="34"/>
  <c r="VBN2" i="34"/>
  <c r="VBM2" i="34"/>
  <c r="VBL2" i="34"/>
  <c r="VBK2" i="34"/>
  <c r="VBJ2" i="34"/>
  <c r="VBI2" i="34"/>
  <c r="VBH2" i="34"/>
  <c r="VBG2" i="34"/>
  <c r="VBF2" i="34"/>
  <c r="VBE2" i="34"/>
  <c r="VBD2" i="34"/>
  <c r="VBC2" i="34"/>
  <c r="VBB2" i="34"/>
  <c r="VBA2" i="34"/>
  <c r="VAZ2" i="34"/>
  <c r="VAY2" i="34"/>
  <c r="VAX2" i="34"/>
  <c r="VAW2" i="34"/>
  <c r="VAV2" i="34"/>
  <c r="VAU2" i="34"/>
  <c r="VAT2" i="34"/>
  <c r="VAS2" i="34"/>
  <c r="VAR2" i="34"/>
  <c r="VAQ2" i="34"/>
  <c r="VAP2" i="34"/>
  <c r="VAO2" i="34"/>
  <c r="VAN2" i="34"/>
  <c r="VAM2" i="34"/>
  <c r="VAL2" i="34"/>
  <c r="VAK2" i="34"/>
  <c r="VAJ2" i="34"/>
  <c r="VAI2" i="34"/>
  <c r="VAH2" i="34"/>
  <c r="VAG2" i="34"/>
  <c r="VAF2" i="34"/>
  <c r="VAE2" i="34"/>
  <c r="VAD2" i="34"/>
  <c r="VAC2" i="34"/>
  <c r="VAB2" i="34"/>
  <c r="VAA2" i="34"/>
  <c r="UZZ2" i="34"/>
  <c r="UZY2" i="34"/>
  <c r="UZX2" i="34"/>
  <c r="UZW2" i="34"/>
  <c r="UZV2" i="34"/>
  <c r="UZU2" i="34"/>
  <c r="UZT2" i="34"/>
  <c r="UZS2" i="34"/>
  <c r="UZR2" i="34"/>
  <c r="UZQ2" i="34"/>
  <c r="UZP2" i="34"/>
  <c r="UZO2" i="34"/>
  <c r="UZN2" i="34"/>
  <c r="UZM2" i="34"/>
  <c r="UZL2" i="34"/>
  <c r="UZK2" i="34"/>
  <c r="UZJ2" i="34"/>
  <c r="UZI2" i="34"/>
  <c r="UZH2" i="34"/>
  <c r="UZG2" i="34"/>
  <c r="UZF2" i="34"/>
  <c r="UZE2" i="34"/>
  <c r="UZD2" i="34"/>
  <c r="UZC2" i="34"/>
  <c r="UZB2" i="34"/>
  <c r="UZA2" i="34"/>
  <c r="UYZ2" i="34"/>
  <c r="UYY2" i="34"/>
  <c r="UYX2" i="34"/>
  <c r="UYW2" i="34"/>
  <c r="UYV2" i="34"/>
  <c r="UYU2" i="34"/>
  <c r="UYT2" i="34"/>
  <c r="UYS2" i="34"/>
  <c r="UYR2" i="34"/>
  <c r="UYQ2" i="34"/>
  <c r="UYP2" i="34"/>
  <c r="UYO2" i="34"/>
  <c r="UYN2" i="34"/>
  <c r="UYM2" i="34"/>
  <c r="UYL2" i="34"/>
  <c r="UYK2" i="34"/>
  <c r="UYJ2" i="34"/>
  <c r="UYI2" i="34"/>
  <c r="UYH2" i="34"/>
  <c r="UYG2" i="34"/>
  <c r="UYF2" i="34"/>
  <c r="UYE2" i="34"/>
  <c r="UYD2" i="34"/>
  <c r="UYC2" i="34"/>
  <c r="UYB2" i="34"/>
  <c r="UYA2" i="34"/>
  <c r="UXZ2" i="34"/>
  <c r="UXY2" i="34"/>
  <c r="UXX2" i="34"/>
  <c r="UXW2" i="34"/>
  <c r="UXV2" i="34"/>
  <c r="UXU2" i="34"/>
  <c r="UXT2" i="34"/>
  <c r="UXS2" i="34"/>
  <c r="UXR2" i="34"/>
  <c r="UXQ2" i="34"/>
  <c r="UXP2" i="34"/>
  <c r="UXO2" i="34"/>
  <c r="UXN2" i="34"/>
  <c r="UXM2" i="34"/>
  <c r="UXL2" i="34"/>
  <c r="UXK2" i="34"/>
  <c r="UXJ2" i="34"/>
  <c r="UXI2" i="34"/>
  <c r="UXH2" i="34"/>
  <c r="UXG2" i="34"/>
  <c r="UXF2" i="34"/>
  <c r="UXE2" i="34"/>
  <c r="UXD2" i="34"/>
  <c r="UXC2" i="34"/>
  <c r="UXB2" i="34"/>
  <c r="UXA2" i="34"/>
  <c r="UWZ2" i="34"/>
  <c r="UWY2" i="34"/>
  <c r="UWX2" i="34"/>
  <c r="UWW2" i="34"/>
  <c r="UWV2" i="34"/>
  <c r="UWU2" i="34"/>
  <c r="UWT2" i="34"/>
  <c r="UWS2" i="34"/>
  <c r="UWR2" i="34"/>
  <c r="UWQ2" i="34"/>
  <c r="UWP2" i="34"/>
  <c r="UWO2" i="34"/>
  <c r="UWN2" i="34"/>
  <c r="UWM2" i="34"/>
  <c r="UWL2" i="34"/>
  <c r="UWK2" i="34"/>
  <c r="UWJ2" i="34"/>
  <c r="UWI2" i="34"/>
  <c r="UWH2" i="34"/>
  <c r="UWG2" i="34"/>
  <c r="UWF2" i="34"/>
  <c r="UWE2" i="34"/>
  <c r="UWD2" i="34"/>
  <c r="UWC2" i="34"/>
  <c r="UWB2" i="34"/>
  <c r="UWA2" i="34"/>
  <c r="UVZ2" i="34"/>
  <c r="UVY2" i="34"/>
  <c r="UVX2" i="34"/>
  <c r="UVW2" i="34"/>
  <c r="UVV2" i="34"/>
  <c r="UVU2" i="34"/>
  <c r="UVT2" i="34"/>
  <c r="UVS2" i="34"/>
  <c r="UVR2" i="34"/>
  <c r="UVQ2" i="34"/>
  <c r="UVP2" i="34"/>
  <c r="UVO2" i="34"/>
  <c r="UVN2" i="34"/>
  <c r="UVM2" i="34"/>
  <c r="UVL2" i="34"/>
  <c r="UVK2" i="34"/>
  <c r="UVJ2" i="34"/>
  <c r="UVI2" i="34"/>
  <c r="UVH2" i="34"/>
  <c r="UVG2" i="34"/>
  <c r="UVF2" i="34"/>
  <c r="UVE2" i="34"/>
  <c r="UVD2" i="34"/>
  <c r="UVC2" i="34"/>
  <c r="UVB2" i="34"/>
  <c r="UVA2" i="34"/>
  <c r="UUZ2" i="34"/>
  <c r="UUY2" i="34"/>
  <c r="UUX2" i="34"/>
  <c r="UUW2" i="34"/>
  <c r="UUV2" i="34"/>
  <c r="UUU2" i="34"/>
  <c r="UUT2" i="34"/>
  <c r="UUS2" i="34"/>
  <c r="UUR2" i="34"/>
  <c r="UUQ2" i="34"/>
  <c r="UUP2" i="34"/>
  <c r="UUO2" i="34"/>
  <c r="UUN2" i="34"/>
  <c r="UUM2" i="34"/>
  <c r="UUL2" i="34"/>
  <c r="UUK2" i="34"/>
  <c r="UUJ2" i="34"/>
  <c r="UUI2" i="34"/>
  <c r="UUH2" i="34"/>
  <c r="UUG2" i="34"/>
  <c r="UUF2" i="34"/>
  <c r="UUE2" i="34"/>
  <c r="UUD2" i="34"/>
  <c r="UUC2" i="34"/>
  <c r="UUB2" i="34"/>
  <c r="UUA2" i="34"/>
  <c r="UTZ2" i="34"/>
  <c r="UTY2" i="34"/>
  <c r="UTX2" i="34"/>
  <c r="UTW2" i="34"/>
  <c r="UTV2" i="34"/>
  <c r="UTU2" i="34"/>
  <c r="UTT2" i="34"/>
  <c r="UTS2" i="34"/>
  <c r="UTR2" i="34"/>
  <c r="UTQ2" i="34"/>
  <c r="UTP2" i="34"/>
  <c r="UTO2" i="34"/>
  <c r="UTN2" i="34"/>
  <c r="UTM2" i="34"/>
  <c r="UTL2" i="34"/>
  <c r="UTK2" i="34"/>
  <c r="UTJ2" i="34"/>
  <c r="UTI2" i="34"/>
  <c r="UTH2" i="34"/>
  <c r="UTG2" i="34"/>
  <c r="UTF2" i="34"/>
  <c r="UTE2" i="34"/>
  <c r="UTD2" i="34"/>
  <c r="UTC2" i="34"/>
  <c r="UTB2" i="34"/>
  <c r="UTA2" i="34"/>
  <c r="USZ2" i="34"/>
  <c r="USY2" i="34"/>
  <c r="USX2" i="34"/>
  <c r="USW2" i="34"/>
  <c r="USV2" i="34"/>
  <c r="USU2" i="34"/>
  <c r="UST2" i="34"/>
  <c r="USS2" i="34"/>
  <c r="USR2" i="34"/>
  <c r="USQ2" i="34"/>
  <c r="USP2" i="34"/>
  <c r="USO2" i="34"/>
  <c r="USN2" i="34"/>
  <c r="USM2" i="34"/>
  <c r="USL2" i="34"/>
  <c r="USK2" i="34"/>
  <c r="USJ2" i="34"/>
  <c r="USI2" i="34"/>
  <c r="USH2" i="34"/>
  <c r="USG2" i="34"/>
  <c r="USF2" i="34"/>
  <c r="USE2" i="34"/>
  <c r="USD2" i="34"/>
  <c r="USC2" i="34"/>
  <c r="USB2" i="34"/>
  <c r="USA2" i="34"/>
  <c r="URZ2" i="34"/>
  <c r="URY2" i="34"/>
  <c r="URX2" i="34"/>
  <c r="URW2" i="34"/>
  <c r="URV2" i="34"/>
  <c r="URU2" i="34"/>
  <c r="URT2" i="34"/>
  <c r="URS2" i="34"/>
  <c r="URR2" i="34"/>
  <c r="URQ2" i="34"/>
  <c r="URP2" i="34"/>
  <c r="URO2" i="34"/>
  <c r="URN2" i="34"/>
  <c r="URM2" i="34"/>
  <c r="URL2" i="34"/>
  <c r="URK2" i="34"/>
  <c r="URJ2" i="34"/>
  <c r="URI2" i="34"/>
  <c r="URH2" i="34"/>
  <c r="URG2" i="34"/>
  <c r="URF2" i="34"/>
  <c r="URE2" i="34"/>
  <c r="URD2" i="34"/>
  <c r="URC2" i="34"/>
  <c r="URB2" i="34"/>
  <c r="URA2" i="34"/>
  <c r="UQZ2" i="34"/>
  <c r="UQY2" i="34"/>
  <c r="UQX2" i="34"/>
  <c r="UQW2" i="34"/>
  <c r="UQV2" i="34"/>
  <c r="UQU2" i="34"/>
  <c r="UQT2" i="34"/>
  <c r="UQS2" i="34"/>
  <c r="UQR2" i="34"/>
  <c r="UQQ2" i="34"/>
  <c r="UQP2" i="34"/>
  <c r="UQO2" i="34"/>
  <c r="UQN2" i="34"/>
  <c r="UQM2" i="34"/>
  <c r="UQL2" i="34"/>
  <c r="UQK2" i="34"/>
  <c r="UQJ2" i="34"/>
  <c r="UQI2" i="34"/>
  <c r="UQH2" i="34"/>
  <c r="UQG2" i="34"/>
  <c r="UQF2" i="34"/>
  <c r="UQE2" i="34"/>
  <c r="UQD2" i="34"/>
  <c r="UQC2" i="34"/>
  <c r="UQB2" i="34"/>
  <c r="UQA2" i="34"/>
  <c r="UPZ2" i="34"/>
  <c r="UPY2" i="34"/>
  <c r="UPX2" i="34"/>
  <c r="UPW2" i="34"/>
  <c r="UPV2" i="34"/>
  <c r="UPU2" i="34"/>
  <c r="UPT2" i="34"/>
  <c r="UPS2" i="34"/>
  <c r="UPR2" i="34"/>
  <c r="UPQ2" i="34"/>
  <c r="UPP2" i="34"/>
  <c r="UPO2" i="34"/>
  <c r="UPN2" i="34"/>
  <c r="UPM2" i="34"/>
  <c r="UPL2" i="34"/>
  <c r="UPK2" i="34"/>
  <c r="UPJ2" i="34"/>
  <c r="UPI2" i="34"/>
  <c r="UPH2" i="34"/>
  <c r="UPG2" i="34"/>
  <c r="UPF2" i="34"/>
  <c r="UPE2" i="34"/>
  <c r="UPD2" i="34"/>
  <c r="UPC2" i="34"/>
  <c r="UPB2" i="34"/>
  <c r="UPA2" i="34"/>
  <c r="UOZ2" i="34"/>
  <c r="UOY2" i="34"/>
  <c r="UOX2" i="34"/>
  <c r="UOW2" i="34"/>
  <c r="UOV2" i="34"/>
  <c r="UOU2" i="34"/>
  <c r="UOT2" i="34"/>
  <c r="UOS2" i="34"/>
  <c r="UOR2" i="34"/>
  <c r="UOQ2" i="34"/>
  <c r="UOP2" i="34"/>
  <c r="UOO2" i="34"/>
  <c r="UON2" i="34"/>
  <c r="UOM2" i="34"/>
  <c r="UOL2" i="34"/>
  <c r="UOK2" i="34"/>
  <c r="UOJ2" i="34"/>
  <c r="UOI2" i="34"/>
  <c r="UOH2" i="34"/>
  <c r="UOG2" i="34"/>
  <c r="UOF2" i="34"/>
  <c r="UOE2" i="34"/>
  <c r="UOD2" i="34"/>
  <c r="UOC2" i="34"/>
  <c r="UOB2" i="34"/>
  <c r="UOA2" i="34"/>
  <c r="UNZ2" i="34"/>
  <c r="UNY2" i="34"/>
  <c r="UNX2" i="34"/>
  <c r="UNW2" i="34"/>
  <c r="UNV2" i="34"/>
  <c r="UNU2" i="34"/>
  <c r="UNT2" i="34"/>
  <c r="UNS2" i="34"/>
  <c r="UNR2" i="34"/>
  <c r="UNQ2" i="34"/>
  <c r="UNP2" i="34"/>
  <c r="UNO2" i="34"/>
  <c r="UNN2" i="34"/>
  <c r="UNM2" i="34"/>
  <c r="UNL2" i="34"/>
  <c r="UNK2" i="34"/>
  <c r="UNJ2" i="34"/>
  <c r="UNI2" i="34"/>
  <c r="UNH2" i="34"/>
  <c r="UNG2" i="34"/>
  <c r="UNF2" i="34"/>
  <c r="UNE2" i="34"/>
  <c r="UND2" i="34"/>
  <c r="UNC2" i="34"/>
  <c r="UNB2" i="34"/>
  <c r="UNA2" i="34"/>
  <c r="UMZ2" i="34"/>
  <c r="UMY2" i="34"/>
  <c r="UMX2" i="34"/>
  <c r="UMW2" i="34"/>
  <c r="UMV2" i="34"/>
  <c r="UMU2" i="34"/>
  <c r="UMT2" i="34"/>
  <c r="UMS2" i="34"/>
  <c r="UMR2" i="34"/>
  <c r="UMQ2" i="34"/>
  <c r="UMP2" i="34"/>
  <c r="UMO2" i="34"/>
  <c r="UMN2" i="34"/>
  <c r="UMM2" i="34"/>
  <c r="UML2" i="34"/>
  <c r="UMK2" i="34"/>
  <c r="UMJ2" i="34"/>
  <c r="UMI2" i="34"/>
  <c r="UMH2" i="34"/>
  <c r="UMG2" i="34"/>
  <c r="UMF2" i="34"/>
  <c r="UME2" i="34"/>
  <c r="UMD2" i="34"/>
  <c r="UMC2" i="34"/>
  <c r="UMB2" i="34"/>
  <c r="UMA2" i="34"/>
  <c r="ULZ2" i="34"/>
  <c r="ULY2" i="34"/>
  <c r="ULX2" i="34"/>
  <c r="ULW2" i="34"/>
  <c r="ULV2" i="34"/>
  <c r="ULU2" i="34"/>
  <c r="ULT2" i="34"/>
  <c r="ULS2" i="34"/>
  <c r="ULR2" i="34"/>
  <c r="ULQ2" i="34"/>
  <c r="ULP2" i="34"/>
  <c r="ULO2" i="34"/>
  <c r="ULN2" i="34"/>
  <c r="ULM2" i="34"/>
  <c r="ULL2" i="34"/>
  <c r="ULK2" i="34"/>
  <c r="ULJ2" i="34"/>
  <c r="ULI2" i="34"/>
  <c r="ULH2" i="34"/>
  <c r="ULG2" i="34"/>
  <c r="ULF2" i="34"/>
  <c r="ULE2" i="34"/>
  <c r="ULD2" i="34"/>
  <c r="ULC2" i="34"/>
  <c r="ULB2" i="34"/>
  <c r="ULA2" i="34"/>
  <c r="UKZ2" i="34"/>
  <c r="UKY2" i="34"/>
  <c r="UKX2" i="34"/>
  <c r="UKW2" i="34"/>
  <c r="UKV2" i="34"/>
  <c r="UKU2" i="34"/>
  <c r="UKT2" i="34"/>
  <c r="UKS2" i="34"/>
  <c r="UKR2" i="34"/>
  <c r="UKQ2" i="34"/>
  <c r="UKP2" i="34"/>
  <c r="UKO2" i="34"/>
  <c r="UKN2" i="34"/>
  <c r="UKM2" i="34"/>
  <c r="UKL2" i="34"/>
  <c r="UKK2" i="34"/>
  <c r="UKJ2" i="34"/>
  <c r="UKI2" i="34"/>
  <c r="UKH2" i="34"/>
  <c r="UKG2" i="34"/>
  <c r="UKF2" i="34"/>
  <c r="UKE2" i="34"/>
  <c r="UKD2" i="34"/>
  <c r="UKC2" i="34"/>
  <c r="UKB2" i="34"/>
  <c r="UKA2" i="34"/>
  <c r="UJZ2" i="34"/>
  <c r="UJY2" i="34"/>
  <c r="UJX2" i="34"/>
  <c r="UJW2" i="34"/>
  <c r="UJV2" i="34"/>
  <c r="UJU2" i="34"/>
  <c r="UJT2" i="34"/>
  <c r="UJS2" i="34"/>
  <c r="UJR2" i="34"/>
  <c r="UJQ2" i="34"/>
  <c r="UJP2" i="34"/>
  <c r="UJO2" i="34"/>
  <c r="UJN2" i="34"/>
  <c r="UJM2" i="34"/>
  <c r="UJL2" i="34"/>
  <c r="UJK2" i="34"/>
  <c r="UJJ2" i="34"/>
  <c r="UJI2" i="34"/>
  <c r="UJH2" i="34"/>
  <c r="UJG2" i="34"/>
  <c r="UJF2" i="34"/>
  <c r="UJE2" i="34"/>
  <c r="UJD2" i="34"/>
  <c r="UJC2" i="34"/>
  <c r="UJB2" i="34"/>
  <c r="UJA2" i="34"/>
  <c r="UIZ2" i="34"/>
  <c r="UIY2" i="34"/>
  <c r="UIX2" i="34"/>
  <c r="UIW2" i="34"/>
  <c r="UIV2" i="34"/>
  <c r="UIU2" i="34"/>
  <c r="UIT2" i="34"/>
  <c r="UIS2" i="34"/>
  <c r="UIR2" i="34"/>
  <c r="UIQ2" i="34"/>
  <c r="UIP2" i="34"/>
  <c r="UIO2" i="34"/>
  <c r="UIN2" i="34"/>
  <c r="UIM2" i="34"/>
  <c r="UIL2" i="34"/>
  <c r="UIK2" i="34"/>
  <c r="UIJ2" i="34"/>
  <c r="UII2" i="34"/>
  <c r="UIH2" i="34"/>
  <c r="UIG2" i="34"/>
  <c r="UIF2" i="34"/>
  <c r="UIE2" i="34"/>
  <c r="UID2" i="34"/>
  <c r="UIC2" i="34"/>
  <c r="UIB2" i="34"/>
  <c r="UIA2" i="34"/>
  <c r="UHZ2" i="34"/>
  <c r="UHY2" i="34"/>
  <c r="UHX2" i="34"/>
  <c r="UHW2" i="34"/>
  <c r="UHV2" i="34"/>
  <c r="UHU2" i="34"/>
  <c r="UHT2" i="34"/>
  <c r="UHS2" i="34"/>
  <c r="UHR2" i="34"/>
  <c r="UHQ2" i="34"/>
  <c r="UHP2" i="34"/>
  <c r="UHO2" i="34"/>
  <c r="UHN2" i="34"/>
  <c r="UHM2" i="34"/>
  <c r="UHL2" i="34"/>
  <c r="UHK2" i="34"/>
  <c r="UHJ2" i="34"/>
  <c r="UHI2" i="34"/>
  <c r="UHH2" i="34"/>
  <c r="UHG2" i="34"/>
  <c r="UHF2" i="34"/>
  <c r="UHE2" i="34"/>
  <c r="UHD2" i="34"/>
  <c r="UHC2" i="34"/>
  <c r="UHB2" i="34"/>
  <c r="UHA2" i="34"/>
  <c r="UGZ2" i="34"/>
  <c r="UGY2" i="34"/>
  <c r="UGX2" i="34"/>
  <c r="UGW2" i="34"/>
  <c r="UGV2" i="34"/>
  <c r="UGU2" i="34"/>
  <c r="UGT2" i="34"/>
  <c r="UGS2" i="34"/>
  <c r="UGR2" i="34"/>
  <c r="UGQ2" i="34"/>
  <c r="UGP2" i="34"/>
  <c r="UGO2" i="34"/>
  <c r="UGN2" i="34"/>
  <c r="UGM2" i="34"/>
  <c r="UGL2" i="34"/>
  <c r="UGK2" i="34"/>
  <c r="UGJ2" i="34"/>
  <c r="UGI2" i="34"/>
  <c r="UGH2" i="34"/>
  <c r="UGG2" i="34"/>
  <c r="UGF2" i="34"/>
  <c r="UGE2" i="34"/>
  <c r="UGD2" i="34"/>
  <c r="UGC2" i="34"/>
  <c r="UGB2" i="34"/>
  <c r="UGA2" i="34"/>
  <c r="UFZ2" i="34"/>
  <c r="UFY2" i="34"/>
  <c r="UFX2" i="34"/>
  <c r="UFW2" i="34"/>
  <c r="UFV2" i="34"/>
  <c r="UFU2" i="34"/>
  <c r="UFT2" i="34"/>
  <c r="UFS2" i="34"/>
  <c r="UFR2" i="34"/>
  <c r="UFQ2" i="34"/>
  <c r="UFP2" i="34"/>
  <c r="UFO2" i="34"/>
  <c r="UFN2" i="34"/>
  <c r="UFM2" i="34"/>
  <c r="UFL2" i="34"/>
  <c r="UFK2" i="34"/>
  <c r="UFJ2" i="34"/>
  <c r="UFI2" i="34"/>
  <c r="UFH2" i="34"/>
  <c r="UFG2" i="34"/>
  <c r="UFF2" i="34"/>
  <c r="UFE2" i="34"/>
  <c r="UFD2" i="34"/>
  <c r="UFC2" i="34"/>
  <c r="UFB2" i="34"/>
  <c r="UFA2" i="34"/>
  <c r="UEZ2" i="34"/>
  <c r="UEY2" i="34"/>
  <c r="UEX2" i="34"/>
  <c r="UEW2" i="34"/>
  <c r="UEV2" i="34"/>
  <c r="UEU2" i="34"/>
  <c r="UET2" i="34"/>
  <c r="UES2" i="34"/>
  <c r="UER2" i="34"/>
  <c r="UEQ2" i="34"/>
  <c r="UEP2" i="34"/>
  <c r="UEO2" i="34"/>
  <c r="UEN2" i="34"/>
  <c r="UEM2" i="34"/>
  <c r="UEL2" i="34"/>
  <c r="UEK2" i="34"/>
  <c r="UEJ2" i="34"/>
  <c r="UEI2" i="34"/>
  <c r="UEH2" i="34"/>
  <c r="UEG2" i="34"/>
  <c r="UEF2" i="34"/>
  <c r="UEE2" i="34"/>
  <c r="UED2" i="34"/>
  <c r="UEC2" i="34"/>
  <c r="UEB2" i="34"/>
  <c r="UEA2" i="34"/>
  <c r="UDZ2" i="34"/>
  <c r="UDY2" i="34"/>
  <c r="UDX2" i="34"/>
  <c r="UDW2" i="34"/>
  <c r="UDV2" i="34"/>
  <c r="UDU2" i="34"/>
  <c r="UDT2" i="34"/>
  <c r="UDS2" i="34"/>
  <c r="UDR2" i="34"/>
  <c r="UDQ2" i="34"/>
  <c r="UDP2" i="34"/>
  <c r="UDO2" i="34"/>
  <c r="UDN2" i="34"/>
  <c r="UDM2" i="34"/>
  <c r="UDL2" i="34"/>
  <c r="UDK2" i="34"/>
  <c r="UDJ2" i="34"/>
  <c r="UDI2" i="34"/>
  <c r="UDH2" i="34"/>
  <c r="UDG2" i="34"/>
  <c r="UDF2" i="34"/>
  <c r="UDE2" i="34"/>
  <c r="UDD2" i="34"/>
  <c r="UDC2" i="34"/>
  <c r="UDB2" i="34"/>
  <c r="UDA2" i="34"/>
  <c r="UCZ2" i="34"/>
  <c r="UCY2" i="34"/>
  <c r="UCX2" i="34"/>
  <c r="UCW2" i="34"/>
  <c r="UCV2" i="34"/>
  <c r="UCU2" i="34"/>
  <c r="UCT2" i="34"/>
  <c r="UCS2" i="34"/>
  <c r="UCR2" i="34"/>
  <c r="UCQ2" i="34"/>
  <c r="UCP2" i="34"/>
  <c r="UCO2" i="34"/>
  <c r="UCN2" i="34"/>
  <c r="UCM2" i="34"/>
  <c r="UCL2" i="34"/>
  <c r="UCK2" i="34"/>
  <c r="UCJ2" i="34"/>
  <c r="UCI2" i="34"/>
  <c r="UCH2" i="34"/>
  <c r="UCG2" i="34"/>
  <c r="UCF2" i="34"/>
  <c r="UCE2" i="34"/>
  <c r="UCD2" i="34"/>
  <c r="UCC2" i="34"/>
  <c r="UCB2" i="34"/>
  <c r="UCA2" i="34"/>
  <c r="UBZ2" i="34"/>
  <c r="UBY2" i="34"/>
  <c r="UBX2" i="34"/>
  <c r="UBW2" i="34"/>
  <c r="UBV2" i="34"/>
  <c r="UBU2" i="34"/>
  <c r="UBT2" i="34"/>
  <c r="UBS2" i="34"/>
  <c r="UBR2" i="34"/>
  <c r="UBQ2" i="34"/>
  <c r="UBP2" i="34"/>
  <c r="UBO2" i="34"/>
  <c r="UBN2" i="34"/>
  <c r="UBM2" i="34"/>
  <c r="UBL2" i="34"/>
  <c r="UBK2" i="34"/>
  <c r="UBJ2" i="34"/>
  <c r="UBI2" i="34"/>
  <c r="UBH2" i="34"/>
  <c r="UBG2" i="34"/>
  <c r="UBF2" i="34"/>
  <c r="UBE2" i="34"/>
  <c r="UBD2" i="34"/>
  <c r="UBC2" i="34"/>
  <c r="UBB2" i="34"/>
  <c r="UBA2" i="34"/>
  <c r="UAZ2" i="34"/>
  <c r="UAY2" i="34"/>
  <c r="UAX2" i="34"/>
  <c r="UAW2" i="34"/>
  <c r="UAV2" i="34"/>
  <c r="UAU2" i="34"/>
  <c r="UAT2" i="34"/>
  <c r="UAS2" i="34"/>
  <c r="UAR2" i="34"/>
  <c r="UAQ2" i="34"/>
  <c r="UAP2" i="34"/>
  <c r="UAO2" i="34"/>
  <c r="UAN2" i="34"/>
  <c r="UAM2" i="34"/>
  <c r="UAL2" i="34"/>
  <c r="UAK2" i="34"/>
  <c r="UAJ2" i="34"/>
  <c r="UAI2" i="34"/>
  <c r="UAH2" i="34"/>
  <c r="UAG2" i="34"/>
  <c r="UAF2" i="34"/>
  <c r="UAE2" i="34"/>
  <c r="UAD2" i="34"/>
  <c r="UAC2" i="34"/>
  <c r="UAB2" i="34"/>
  <c r="UAA2" i="34"/>
  <c r="TZZ2" i="34"/>
  <c r="TZY2" i="34"/>
  <c r="TZX2" i="34"/>
  <c r="TZW2" i="34"/>
  <c r="TZV2" i="34"/>
  <c r="TZU2" i="34"/>
  <c r="TZT2" i="34"/>
  <c r="TZS2" i="34"/>
  <c r="TZR2" i="34"/>
  <c r="TZQ2" i="34"/>
  <c r="TZP2" i="34"/>
  <c r="TZO2" i="34"/>
  <c r="TZN2" i="34"/>
  <c r="TZM2" i="34"/>
  <c r="TZL2" i="34"/>
  <c r="TZK2" i="34"/>
  <c r="TZJ2" i="34"/>
  <c r="TZI2" i="34"/>
  <c r="TZH2" i="34"/>
  <c r="TZG2" i="34"/>
  <c r="TZF2" i="34"/>
  <c r="TZE2" i="34"/>
  <c r="TZD2" i="34"/>
  <c r="TZC2" i="34"/>
  <c r="TZB2" i="34"/>
  <c r="TZA2" i="34"/>
  <c r="TYZ2" i="34"/>
  <c r="TYY2" i="34"/>
  <c r="TYX2" i="34"/>
  <c r="TYW2" i="34"/>
  <c r="TYV2" i="34"/>
  <c r="TYU2" i="34"/>
  <c r="TYT2" i="34"/>
  <c r="TYS2" i="34"/>
  <c r="TYR2" i="34"/>
  <c r="TYQ2" i="34"/>
  <c r="TYP2" i="34"/>
  <c r="TYO2" i="34"/>
  <c r="TYN2" i="34"/>
  <c r="TYM2" i="34"/>
  <c r="TYL2" i="34"/>
  <c r="TYK2" i="34"/>
  <c r="TYJ2" i="34"/>
  <c r="TYI2" i="34"/>
  <c r="TYH2" i="34"/>
  <c r="TYG2" i="34"/>
  <c r="TYF2" i="34"/>
  <c r="TYE2" i="34"/>
  <c r="TYD2" i="34"/>
  <c r="TYC2" i="34"/>
  <c r="TYB2" i="34"/>
  <c r="TYA2" i="34"/>
  <c r="TXZ2" i="34"/>
  <c r="TXY2" i="34"/>
  <c r="TXX2" i="34"/>
  <c r="TXW2" i="34"/>
  <c r="TXV2" i="34"/>
  <c r="TXU2" i="34"/>
  <c r="TXT2" i="34"/>
  <c r="TXS2" i="34"/>
  <c r="TXR2" i="34"/>
  <c r="TXQ2" i="34"/>
  <c r="TXP2" i="34"/>
  <c r="TXO2" i="34"/>
  <c r="TXN2" i="34"/>
  <c r="TXM2" i="34"/>
  <c r="TXL2" i="34"/>
  <c r="TXK2" i="34"/>
  <c r="TXJ2" i="34"/>
  <c r="TXI2" i="34"/>
  <c r="TXH2" i="34"/>
  <c r="TXG2" i="34"/>
  <c r="TXF2" i="34"/>
  <c r="TXE2" i="34"/>
  <c r="TXD2" i="34"/>
  <c r="TXC2" i="34"/>
  <c r="TXB2" i="34"/>
  <c r="TXA2" i="34"/>
  <c r="TWZ2" i="34"/>
  <c r="TWY2" i="34"/>
  <c r="TWX2" i="34"/>
  <c r="TWW2" i="34"/>
  <c r="TWV2" i="34"/>
  <c r="TWU2" i="34"/>
  <c r="TWT2" i="34"/>
  <c r="TWS2" i="34"/>
  <c r="TWR2" i="34"/>
  <c r="TWQ2" i="34"/>
  <c r="TWP2" i="34"/>
  <c r="TWO2" i="34"/>
  <c r="TWN2" i="34"/>
  <c r="TWM2" i="34"/>
  <c r="TWL2" i="34"/>
  <c r="TWK2" i="34"/>
  <c r="TWJ2" i="34"/>
  <c r="TWI2" i="34"/>
  <c r="TWH2" i="34"/>
  <c r="TWG2" i="34"/>
  <c r="TWF2" i="34"/>
  <c r="TWE2" i="34"/>
  <c r="TWD2" i="34"/>
  <c r="TWC2" i="34"/>
  <c r="TWB2" i="34"/>
  <c r="TWA2" i="34"/>
  <c r="TVZ2" i="34"/>
  <c r="TVY2" i="34"/>
  <c r="TVX2" i="34"/>
  <c r="TVW2" i="34"/>
  <c r="TVV2" i="34"/>
  <c r="TVU2" i="34"/>
  <c r="TVT2" i="34"/>
  <c r="TVS2" i="34"/>
  <c r="TVR2" i="34"/>
  <c r="TVQ2" i="34"/>
  <c r="TVP2" i="34"/>
  <c r="TVO2" i="34"/>
  <c r="TVN2" i="34"/>
  <c r="TVM2" i="34"/>
  <c r="TVL2" i="34"/>
  <c r="TVK2" i="34"/>
  <c r="TVJ2" i="34"/>
  <c r="TVI2" i="34"/>
  <c r="TVH2" i="34"/>
  <c r="TVG2" i="34"/>
  <c r="TVF2" i="34"/>
  <c r="TVE2" i="34"/>
  <c r="TVD2" i="34"/>
  <c r="TVC2" i="34"/>
  <c r="TVB2" i="34"/>
  <c r="TVA2" i="34"/>
  <c r="TUZ2" i="34"/>
  <c r="TUY2" i="34"/>
  <c r="TUX2" i="34"/>
  <c r="TUW2" i="34"/>
  <c r="TUV2" i="34"/>
  <c r="TUU2" i="34"/>
  <c r="TUT2" i="34"/>
  <c r="TUS2" i="34"/>
  <c r="TUR2" i="34"/>
  <c r="TUQ2" i="34"/>
  <c r="TUP2" i="34"/>
  <c r="TUO2" i="34"/>
  <c r="TUN2" i="34"/>
  <c r="TUM2" i="34"/>
  <c r="TUL2" i="34"/>
  <c r="TUK2" i="34"/>
  <c r="TUJ2" i="34"/>
  <c r="TUI2" i="34"/>
  <c r="TUH2" i="34"/>
  <c r="TUG2" i="34"/>
  <c r="TUF2" i="34"/>
  <c r="TUE2" i="34"/>
  <c r="TUD2" i="34"/>
  <c r="TUC2" i="34"/>
  <c r="TUB2" i="34"/>
  <c r="TUA2" i="34"/>
  <c r="TTZ2" i="34"/>
  <c r="TTY2" i="34"/>
  <c r="TTX2" i="34"/>
  <c r="TTW2" i="34"/>
  <c r="TTV2" i="34"/>
  <c r="TTU2" i="34"/>
  <c r="TTT2" i="34"/>
  <c r="TTS2" i="34"/>
  <c r="TTR2" i="34"/>
  <c r="TTQ2" i="34"/>
  <c r="TTP2" i="34"/>
  <c r="TTO2" i="34"/>
  <c r="TTN2" i="34"/>
  <c r="TTM2" i="34"/>
  <c r="TTL2" i="34"/>
  <c r="TTK2" i="34"/>
  <c r="TTJ2" i="34"/>
  <c r="TTI2" i="34"/>
  <c r="TTH2" i="34"/>
  <c r="TTG2" i="34"/>
  <c r="TTF2" i="34"/>
  <c r="TTE2" i="34"/>
  <c r="TTD2" i="34"/>
  <c r="TTC2" i="34"/>
  <c r="TTB2" i="34"/>
  <c r="TTA2" i="34"/>
  <c r="TSZ2" i="34"/>
  <c r="TSY2" i="34"/>
  <c r="TSX2" i="34"/>
  <c r="TSW2" i="34"/>
  <c r="TSV2" i="34"/>
  <c r="TSU2" i="34"/>
  <c r="TST2" i="34"/>
  <c r="TSS2" i="34"/>
  <c r="TSR2" i="34"/>
  <c r="TSQ2" i="34"/>
  <c r="TSP2" i="34"/>
  <c r="TSO2" i="34"/>
  <c r="TSN2" i="34"/>
  <c r="TSM2" i="34"/>
  <c r="TSL2" i="34"/>
  <c r="TSK2" i="34"/>
  <c r="TSJ2" i="34"/>
  <c r="TSI2" i="34"/>
  <c r="TSH2" i="34"/>
  <c r="TSG2" i="34"/>
  <c r="TSF2" i="34"/>
  <c r="TSE2" i="34"/>
  <c r="TSD2" i="34"/>
  <c r="TSC2" i="34"/>
  <c r="TSB2" i="34"/>
  <c r="TSA2" i="34"/>
  <c r="TRZ2" i="34"/>
  <c r="TRY2" i="34"/>
  <c r="TRX2" i="34"/>
  <c r="TRW2" i="34"/>
  <c r="TRV2" i="34"/>
  <c r="TRU2" i="34"/>
  <c r="TRT2" i="34"/>
  <c r="TRS2" i="34"/>
  <c r="TRR2" i="34"/>
  <c r="TRQ2" i="34"/>
  <c r="TRP2" i="34"/>
  <c r="TRO2" i="34"/>
  <c r="TRN2" i="34"/>
  <c r="TRM2" i="34"/>
  <c r="TRL2" i="34"/>
  <c r="TRK2" i="34"/>
  <c r="TRJ2" i="34"/>
  <c r="TRI2" i="34"/>
  <c r="TRH2" i="34"/>
  <c r="TRG2" i="34"/>
  <c r="TRF2" i="34"/>
  <c r="TRE2" i="34"/>
  <c r="TRD2" i="34"/>
  <c r="TRC2" i="34"/>
  <c r="TRB2" i="34"/>
  <c r="TRA2" i="34"/>
  <c r="TQZ2" i="34"/>
  <c r="TQY2" i="34"/>
  <c r="TQX2" i="34"/>
  <c r="TQW2" i="34"/>
  <c r="TQV2" i="34"/>
  <c r="TQU2" i="34"/>
  <c r="TQT2" i="34"/>
  <c r="TQS2" i="34"/>
  <c r="TQR2" i="34"/>
  <c r="TQQ2" i="34"/>
  <c r="TQP2" i="34"/>
  <c r="TQO2" i="34"/>
  <c r="TQN2" i="34"/>
  <c r="TQM2" i="34"/>
  <c r="TQL2" i="34"/>
  <c r="TQK2" i="34"/>
  <c r="TQJ2" i="34"/>
  <c r="TQI2" i="34"/>
  <c r="TQH2" i="34"/>
  <c r="TQG2" i="34"/>
  <c r="TQF2" i="34"/>
  <c r="TQE2" i="34"/>
  <c r="TQD2" i="34"/>
  <c r="TQC2" i="34"/>
  <c r="TQB2" i="34"/>
  <c r="TQA2" i="34"/>
  <c r="TPZ2" i="34"/>
  <c r="TPY2" i="34"/>
  <c r="TPX2" i="34"/>
  <c r="TPW2" i="34"/>
  <c r="TPV2" i="34"/>
  <c r="TPU2" i="34"/>
  <c r="TPT2" i="34"/>
  <c r="TPS2" i="34"/>
  <c r="TPR2" i="34"/>
  <c r="TPQ2" i="34"/>
  <c r="TPP2" i="34"/>
  <c r="TPO2" i="34"/>
  <c r="TPN2" i="34"/>
  <c r="TPM2" i="34"/>
  <c r="TPL2" i="34"/>
  <c r="TPK2" i="34"/>
  <c r="TPJ2" i="34"/>
  <c r="TPI2" i="34"/>
  <c r="TPH2" i="34"/>
  <c r="TPG2" i="34"/>
  <c r="TPF2" i="34"/>
  <c r="TPE2" i="34"/>
  <c r="TPD2" i="34"/>
  <c r="TPC2" i="34"/>
  <c r="TPB2" i="34"/>
  <c r="TPA2" i="34"/>
  <c r="TOZ2" i="34"/>
  <c r="TOY2" i="34"/>
  <c r="TOX2" i="34"/>
  <c r="TOW2" i="34"/>
  <c r="TOV2" i="34"/>
  <c r="TOU2" i="34"/>
  <c r="TOT2" i="34"/>
  <c r="TOS2" i="34"/>
  <c r="TOR2" i="34"/>
  <c r="TOQ2" i="34"/>
  <c r="TOP2" i="34"/>
  <c r="TOO2" i="34"/>
  <c r="TON2" i="34"/>
  <c r="TOM2" i="34"/>
  <c r="TOL2" i="34"/>
  <c r="TOK2" i="34"/>
  <c r="TOJ2" i="34"/>
  <c r="TOI2" i="34"/>
  <c r="TOH2" i="34"/>
  <c r="TOG2" i="34"/>
  <c r="TOF2" i="34"/>
  <c r="TOE2" i="34"/>
  <c r="TOD2" i="34"/>
  <c r="TOC2" i="34"/>
  <c r="TOB2" i="34"/>
  <c r="TOA2" i="34"/>
  <c r="TNZ2" i="34"/>
  <c r="TNY2" i="34"/>
  <c r="TNX2" i="34"/>
  <c r="TNW2" i="34"/>
  <c r="TNV2" i="34"/>
  <c r="TNU2" i="34"/>
  <c r="TNT2" i="34"/>
  <c r="TNS2" i="34"/>
  <c r="TNR2" i="34"/>
  <c r="TNQ2" i="34"/>
  <c r="TNP2" i="34"/>
  <c r="TNO2" i="34"/>
  <c r="TNN2" i="34"/>
  <c r="TNM2" i="34"/>
  <c r="TNL2" i="34"/>
  <c r="TNK2" i="34"/>
  <c r="TNJ2" i="34"/>
  <c r="TNI2" i="34"/>
  <c r="TNH2" i="34"/>
  <c r="TNG2" i="34"/>
  <c r="TNF2" i="34"/>
  <c r="TNE2" i="34"/>
  <c r="TND2" i="34"/>
  <c r="TNC2" i="34"/>
  <c r="TNB2" i="34"/>
  <c r="TNA2" i="34"/>
  <c r="TMZ2" i="34"/>
  <c r="TMY2" i="34"/>
  <c r="TMX2" i="34"/>
  <c r="TMW2" i="34"/>
  <c r="TMV2" i="34"/>
  <c r="TMU2" i="34"/>
  <c r="TMT2" i="34"/>
  <c r="TMS2" i="34"/>
  <c r="TMR2" i="34"/>
  <c r="TMQ2" i="34"/>
  <c r="TMP2" i="34"/>
  <c r="TMO2" i="34"/>
  <c r="TMN2" i="34"/>
  <c r="TMM2" i="34"/>
  <c r="TML2" i="34"/>
  <c r="TMK2" i="34"/>
  <c r="TMJ2" i="34"/>
  <c r="TMI2" i="34"/>
  <c r="TMH2" i="34"/>
  <c r="TMG2" i="34"/>
  <c r="TMF2" i="34"/>
  <c r="TME2" i="34"/>
  <c r="TMD2" i="34"/>
  <c r="TMC2" i="34"/>
  <c r="TMB2" i="34"/>
  <c r="TMA2" i="34"/>
  <c r="TLZ2" i="34"/>
  <c r="TLY2" i="34"/>
  <c r="TLX2" i="34"/>
  <c r="TLW2" i="34"/>
  <c r="TLV2" i="34"/>
  <c r="TLU2" i="34"/>
  <c r="TLT2" i="34"/>
  <c r="TLS2" i="34"/>
  <c r="TLR2" i="34"/>
  <c r="TLQ2" i="34"/>
  <c r="TLP2" i="34"/>
  <c r="TLO2" i="34"/>
  <c r="TLN2" i="34"/>
  <c r="TLM2" i="34"/>
  <c r="TLL2" i="34"/>
  <c r="TLK2" i="34"/>
  <c r="TLJ2" i="34"/>
  <c r="TLI2" i="34"/>
  <c r="TLH2" i="34"/>
  <c r="TLG2" i="34"/>
  <c r="TLF2" i="34"/>
  <c r="TLE2" i="34"/>
  <c r="TLD2" i="34"/>
  <c r="TLC2" i="34"/>
  <c r="TLB2" i="34"/>
  <c r="TLA2" i="34"/>
  <c r="TKZ2" i="34"/>
  <c r="TKY2" i="34"/>
  <c r="TKX2" i="34"/>
  <c r="TKW2" i="34"/>
  <c r="TKV2" i="34"/>
  <c r="TKU2" i="34"/>
  <c r="TKT2" i="34"/>
  <c r="TKS2" i="34"/>
  <c r="TKR2" i="34"/>
  <c r="TKQ2" i="34"/>
  <c r="TKP2" i="34"/>
  <c r="TKO2" i="34"/>
  <c r="TKN2" i="34"/>
  <c r="TKM2" i="34"/>
  <c r="TKL2" i="34"/>
  <c r="TKK2" i="34"/>
  <c r="TKJ2" i="34"/>
  <c r="TKI2" i="34"/>
  <c r="TKH2" i="34"/>
  <c r="TKG2" i="34"/>
  <c r="TKF2" i="34"/>
  <c r="TKE2" i="34"/>
  <c r="TKD2" i="34"/>
  <c r="TKC2" i="34"/>
  <c r="TKB2" i="34"/>
  <c r="TKA2" i="34"/>
  <c r="TJZ2" i="34"/>
  <c r="TJY2" i="34"/>
  <c r="TJX2" i="34"/>
  <c r="TJW2" i="34"/>
  <c r="TJV2" i="34"/>
  <c r="TJU2" i="34"/>
  <c r="TJT2" i="34"/>
  <c r="TJS2" i="34"/>
  <c r="TJR2" i="34"/>
  <c r="TJQ2" i="34"/>
  <c r="TJP2" i="34"/>
  <c r="TJO2" i="34"/>
  <c r="TJN2" i="34"/>
  <c r="TJM2" i="34"/>
  <c r="TJL2" i="34"/>
  <c r="TJK2" i="34"/>
  <c r="TJJ2" i="34"/>
  <c r="TJI2" i="34"/>
  <c r="TJH2" i="34"/>
  <c r="TJG2" i="34"/>
  <c r="TJF2" i="34"/>
  <c r="TJE2" i="34"/>
  <c r="TJD2" i="34"/>
  <c r="TJC2" i="34"/>
  <c r="TJB2" i="34"/>
  <c r="TJA2" i="34"/>
  <c r="TIZ2" i="34"/>
  <c r="TIY2" i="34"/>
  <c r="TIX2" i="34"/>
  <c r="TIW2" i="34"/>
  <c r="TIV2" i="34"/>
  <c r="TIU2" i="34"/>
  <c r="TIT2" i="34"/>
  <c r="TIS2" i="34"/>
  <c r="TIR2" i="34"/>
  <c r="TIQ2" i="34"/>
  <c r="TIP2" i="34"/>
  <c r="TIO2" i="34"/>
  <c r="TIN2" i="34"/>
  <c r="TIM2" i="34"/>
  <c r="TIL2" i="34"/>
  <c r="TIK2" i="34"/>
  <c r="TIJ2" i="34"/>
  <c r="TII2" i="34"/>
  <c r="TIH2" i="34"/>
  <c r="TIG2" i="34"/>
  <c r="TIF2" i="34"/>
  <c r="TIE2" i="34"/>
  <c r="TID2" i="34"/>
  <c r="TIC2" i="34"/>
  <c r="TIB2" i="34"/>
  <c r="TIA2" i="34"/>
  <c r="THZ2" i="34"/>
  <c r="THY2" i="34"/>
  <c r="THX2" i="34"/>
  <c r="THW2" i="34"/>
  <c r="THV2" i="34"/>
  <c r="THU2" i="34"/>
  <c r="THT2" i="34"/>
  <c r="THS2" i="34"/>
  <c r="THR2" i="34"/>
  <c r="THQ2" i="34"/>
  <c r="THP2" i="34"/>
  <c r="THO2" i="34"/>
  <c r="THN2" i="34"/>
  <c r="THM2" i="34"/>
  <c r="THL2" i="34"/>
  <c r="THK2" i="34"/>
  <c r="THJ2" i="34"/>
  <c r="THI2" i="34"/>
  <c r="THH2" i="34"/>
  <c r="THG2" i="34"/>
  <c r="THF2" i="34"/>
  <c r="THE2" i="34"/>
  <c r="THD2" i="34"/>
  <c r="THC2" i="34"/>
  <c r="THB2" i="34"/>
  <c r="THA2" i="34"/>
  <c r="TGZ2" i="34"/>
  <c r="TGY2" i="34"/>
  <c r="TGX2" i="34"/>
  <c r="TGW2" i="34"/>
  <c r="TGV2" i="34"/>
  <c r="TGU2" i="34"/>
  <c r="TGT2" i="34"/>
  <c r="TGS2" i="34"/>
  <c r="TGR2" i="34"/>
  <c r="TGQ2" i="34"/>
  <c r="TGP2" i="34"/>
  <c r="TGO2" i="34"/>
  <c r="TGN2" i="34"/>
  <c r="TGM2" i="34"/>
  <c r="TGL2" i="34"/>
  <c r="TGK2" i="34"/>
  <c r="TGJ2" i="34"/>
  <c r="TGI2" i="34"/>
  <c r="TGH2" i="34"/>
  <c r="TGG2" i="34"/>
  <c r="TGF2" i="34"/>
  <c r="TGE2" i="34"/>
  <c r="TGD2" i="34"/>
  <c r="TGC2" i="34"/>
  <c r="TGB2" i="34"/>
  <c r="TGA2" i="34"/>
  <c r="TFZ2" i="34"/>
  <c r="TFY2" i="34"/>
  <c r="TFX2" i="34"/>
  <c r="TFW2" i="34"/>
  <c r="TFV2" i="34"/>
  <c r="TFU2" i="34"/>
  <c r="TFT2" i="34"/>
  <c r="TFS2" i="34"/>
  <c r="TFR2" i="34"/>
  <c r="TFQ2" i="34"/>
  <c r="TFP2" i="34"/>
  <c r="TFO2" i="34"/>
  <c r="TFN2" i="34"/>
  <c r="TFM2" i="34"/>
  <c r="TFL2" i="34"/>
  <c r="TFK2" i="34"/>
  <c r="TFJ2" i="34"/>
  <c r="TFI2" i="34"/>
  <c r="TFH2" i="34"/>
  <c r="TFG2" i="34"/>
  <c r="TFF2" i="34"/>
  <c r="TFE2" i="34"/>
  <c r="TFD2" i="34"/>
  <c r="TFC2" i="34"/>
  <c r="TFB2" i="34"/>
  <c r="TFA2" i="34"/>
  <c r="TEZ2" i="34"/>
  <c r="TEY2" i="34"/>
  <c r="TEX2" i="34"/>
  <c r="TEW2" i="34"/>
  <c r="TEV2" i="34"/>
  <c r="TEU2" i="34"/>
  <c r="TET2" i="34"/>
  <c r="TES2" i="34"/>
  <c r="TER2" i="34"/>
  <c r="TEQ2" i="34"/>
  <c r="TEP2" i="34"/>
  <c r="TEO2" i="34"/>
  <c r="TEN2" i="34"/>
  <c r="TEM2" i="34"/>
  <c r="TEL2" i="34"/>
  <c r="TEK2" i="34"/>
  <c r="TEJ2" i="34"/>
  <c r="TEI2" i="34"/>
  <c r="TEH2" i="34"/>
  <c r="TEG2" i="34"/>
  <c r="TEF2" i="34"/>
  <c r="TEE2" i="34"/>
  <c r="TED2" i="34"/>
  <c r="TEC2" i="34"/>
  <c r="TEB2" i="34"/>
  <c r="TEA2" i="34"/>
  <c r="TDZ2" i="34"/>
  <c r="TDY2" i="34"/>
  <c r="TDX2" i="34"/>
  <c r="TDW2" i="34"/>
  <c r="TDV2" i="34"/>
  <c r="TDU2" i="34"/>
  <c r="TDT2" i="34"/>
  <c r="TDS2" i="34"/>
  <c r="TDR2" i="34"/>
  <c r="TDQ2" i="34"/>
  <c r="TDP2" i="34"/>
  <c r="TDO2" i="34"/>
  <c r="TDN2" i="34"/>
  <c r="TDM2" i="34"/>
  <c r="TDL2" i="34"/>
  <c r="TDK2" i="34"/>
  <c r="TDJ2" i="34"/>
  <c r="TDI2" i="34"/>
  <c r="TDH2" i="34"/>
  <c r="TDG2" i="34"/>
  <c r="TDF2" i="34"/>
  <c r="TDE2" i="34"/>
  <c r="TDD2" i="34"/>
  <c r="TDC2" i="34"/>
  <c r="TDB2" i="34"/>
  <c r="TDA2" i="34"/>
  <c r="TCZ2" i="34"/>
  <c r="TCY2" i="34"/>
  <c r="TCX2" i="34"/>
  <c r="TCW2" i="34"/>
  <c r="TCV2" i="34"/>
  <c r="TCU2" i="34"/>
  <c r="TCT2" i="34"/>
  <c r="TCS2" i="34"/>
  <c r="TCR2" i="34"/>
  <c r="TCQ2" i="34"/>
  <c r="TCP2" i="34"/>
  <c r="TCO2" i="34"/>
  <c r="TCN2" i="34"/>
  <c r="TCM2" i="34"/>
  <c r="TCL2" i="34"/>
  <c r="TCK2" i="34"/>
  <c r="TCJ2" i="34"/>
  <c r="TCI2" i="34"/>
  <c r="TCH2" i="34"/>
  <c r="TCG2" i="34"/>
  <c r="TCF2" i="34"/>
  <c r="TCE2" i="34"/>
  <c r="TCD2" i="34"/>
  <c r="TCC2" i="34"/>
  <c r="TCB2" i="34"/>
  <c r="TCA2" i="34"/>
  <c r="TBZ2" i="34"/>
  <c r="TBY2" i="34"/>
  <c r="TBX2" i="34"/>
  <c r="TBW2" i="34"/>
  <c r="TBV2" i="34"/>
  <c r="TBU2" i="34"/>
  <c r="TBT2" i="34"/>
  <c r="TBS2" i="34"/>
  <c r="TBR2" i="34"/>
  <c r="TBQ2" i="34"/>
  <c r="TBP2" i="34"/>
  <c r="TBO2" i="34"/>
  <c r="TBN2" i="34"/>
  <c r="TBM2" i="34"/>
  <c r="TBL2" i="34"/>
  <c r="TBK2" i="34"/>
  <c r="TBJ2" i="34"/>
  <c r="TBI2" i="34"/>
  <c r="TBH2" i="34"/>
  <c r="TBG2" i="34"/>
  <c r="TBF2" i="34"/>
  <c r="TBE2" i="34"/>
  <c r="TBD2" i="34"/>
  <c r="TBC2" i="34"/>
  <c r="TBB2" i="34"/>
  <c r="TBA2" i="34"/>
  <c r="TAZ2" i="34"/>
  <c r="TAY2" i="34"/>
  <c r="TAX2" i="34"/>
  <c r="TAW2" i="34"/>
  <c r="TAV2" i="34"/>
  <c r="TAU2" i="34"/>
  <c r="TAT2" i="34"/>
  <c r="TAS2" i="34"/>
  <c r="TAR2" i="34"/>
  <c r="TAQ2" i="34"/>
  <c r="TAP2" i="34"/>
  <c r="TAO2" i="34"/>
  <c r="TAN2" i="34"/>
  <c r="TAM2" i="34"/>
  <c r="TAL2" i="34"/>
  <c r="TAK2" i="34"/>
  <c r="TAJ2" i="34"/>
  <c r="TAI2" i="34"/>
  <c r="TAH2" i="34"/>
  <c r="TAG2" i="34"/>
  <c r="TAF2" i="34"/>
  <c r="TAE2" i="34"/>
  <c r="TAD2" i="34"/>
  <c r="TAC2" i="34"/>
  <c r="TAB2" i="34"/>
  <c r="TAA2" i="34"/>
  <c r="SZZ2" i="34"/>
  <c r="SZY2" i="34"/>
  <c r="SZX2" i="34"/>
  <c r="SZW2" i="34"/>
  <c r="SZV2" i="34"/>
  <c r="SZU2" i="34"/>
  <c r="SZT2" i="34"/>
  <c r="SZS2" i="34"/>
  <c r="SZR2" i="34"/>
  <c r="SZQ2" i="34"/>
  <c r="SZP2" i="34"/>
  <c r="SZO2" i="34"/>
  <c r="SZN2" i="34"/>
  <c r="SZM2" i="34"/>
  <c r="SZL2" i="34"/>
  <c r="SZK2" i="34"/>
  <c r="SZJ2" i="34"/>
  <c r="SZI2" i="34"/>
  <c r="SZH2" i="34"/>
  <c r="SZG2" i="34"/>
  <c r="SZF2" i="34"/>
  <c r="SZE2" i="34"/>
  <c r="SZD2" i="34"/>
  <c r="SZC2" i="34"/>
  <c r="SZB2" i="34"/>
  <c r="SZA2" i="34"/>
  <c r="SYZ2" i="34"/>
  <c r="SYY2" i="34"/>
  <c r="SYX2" i="34"/>
  <c r="SYW2" i="34"/>
  <c r="SYV2" i="34"/>
  <c r="SYU2" i="34"/>
  <c r="SYT2" i="34"/>
  <c r="SYS2" i="34"/>
  <c r="SYR2" i="34"/>
  <c r="SYQ2" i="34"/>
  <c r="SYP2" i="34"/>
  <c r="SYO2" i="34"/>
  <c r="SYN2" i="34"/>
  <c r="SYM2" i="34"/>
  <c r="SYL2" i="34"/>
  <c r="SYK2" i="34"/>
  <c r="SYJ2" i="34"/>
  <c r="SYI2" i="34"/>
  <c r="SYH2" i="34"/>
  <c r="SYG2" i="34"/>
  <c r="SYF2" i="34"/>
  <c r="SYE2" i="34"/>
  <c r="SYD2" i="34"/>
  <c r="SYC2" i="34"/>
  <c r="SYB2" i="34"/>
  <c r="SYA2" i="34"/>
  <c r="SXZ2" i="34"/>
  <c r="SXY2" i="34"/>
  <c r="SXX2" i="34"/>
  <c r="SXW2" i="34"/>
  <c r="SXV2" i="34"/>
  <c r="SXU2" i="34"/>
  <c r="SXT2" i="34"/>
  <c r="SXS2" i="34"/>
  <c r="SXR2" i="34"/>
  <c r="SXQ2" i="34"/>
  <c r="SXP2" i="34"/>
  <c r="SXO2" i="34"/>
  <c r="SXN2" i="34"/>
  <c r="SXM2" i="34"/>
  <c r="SXL2" i="34"/>
  <c r="SXK2" i="34"/>
  <c r="SXJ2" i="34"/>
  <c r="SXI2" i="34"/>
  <c r="SXH2" i="34"/>
  <c r="SXG2" i="34"/>
  <c r="SXF2" i="34"/>
  <c r="SXE2" i="34"/>
  <c r="SXD2" i="34"/>
  <c r="SXC2" i="34"/>
  <c r="SXB2" i="34"/>
  <c r="SXA2" i="34"/>
  <c r="SWZ2" i="34"/>
  <c r="SWY2" i="34"/>
  <c r="SWX2" i="34"/>
  <c r="SWW2" i="34"/>
  <c r="SWV2" i="34"/>
  <c r="SWU2" i="34"/>
  <c r="SWT2" i="34"/>
  <c r="SWS2" i="34"/>
  <c r="SWR2" i="34"/>
  <c r="SWQ2" i="34"/>
  <c r="SWP2" i="34"/>
  <c r="SWO2" i="34"/>
  <c r="SWN2" i="34"/>
  <c r="SWM2" i="34"/>
  <c r="SWL2" i="34"/>
  <c r="SWK2" i="34"/>
  <c r="SWJ2" i="34"/>
  <c r="SWI2" i="34"/>
  <c r="SWH2" i="34"/>
  <c r="SWG2" i="34"/>
  <c r="SWF2" i="34"/>
  <c r="SWE2" i="34"/>
  <c r="SWD2" i="34"/>
  <c r="SWC2" i="34"/>
  <c r="SWB2" i="34"/>
  <c r="SWA2" i="34"/>
  <c r="SVZ2" i="34"/>
  <c r="SVY2" i="34"/>
  <c r="SVX2" i="34"/>
  <c r="SVW2" i="34"/>
  <c r="SVV2" i="34"/>
  <c r="SVU2" i="34"/>
  <c r="SVT2" i="34"/>
  <c r="SVS2" i="34"/>
  <c r="SVR2" i="34"/>
  <c r="SVQ2" i="34"/>
  <c r="SVP2" i="34"/>
  <c r="SVO2" i="34"/>
  <c r="SVN2" i="34"/>
  <c r="SVM2" i="34"/>
  <c r="SVL2" i="34"/>
  <c r="SVK2" i="34"/>
  <c r="SVJ2" i="34"/>
  <c r="SVI2" i="34"/>
  <c r="SVH2" i="34"/>
  <c r="SVG2" i="34"/>
  <c r="SVF2" i="34"/>
  <c r="SVE2" i="34"/>
  <c r="SVD2" i="34"/>
  <c r="SVC2" i="34"/>
  <c r="SVB2" i="34"/>
  <c r="SVA2" i="34"/>
  <c r="SUZ2" i="34"/>
  <c r="SUY2" i="34"/>
  <c r="SUX2" i="34"/>
  <c r="SUW2" i="34"/>
  <c r="SUV2" i="34"/>
  <c r="SUU2" i="34"/>
  <c r="SUT2" i="34"/>
  <c r="SUS2" i="34"/>
  <c r="SUR2" i="34"/>
  <c r="SUQ2" i="34"/>
  <c r="SUP2" i="34"/>
  <c r="SUO2" i="34"/>
  <c r="SUN2" i="34"/>
  <c r="SUM2" i="34"/>
  <c r="SUL2" i="34"/>
  <c r="SUK2" i="34"/>
  <c r="SUJ2" i="34"/>
  <c r="SUI2" i="34"/>
  <c r="SUH2" i="34"/>
  <c r="SUG2" i="34"/>
  <c r="SUF2" i="34"/>
  <c r="SUE2" i="34"/>
  <c r="SUD2" i="34"/>
  <c r="SUC2" i="34"/>
  <c r="SUB2" i="34"/>
  <c r="SUA2" i="34"/>
  <c r="STZ2" i="34"/>
  <c r="STY2" i="34"/>
  <c r="STX2" i="34"/>
  <c r="STW2" i="34"/>
  <c r="STV2" i="34"/>
  <c r="STU2" i="34"/>
  <c r="STT2" i="34"/>
  <c r="STS2" i="34"/>
  <c r="STR2" i="34"/>
  <c r="STQ2" i="34"/>
  <c r="STP2" i="34"/>
  <c r="STO2" i="34"/>
  <c r="STN2" i="34"/>
  <c r="STM2" i="34"/>
  <c r="STL2" i="34"/>
  <c r="STK2" i="34"/>
  <c r="STJ2" i="34"/>
  <c r="STI2" i="34"/>
  <c r="STH2" i="34"/>
  <c r="STG2" i="34"/>
  <c r="STF2" i="34"/>
  <c r="STE2" i="34"/>
  <c r="STD2" i="34"/>
  <c r="STC2" i="34"/>
  <c r="STB2" i="34"/>
  <c r="STA2" i="34"/>
  <c r="SSZ2" i="34"/>
  <c r="SSY2" i="34"/>
  <c r="SSX2" i="34"/>
  <c r="SSW2" i="34"/>
  <c r="SSV2" i="34"/>
  <c r="SSU2" i="34"/>
  <c r="SST2" i="34"/>
  <c r="SSS2" i="34"/>
  <c r="SSR2" i="34"/>
  <c r="SSQ2" i="34"/>
  <c r="SSP2" i="34"/>
  <c r="SSO2" i="34"/>
  <c r="SSN2" i="34"/>
  <c r="SSM2" i="34"/>
  <c r="SSL2" i="34"/>
  <c r="SSK2" i="34"/>
  <c r="SSJ2" i="34"/>
  <c r="SSI2" i="34"/>
  <c r="SSH2" i="34"/>
  <c r="SSG2" i="34"/>
  <c r="SSF2" i="34"/>
  <c r="SSE2" i="34"/>
  <c r="SSD2" i="34"/>
  <c r="SSC2" i="34"/>
  <c r="SSB2" i="34"/>
  <c r="SSA2" i="34"/>
  <c r="SRZ2" i="34"/>
  <c r="SRY2" i="34"/>
  <c r="SRX2" i="34"/>
  <c r="SRW2" i="34"/>
  <c r="SRV2" i="34"/>
  <c r="SRU2" i="34"/>
  <c r="SRT2" i="34"/>
  <c r="SRS2" i="34"/>
  <c r="SRR2" i="34"/>
  <c r="SRQ2" i="34"/>
  <c r="SRP2" i="34"/>
  <c r="SRO2" i="34"/>
  <c r="SRN2" i="34"/>
  <c r="SRM2" i="34"/>
  <c r="SRL2" i="34"/>
  <c r="SRK2" i="34"/>
  <c r="SRJ2" i="34"/>
  <c r="SRI2" i="34"/>
  <c r="SRH2" i="34"/>
  <c r="SRG2" i="34"/>
  <c r="SRF2" i="34"/>
  <c r="SRE2" i="34"/>
  <c r="SRD2" i="34"/>
  <c r="SRC2" i="34"/>
  <c r="SRB2" i="34"/>
  <c r="SRA2" i="34"/>
  <c r="SQZ2" i="34"/>
  <c r="SQY2" i="34"/>
  <c r="SQX2" i="34"/>
  <c r="SQW2" i="34"/>
  <c r="SQV2" i="34"/>
  <c r="SQU2" i="34"/>
  <c r="SQT2" i="34"/>
  <c r="SQS2" i="34"/>
  <c r="SQR2" i="34"/>
  <c r="SQQ2" i="34"/>
  <c r="SQP2" i="34"/>
  <c r="SQO2" i="34"/>
  <c r="SQN2" i="34"/>
  <c r="SQM2" i="34"/>
  <c r="SQL2" i="34"/>
  <c r="SQK2" i="34"/>
  <c r="SQJ2" i="34"/>
  <c r="SQI2" i="34"/>
  <c r="SQH2" i="34"/>
  <c r="SQG2" i="34"/>
  <c r="SQF2" i="34"/>
  <c r="SQE2" i="34"/>
  <c r="SQD2" i="34"/>
  <c r="SQC2" i="34"/>
  <c r="SQB2" i="34"/>
  <c r="SQA2" i="34"/>
  <c r="SPZ2" i="34"/>
  <c r="SPY2" i="34"/>
  <c r="SPX2" i="34"/>
  <c r="SPW2" i="34"/>
  <c r="SPV2" i="34"/>
  <c r="SPU2" i="34"/>
  <c r="SPT2" i="34"/>
  <c r="SPS2" i="34"/>
  <c r="SPR2" i="34"/>
  <c r="SPQ2" i="34"/>
  <c r="SPP2" i="34"/>
  <c r="SPO2" i="34"/>
  <c r="SPN2" i="34"/>
  <c r="SPM2" i="34"/>
  <c r="SPL2" i="34"/>
  <c r="SPK2" i="34"/>
  <c r="SPJ2" i="34"/>
  <c r="SPI2" i="34"/>
  <c r="SPH2" i="34"/>
  <c r="SPG2" i="34"/>
  <c r="SPF2" i="34"/>
  <c r="SPE2" i="34"/>
  <c r="SPD2" i="34"/>
  <c r="SPC2" i="34"/>
  <c r="SPB2" i="34"/>
  <c r="SPA2" i="34"/>
  <c r="SOZ2" i="34"/>
  <c r="SOY2" i="34"/>
  <c r="SOX2" i="34"/>
  <c r="SOW2" i="34"/>
  <c r="SOV2" i="34"/>
  <c r="SOU2" i="34"/>
  <c r="SOT2" i="34"/>
  <c r="SOS2" i="34"/>
  <c r="SOR2" i="34"/>
  <c r="SOQ2" i="34"/>
  <c r="SOP2" i="34"/>
  <c r="SOO2" i="34"/>
  <c r="SON2" i="34"/>
  <c r="SOM2" i="34"/>
  <c r="SOL2" i="34"/>
  <c r="SOK2" i="34"/>
  <c r="SOJ2" i="34"/>
  <c r="SOI2" i="34"/>
  <c r="SOH2" i="34"/>
  <c r="SOG2" i="34"/>
  <c r="SOF2" i="34"/>
  <c r="SOE2" i="34"/>
  <c r="SOD2" i="34"/>
  <c r="SOC2" i="34"/>
  <c r="SOB2" i="34"/>
  <c r="SOA2" i="34"/>
  <c r="SNZ2" i="34"/>
  <c r="SNY2" i="34"/>
  <c r="SNX2" i="34"/>
  <c r="SNW2" i="34"/>
  <c r="SNV2" i="34"/>
  <c r="SNU2" i="34"/>
  <c r="SNT2" i="34"/>
  <c r="SNS2" i="34"/>
  <c r="SNR2" i="34"/>
  <c r="SNQ2" i="34"/>
  <c r="SNP2" i="34"/>
  <c r="SNO2" i="34"/>
  <c r="SNN2" i="34"/>
  <c r="SNM2" i="34"/>
  <c r="SNL2" i="34"/>
  <c r="SNK2" i="34"/>
  <c r="SNJ2" i="34"/>
  <c r="SNI2" i="34"/>
  <c r="SNH2" i="34"/>
  <c r="SNG2" i="34"/>
  <c r="SNF2" i="34"/>
  <c r="SNE2" i="34"/>
  <c r="SND2" i="34"/>
  <c r="SNC2" i="34"/>
  <c r="SNB2" i="34"/>
  <c r="SNA2" i="34"/>
  <c r="SMZ2" i="34"/>
  <c r="SMY2" i="34"/>
  <c r="SMX2" i="34"/>
  <c r="SMW2" i="34"/>
  <c r="SMV2" i="34"/>
  <c r="SMU2" i="34"/>
  <c r="SMT2" i="34"/>
  <c r="SMS2" i="34"/>
  <c r="SMR2" i="34"/>
  <c r="SMQ2" i="34"/>
  <c r="SMP2" i="34"/>
  <c r="SMO2" i="34"/>
  <c r="SMN2" i="34"/>
  <c r="SMM2" i="34"/>
  <c r="SML2" i="34"/>
  <c r="SMK2" i="34"/>
  <c r="SMJ2" i="34"/>
  <c r="SMI2" i="34"/>
  <c r="SMH2" i="34"/>
  <c r="SMG2" i="34"/>
  <c r="SMF2" i="34"/>
  <c r="SME2" i="34"/>
  <c r="SMD2" i="34"/>
  <c r="SMC2" i="34"/>
  <c r="SMB2" i="34"/>
  <c r="SMA2" i="34"/>
  <c r="SLZ2" i="34"/>
  <c r="SLY2" i="34"/>
  <c r="SLX2" i="34"/>
  <c r="SLW2" i="34"/>
  <c r="SLV2" i="34"/>
  <c r="SLU2" i="34"/>
  <c r="SLT2" i="34"/>
  <c r="SLS2" i="34"/>
  <c r="SLR2" i="34"/>
  <c r="SLQ2" i="34"/>
  <c r="SLP2" i="34"/>
  <c r="SLO2" i="34"/>
  <c r="SLN2" i="34"/>
  <c r="SLM2" i="34"/>
  <c r="SLL2" i="34"/>
  <c r="SLK2" i="34"/>
  <c r="SLJ2" i="34"/>
  <c r="SLI2" i="34"/>
  <c r="SLH2" i="34"/>
  <c r="SLG2" i="34"/>
  <c r="SLF2" i="34"/>
  <c r="SLE2" i="34"/>
  <c r="SLD2" i="34"/>
  <c r="SLC2" i="34"/>
  <c r="SLB2" i="34"/>
  <c r="SLA2" i="34"/>
  <c r="SKZ2" i="34"/>
  <c r="SKY2" i="34"/>
  <c r="SKX2" i="34"/>
  <c r="SKW2" i="34"/>
  <c r="SKV2" i="34"/>
  <c r="SKU2" i="34"/>
  <c r="SKT2" i="34"/>
  <c r="SKS2" i="34"/>
  <c r="SKR2" i="34"/>
  <c r="SKQ2" i="34"/>
  <c r="SKP2" i="34"/>
  <c r="SKO2" i="34"/>
  <c r="SKN2" i="34"/>
  <c r="SKM2" i="34"/>
  <c r="SKL2" i="34"/>
  <c r="SKK2" i="34"/>
  <c r="SKJ2" i="34"/>
  <c r="SKI2" i="34"/>
  <c r="SKH2" i="34"/>
  <c r="SKG2" i="34"/>
  <c r="SKF2" i="34"/>
  <c r="SKE2" i="34"/>
  <c r="SKD2" i="34"/>
  <c r="SKC2" i="34"/>
  <c r="SKB2" i="34"/>
  <c r="SKA2" i="34"/>
  <c r="SJZ2" i="34"/>
  <c r="SJY2" i="34"/>
  <c r="SJX2" i="34"/>
  <c r="SJW2" i="34"/>
  <c r="SJV2" i="34"/>
  <c r="SJU2" i="34"/>
  <c r="SJT2" i="34"/>
  <c r="SJS2" i="34"/>
  <c r="SJR2" i="34"/>
  <c r="SJQ2" i="34"/>
  <c r="SJP2" i="34"/>
  <c r="SJO2" i="34"/>
  <c r="SJN2" i="34"/>
  <c r="SJM2" i="34"/>
  <c r="SJL2" i="34"/>
  <c r="SJK2" i="34"/>
  <c r="SJJ2" i="34"/>
  <c r="SJI2" i="34"/>
  <c r="SJH2" i="34"/>
  <c r="SJG2" i="34"/>
  <c r="SJF2" i="34"/>
  <c r="SJE2" i="34"/>
  <c r="SJD2" i="34"/>
  <c r="SJC2" i="34"/>
  <c r="SJB2" i="34"/>
  <c r="SJA2" i="34"/>
  <c r="SIZ2" i="34"/>
  <c r="SIY2" i="34"/>
  <c r="SIX2" i="34"/>
  <c r="SIW2" i="34"/>
  <c r="SIV2" i="34"/>
  <c r="SIU2" i="34"/>
  <c r="SIT2" i="34"/>
  <c r="SIS2" i="34"/>
  <c r="SIR2" i="34"/>
  <c r="SIQ2" i="34"/>
  <c r="SIP2" i="34"/>
  <c r="SIO2" i="34"/>
  <c r="SIN2" i="34"/>
  <c r="SIM2" i="34"/>
  <c r="SIL2" i="34"/>
  <c r="SIK2" i="34"/>
  <c r="SIJ2" i="34"/>
  <c r="SII2" i="34"/>
  <c r="SIH2" i="34"/>
  <c r="SIG2" i="34"/>
  <c r="SIF2" i="34"/>
  <c r="SIE2" i="34"/>
  <c r="SID2" i="34"/>
  <c r="SIC2" i="34"/>
  <c r="SIB2" i="34"/>
  <c r="SIA2" i="34"/>
  <c r="SHZ2" i="34"/>
  <c r="SHY2" i="34"/>
  <c r="SHX2" i="34"/>
  <c r="SHW2" i="34"/>
  <c r="SHV2" i="34"/>
  <c r="SHU2" i="34"/>
  <c r="SHT2" i="34"/>
  <c r="SHS2" i="34"/>
  <c r="SHR2" i="34"/>
  <c r="SHQ2" i="34"/>
  <c r="SHP2" i="34"/>
  <c r="SHO2" i="34"/>
  <c r="SHN2" i="34"/>
  <c r="SHM2" i="34"/>
  <c r="SHL2" i="34"/>
  <c r="SHK2" i="34"/>
  <c r="SHJ2" i="34"/>
  <c r="SHI2" i="34"/>
  <c r="SHH2" i="34"/>
  <c r="SHG2" i="34"/>
  <c r="SHF2" i="34"/>
  <c r="SHE2" i="34"/>
  <c r="SHD2" i="34"/>
  <c r="SHC2" i="34"/>
  <c r="SHB2" i="34"/>
  <c r="SHA2" i="34"/>
  <c r="SGZ2" i="34"/>
  <c r="SGY2" i="34"/>
  <c r="SGX2" i="34"/>
  <c r="SGW2" i="34"/>
  <c r="SGV2" i="34"/>
  <c r="SGU2" i="34"/>
  <c r="SGT2" i="34"/>
  <c r="SGS2" i="34"/>
  <c r="SGR2" i="34"/>
  <c r="SGQ2" i="34"/>
  <c r="SGP2" i="34"/>
  <c r="SGO2" i="34"/>
  <c r="SGN2" i="34"/>
  <c r="SGM2" i="34"/>
  <c r="SGL2" i="34"/>
  <c r="SGK2" i="34"/>
  <c r="SGJ2" i="34"/>
  <c r="SGI2" i="34"/>
  <c r="SGH2" i="34"/>
  <c r="SGG2" i="34"/>
  <c r="SGF2" i="34"/>
  <c r="SGE2" i="34"/>
  <c r="SGD2" i="34"/>
  <c r="SGC2" i="34"/>
  <c r="SGB2" i="34"/>
  <c r="SGA2" i="34"/>
  <c r="SFZ2" i="34"/>
  <c r="SFY2" i="34"/>
  <c r="SFX2" i="34"/>
  <c r="SFW2" i="34"/>
  <c r="SFV2" i="34"/>
  <c r="SFU2" i="34"/>
  <c r="SFT2" i="34"/>
  <c r="SFS2" i="34"/>
  <c r="SFR2" i="34"/>
  <c r="SFQ2" i="34"/>
  <c r="SFP2" i="34"/>
  <c r="SFO2" i="34"/>
  <c r="SFN2" i="34"/>
  <c r="SFM2" i="34"/>
  <c r="SFL2" i="34"/>
  <c r="SFK2" i="34"/>
  <c r="SFJ2" i="34"/>
  <c r="SFI2" i="34"/>
  <c r="SFH2" i="34"/>
  <c r="SFG2" i="34"/>
  <c r="SFF2" i="34"/>
  <c r="SFE2" i="34"/>
  <c r="SFD2" i="34"/>
  <c r="SFC2" i="34"/>
  <c r="SFB2" i="34"/>
  <c r="SFA2" i="34"/>
  <c r="SEZ2" i="34"/>
  <c r="SEY2" i="34"/>
  <c r="SEX2" i="34"/>
  <c r="SEW2" i="34"/>
  <c r="SEV2" i="34"/>
  <c r="SEU2" i="34"/>
  <c r="SET2" i="34"/>
  <c r="SES2" i="34"/>
  <c r="SER2" i="34"/>
  <c r="SEQ2" i="34"/>
  <c r="SEP2" i="34"/>
  <c r="SEO2" i="34"/>
  <c r="SEN2" i="34"/>
  <c r="SEM2" i="34"/>
  <c r="SEL2" i="34"/>
  <c r="SEK2" i="34"/>
  <c r="SEJ2" i="34"/>
  <c r="SEI2" i="34"/>
  <c r="SEH2" i="34"/>
  <c r="SEG2" i="34"/>
  <c r="SEF2" i="34"/>
  <c r="SEE2" i="34"/>
  <c r="SED2" i="34"/>
  <c r="SEC2" i="34"/>
  <c r="SEB2" i="34"/>
  <c r="SEA2" i="34"/>
  <c r="SDZ2" i="34"/>
  <c r="SDY2" i="34"/>
  <c r="SDX2" i="34"/>
  <c r="SDW2" i="34"/>
  <c r="SDV2" i="34"/>
  <c r="SDU2" i="34"/>
  <c r="SDT2" i="34"/>
  <c r="SDS2" i="34"/>
  <c r="SDR2" i="34"/>
  <c r="SDQ2" i="34"/>
  <c r="SDP2" i="34"/>
  <c r="SDO2" i="34"/>
  <c r="SDN2" i="34"/>
  <c r="SDM2" i="34"/>
  <c r="SDL2" i="34"/>
  <c r="SDK2" i="34"/>
  <c r="SDJ2" i="34"/>
  <c r="SDI2" i="34"/>
  <c r="SDH2" i="34"/>
  <c r="SDG2" i="34"/>
  <c r="SDF2" i="34"/>
  <c r="SDE2" i="34"/>
  <c r="SDD2" i="34"/>
  <c r="SDC2" i="34"/>
  <c r="SDB2" i="34"/>
  <c r="SDA2" i="34"/>
  <c r="SCZ2" i="34"/>
  <c r="SCY2" i="34"/>
  <c r="SCX2" i="34"/>
  <c r="SCW2" i="34"/>
  <c r="SCV2" i="34"/>
  <c r="SCU2" i="34"/>
  <c r="SCT2" i="34"/>
  <c r="SCS2" i="34"/>
  <c r="SCR2" i="34"/>
  <c r="SCQ2" i="34"/>
  <c r="SCP2" i="34"/>
  <c r="SCO2" i="34"/>
  <c r="SCN2" i="34"/>
  <c r="SCM2" i="34"/>
  <c r="SCL2" i="34"/>
  <c r="SCK2" i="34"/>
  <c r="SCJ2" i="34"/>
  <c r="SCI2" i="34"/>
  <c r="SCH2" i="34"/>
  <c r="SCG2" i="34"/>
  <c r="SCF2" i="34"/>
  <c r="SCE2" i="34"/>
  <c r="SCD2" i="34"/>
  <c r="SCC2" i="34"/>
  <c r="SCB2" i="34"/>
  <c r="SCA2" i="34"/>
  <c r="SBZ2" i="34"/>
  <c r="SBY2" i="34"/>
  <c r="SBX2" i="34"/>
  <c r="SBW2" i="34"/>
  <c r="SBV2" i="34"/>
  <c r="SBU2" i="34"/>
  <c r="SBT2" i="34"/>
  <c r="SBS2" i="34"/>
  <c r="SBR2" i="34"/>
  <c r="SBQ2" i="34"/>
  <c r="SBP2" i="34"/>
  <c r="SBO2" i="34"/>
  <c r="SBN2" i="34"/>
  <c r="SBM2" i="34"/>
  <c r="SBL2" i="34"/>
  <c r="SBK2" i="34"/>
  <c r="SBJ2" i="34"/>
  <c r="SBI2" i="34"/>
  <c r="SBH2" i="34"/>
  <c r="SBG2" i="34"/>
  <c r="SBF2" i="34"/>
  <c r="SBE2" i="34"/>
  <c r="SBD2" i="34"/>
  <c r="SBC2" i="34"/>
  <c r="SBB2" i="34"/>
  <c r="SBA2" i="34"/>
  <c r="SAZ2" i="34"/>
  <c r="SAY2" i="34"/>
  <c r="SAX2" i="34"/>
  <c r="SAW2" i="34"/>
  <c r="SAV2" i="34"/>
  <c r="SAU2" i="34"/>
  <c r="SAT2" i="34"/>
  <c r="SAS2" i="34"/>
  <c r="SAR2" i="34"/>
  <c r="SAQ2" i="34"/>
  <c r="SAP2" i="34"/>
  <c r="SAO2" i="34"/>
  <c r="SAN2" i="34"/>
  <c r="SAM2" i="34"/>
  <c r="SAL2" i="34"/>
  <c r="SAK2" i="34"/>
  <c r="SAJ2" i="34"/>
  <c r="SAI2" i="34"/>
  <c r="SAH2" i="34"/>
  <c r="SAG2" i="34"/>
  <c r="SAF2" i="34"/>
  <c r="SAE2" i="34"/>
  <c r="SAD2" i="34"/>
  <c r="SAC2" i="34"/>
  <c r="SAB2" i="34"/>
  <c r="SAA2" i="34"/>
  <c r="RZZ2" i="34"/>
  <c r="RZY2" i="34"/>
  <c r="RZX2" i="34"/>
  <c r="RZW2" i="34"/>
  <c r="RZV2" i="34"/>
  <c r="RZU2" i="34"/>
  <c r="RZT2" i="34"/>
  <c r="RZS2" i="34"/>
  <c r="RZR2" i="34"/>
  <c r="RZQ2" i="34"/>
  <c r="RZP2" i="34"/>
  <c r="RZO2" i="34"/>
  <c r="RZN2" i="34"/>
  <c r="RZM2" i="34"/>
  <c r="RZL2" i="34"/>
  <c r="RZK2" i="34"/>
  <c r="RZJ2" i="34"/>
  <c r="RZI2" i="34"/>
  <c r="RZH2" i="34"/>
  <c r="RZG2" i="34"/>
  <c r="RZF2" i="34"/>
  <c r="RZE2" i="34"/>
  <c r="RZD2" i="34"/>
  <c r="RZC2" i="34"/>
  <c r="RZB2" i="34"/>
  <c r="RZA2" i="34"/>
  <c r="RYZ2" i="34"/>
  <c r="RYY2" i="34"/>
  <c r="RYX2" i="34"/>
  <c r="RYW2" i="34"/>
  <c r="RYV2" i="34"/>
  <c r="RYU2" i="34"/>
  <c r="RYT2" i="34"/>
  <c r="RYS2" i="34"/>
  <c r="RYR2" i="34"/>
  <c r="RYQ2" i="34"/>
  <c r="RYP2" i="34"/>
  <c r="RYO2" i="34"/>
  <c r="RYN2" i="34"/>
  <c r="RYM2" i="34"/>
  <c r="RYL2" i="34"/>
  <c r="RYK2" i="34"/>
  <c r="RYJ2" i="34"/>
  <c r="RYI2" i="34"/>
  <c r="RYH2" i="34"/>
  <c r="RYG2" i="34"/>
  <c r="RYF2" i="34"/>
  <c r="RYE2" i="34"/>
  <c r="RYD2" i="34"/>
  <c r="RYC2" i="34"/>
  <c r="RYB2" i="34"/>
  <c r="RYA2" i="34"/>
  <c r="RXZ2" i="34"/>
  <c r="RXY2" i="34"/>
  <c r="RXX2" i="34"/>
  <c r="RXW2" i="34"/>
  <c r="RXV2" i="34"/>
  <c r="RXU2" i="34"/>
  <c r="RXT2" i="34"/>
  <c r="RXS2" i="34"/>
  <c r="RXR2" i="34"/>
  <c r="RXQ2" i="34"/>
  <c r="RXP2" i="34"/>
  <c r="RXO2" i="34"/>
  <c r="RXN2" i="34"/>
  <c r="RXM2" i="34"/>
  <c r="RXL2" i="34"/>
  <c r="RXK2" i="34"/>
  <c r="RXJ2" i="34"/>
  <c r="RXI2" i="34"/>
  <c r="RXH2" i="34"/>
  <c r="RXG2" i="34"/>
  <c r="RXF2" i="34"/>
  <c r="RXE2" i="34"/>
  <c r="RXD2" i="34"/>
  <c r="RXC2" i="34"/>
  <c r="RXB2" i="34"/>
  <c r="RXA2" i="34"/>
  <c r="RWZ2" i="34"/>
  <c r="RWY2" i="34"/>
  <c r="RWX2" i="34"/>
  <c r="RWW2" i="34"/>
  <c r="RWV2" i="34"/>
  <c r="RWU2" i="34"/>
  <c r="RWT2" i="34"/>
  <c r="RWS2" i="34"/>
  <c r="RWR2" i="34"/>
  <c r="RWQ2" i="34"/>
  <c r="RWP2" i="34"/>
  <c r="RWO2" i="34"/>
  <c r="RWN2" i="34"/>
  <c r="RWM2" i="34"/>
  <c r="RWL2" i="34"/>
  <c r="RWK2" i="34"/>
  <c r="RWJ2" i="34"/>
  <c r="RWI2" i="34"/>
  <c r="RWH2" i="34"/>
  <c r="RWG2" i="34"/>
  <c r="RWF2" i="34"/>
  <c r="RWE2" i="34"/>
  <c r="RWD2" i="34"/>
  <c r="RWC2" i="34"/>
  <c r="RWB2" i="34"/>
  <c r="RWA2" i="34"/>
  <c r="RVZ2" i="34"/>
  <c r="RVY2" i="34"/>
  <c r="RVX2" i="34"/>
  <c r="RVW2" i="34"/>
  <c r="RVV2" i="34"/>
  <c r="RVU2" i="34"/>
  <c r="RVT2" i="34"/>
  <c r="RVS2" i="34"/>
  <c r="RVR2" i="34"/>
  <c r="RVQ2" i="34"/>
  <c r="RVP2" i="34"/>
  <c r="RVO2" i="34"/>
  <c r="RVN2" i="34"/>
  <c r="RVM2" i="34"/>
  <c r="RVL2" i="34"/>
  <c r="RVK2" i="34"/>
  <c r="RVJ2" i="34"/>
  <c r="RVI2" i="34"/>
  <c r="RVH2" i="34"/>
  <c r="RVG2" i="34"/>
  <c r="RVF2" i="34"/>
  <c r="RVE2" i="34"/>
  <c r="RVD2" i="34"/>
  <c r="RVC2" i="34"/>
  <c r="RVB2" i="34"/>
  <c r="RVA2" i="34"/>
  <c r="RUZ2" i="34"/>
  <c r="RUY2" i="34"/>
  <c r="RUX2" i="34"/>
  <c r="RUW2" i="34"/>
  <c r="RUV2" i="34"/>
  <c r="RUU2" i="34"/>
  <c r="RUT2" i="34"/>
  <c r="RUS2" i="34"/>
  <c r="RUR2" i="34"/>
  <c r="RUQ2" i="34"/>
  <c r="RUP2" i="34"/>
  <c r="RUO2" i="34"/>
  <c r="RUN2" i="34"/>
  <c r="RUM2" i="34"/>
  <c r="RUL2" i="34"/>
  <c r="RUK2" i="34"/>
  <c r="RUJ2" i="34"/>
  <c r="RUI2" i="34"/>
  <c r="RUH2" i="34"/>
  <c r="RUG2" i="34"/>
  <c r="RUF2" i="34"/>
  <c r="RUE2" i="34"/>
  <c r="RUD2" i="34"/>
  <c r="RUC2" i="34"/>
  <c r="RUB2" i="34"/>
  <c r="RUA2" i="34"/>
  <c r="RTZ2" i="34"/>
  <c r="RTY2" i="34"/>
  <c r="RTX2" i="34"/>
  <c r="RTW2" i="34"/>
  <c r="RTV2" i="34"/>
  <c r="RTU2" i="34"/>
  <c r="RTT2" i="34"/>
  <c r="RTS2" i="34"/>
  <c r="RTR2" i="34"/>
  <c r="RTQ2" i="34"/>
  <c r="RTP2" i="34"/>
  <c r="RTO2" i="34"/>
  <c r="RTN2" i="34"/>
  <c r="RTM2" i="34"/>
  <c r="RTL2" i="34"/>
  <c r="RTK2" i="34"/>
  <c r="RTJ2" i="34"/>
  <c r="RTI2" i="34"/>
  <c r="RTH2" i="34"/>
  <c r="RTG2" i="34"/>
  <c r="RTF2" i="34"/>
  <c r="RTE2" i="34"/>
  <c r="RTD2" i="34"/>
  <c r="RTC2" i="34"/>
  <c r="RTB2" i="34"/>
  <c r="RTA2" i="34"/>
  <c r="RSZ2" i="34"/>
  <c r="RSY2" i="34"/>
  <c r="RSX2" i="34"/>
  <c r="RSW2" i="34"/>
  <c r="RSV2" i="34"/>
  <c r="RSU2" i="34"/>
  <c r="RST2" i="34"/>
  <c r="RSS2" i="34"/>
  <c r="RSR2" i="34"/>
  <c r="RSQ2" i="34"/>
  <c r="RSP2" i="34"/>
  <c r="RSO2" i="34"/>
  <c r="RSN2" i="34"/>
  <c r="RSM2" i="34"/>
  <c r="RSL2" i="34"/>
  <c r="RSK2" i="34"/>
  <c r="RSJ2" i="34"/>
  <c r="RSI2" i="34"/>
  <c r="RSH2" i="34"/>
  <c r="RSG2" i="34"/>
  <c r="RSF2" i="34"/>
  <c r="RSE2" i="34"/>
  <c r="RSD2" i="34"/>
  <c r="RSC2" i="34"/>
  <c r="RSB2" i="34"/>
  <c r="RSA2" i="34"/>
  <c r="RRZ2" i="34"/>
  <c r="RRY2" i="34"/>
  <c r="RRX2" i="34"/>
  <c r="RRW2" i="34"/>
  <c r="RRV2" i="34"/>
  <c r="RRU2" i="34"/>
  <c r="RRT2" i="34"/>
  <c r="RRS2" i="34"/>
  <c r="RRR2" i="34"/>
  <c r="RRQ2" i="34"/>
  <c r="RRP2" i="34"/>
  <c r="RRO2" i="34"/>
  <c r="RRN2" i="34"/>
  <c r="RRM2" i="34"/>
  <c r="RRL2" i="34"/>
  <c r="RRK2" i="34"/>
  <c r="RRJ2" i="34"/>
  <c r="RRI2" i="34"/>
  <c r="RRH2" i="34"/>
  <c r="RRG2" i="34"/>
  <c r="RRF2" i="34"/>
  <c r="RRE2" i="34"/>
  <c r="RRD2" i="34"/>
  <c r="RRC2" i="34"/>
  <c r="RRB2" i="34"/>
  <c r="RRA2" i="34"/>
  <c r="RQZ2" i="34"/>
  <c r="RQY2" i="34"/>
  <c r="RQX2" i="34"/>
  <c r="RQW2" i="34"/>
  <c r="RQV2" i="34"/>
  <c r="RQU2" i="34"/>
  <c r="RQT2" i="34"/>
  <c r="RQS2" i="34"/>
  <c r="RQR2" i="34"/>
  <c r="RQQ2" i="34"/>
  <c r="RQP2" i="34"/>
  <c r="RQO2" i="34"/>
  <c r="RQN2" i="34"/>
  <c r="RQM2" i="34"/>
  <c r="RQL2" i="34"/>
  <c r="RQK2" i="34"/>
  <c r="RQJ2" i="34"/>
  <c r="RQI2" i="34"/>
  <c r="RQH2" i="34"/>
  <c r="RQG2" i="34"/>
  <c r="RQF2" i="34"/>
  <c r="RQE2" i="34"/>
  <c r="RQD2" i="34"/>
  <c r="RQC2" i="34"/>
  <c r="RQB2" i="34"/>
  <c r="RQA2" i="34"/>
  <c r="RPZ2" i="34"/>
  <c r="RPY2" i="34"/>
  <c r="RPX2" i="34"/>
  <c r="RPW2" i="34"/>
  <c r="RPV2" i="34"/>
  <c r="RPU2" i="34"/>
  <c r="RPT2" i="34"/>
  <c r="RPS2" i="34"/>
  <c r="RPR2" i="34"/>
  <c r="RPQ2" i="34"/>
  <c r="RPP2" i="34"/>
  <c r="RPO2" i="34"/>
  <c r="RPN2" i="34"/>
  <c r="RPM2" i="34"/>
  <c r="RPL2" i="34"/>
  <c r="RPK2" i="34"/>
  <c r="RPJ2" i="34"/>
  <c r="RPI2" i="34"/>
  <c r="RPH2" i="34"/>
  <c r="RPG2" i="34"/>
  <c r="RPF2" i="34"/>
  <c r="RPE2" i="34"/>
  <c r="RPD2" i="34"/>
  <c r="RPC2" i="34"/>
  <c r="RPB2" i="34"/>
  <c r="RPA2" i="34"/>
  <c r="ROZ2" i="34"/>
  <c r="ROY2" i="34"/>
  <c r="ROX2" i="34"/>
  <c r="ROW2" i="34"/>
  <c r="ROV2" i="34"/>
  <c r="ROU2" i="34"/>
  <c r="ROT2" i="34"/>
  <c r="ROS2" i="34"/>
  <c r="ROR2" i="34"/>
  <c r="ROQ2" i="34"/>
  <c r="ROP2" i="34"/>
  <c r="ROO2" i="34"/>
  <c r="RON2" i="34"/>
  <c r="ROM2" i="34"/>
  <c r="ROL2" i="34"/>
  <c r="ROK2" i="34"/>
  <c r="ROJ2" i="34"/>
  <c r="ROI2" i="34"/>
  <c r="ROH2" i="34"/>
  <c r="ROG2" i="34"/>
  <c r="ROF2" i="34"/>
  <c r="ROE2" i="34"/>
  <c r="ROD2" i="34"/>
  <c r="ROC2" i="34"/>
  <c r="ROB2" i="34"/>
  <c r="ROA2" i="34"/>
  <c r="RNZ2" i="34"/>
  <c r="RNY2" i="34"/>
  <c r="RNX2" i="34"/>
  <c r="RNW2" i="34"/>
  <c r="RNV2" i="34"/>
  <c r="RNU2" i="34"/>
  <c r="RNT2" i="34"/>
  <c r="RNS2" i="34"/>
  <c r="RNR2" i="34"/>
  <c r="RNQ2" i="34"/>
  <c r="RNP2" i="34"/>
  <c r="RNO2" i="34"/>
  <c r="RNN2" i="34"/>
  <c r="RNM2" i="34"/>
  <c r="RNL2" i="34"/>
  <c r="RNK2" i="34"/>
  <c r="RNJ2" i="34"/>
  <c r="RNI2" i="34"/>
  <c r="RNH2" i="34"/>
  <c r="RNG2" i="34"/>
  <c r="RNF2" i="34"/>
  <c r="RNE2" i="34"/>
  <c r="RND2" i="34"/>
  <c r="RNC2" i="34"/>
  <c r="RNB2" i="34"/>
  <c r="RNA2" i="34"/>
  <c r="RMZ2" i="34"/>
  <c r="RMY2" i="34"/>
  <c r="RMX2" i="34"/>
  <c r="RMW2" i="34"/>
  <c r="RMV2" i="34"/>
  <c r="RMU2" i="34"/>
  <c r="RMT2" i="34"/>
  <c r="RMS2" i="34"/>
  <c r="RMR2" i="34"/>
  <c r="RMQ2" i="34"/>
  <c r="RMP2" i="34"/>
  <c r="RMO2" i="34"/>
  <c r="RMN2" i="34"/>
  <c r="RMM2" i="34"/>
  <c r="RML2" i="34"/>
  <c r="RMK2" i="34"/>
  <c r="RMJ2" i="34"/>
  <c r="RMI2" i="34"/>
  <c r="RMH2" i="34"/>
  <c r="RMG2" i="34"/>
  <c r="RMF2" i="34"/>
  <c r="RME2" i="34"/>
  <c r="RMD2" i="34"/>
  <c r="RMC2" i="34"/>
  <c r="RMB2" i="34"/>
  <c r="RMA2" i="34"/>
  <c r="RLZ2" i="34"/>
  <c r="RLY2" i="34"/>
  <c r="RLX2" i="34"/>
  <c r="RLW2" i="34"/>
  <c r="RLV2" i="34"/>
  <c r="RLU2" i="34"/>
  <c r="RLT2" i="34"/>
  <c r="RLS2" i="34"/>
  <c r="RLR2" i="34"/>
  <c r="RLQ2" i="34"/>
  <c r="RLP2" i="34"/>
  <c r="RLO2" i="34"/>
  <c r="RLN2" i="34"/>
  <c r="RLM2" i="34"/>
  <c r="RLL2" i="34"/>
  <c r="RLK2" i="34"/>
  <c r="RLJ2" i="34"/>
  <c r="RLI2" i="34"/>
  <c r="RLH2" i="34"/>
  <c r="RLG2" i="34"/>
  <c r="RLF2" i="34"/>
  <c r="RLE2" i="34"/>
  <c r="RLD2" i="34"/>
  <c r="RLC2" i="34"/>
  <c r="RLB2" i="34"/>
  <c r="RLA2" i="34"/>
  <c r="RKZ2" i="34"/>
  <c r="RKY2" i="34"/>
  <c r="RKX2" i="34"/>
  <c r="RKW2" i="34"/>
  <c r="RKV2" i="34"/>
  <c r="RKU2" i="34"/>
  <c r="RKT2" i="34"/>
  <c r="RKS2" i="34"/>
  <c r="RKR2" i="34"/>
  <c r="RKQ2" i="34"/>
  <c r="RKP2" i="34"/>
  <c r="RKO2" i="34"/>
  <c r="RKN2" i="34"/>
  <c r="RKM2" i="34"/>
  <c r="RKL2" i="34"/>
  <c r="RKK2" i="34"/>
  <c r="RKJ2" i="34"/>
  <c r="RKI2" i="34"/>
  <c r="RKH2" i="34"/>
  <c r="RKG2" i="34"/>
  <c r="RKF2" i="34"/>
  <c r="RKE2" i="34"/>
  <c r="RKD2" i="34"/>
  <c r="RKC2" i="34"/>
  <c r="RKB2" i="34"/>
  <c r="RKA2" i="34"/>
  <c r="RJZ2" i="34"/>
  <c r="RJY2" i="34"/>
  <c r="RJX2" i="34"/>
  <c r="RJW2" i="34"/>
  <c r="RJV2" i="34"/>
  <c r="RJU2" i="34"/>
  <c r="RJT2" i="34"/>
  <c r="RJS2" i="34"/>
  <c r="RJR2" i="34"/>
  <c r="RJQ2" i="34"/>
  <c r="RJP2" i="34"/>
  <c r="RJO2" i="34"/>
  <c r="RJN2" i="34"/>
  <c r="RJM2" i="34"/>
  <c r="RJL2" i="34"/>
  <c r="RJK2" i="34"/>
  <c r="RJJ2" i="34"/>
  <c r="RJI2" i="34"/>
  <c r="RJH2" i="34"/>
  <c r="RJG2" i="34"/>
  <c r="RJF2" i="34"/>
  <c r="RJE2" i="34"/>
  <c r="RJD2" i="34"/>
  <c r="RJC2" i="34"/>
  <c r="RJB2" i="34"/>
  <c r="RJA2" i="34"/>
  <c r="RIZ2" i="34"/>
  <c r="RIY2" i="34"/>
  <c r="RIX2" i="34"/>
  <c r="RIW2" i="34"/>
  <c r="RIV2" i="34"/>
  <c r="RIU2" i="34"/>
  <c r="RIT2" i="34"/>
  <c r="RIS2" i="34"/>
  <c r="RIR2" i="34"/>
  <c r="RIQ2" i="34"/>
  <c r="RIP2" i="34"/>
  <c r="RIO2" i="34"/>
  <c r="RIN2" i="34"/>
  <c r="RIM2" i="34"/>
  <c r="RIL2" i="34"/>
  <c r="RIK2" i="34"/>
  <c r="RIJ2" i="34"/>
  <c r="RII2" i="34"/>
  <c r="RIH2" i="34"/>
  <c r="RIG2" i="34"/>
  <c r="RIF2" i="34"/>
  <c r="RIE2" i="34"/>
  <c r="RID2" i="34"/>
  <c r="RIC2" i="34"/>
  <c r="RIB2" i="34"/>
  <c r="RIA2" i="34"/>
  <c r="RHZ2" i="34"/>
  <c r="RHY2" i="34"/>
  <c r="RHX2" i="34"/>
  <c r="RHW2" i="34"/>
  <c r="RHV2" i="34"/>
  <c r="RHU2" i="34"/>
  <c r="RHT2" i="34"/>
  <c r="RHS2" i="34"/>
  <c r="RHR2" i="34"/>
  <c r="RHQ2" i="34"/>
  <c r="RHP2" i="34"/>
  <c r="RHO2" i="34"/>
  <c r="RHN2" i="34"/>
  <c r="RHM2" i="34"/>
  <c r="RHL2" i="34"/>
  <c r="RHK2" i="34"/>
  <c r="RHJ2" i="34"/>
  <c r="RHI2" i="34"/>
  <c r="RHH2" i="34"/>
  <c r="RHG2" i="34"/>
  <c r="RHF2" i="34"/>
  <c r="RHE2" i="34"/>
  <c r="RHD2" i="34"/>
  <c r="RHC2" i="34"/>
  <c r="RHB2" i="34"/>
  <c r="RHA2" i="34"/>
  <c r="RGZ2" i="34"/>
  <c r="RGY2" i="34"/>
  <c r="RGX2" i="34"/>
  <c r="RGW2" i="34"/>
  <c r="RGV2" i="34"/>
  <c r="RGU2" i="34"/>
  <c r="RGT2" i="34"/>
  <c r="RGS2" i="34"/>
  <c r="RGR2" i="34"/>
  <c r="RGQ2" i="34"/>
  <c r="RGP2" i="34"/>
  <c r="RGO2" i="34"/>
  <c r="RGN2" i="34"/>
  <c r="RGM2" i="34"/>
  <c r="RGL2" i="34"/>
  <c r="RGK2" i="34"/>
  <c r="RGJ2" i="34"/>
  <c r="RGI2" i="34"/>
  <c r="RGH2" i="34"/>
  <c r="RGG2" i="34"/>
  <c r="RGF2" i="34"/>
  <c r="RGE2" i="34"/>
  <c r="RGD2" i="34"/>
  <c r="RGC2" i="34"/>
  <c r="RGB2" i="34"/>
  <c r="RGA2" i="34"/>
  <c r="RFZ2" i="34"/>
  <c r="RFY2" i="34"/>
  <c r="RFX2" i="34"/>
  <c r="RFW2" i="34"/>
  <c r="RFV2" i="34"/>
  <c r="RFU2" i="34"/>
  <c r="RFT2" i="34"/>
  <c r="RFS2" i="34"/>
  <c r="RFR2" i="34"/>
  <c r="RFQ2" i="34"/>
  <c r="RFP2" i="34"/>
  <c r="RFO2" i="34"/>
  <c r="RFN2" i="34"/>
  <c r="RFM2" i="34"/>
  <c r="RFL2" i="34"/>
  <c r="RFK2" i="34"/>
  <c r="RFJ2" i="34"/>
  <c r="RFI2" i="34"/>
  <c r="RFH2" i="34"/>
  <c r="RFG2" i="34"/>
  <c r="RFF2" i="34"/>
  <c r="RFE2" i="34"/>
  <c r="RFD2" i="34"/>
  <c r="RFC2" i="34"/>
  <c r="RFB2" i="34"/>
  <c r="RFA2" i="34"/>
  <c r="REZ2" i="34"/>
  <c r="REY2" i="34"/>
  <c r="REX2" i="34"/>
  <c r="REW2" i="34"/>
  <c r="REV2" i="34"/>
  <c r="REU2" i="34"/>
  <c r="RET2" i="34"/>
  <c r="RES2" i="34"/>
  <c r="RER2" i="34"/>
  <c r="REQ2" i="34"/>
  <c r="REP2" i="34"/>
  <c r="REO2" i="34"/>
  <c r="REN2" i="34"/>
  <c r="REM2" i="34"/>
  <c r="REL2" i="34"/>
  <c r="REK2" i="34"/>
  <c r="REJ2" i="34"/>
  <c r="REI2" i="34"/>
  <c r="REH2" i="34"/>
  <c r="REG2" i="34"/>
  <c r="REF2" i="34"/>
  <c r="REE2" i="34"/>
  <c r="RED2" i="34"/>
  <c r="REC2" i="34"/>
  <c r="REB2" i="34"/>
  <c r="REA2" i="34"/>
  <c r="RDZ2" i="34"/>
  <c r="RDY2" i="34"/>
  <c r="RDX2" i="34"/>
  <c r="RDW2" i="34"/>
  <c r="RDV2" i="34"/>
  <c r="RDU2" i="34"/>
  <c r="RDT2" i="34"/>
  <c r="RDS2" i="34"/>
  <c r="RDR2" i="34"/>
  <c r="RDQ2" i="34"/>
  <c r="RDP2" i="34"/>
  <c r="RDO2" i="34"/>
  <c r="RDN2" i="34"/>
  <c r="RDM2" i="34"/>
  <c r="RDL2" i="34"/>
  <c r="RDK2" i="34"/>
  <c r="RDJ2" i="34"/>
  <c r="RDI2" i="34"/>
  <c r="RDH2" i="34"/>
  <c r="RDG2" i="34"/>
  <c r="RDF2" i="34"/>
  <c r="RDE2" i="34"/>
  <c r="RDD2" i="34"/>
  <c r="RDC2" i="34"/>
  <c r="RDB2" i="34"/>
  <c r="RDA2" i="34"/>
  <c r="RCZ2" i="34"/>
  <c r="RCY2" i="34"/>
  <c r="RCX2" i="34"/>
  <c r="RCW2" i="34"/>
  <c r="RCV2" i="34"/>
  <c r="RCU2" i="34"/>
  <c r="RCT2" i="34"/>
  <c r="RCS2" i="34"/>
  <c r="RCR2" i="34"/>
  <c r="RCQ2" i="34"/>
  <c r="RCP2" i="34"/>
  <c r="RCO2" i="34"/>
  <c r="RCN2" i="34"/>
  <c r="RCM2" i="34"/>
  <c r="RCL2" i="34"/>
  <c r="RCK2" i="34"/>
  <c r="RCJ2" i="34"/>
  <c r="RCI2" i="34"/>
  <c r="RCH2" i="34"/>
  <c r="RCG2" i="34"/>
  <c r="RCF2" i="34"/>
  <c r="RCE2" i="34"/>
  <c r="RCD2" i="34"/>
  <c r="RCC2" i="34"/>
  <c r="RCB2" i="34"/>
  <c r="RCA2" i="34"/>
  <c r="RBZ2" i="34"/>
  <c r="RBY2" i="34"/>
  <c r="RBX2" i="34"/>
  <c r="RBW2" i="34"/>
  <c r="RBV2" i="34"/>
  <c r="RBU2" i="34"/>
  <c r="RBT2" i="34"/>
  <c r="RBS2" i="34"/>
  <c r="RBR2" i="34"/>
  <c r="RBQ2" i="34"/>
  <c r="RBP2" i="34"/>
  <c r="RBO2" i="34"/>
  <c r="RBN2" i="34"/>
  <c r="RBM2" i="34"/>
  <c r="RBL2" i="34"/>
  <c r="RBK2" i="34"/>
  <c r="RBJ2" i="34"/>
  <c r="RBI2" i="34"/>
  <c r="RBH2" i="34"/>
  <c r="RBG2" i="34"/>
  <c r="RBF2" i="34"/>
  <c r="RBE2" i="34"/>
  <c r="RBD2" i="34"/>
  <c r="RBC2" i="34"/>
  <c r="RBB2" i="34"/>
  <c r="RBA2" i="34"/>
  <c r="RAZ2" i="34"/>
  <c r="RAY2" i="34"/>
  <c r="RAX2" i="34"/>
  <c r="RAW2" i="34"/>
  <c r="RAV2" i="34"/>
  <c r="RAU2" i="34"/>
  <c r="RAT2" i="34"/>
  <c r="RAS2" i="34"/>
  <c r="RAR2" i="34"/>
  <c r="RAQ2" i="34"/>
  <c r="RAP2" i="34"/>
  <c r="RAO2" i="34"/>
  <c r="RAN2" i="34"/>
  <c r="RAM2" i="34"/>
  <c r="RAL2" i="34"/>
  <c r="RAK2" i="34"/>
  <c r="RAJ2" i="34"/>
  <c r="RAI2" i="34"/>
  <c r="RAH2" i="34"/>
  <c r="RAG2" i="34"/>
  <c r="RAF2" i="34"/>
  <c r="RAE2" i="34"/>
  <c r="RAD2" i="34"/>
  <c r="RAC2" i="34"/>
  <c r="RAB2" i="34"/>
  <c r="RAA2" i="34"/>
  <c r="QZZ2" i="34"/>
  <c r="QZY2" i="34"/>
  <c r="QZX2" i="34"/>
  <c r="QZW2" i="34"/>
  <c r="QZV2" i="34"/>
  <c r="QZU2" i="34"/>
  <c r="QZT2" i="34"/>
  <c r="QZS2" i="34"/>
  <c r="QZR2" i="34"/>
  <c r="QZQ2" i="34"/>
  <c r="QZP2" i="34"/>
  <c r="QZO2" i="34"/>
  <c r="QZN2" i="34"/>
  <c r="QZM2" i="34"/>
  <c r="QZL2" i="34"/>
  <c r="QZK2" i="34"/>
  <c r="QZJ2" i="34"/>
  <c r="QZI2" i="34"/>
  <c r="QZH2" i="34"/>
  <c r="QZG2" i="34"/>
  <c r="QZF2" i="34"/>
  <c r="QZE2" i="34"/>
  <c r="QZD2" i="34"/>
  <c r="QZC2" i="34"/>
  <c r="QZB2" i="34"/>
  <c r="QZA2" i="34"/>
  <c r="QYZ2" i="34"/>
  <c r="QYY2" i="34"/>
  <c r="QYX2" i="34"/>
  <c r="QYW2" i="34"/>
  <c r="QYV2" i="34"/>
  <c r="QYU2" i="34"/>
  <c r="QYT2" i="34"/>
  <c r="QYS2" i="34"/>
  <c r="QYR2" i="34"/>
  <c r="QYQ2" i="34"/>
  <c r="QYP2" i="34"/>
  <c r="QYO2" i="34"/>
  <c r="QYN2" i="34"/>
  <c r="QYM2" i="34"/>
  <c r="QYL2" i="34"/>
  <c r="QYK2" i="34"/>
  <c r="QYJ2" i="34"/>
  <c r="QYI2" i="34"/>
  <c r="QYH2" i="34"/>
  <c r="QYG2" i="34"/>
  <c r="QYF2" i="34"/>
  <c r="QYE2" i="34"/>
  <c r="QYD2" i="34"/>
  <c r="QYC2" i="34"/>
  <c r="QYB2" i="34"/>
  <c r="QYA2" i="34"/>
  <c r="QXZ2" i="34"/>
  <c r="QXY2" i="34"/>
  <c r="QXX2" i="34"/>
  <c r="QXW2" i="34"/>
  <c r="QXV2" i="34"/>
  <c r="QXU2" i="34"/>
  <c r="QXT2" i="34"/>
  <c r="QXS2" i="34"/>
  <c r="QXR2" i="34"/>
  <c r="QXQ2" i="34"/>
  <c r="QXP2" i="34"/>
  <c r="QXO2" i="34"/>
  <c r="QXN2" i="34"/>
  <c r="QXM2" i="34"/>
  <c r="QXL2" i="34"/>
  <c r="QXK2" i="34"/>
  <c r="QXJ2" i="34"/>
  <c r="QXI2" i="34"/>
  <c r="QXH2" i="34"/>
  <c r="QXG2" i="34"/>
  <c r="QXF2" i="34"/>
  <c r="QXE2" i="34"/>
  <c r="QXD2" i="34"/>
  <c r="QXC2" i="34"/>
  <c r="QXB2" i="34"/>
  <c r="QXA2" i="34"/>
  <c r="QWZ2" i="34"/>
  <c r="QWY2" i="34"/>
  <c r="QWX2" i="34"/>
  <c r="QWW2" i="34"/>
  <c r="QWV2" i="34"/>
  <c r="QWU2" i="34"/>
  <c r="QWT2" i="34"/>
  <c r="QWS2" i="34"/>
  <c r="QWR2" i="34"/>
  <c r="QWQ2" i="34"/>
  <c r="QWP2" i="34"/>
  <c r="QWO2" i="34"/>
  <c r="QWN2" i="34"/>
  <c r="QWM2" i="34"/>
  <c r="QWL2" i="34"/>
  <c r="QWK2" i="34"/>
  <c r="QWJ2" i="34"/>
  <c r="QWI2" i="34"/>
  <c r="QWH2" i="34"/>
  <c r="QWG2" i="34"/>
  <c r="QWF2" i="34"/>
  <c r="QWE2" i="34"/>
  <c r="QWD2" i="34"/>
  <c r="QWC2" i="34"/>
  <c r="QWB2" i="34"/>
  <c r="QWA2" i="34"/>
  <c r="QVZ2" i="34"/>
  <c r="QVY2" i="34"/>
  <c r="QVX2" i="34"/>
  <c r="QVW2" i="34"/>
  <c r="QVV2" i="34"/>
  <c r="QVU2" i="34"/>
  <c r="QVT2" i="34"/>
  <c r="QVS2" i="34"/>
  <c r="QVR2" i="34"/>
  <c r="QVQ2" i="34"/>
  <c r="QVP2" i="34"/>
  <c r="QVO2" i="34"/>
  <c r="QVN2" i="34"/>
  <c r="QVM2" i="34"/>
  <c r="QVL2" i="34"/>
  <c r="QVK2" i="34"/>
  <c r="QVJ2" i="34"/>
  <c r="QVI2" i="34"/>
  <c r="QVH2" i="34"/>
  <c r="QVG2" i="34"/>
  <c r="QVF2" i="34"/>
  <c r="QVE2" i="34"/>
  <c r="QVD2" i="34"/>
  <c r="QVC2" i="34"/>
  <c r="QVB2" i="34"/>
  <c r="QVA2" i="34"/>
  <c r="QUZ2" i="34"/>
  <c r="QUY2" i="34"/>
  <c r="QUX2" i="34"/>
  <c r="QUW2" i="34"/>
  <c r="QUV2" i="34"/>
  <c r="QUU2" i="34"/>
  <c r="QUT2" i="34"/>
  <c r="QUS2" i="34"/>
  <c r="QUR2" i="34"/>
  <c r="QUQ2" i="34"/>
  <c r="QUP2" i="34"/>
  <c r="QUO2" i="34"/>
  <c r="QUN2" i="34"/>
  <c r="QUM2" i="34"/>
  <c r="QUL2" i="34"/>
  <c r="QUK2" i="34"/>
  <c r="QUJ2" i="34"/>
  <c r="QUI2" i="34"/>
  <c r="QUH2" i="34"/>
  <c r="QUG2" i="34"/>
  <c r="QUF2" i="34"/>
  <c r="QUE2" i="34"/>
  <c r="QUD2" i="34"/>
  <c r="QUC2" i="34"/>
  <c r="QUB2" i="34"/>
  <c r="QUA2" i="34"/>
  <c r="QTZ2" i="34"/>
  <c r="QTY2" i="34"/>
  <c r="QTX2" i="34"/>
  <c r="QTW2" i="34"/>
  <c r="QTV2" i="34"/>
  <c r="QTU2" i="34"/>
  <c r="QTT2" i="34"/>
  <c r="QTS2" i="34"/>
  <c r="QTR2" i="34"/>
  <c r="QTQ2" i="34"/>
  <c r="QTP2" i="34"/>
  <c r="QTO2" i="34"/>
  <c r="QTN2" i="34"/>
  <c r="QTM2" i="34"/>
  <c r="QTL2" i="34"/>
  <c r="QTK2" i="34"/>
  <c r="QTJ2" i="34"/>
  <c r="QTI2" i="34"/>
  <c r="QTH2" i="34"/>
  <c r="QTG2" i="34"/>
  <c r="QTF2" i="34"/>
  <c r="QTE2" i="34"/>
  <c r="QTD2" i="34"/>
  <c r="QTC2" i="34"/>
  <c r="QTB2" i="34"/>
  <c r="QTA2" i="34"/>
  <c r="QSZ2" i="34"/>
  <c r="QSY2" i="34"/>
  <c r="QSX2" i="34"/>
  <c r="QSW2" i="34"/>
  <c r="QSV2" i="34"/>
  <c r="QSU2" i="34"/>
  <c r="QST2" i="34"/>
  <c r="QSS2" i="34"/>
  <c r="QSR2" i="34"/>
  <c r="QSQ2" i="34"/>
  <c r="QSP2" i="34"/>
  <c r="QSO2" i="34"/>
  <c r="QSN2" i="34"/>
  <c r="QSM2" i="34"/>
  <c r="QSL2" i="34"/>
  <c r="QSK2" i="34"/>
  <c r="QSJ2" i="34"/>
  <c r="QSI2" i="34"/>
  <c r="QSH2" i="34"/>
  <c r="QSG2" i="34"/>
  <c r="QSF2" i="34"/>
  <c r="QSE2" i="34"/>
  <c r="QSD2" i="34"/>
  <c r="QSC2" i="34"/>
  <c r="QSB2" i="34"/>
  <c r="QSA2" i="34"/>
  <c r="QRZ2" i="34"/>
  <c r="QRY2" i="34"/>
  <c r="QRX2" i="34"/>
  <c r="QRW2" i="34"/>
  <c r="QRV2" i="34"/>
  <c r="QRU2" i="34"/>
  <c r="QRT2" i="34"/>
  <c r="QRS2" i="34"/>
  <c r="QRR2" i="34"/>
  <c r="QRQ2" i="34"/>
  <c r="QRP2" i="34"/>
  <c r="QRO2" i="34"/>
  <c r="QRN2" i="34"/>
  <c r="QRM2" i="34"/>
  <c r="QRL2" i="34"/>
  <c r="QRK2" i="34"/>
  <c r="QRJ2" i="34"/>
  <c r="QRI2" i="34"/>
  <c r="QRH2" i="34"/>
  <c r="QRG2" i="34"/>
  <c r="QRF2" i="34"/>
  <c r="QRE2" i="34"/>
  <c r="QRD2" i="34"/>
  <c r="QRC2" i="34"/>
  <c r="QRB2" i="34"/>
  <c r="QRA2" i="34"/>
  <c r="QQZ2" i="34"/>
  <c r="QQY2" i="34"/>
  <c r="QQX2" i="34"/>
  <c r="QQW2" i="34"/>
  <c r="QQV2" i="34"/>
  <c r="QQU2" i="34"/>
  <c r="QQT2" i="34"/>
  <c r="QQS2" i="34"/>
  <c r="QQR2" i="34"/>
  <c r="QQQ2" i="34"/>
  <c r="QQP2" i="34"/>
  <c r="QQO2" i="34"/>
  <c r="QQN2" i="34"/>
  <c r="QQM2" i="34"/>
  <c r="QQL2" i="34"/>
  <c r="QQK2" i="34"/>
  <c r="QQJ2" i="34"/>
  <c r="QQI2" i="34"/>
  <c r="QQH2" i="34"/>
  <c r="QQG2" i="34"/>
  <c r="QQF2" i="34"/>
  <c r="QQE2" i="34"/>
  <c r="QQD2" i="34"/>
  <c r="QQC2" i="34"/>
  <c r="QQB2" i="34"/>
  <c r="QQA2" i="34"/>
  <c r="QPZ2" i="34"/>
  <c r="QPY2" i="34"/>
  <c r="QPX2" i="34"/>
  <c r="QPW2" i="34"/>
  <c r="QPV2" i="34"/>
  <c r="QPU2" i="34"/>
  <c r="QPT2" i="34"/>
  <c r="QPS2" i="34"/>
  <c r="QPR2" i="34"/>
  <c r="QPQ2" i="34"/>
  <c r="QPP2" i="34"/>
  <c r="QPO2" i="34"/>
  <c r="QPN2" i="34"/>
  <c r="QPM2" i="34"/>
  <c r="QPL2" i="34"/>
  <c r="QPK2" i="34"/>
  <c r="QPJ2" i="34"/>
  <c r="QPI2" i="34"/>
  <c r="QPH2" i="34"/>
  <c r="QPG2" i="34"/>
  <c r="QPF2" i="34"/>
  <c r="QPE2" i="34"/>
  <c r="QPD2" i="34"/>
  <c r="QPC2" i="34"/>
  <c r="QPB2" i="34"/>
  <c r="QPA2" i="34"/>
  <c r="QOZ2" i="34"/>
  <c r="QOY2" i="34"/>
  <c r="QOX2" i="34"/>
  <c r="QOW2" i="34"/>
  <c r="QOV2" i="34"/>
  <c r="QOU2" i="34"/>
  <c r="QOT2" i="34"/>
  <c r="QOS2" i="34"/>
  <c r="QOR2" i="34"/>
  <c r="QOQ2" i="34"/>
  <c r="QOP2" i="34"/>
  <c r="QOO2" i="34"/>
  <c r="QON2" i="34"/>
  <c r="QOM2" i="34"/>
  <c r="QOL2" i="34"/>
  <c r="QOK2" i="34"/>
  <c r="QOJ2" i="34"/>
  <c r="QOI2" i="34"/>
  <c r="QOH2" i="34"/>
  <c r="QOG2" i="34"/>
  <c r="QOF2" i="34"/>
  <c r="QOE2" i="34"/>
  <c r="QOD2" i="34"/>
  <c r="QOC2" i="34"/>
  <c r="QOB2" i="34"/>
  <c r="QOA2" i="34"/>
  <c r="QNZ2" i="34"/>
  <c r="QNY2" i="34"/>
  <c r="QNX2" i="34"/>
  <c r="QNW2" i="34"/>
  <c r="QNV2" i="34"/>
  <c r="QNU2" i="34"/>
  <c r="QNT2" i="34"/>
  <c r="QNS2" i="34"/>
  <c r="QNR2" i="34"/>
  <c r="QNQ2" i="34"/>
  <c r="QNP2" i="34"/>
  <c r="QNO2" i="34"/>
  <c r="QNN2" i="34"/>
  <c r="QNM2" i="34"/>
  <c r="QNL2" i="34"/>
  <c r="QNK2" i="34"/>
  <c r="QNJ2" i="34"/>
  <c r="QNI2" i="34"/>
  <c r="QNH2" i="34"/>
  <c r="QNG2" i="34"/>
  <c r="QNF2" i="34"/>
  <c r="QNE2" i="34"/>
  <c r="QND2" i="34"/>
  <c r="QNC2" i="34"/>
  <c r="QNB2" i="34"/>
  <c r="QNA2" i="34"/>
  <c r="QMZ2" i="34"/>
  <c r="QMY2" i="34"/>
  <c r="QMX2" i="34"/>
  <c r="QMW2" i="34"/>
  <c r="QMV2" i="34"/>
  <c r="QMU2" i="34"/>
  <c r="QMT2" i="34"/>
  <c r="QMS2" i="34"/>
  <c r="QMR2" i="34"/>
  <c r="QMQ2" i="34"/>
  <c r="QMP2" i="34"/>
  <c r="QMO2" i="34"/>
  <c r="QMN2" i="34"/>
  <c r="QMM2" i="34"/>
  <c r="QML2" i="34"/>
  <c r="QMK2" i="34"/>
  <c r="QMJ2" i="34"/>
  <c r="QMI2" i="34"/>
  <c r="QMH2" i="34"/>
  <c r="QMG2" i="34"/>
  <c r="QMF2" i="34"/>
  <c r="QME2" i="34"/>
  <c r="QMD2" i="34"/>
  <c r="QMC2" i="34"/>
  <c r="QMB2" i="34"/>
  <c r="QMA2" i="34"/>
  <c r="QLZ2" i="34"/>
  <c r="QLY2" i="34"/>
  <c r="QLX2" i="34"/>
  <c r="QLW2" i="34"/>
  <c r="QLV2" i="34"/>
  <c r="QLU2" i="34"/>
  <c r="QLT2" i="34"/>
  <c r="QLS2" i="34"/>
  <c r="QLR2" i="34"/>
  <c r="QLQ2" i="34"/>
  <c r="QLP2" i="34"/>
  <c r="QLO2" i="34"/>
  <c r="QLN2" i="34"/>
  <c r="QLM2" i="34"/>
  <c r="QLL2" i="34"/>
  <c r="QLK2" i="34"/>
  <c r="QLJ2" i="34"/>
  <c r="QLI2" i="34"/>
  <c r="QLH2" i="34"/>
  <c r="QLG2" i="34"/>
  <c r="QLF2" i="34"/>
  <c r="QLE2" i="34"/>
  <c r="QLD2" i="34"/>
  <c r="QLC2" i="34"/>
  <c r="QLB2" i="34"/>
  <c r="QLA2" i="34"/>
  <c r="QKZ2" i="34"/>
  <c r="QKY2" i="34"/>
  <c r="QKX2" i="34"/>
  <c r="QKW2" i="34"/>
  <c r="QKV2" i="34"/>
  <c r="QKU2" i="34"/>
  <c r="QKT2" i="34"/>
  <c r="QKS2" i="34"/>
  <c r="QKR2" i="34"/>
  <c r="QKQ2" i="34"/>
  <c r="QKP2" i="34"/>
  <c r="QKO2" i="34"/>
  <c r="QKN2" i="34"/>
  <c r="QKM2" i="34"/>
  <c r="QKL2" i="34"/>
  <c r="QKK2" i="34"/>
  <c r="QKJ2" i="34"/>
  <c r="QKI2" i="34"/>
  <c r="QKH2" i="34"/>
  <c r="QKG2" i="34"/>
  <c r="QKF2" i="34"/>
  <c r="QKE2" i="34"/>
  <c r="QKD2" i="34"/>
  <c r="QKC2" i="34"/>
  <c r="QKB2" i="34"/>
  <c r="QKA2" i="34"/>
  <c r="QJZ2" i="34"/>
  <c r="QJY2" i="34"/>
  <c r="QJX2" i="34"/>
  <c r="QJW2" i="34"/>
  <c r="QJV2" i="34"/>
  <c r="QJU2" i="34"/>
  <c r="QJT2" i="34"/>
  <c r="QJS2" i="34"/>
  <c r="QJR2" i="34"/>
  <c r="QJQ2" i="34"/>
  <c r="QJP2" i="34"/>
  <c r="QJO2" i="34"/>
  <c r="QJN2" i="34"/>
  <c r="QJM2" i="34"/>
  <c r="QJL2" i="34"/>
  <c r="QJK2" i="34"/>
  <c r="QJJ2" i="34"/>
  <c r="QJI2" i="34"/>
  <c r="QJH2" i="34"/>
  <c r="QJG2" i="34"/>
  <c r="QJF2" i="34"/>
  <c r="QJE2" i="34"/>
  <c r="QJD2" i="34"/>
  <c r="QJC2" i="34"/>
  <c r="QJB2" i="34"/>
  <c r="QJA2" i="34"/>
  <c r="QIZ2" i="34"/>
  <c r="QIY2" i="34"/>
  <c r="QIX2" i="34"/>
  <c r="QIW2" i="34"/>
  <c r="QIV2" i="34"/>
  <c r="QIU2" i="34"/>
  <c r="QIT2" i="34"/>
  <c r="QIS2" i="34"/>
  <c r="QIR2" i="34"/>
  <c r="QIQ2" i="34"/>
  <c r="QIP2" i="34"/>
  <c r="QIO2" i="34"/>
  <c r="QIN2" i="34"/>
  <c r="QIM2" i="34"/>
  <c r="QIL2" i="34"/>
  <c r="QIK2" i="34"/>
  <c r="QIJ2" i="34"/>
  <c r="QII2" i="34"/>
  <c r="QIH2" i="34"/>
  <c r="QIG2" i="34"/>
  <c r="QIF2" i="34"/>
  <c r="QIE2" i="34"/>
  <c r="QID2" i="34"/>
  <c r="QIC2" i="34"/>
  <c r="QIB2" i="34"/>
  <c r="QIA2" i="34"/>
  <c r="QHZ2" i="34"/>
  <c r="QHY2" i="34"/>
  <c r="QHX2" i="34"/>
  <c r="QHW2" i="34"/>
  <c r="QHV2" i="34"/>
  <c r="QHU2" i="34"/>
  <c r="QHT2" i="34"/>
  <c r="QHS2" i="34"/>
  <c r="QHR2" i="34"/>
  <c r="QHQ2" i="34"/>
  <c r="QHP2" i="34"/>
  <c r="QHO2" i="34"/>
  <c r="QHN2" i="34"/>
  <c r="QHM2" i="34"/>
  <c r="QHL2" i="34"/>
  <c r="QHK2" i="34"/>
  <c r="QHJ2" i="34"/>
  <c r="QHI2" i="34"/>
  <c r="QHH2" i="34"/>
  <c r="QHG2" i="34"/>
  <c r="QHF2" i="34"/>
  <c r="QHE2" i="34"/>
  <c r="QHD2" i="34"/>
  <c r="QHC2" i="34"/>
  <c r="QHB2" i="34"/>
  <c r="QHA2" i="34"/>
  <c r="QGZ2" i="34"/>
  <c r="QGY2" i="34"/>
  <c r="QGX2" i="34"/>
  <c r="QGW2" i="34"/>
  <c r="QGV2" i="34"/>
  <c r="QGU2" i="34"/>
  <c r="QGT2" i="34"/>
  <c r="QGS2" i="34"/>
  <c r="QGR2" i="34"/>
  <c r="QGQ2" i="34"/>
  <c r="QGP2" i="34"/>
  <c r="QGO2" i="34"/>
  <c r="QGN2" i="34"/>
  <c r="QGM2" i="34"/>
  <c r="QGL2" i="34"/>
  <c r="QGK2" i="34"/>
  <c r="QGJ2" i="34"/>
  <c r="QGI2" i="34"/>
  <c r="QGH2" i="34"/>
  <c r="QGG2" i="34"/>
  <c r="QGF2" i="34"/>
  <c r="QGE2" i="34"/>
  <c r="QGD2" i="34"/>
  <c r="QGC2" i="34"/>
  <c r="QGB2" i="34"/>
  <c r="QGA2" i="34"/>
  <c r="QFZ2" i="34"/>
  <c r="QFY2" i="34"/>
  <c r="QFX2" i="34"/>
  <c r="QFW2" i="34"/>
  <c r="QFV2" i="34"/>
  <c r="QFU2" i="34"/>
  <c r="QFT2" i="34"/>
  <c r="QFS2" i="34"/>
  <c r="QFR2" i="34"/>
  <c r="QFQ2" i="34"/>
  <c r="QFP2" i="34"/>
  <c r="QFO2" i="34"/>
  <c r="QFN2" i="34"/>
  <c r="QFM2" i="34"/>
  <c r="QFL2" i="34"/>
  <c r="QFK2" i="34"/>
  <c r="QFJ2" i="34"/>
  <c r="QFI2" i="34"/>
  <c r="QFH2" i="34"/>
  <c r="QFG2" i="34"/>
  <c r="QFF2" i="34"/>
  <c r="QFE2" i="34"/>
  <c r="QFD2" i="34"/>
  <c r="QFC2" i="34"/>
  <c r="QFB2" i="34"/>
  <c r="QFA2" i="34"/>
  <c r="QEZ2" i="34"/>
  <c r="QEY2" i="34"/>
  <c r="QEX2" i="34"/>
  <c r="QEW2" i="34"/>
  <c r="QEV2" i="34"/>
  <c r="QEU2" i="34"/>
  <c r="QET2" i="34"/>
  <c r="QES2" i="34"/>
  <c r="QER2" i="34"/>
  <c r="QEQ2" i="34"/>
  <c r="QEP2" i="34"/>
  <c r="QEO2" i="34"/>
  <c r="QEN2" i="34"/>
  <c r="QEM2" i="34"/>
  <c r="QEL2" i="34"/>
  <c r="QEK2" i="34"/>
  <c r="QEJ2" i="34"/>
  <c r="QEI2" i="34"/>
  <c r="QEH2" i="34"/>
  <c r="QEG2" i="34"/>
  <c r="QEF2" i="34"/>
  <c r="QEE2" i="34"/>
  <c r="QED2" i="34"/>
  <c r="QEC2" i="34"/>
  <c r="QEB2" i="34"/>
  <c r="QEA2" i="34"/>
  <c r="QDZ2" i="34"/>
  <c r="QDY2" i="34"/>
  <c r="QDX2" i="34"/>
  <c r="QDW2" i="34"/>
  <c r="QDV2" i="34"/>
  <c r="QDU2" i="34"/>
  <c r="QDT2" i="34"/>
  <c r="QDS2" i="34"/>
  <c r="QDR2" i="34"/>
  <c r="QDQ2" i="34"/>
  <c r="QDP2" i="34"/>
  <c r="QDO2" i="34"/>
  <c r="QDN2" i="34"/>
  <c r="QDM2" i="34"/>
  <c r="QDL2" i="34"/>
  <c r="QDK2" i="34"/>
  <c r="QDJ2" i="34"/>
  <c r="QDI2" i="34"/>
  <c r="QDH2" i="34"/>
  <c r="QDG2" i="34"/>
  <c r="QDF2" i="34"/>
  <c r="QDE2" i="34"/>
  <c r="QDD2" i="34"/>
  <c r="QDC2" i="34"/>
  <c r="QDB2" i="34"/>
  <c r="QDA2" i="34"/>
  <c r="QCZ2" i="34"/>
  <c r="QCY2" i="34"/>
  <c r="QCX2" i="34"/>
  <c r="QCW2" i="34"/>
  <c r="QCV2" i="34"/>
  <c r="QCU2" i="34"/>
  <c r="QCT2" i="34"/>
  <c r="QCS2" i="34"/>
  <c r="QCR2" i="34"/>
  <c r="QCQ2" i="34"/>
  <c r="QCP2" i="34"/>
  <c r="QCO2" i="34"/>
  <c r="QCN2" i="34"/>
  <c r="QCM2" i="34"/>
  <c r="QCL2" i="34"/>
  <c r="QCK2" i="34"/>
  <c r="QCJ2" i="34"/>
  <c r="QCI2" i="34"/>
  <c r="QCH2" i="34"/>
  <c r="QCG2" i="34"/>
  <c r="QCF2" i="34"/>
  <c r="QCE2" i="34"/>
  <c r="QCD2" i="34"/>
  <c r="QCC2" i="34"/>
  <c r="QCB2" i="34"/>
  <c r="QCA2" i="34"/>
  <c r="QBZ2" i="34"/>
  <c r="QBY2" i="34"/>
  <c r="QBX2" i="34"/>
  <c r="QBW2" i="34"/>
  <c r="QBV2" i="34"/>
  <c r="QBU2" i="34"/>
  <c r="QBT2" i="34"/>
  <c r="QBS2" i="34"/>
  <c r="QBR2" i="34"/>
  <c r="QBQ2" i="34"/>
  <c r="QBP2" i="34"/>
  <c r="QBO2" i="34"/>
  <c r="QBN2" i="34"/>
  <c r="QBM2" i="34"/>
  <c r="QBL2" i="34"/>
  <c r="QBK2" i="34"/>
  <c r="QBJ2" i="34"/>
  <c r="QBI2" i="34"/>
  <c r="QBH2" i="34"/>
  <c r="QBG2" i="34"/>
  <c r="QBF2" i="34"/>
  <c r="QBE2" i="34"/>
  <c r="QBD2" i="34"/>
  <c r="QBC2" i="34"/>
  <c r="QBB2" i="34"/>
  <c r="QBA2" i="34"/>
  <c r="QAZ2" i="34"/>
  <c r="QAY2" i="34"/>
  <c r="QAX2" i="34"/>
  <c r="QAW2" i="34"/>
  <c r="QAV2" i="34"/>
  <c r="QAU2" i="34"/>
  <c r="QAT2" i="34"/>
  <c r="QAS2" i="34"/>
  <c r="QAR2" i="34"/>
  <c r="QAQ2" i="34"/>
  <c r="QAP2" i="34"/>
  <c r="QAO2" i="34"/>
  <c r="QAN2" i="34"/>
  <c r="QAM2" i="34"/>
  <c r="QAL2" i="34"/>
  <c r="QAK2" i="34"/>
  <c r="QAJ2" i="34"/>
  <c r="QAI2" i="34"/>
  <c r="QAH2" i="34"/>
  <c r="QAG2" i="34"/>
  <c r="QAF2" i="34"/>
  <c r="QAE2" i="34"/>
  <c r="QAD2" i="34"/>
  <c r="QAC2" i="34"/>
  <c r="QAB2" i="34"/>
  <c r="QAA2" i="34"/>
  <c r="PZZ2" i="34"/>
  <c r="PZY2" i="34"/>
  <c r="PZX2" i="34"/>
  <c r="PZW2" i="34"/>
  <c r="PZV2" i="34"/>
  <c r="PZU2" i="34"/>
  <c r="PZT2" i="34"/>
  <c r="PZS2" i="34"/>
  <c r="PZR2" i="34"/>
  <c r="PZQ2" i="34"/>
  <c r="PZP2" i="34"/>
  <c r="PZO2" i="34"/>
  <c r="PZN2" i="34"/>
  <c r="PZM2" i="34"/>
  <c r="PZL2" i="34"/>
  <c r="PZK2" i="34"/>
  <c r="PZJ2" i="34"/>
  <c r="PZI2" i="34"/>
  <c r="PZH2" i="34"/>
  <c r="PZG2" i="34"/>
  <c r="PZF2" i="34"/>
  <c r="PZE2" i="34"/>
  <c r="PZD2" i="34"/>
  <c r="PZC2" i="34"/>
  <c r="PZB2" i="34"/>
  <c r="PZA2" i="34"/>
  <c r="PYZ2" i="34"/>
  <c r="PYY2" i="34"/>
  <c r="PYX2" i="34"/>
  <c r="PYW2" i="34"/>
  <c r="PYV2" i="34"/>
  <c r="PYU2" i="34"/>
  <c r="PYT2" i="34"/>
  <c r="PYS2" i="34"/>
  <c r="PYR2" i="34"/>
  <c r="PYQ2" i="34"/>
  <c r="PYP2" i="34"/>
  <c r="PYO2" i="34"/>
  <c r="PYN2" i="34"/>
  <c r="PYM2" i="34"/>
  <c r="PYL2" i="34"/>
  <c r="PYK2" i="34"/>
  <c r="PYJ2" i="34"/>
  <c r="PYI2" i="34"/>
  <c r="PYH2" i="34"/>
  <c r="PYG2" i="34"/>
  <c r="PYF2" i="34"/>
  <c r="PYE2" i="34"/>
  <c r="PYD2" i="34"/>
  <c r="PYC2" i="34"/>
  <c r="PYB2" i="34"/>
  <c r="PYA2" i="34"/>
  <c r="PXZ2" i="34"/>
  <c r="PXY2" i="34"/>
  <c r="PXX2" i="34"/>
  <c r="PXW2" i="34"/>
  <c r="PXV2" i="34"/>
  <c r="PXU2" i="34"/>
  <c r="PXT2" i="34"/>
  <c r="PXS2" i="34"/>
  <c r="PXR2" i="34"/>
  <c r="PXQ2" i="34"/>
  <c r="PXP2" i="34"/>
  <c r="PXO2" i="34"/>
  <c r="PXN2" i="34"/>
  <c r="PXM2" i="34"/>
  <c r="PXL2" i="34"/>
  <c r="PXK2" i="34"/>
  <c r="PXJ2" i="34"/>
  <c r="PXI2" i="34"/>
  <c r="PXH2" i="34"/>
  <c r="PXG2" i="34"/>
  <c r="PXF2" i="34"/>
  <c r="PXE2" i="34"/>
  <c r="PXD2" i="34"/>
  <c r="PXC2" i="34"/>
  <c r="PXB2" i="34"/>
  <c r="PXA2" i="34"/>
  <c r="PWZ2" i="34"/>
  <c r="PWY2" i="34"/>
  <c r="PWX2" i="34"/>
  <c r="PWW2" i="34"/>
  <c r="PWV2" i="34"/>
  <c r="PWU2" i="34"/>
  <c r="PWT2" i="34"/>
  <c r="PWS2" i="34"/>
  <c r="PWR2" i="34"/>
  <c r="PWQ2" i="34"/>
  <c r="PWP2" i="34"/>
  <c r="PWO2" i="34"/>
  <c r="PWN2" i="34"/>
  <c r="PWM2" i="34"/>
  <c r="PWL2" i="34"/>
  <c r="PWK2" i="34"/>
  <c r="PWJ2" i="34"/>
  <c r="PWI2" i="34"/>
  <c r="PWH2" i="34"/>
  <c r="PWG2" i="34"/>
  <c r="PWF2" i="34"/>
  <c r="PWE2" i="34"/>
  <c r="PWD2" i="34"/>
  <c r="PWC2" i="34"/>
  <c r="PWB2" i="34"/>
  <c r="PWA2" i="34"/>
  <c r="PVZ2" i="34"/>
  <c r="PVY2" i="34"/>
  <c r="PVX2" i="34"/>
  <c r="PVW2" i="34"/>
  <c r="PVV2" i="34"/>
  <c r="PVU2" i="34"/>
  <c r="PVT2" i="34"/>
  <c r="PVS2" i="34"/>
  <c r="PVR2" i="34"/>
  <c r="PVQ2" i="34"/>
  <c r="PVP2" i="34"/>
  <c r="PVO2" i="34"/>
  <c r="PVN2" i="34"/>
  <c r="PVM2" i="34"/>
  <c r="PVL2" i="34"/>
  <c r="PVK2" i="34"/>
  <c r="PVJ2" i="34"/>
  <c r="PVI2" i="34"/>
  <c r="PVH2" i="34"/>
  <c r="PVG2" i="34"/>
  <c r="PVF2" i="34"/>
  <c r="PVE2" i="34"/>
  <c r="PVD2" i="34"/>
  <c r="PVC2" i="34"/>
  <c r="PVB2" i="34"/>
  <c r="PVA2" i="34"/>
  <c r="PUZ2" i="34"/>
  <c r="PUY2" i="34"/>
  <c r="PUX2" i="34"/>
  <c r="PUW2" i="34"/>
  <c r="PUV2" i="34"/>
  <c r="PUU2" i="34"/>
  <c r="PUT2" i="34"/>
  <c r="PUS2" i="34"/>
  <c r="PUR2" i="34"/>
  <c r="PUQ2" i="34"/>
  <c r="PUP2" i="34"/>
  <c r="PUO2" i="34"/>
  <c r="PUN2" i="34"/>
  <c r="PUM2" i="34"/>
  <c r="PUL2" i="34"/>
  <c r="PUK2" i="34"/>
  <c r="PUJ2" i="34"/>
  <c r="PUI2" i="34"/>
  <c r="PUH2" i="34"/>
  <c r="PUG2" i="34"/>
  <c r="PUF2" i="34"/>
  <c r="PUE2" i="34"/>
  <c r="PUD2" i="34"/>
  <c r="PUC2" i="34"/>
  <c r="PUB2" i="34"/>
  <c r="PUA2" i="34"/>
  <c r="PTZ2" i="34"/>
  <c r="PTY2" i="34"/>
  <c r="PTX2" i="34"/>
  <c r="PTW2" i="34"/>
  <c r="PTV2" i="34"/>
  <c r="PTU2" i="34"/>
  <c r="PTT2" i="34"/>
  <c r="PTS2" i="34"/>
  <c r="PTR2" i="34"/>
  <c r="PTQ2" i="34"/>
  <c r="PTP2" i="34"/>
  <c r="PTO2" i="34"/>
  <c r="PTN2" i="34"/>
  <c r="PTM2" i="34"/>
  <c r="PTL2" i="34"/>
  <c r="PTK2" i="34"/>
  <c r="PTJ2" i="34"/>
  <c r="PTI2" i="34"/>
  <c r="PTH2" i="34"/>
  <c r="PTG2" i="34"/>
  <c r="PTF2" i="34"/>
  <c r="PTE2" i="34"/>
  <c r="PTD2" i="34"/>
  <c r="PTC2" i="34"/>
  <c r="PTB2" i="34"/>
  <c r="PTA2" i="34"/>
  <c r="PSZ2" i="34"/>
  <c r="PSY2" i="34"/>
  <c r="PSX2" i="34"/>
  <c r="PSW2" i="34"/>
  <c r="PSV2" i="34"/>
  <c r="PSU2" i="34"/>
  <c r="PST2" i="34"/>
  <c r="PSS2" i="34"/>
  <c r="PSR2" i="34"/>
  <c r="PSQ2" i="34"/>
  <c r="PSP2" i="34"/>
  <c r="PSO2" i="34"/>
  <c r="PSN2" i="34"/>
  <c r="PSM2" i="34"/>
  <c r="PSL2" i="34"/>
  <c r="PSK2" i="34"/>
  <c r="PSJ2" i="34"/>
  <c r="PSI2" i="34"/>
  <c r="PSH2" i="34"/>
  <c r="PSG2" i="34"/>
  <c r="PSF2" i="34"/>
  <c r="PSE2" i="34"/>
  <c r="PSD2" i="34"/>
  <c r="PSC2" i="34"/>
  <c r="PSB2" i="34"/>
  <c r="PSA2" i="34"/>
  <c r="PRZ2" i="34"/>
  <c r="PRY2" i="34"/>
  <c r="PRX2" i="34"/>
  <c r="PRW2" i="34"/>
  <c r="PRV2" i="34"/>
  <c r="PRU2" i="34"/>
  <c r="PRT2" i="34"/>
  <c r="PRS2" i="34"/>
  <c r="PRR2" i="34"/>
  <c r="PRQ2" i="34"/>
  <c r="PRP2" i="34"/>
  <c r="PRO2" i="34"/>
  <c r="PRN2" i="34"/>
  <c r="PRM2" i="34"/>
  <c r="PRL2" i="34"/>
  <c r="PRK2" i="34"/>
  <c r="PRJ2" i="34"/>
  <c r="PRI2" i="34"/>
  <c r="PRH2" i="34"/>
  <c r="PRG2" i="34"/>
  <c r="PRF2" i="34"/>
  <c r="PRE2" i="34"/>
  <c r="PRD2" i="34"/>
  <c r="PRC2" i="34"/>
  <c r="PRB2" i="34"/>
  <c r="PRA2" i="34"/>
  <c r="PQZ2" i="34"/>
  <c r="PQY2" i="34"/>
  <c r="PQX2" i="34"/>
  <c r="PQW2" i="34"/>
  <c r="PQV2" i="34"/>
  <c r="PQU2" i="34"/>
  <c r="PQT2" i="34"/>
  <c r="PQS2" i="34"/>
  <c r="PQR2" i="34"/>
  <c r="PQQ2" i="34"/>
  <c r="PQP2" i="34"/>
  <c r="PQO2" i="34"/>
  <c r="PQN2" i="34"/>
  <c r="PQM2" i="34"/>
  <c r="PQL2" i="34"/>
  <c r="PQK2" i="34"/>
  <c r="PQJ2" i="34"/>
  <c r="PQI2" i="34"/>
  <c r="PQH2" i="34"/>
  <c r="PQG2" i="34"/>
  <c r="PQF2" i="34"/>
  <c r="PQE2" i="34"/>
  <c r="PQD2" i="34"/>
  <c r="PQC2" i="34"/>
  <c r="PQB2" i="34"/>
  <c r="PQA2" i="34"/>
  <c r="PPZ2" i="34"/>
  <c r="PPY2" i="34"/>
  <c r="PPX2" i="34"/>
  <c r="PPW2" i="34"/>
  <c r="PPV2" i="34"/>
  <c r="PPU2" i="34"/>
  <c r="PPT2" i="34"/>
  <c r="PPS2" i="34"/>
  <c r="PPR2" i="34"/>
  <c r="PPQ2" i="34"/>
  <c r="PPP2" i="34"/>
  <c r="PPO2" i="34"/>
  <c r="PPN2" i="34"/>
  <c r="PPM2" i="34"/>
  <c r="PPL2" i="34"/>
  <c r="PPK2" i="34"/>
  <c r="PPJ2" i="34"/>
  <c r="PPI2" i="34"/>
  <c r="PPH2" i="34"/>
  <c r="PPG2" i="34"/>
  <c r="PPF2" i="34"/>
  <c r="PPE2" i="34"/>
  <c r="PPD2" i="34"/>
  <c r="PPC2" i="34"/>
  <c r="PPB2" i="34"/>
  <c r="PPA2" i="34"/>
  <c r="POZ2" i="34"/>
  <c r="POY2" i="34"/>
  <c r="POX2" i="34"/>
  <c r="POW2" i="34"/>
  <c r="POV2" i="34"/>
  <c r="POU2" i="34"/>
  <c r="POT2" i="34"/>
  <c r="POS2" i="34"/>
  <c r="POR2" i="34"/>
  <c r="POQ2" i="34"/>
  <c r="POP2" i="34"/>
  <c r="POO2" i="34"/>
  <c r="PON2" i="34"/>
  <c r="POM2" i="34"/>
  <c r="POL2" i="34"/>
  <c r="POK2" i="34"/>
  <c r="POJ2" i="34"/>
  <c r="POI2" i="34"/>
  <c r="POH2" i="34"/>
  <c r="POG2" i="34"/>
  <c r="POF2" i="34"/>
  <c r="POE2" i="34"/>
  <c r="POD2" i="34"/>
  <c r="POC2" i="34"/>
  <c r="POB2" i="34"/>
  <c r="POA2" i="34"/>
  <c r="PNZ2" i="34"/>
  <c r="PNY2" i="34"/>
  <c r="PNX2" i="34"/>
  <c r="PNW2" i="34"/>
  <c r="PNV2" i="34"/>
  <c r="PNU2" i="34"/>
  <c r="PNT2" i="34"/>
  <c r="PNS2" i="34"/>
  <c r="PNR2" i="34"/>
  <c r="PNQ2" i="34"/>
  <c r="PNP2" i="34"/>
  <c r="PNO2" i="34"/>
  <c r="PNN2" i="34"/>
  <c r="PNM2" i="34"/>
  <c r="PNL2" i="34"/>
  <c r="PNK2" i="34"/>
  <c r="PNJ2" i="34"/>
  <c r="PNI2" i="34"/>
  <c r="PNH2" i="34"/>
  <c r="PNG2" i="34"/>
  <c r="PNF2" i="34"/>
  <c r="PNE2" i="34"/>
  <c r="PND2" i="34"/>
  <c r="PNC2" i="34"/>
  <c r="PNB2" i="34"/>
  <c r="PNA2" i="34"/>
  <c r="PMZ2" i="34"/>
  <c r="PMY2" i="34"/>
  <c r="PMX2" i="34"/>
  <c r="PMW2" i="34"/>
  <c r="PMV2" i="34"/>
  <c r="PMU2" i="34"/>
  <c r="PMT2" i="34"/>
  <c r="PMS2" i="34"/>
  <c r="PMR2" i="34"/>
  <c r="PMQ2" i="34"/>
  <c r="PMP2" i="34"/>
  <c r="PMO2" i="34"/>
  <c r="PMN2" i="34"/>
  <c r="PMM2" i="34"/>
  <c r="PML2" i="34"/>
  <c r="PMK2" i="34"/>
  <c r="PMJ2" i="34"/>
  <c r="PMI2" i="34"/>
  <c r="PMH2" i="34"/>
  <c r="PMG2" i="34"/>
  <c r="PMF2" i="34"/>
  <c r="PME2" i="34"/>
  <c r="PMD2" i="34"/>
  <c r="PMC2" i="34"/>
  <c r="PMB2" i="34"/>
  <c r="PMA2" i="34"/>
  <c r="PLZ2" i="34"/>
  <c r="PLY2" i="34"/>
  <c r="PLX2" i="34"/>
  <c r="PLW2" i="34"/>
  <c r="PLV2" i="34"/>
  <c r="PLU2" i="34"/>
  <c r="PLT2" i="34"/>
  <c r="PLS2" i="34"/>
  <c r="PLR2" i="34"/>
  <c r="PLQ2" i="34"/>
  <c r="PLP2" i="34"/>
  <c r="PLO2" i="34"/>
  <c r="PLN2" i="34"/>
  <c r="PLM2" i="34"/>
  <c r="PLL2" i="34"/>
  <c r="PLK2" i="34"/>
  <c r="PLJ2" i="34"/>
  <c r="PLI2" i="34"/>
  <c r="PLH2" i="34"/>
  <c r="PLG2" i="34"/>
  <c r="PLF2" i="34"/>
  <c r="PLE2" i="34"/>
  <c r="PLD2" i="34"/>
  <c r="PLC2" i="34"/>
  <c r="PLB2" i="34"/>
  <c r="PLA2" i="34"/>
  <c r="PKZ2" i="34"/>
  <c r="PKY2" i="34"/>
  <c r="PKX2" i="34"/>
  <c r="PKW2" i="34"/>
  <c r="PKV2" i="34"/>
  <c r="PKU2" i="34"/>
  <c r="PKT2" i="34"/>
  <c r="PKS2" i="34"/>
  <c r="PKR2" i="34"/>
  <c r="PKQ2" i="34"/>
  <c r="PKP2" i="34"/>
  <c r="PKO2" i="34"/>
  <c r="PKN2" i="34"/>
  <c r="PKM2" i="34"/>
  <c r="PKL2" i="34"/>
  <c r="PKK2" i="34"/>
  <c r="PKJ2" i="34"/>
  <c r="PKI2" i="34"/>
  <c r="PKH2" i="34"/>
  <c r="PKG2" i="34"/>
  <c r="PKF2" i="34"/>
  <c r="PKE2" i="34"/>
  <c r="PKD2" i="34"/>
  <c r="PKC2" i="34"/>
  <c r="PKB2" i="34"/>
  <c r="PKA2" i="34"/>
  <c r="PJZ2" i="34"/>
  <c r="PJY2" i="34"/>
  <c r="PJX2" i="34"/>
  <c r="PJW2" i="34"/>
  <c r="PJV2" i="34"/>
  <c r="PJU2" i="34"/>
  <c r="PJT2" i="34"/>
  <c r="PJS2" i="34"/>
  <c r="PJR2" i="34"/>
  <c r="PJQ2" i="34"/>
  <c r="PJP2" i="34"/>
  <c r="PJO2" i="34"/>
  <c r="PJN2" i="34"/>
  <c r="PJM2" i="34"/>
  <c r="PJL2" i="34"/>
  <c r="PJK2" i="34"/>
  <c r="PJJ2" i="34"/>
  <c r="PJI2" i="34"/>
  <c r="PJH2" i="34"/>
  <c r="PJG2" i="34"/>
  <c r="PJF2" i="34"/>
  <c r="PJE2" i="34"/>
  <c r="PJD2" i="34"/>
  <c r="PJC2" i="34"/>
  <c r="PJB2" i="34"/>
  <c r="PJA2" i="34"/>
  <c r="PIZ2" i="34"/>
  <c r="PIY2" i="34"/>
  <c r="PIX2" i="34"/>
  <c r="PIW2" i="34"/>
  <c r="PIV2" i="34"/>
  <c r="PIU2" i="34"/>
  <c r="PIT2" i="34"/>
  <c r="PIS2" i="34"/>
  <c r="PIR2" i="34"/>
  <c r="PIQ2" i="34"/>
  <c r="PIP2" i="34"/>
  <c r="PIO2" i="34"/>
  <c r="PIN2" i="34"/>
  <c r="PIM2" i="34"/>
  <c r="PIL2" i="34"/>
  <c r="PIK2" i="34"/>
  <c r="PIJ2" i="34"/>
  <c r="PII2" i="34"/>
  <c r="PIH2" i="34"/>
  <c r="PIG2" i="34"/>
  <c r="PIF2" i="34"/>
  <c r="PIE2" i="34"/>
  <c r="PID2" i="34"/>
  <c r="PIC2" i="34"/>
  <c r="PIB2" i="34"/>
  <c r="PIA2" i="34"/>
  <c r="PHZ2" i="34"/>
  <c r="PHY2" i="34"/>
  <c r="PHX2" i="34"/>
  <c r="PHW2" i="34"/>
  <c r="PHV2" i="34"/>
  <c r="PHU2" i="34"/>
  <c r="PHT2" i="34"/>
  <c r="PHS2" i="34"/>
  <c r="PHR2" i="34"/>
  <c r="PHQ2" i="34"/>
  <c r="PHP2" i="34"/>
  <c r="PHO2" i="34"/>
  <c r="PHN2" i="34"/>
  <c r="PHM2" i="34"/>
  <c r="PHL2" i="34"/>
  <c r="PHK2" i="34"/>
  <c r="PHJ2" i="34"/>
  <c r="PHI2" i="34"/>
  <c r="PHH2" i="34"/>
  <c r="PHG2" i="34"/>
  <c r="PHF2" i="34"/>
  <c r="PHE2" i="34"/>
  <c r="PHD2" i="34"/>
  <c r="PHC2" i="34"/>
  <c r="PHB2" i="34"/>
  <c r="PHA2" i="34"/>
  <c r="PGZ2" i="34"/>
  <c r="PGY2" i="34"/>
  <c r="PGX2" i="34"/>
  <c r="PGW2" i="34"/>
  <c r="PGV2" i="34"/>
  <c r="PGU2" i="34"/>
  <c r="PGT2" i="34"/>
  <c r="PGS2" i="34"/>
  <c r="PGR2" i="34"/>
  <c r="PGQ2" i="34"/>
  <c r="PGP2" i="34"/>
  <c r="PGO2" i="34"/>
  <c r="PGN2" i="34"/>
  <c r="PGM2" i="34"/>
  <c r="PGL2" i="34"/>
  <c r="PGK2" i="34"/>
  <c r="PGJ2" i="34"/>
  <c r="PGI2" i="34"/>
  <c r="PGH2" i="34"/>
  <c r="PGG2" i="34"/>
  <c r="PGF2" i="34"/>
  <c r="PGE2" i="34"/>
  <c r="PGD2" i="34"/>
  <c r="PGC2" i="34"/>
  <c r="PGB2" i="34"/>
  <c r="PGA2" i="34"/>
  <c r="PFZ2" i="34"/>
  <c r="PFY2" i="34"/>
  <c r="PFX2" i="34"/>
  <c r="PFW2" i="34"/>
  <c r="PFV2" i="34"/>
  <c r="PFU2" i="34"/>
  <c r="PFT2" i="34"/>
  <c r="PFS2" i="34"/>
  <c r="PFR2" i="34"/>
  <c r="PFQ2" i="34"/>
  <c r="PFP2" i="34"/>
  <c r="PFO2" i="34"/>
  <c r="PFN2" i="34"/>
  <c r="PFM2" i="34"/>
  <c r="PFL2" i="34"/>
  <c r="PFK2" i="34"/>
  <c r="PFJ2" i="34"/>
  <c r="PFI2" i="34"/>
  <c r="PFH2" i="34"/>
  <c r="PFG2" i="34"/>
  <c r="PFF2" i="34"/>
  <c r="PFE2" i="34"/>
  <c r="PFD2" i="34"/>
  <c r="PFC2" i="34"/>
  <c r="PFB2" i="34"/>
  <c r="PFA2" i="34"/>
  <c r="PEZ2" i="34"/>
  <c r="PEY2" i="34"/>
  <c r="PEX2" i="34"/>
  <c r="PEW2" i="34"/>
  <c r="PEV2" i="34"/>
  <c r="PEU2" i="34"/>
  <c r="PET2" i="34"/>
  <c r="PES2" i="34"/>
  <c r="PER2" i="34"/>
  <c r="PEQ2" i="34"/>
  <c r="PEP2" i="34"/>
  <c r="PEO2" i="34"/>
  <c r="PEN2" i="34"/>
  <c r="PEM2" i="34"/>
  <c r="PEL2" i="34"/>
  <c r="PEK2" i="34"/>
  <c r="PEJ2" i="34"/>
  <c r="PEI2" i="34"/>
  <c r="PEH2" i="34"/>
  <c r="PEG2" i="34"/>
  <c r="PEF2" i="34"/>
  <c r="PEE2" i="34"/>
  <c r="PED2" i="34"/>
  <c r="PEC2" i="34"/>
  <c r="PEB2" i="34"/>
  <c r="PEA2" i="34"/>
  <c r="PDZ2" i="34"/>
  <c r="PDY2" i="34"/>
  <c r="PDX2" i="34"/>
  <c r="PDW2" i="34"/>
  <c r="PDV2" i="34"/>
  <c r="PDU2" i="34"/>
  <c r="PDT2" i="34"/>
  <c r="PDS2" i="34"/>
  <c r="PDR2" i="34"/>
  <c r="PDQ2" i="34"/>
  <c r="PDP2" i="34"/>
  <c r="PDO2" i="34"/>
  <c r="PDN2" i="34"/>
  <c r="PDM2" i="34"/>
  <c r="PDL2" i="34"/>
  <c r="PDK2" i="34"/>
  <c r="PDJ2" i="34"/>
  <c r="PDI2" i="34"/>
  <c r="PDH2" i="34"/>
  <c r="PDG2" i="34"/>
  <c r="PDF2" i="34"/>
  <c r="PDE2" i="34"/>
  <c r="PDD2" i="34"/>
  <c r="PDC2" i="34"/>
  <c r="PDB2" i="34"/>
  <c r="PDA2" i="34"/>
  <c r="PCZ2" i="34"/>
  <c r="PCY2" i="34"/>
  <c r="PCX2" i="34"/>
  <c r="PCW2" i="34"/>
  <c r="PCV2" i="34"/>
  <c r="PCU2" i="34"/>
  <c r="PCT2" i="34"/>
  <c r="PCS2" i="34"/>
  <c r="PCR2" i="34"/>
  <c r="PCQ2" i="34"/>
  <c r="PCP2" i="34"/>
  <c r="PCO2" i="34"/>
  <c r="PCN2" i="34"/>
  <c r="PCM2" i="34"/>
  <c r="PCL2" i="34"/>
  <c r="PCK2" i="34"/>
  <c r="PCJ2" i="34"/>
  <c r="PCI2" i="34"/>
  <c r="PCH2" i="34"/>
  <c r="PCG2" i="34"/>
  <c r="PCF2" i="34"/>
  <c r="PCE2" i="34"/>
  <c r="PCD2" i="34"/>
  <c r="PCC2" i="34"/>
  <c r="PCB2" i="34"/>
  <c r="PCA2" i="34"/>
  <c r="PBZ2" i="34"/>
  <c r="PBY2" i="34"/>
  <c r="PBX2" i="34"/>
  <c r="PBW2" i="34"/>
  <c r="PBV2" i="34"/>
  <c r="PBU2" i="34"/>
  <c r="PBT2" i="34"/>
  <c r="PBS2" i="34"/>
  <c r="PBR2" i="34"/>
  <c r="PBQ2" i="34"/>
  <c r="PBP2" i="34"/>
  <c r="PBO2" i="34"/>
  <c r="PBN2" i="34"/>
  <c r="PBM2" i="34"/>
  <c r="PBL2" i="34"/>
  <c r="PBK2" i="34"/>
  <c r="PBJ2" i="34"/>
  <c r="PBI2" i="34"/>
  <c r="PBH2" i="34"/>
  <c r="PBG2" i="34"/>
  <c r="PBF2" i="34"/>
  <c r="PBE2" i="34"/>
  <c r="PBD2" i="34"/>
  <c r="PBC2" i="34"/>
  <c r="PBB2" i="34"/>
  <c r="PBA2" i="34"/>
  <c r="PAZ2" i="34"/>
  <c r="PAY2" i="34"/>
  <c r="PAX2" i="34"/>
  <c r="PAW2" i="34"/>
  <c r="PAV2" i="34"/>
  <c r="PAU2" i="34"/>
  <c r="PAT2" i="34"/>
  <c r="PAS2" i="34"/>
  <c r="PAR2" i="34"/>
  <c r="PAQ2" i="34"/>
  <c r="PAP2" i="34"/>
  <c r="PAO2" i="34"/>
  <c r="PAN2" i="34"/>
  <c r="PAM2" i="34"/>
  <c r="PAL2" i="34"/>
  <c r="PAK2" i="34"/>
  <c r="PAJ2" i="34"/>
  <c r="PAI2" i="34"/>
  <c r="PAH2" i="34"/>
  <c r="PAG2" i="34"/>
  <c r="PAF2" i="34"/>
  <c r="PAE2" i="34"/>
  <c r="PAD2" i="34"/>
  <c r="PAC2" i="34"/>
  <c r="PAB2" i="34"/>
  <c r="PAA2" i="34"/>
  <c r="OZZ2" i="34"/>
  <c r="OZY2" i="34"/>
  <c r="OZX2" i="34"/>
  <c r="OZW2" i="34"/>
  <c r="OZV2" i="34"/>
  <c r="OZU2" i="34"/>
  <c r="OZT2" i="34"/>
  <c r="OZS2" i="34"/>
  <c r="OZR2" i="34"/>
  <c r="OZQ2" i="34"/>
  <c r="OZP2" i="34"/>
  <c r="OZO2" i="34"/>
  <c r="OZN2" i="34"/>
  <c r="OZM2" i="34"/>
  <c r="OZL2" i="34"/>
  <c r="OZK2" i="34"/>
  <c r="OZJ2" i="34"/>
  <c r="OZI2" i="34"/>
  <c r="OZH2" i="34"/>
  <c r="OZG2" i="34"/>
  <c r="OZF2" i="34"/>
  <c r="OZE2" i="34"/>
  <c r="OZD2" i="34"/>
  <c r="OZC2" i="34"/>
  <c r="OZB2" i="34"/>
  <c r="OZA2" i="34"/>
  <c r="OYZ2" i="34"/>
  <c r="OYY2" i="34"/>
  <c r="OYX2" i="34"/>
  <c r="OYW2" i="34"/>
  <c r="OYV2" i="34"/>
  <c r="OYU2" i="34"/>
  <c r="OYT2" i="34"/>
  <c r="OYS2" i="34"/>
  <c r="OYR2" i="34"/>
  <c r="OYQ2" i="34"/>
  <c r="OYP2" i="34"/>
  <c r="OYO2" i="34"/>
  <c r="OYN2" i="34"/>
  <c r="OYM2" i="34"/>
  <c r="OYL2" i="34"/>
  <c r="OYK2" i="34"/>
  <c r="OYJ2" i="34"/>
  <c r="OYI2" i="34"/>
  <c r="OYH2" i="34"/>
  <c r="OYG2" i="34"/>
  <c r="OYF2" i="34"/>
  <c r="OYE2" i="34"/>
  <c r="OYD2" i="34"/>
  <c r="OYC2" i="34"/>
  <c r="OYB2" i="34"/>
  <c r="OYA2" i="34"/>
  <c r="OXZ2" i="34"/>
  <c r="OXY2" i="34"/>
  <c r="OXX2" i="34"/>
  <c r="OXW2" i="34"/>
  <c r="OXV2" i="34"/>
  <c r="OXU2" i="34"/>
  <c r="OXT2" i="34"/>
  <c r="OXS2" i="34"/>
  <c r="OXR2" i="34"/>
  <c r="OXQ2" i="34"/>
  <c r="OXP2" i="34"/>
  <c r="OXO2" i="34"/>
  <c r="OXN2" i="34"/>
  <c r="OXM2" i="34"/>
  <c r="OXL2" i="34"/>
  <c r="OXK2" i="34"/>
  <c r="OXJ2" i="34"/>
  <c r="OXI2" i="34"/>
  <c r="OXH2" i="34"/>
  <c r="OXG2" i="34"/>
  <c r="OXF2" i="34"/>
  <c r="OXE2" i="34"/>
  <c r="OXD2" i="34"/>
  <c r="OXC2" i="34"/>
  <c r="OXB2" i="34"/>
  <c r="OXA2" i="34"/>
  <c r="OWZ2" i="34"/>
  <c r="OWY2" i="34"/>
  <c r="OWX2" i="34"/>
  <c r="OWW2" i="34"/>
  <c r="OWV2" i="34"/>
  <c r="OWU2" i="34"/>
  <c r="OWT2" i="34"/>
  <c r="OWS2" i="34"/>
  <c r="OWR2" i="34"/>
  <c r="OWQ2" i="34"/>
  <c r="OWP2" i="34"/>
  <c r="OWO2" i="34"/>
  <c r="OWN2" i="34"/>
  <c r="OWM2" i="34"/>
  <c r="OWL2" i="34"/>
  <c r="OWK2" i="34"/>
  <c r="OWJ2" i="34"/>
  <c r="OWI2" i="34"/>
  <c r="OWH2" i="34"/>
  <c r="OWG2" i="34"/>
  <c r="OWF2" i="34"/>
  <c r="OWE2" i="34"/>
  <c r="OWD2" i="34"/>
  <c r="OWC2" i="34"/>
  <c r="OWB2" i="34"/>
  <c r="OWA2" i="34"/>
  <c r="OVZ2" i="34"/>
  <c r="OVY2" i="34"/>
  <c r="OVX2" i="34"/>
  <c r="OVW2" i="34"/>
  <c r="OVV2" i="34"/>
  <c r="OVU2" i="34"/>
  <c r="OVT2" i="34"/>
  <c r="OVS2" i="34"/>
  <c r="OVR2" i="34"/>
  <c r="OVQ2" i="34"/>
  <c r="OVP2" i="34"/>
  <c r="OVO2" i="34"/>
  <c r="OVN2" i="34"/>
  <c r="OVM2" i="34"/>
  <c r="OVL2" i="34"/>
  <c r="OVK2" i="34"/>
  <c r="OVJ2" i="34"/>
  <c r="OVI2" i="34"/>
  <c r="OVH2" i="34"/>
  <c r="OVG2" i="34"/>
  <c r="OVF2" i="34"/>
  <c r="OVE2" i="34"/>
  <c r="OVD2" i="34"/>
  <c r="OVC2" i="34"/>
  <c r="OVB2" i="34"/>
  <c r="OVA2" i="34"/>
  <c r="OUZ2" i="34"/>
  <c r="OUY2" i="34"/>
  <c r="OUX2" i="34"/>
  <c r="OUW2" i="34"/>
  <c r="OUV2" i="34"/>
  <c r="OUU2" i="34"/>
  <c r="OUT2" i="34"/>
  <c r="OUS2" i="34"/>
  <c r="OUR2" i="34"/>
  <c r="OUQ2" i="34"/>
  <c r="OUP2" i="34"/>
  <c r="OUO2" i="34"/>
  <c r="OUN2" i="34"/>
  <c r="OUM2" i="34"/>
  <c r="OUL2" i="34"/>
  <c r="OUK2" i="34"/>
  <c r="OUJ2" i="34"/>
  <c r="OUI2" i="34"/>
  <c r="OUH2" i="34"/>
  <c r="OUG2" i="34"/>
  <c r="OUF2" i="34"/>
  <c r="OUE2" i="34"/>
  <c r="OUD2" i="34"/>
  <c r="OUC2" i="34"/>
  <c r="OUB2" i="34"/>
  <c r="OUA2" i="34"/>
  <c r="OTZ2" i="34"/>
  <c r="OTY2" i="34"/>
  <c r="OTX2" i="34"/>
  <c r="OTW2" i="34"/>
  <c r="OTV2" i="34"/>
  <c r="OTU2" i="34"/>
  <c r="OTT2" i="34"/>
  <c r="OTS2" i="34"/>
  <c r="OTR2" i="34"/>
  <c r="OTQ2" i="34"/>
  <c r="OTP2" i="34"/>
  <c r="OTO2" i="34"/>
  <c r="OTN2" i="34"/>
  <c r="OTM2" i="34"/>
  <c r="OTL2" i="34"/>
  <c r="OTK2" i="34"/>
  <c r="OTJ2" i="34"/>
  <c r="OTI2" i="34"/>
  <c r="OTH2" i="34"/>
  <c r="OTG2" i="34"/>
  <c r="OTF2" i="34"/>
  <c r="OTE2" i="34"/>
  <c r="OTD2" i="34"/>
  <c r="OTC2" i="34"/>
  <c r="OTB2" i="34"/>
  <c r="OTA2" i="34"/>
  <c r="OSZ2" i="34"/>
  <c r="OSY2" i="34"/>
  <c r="OSX2" i="34"/>
  <c r="OSW2" i="34"/>
  <c r="OSV2" i="34"/>
  <c r="OSU2" i="34"/>
  <c r="OST2" i="34"/>
  <c r="OSS2" i="34"/>
  <c r="OSR2" i="34"/>
  <c r="OSQ2" i="34"/>
  <c r="OSP2" i="34"/>
  <c r="OSO2" i="34"/>
  <c r="OSN2" i="34"/>
  <c r="OSM2" i="34"/>
  <c r="OSL2" i="34"/>
  <c r="OSK2" i="34"/>
  <c r="OSJ2" i="34"/>
  <c r="OSI2" i="34"/>
  <c r="OSH2" i="34"/>
  <c r="OSG2" i="34"/>
  <c r="OSF2" i="34"/>
  <c r="OSE2" i="34"/>
  <c r="OSD2" i="34"/>
  <c r="OSC2" i="34"/>
  <c r="OSB2" i="34"/>
  <c r="OSA2" i="34"/>
  <c r="ORZ2" i="34"/>
  <c r="ORY2" i="34"/>
  <c r="ORX2" i="34"/>
  <c r="ORW2" i="34"/>
  <c r="ORV2" i="34"/>
  <c r="ORU2" i="34"/>
  <c r="ORT2" i="34"/>
  <c r="ORS2" i="34"/>
  <c r="ORR2" i="34"/>
  <c r="ORQ2" i="34"/>
  <c r="ORP2" i="34"/>
  <c r="ORO2" i="34"/>
  <c r="ORN2" i="34"/>
  <c r="ORM2" i="34"/>
  <c r="ORL2" i="34"/>
  <c r="ORK2" i="34"/>
  <c r="ORJ2" i="34"/>
  <c r="ORI2" i="34"/>
  <c r="ORH2" i="34"/>
  <c r="ORG2" i="34"/>
  <c r="ORF2" i="34"/>
  <c r="ORE2" i="34"/>
  <c r="ORD2" i="34"/>
  <c r="ORC2" i="34"/>
  <c r="ORB2" i="34"/>
  <c r="ORA2" i="34"/>
  <c r="OQZ2" i="34"/>
  <c r="OQY2" i="34"/>
  <c r="OQX2" i="34"/>
  <c r="OQW2" i="34"/>
  <c r="OQV2" i="34"/>
  <c r="OQU2" i="34"/>
  <c r="OQT2" i="34"/>
  <c r="OQS2" i="34"/>
  <c r="OQR2" i="34"/>
  <c r="OQQ2" i="34"/>
  <c r="OQP2" i="34"/>
  <c r="OQO2" i="34"/>
  <c r="OQN2" i="34"/>
  <c r="OQM2" i="34"/>
  <c r="OQL2" i="34"/>
  <c r="OQK2" i="34"/>
  <c r="OQJ2" i="34"/>
  <c r="OQI2" i="34"/>
  <c r="OQH2" i="34"/>
  <c r="OQG2" i="34"/>
  <c r="OQF2" i="34"/>
  <c r="OQE2" i="34"/>
  <c r="OQD2" i="34"/>
  <c r="OQC2" i="34"/>
  <c r="OQB2" i="34"/>
  <c r="OQA2" i="34"/>
  <c r="OPZ2" i="34"/>
  <c r="OPY2" i="34"/>
  <c r="OPX2" i="34"/>
  <c r="OPW2" i="34"/>
  <c r="OPV2" i="34"/>
  <c r="OPU2" i="34"/>
  <c r="OPT2" i="34"/>
  <c r="OPS2" i="34"/>
  <c r="OPR2" i="34"/>
  <c r="OPQ2" i="34"/>
  <c r="OPP2" i="34"/>
  <c r="OPO2" i="34"/>
  <c r="OPN2" i="34"/>
  <c r="OPM2" i="34"/>
  <c r="OPL2" i="34"/>
  <c r="OPK2" i="34"/>
  <c r="OPJ2" i="34"/>
  <c r="OPI2" i="34"/>
  <c r="OPH2" i="34"/>
  <c r="OPG2" i="34"/>
  <c r="OPF2" i="34"/>
  <c r="OPE2" i="34"/>
  <c r="OPD2" i="34"/>
  <c r="OPC2" i="34"/>
  <c r="OPB2" i="34"/>
  <c r="OPA2" i="34"/>
  <c r="OOZ2" i="34"/>
  <c r="OOY2" i="34"/>
  <c r="OOX2" i="34"/>
  <c r="OOW2" i="34"/>
  <c r="OOV2" i="34"/>
  <c r="OOU2" i="34"/>
  <c r="OOT2" i="34"/>
  <c r="OOS2" i="34"/>
  <c r="OOR2" i="34"/>
  <c r="OOQ2" i="34"/>
  <c r="OOP2" i="34"/>
  <c r="OOO2" i="34"/>
  <c r="OON2" i="34"/>
  <c r="OOM2" i="34"/>
  <c r="OOL2" i="34"/>
  <c r="OOK2" i="34"/>
  <c r="OOJ2" i="34"/>
  <c r="OOI2" i="34"/>
  <c r="OOH2" i="34"/>
  <c r="OOG2" i="34"/>
  <c r="OOF2" i="34"/>
  <c r="OOE2" i="34"/>
  <c r="OOD2" i="34"/>
  <c r="OOC2" i="34"/>
  <c r="OOB2" i="34"/>
  <c r="OOA2" i="34"/>
  <c r="ONZ2" i="34"/>
  <c r="ONY2" i="34"/>
  <c r="ONX2" i="34"/>
  <c r="ONW2" i="34"/>
  <c r="ONV2" i="34"/>
  <c r="ONU2" i="34"/>
  <c r="ONT2" i="34"/>
  <c r="ONS2" i="34"/>
  <c r="ONR2" i="34"/>
  <c r="ONQ2" i="34"/>
  <c r="ONP2" i="34"/>
  <c r="ONO2" i="34"/>
  <c r="ONN2" i="34"/>
  <c r="ONM2" i="34"/>
  <c r="ONL2" i="34"/>
  <c r="ONK2" i="34"/>
  <c r="ONJ2" i="34"/>
  <c r="ONI2" i="34"/>
  <c r="ONH2" i="34"/>
  <c r="ONG2" i="34"/>
  <c r="ONF2" i="34"/>
  <c r="ONE2" i="34"/>
  <c r="OND2" i="34"/>
  <c r="ONC2" i="34"/>
  <c r="ONB2" i="34"/>
  <c r="ONA2" i="34"/>
  <c r="OMZ2" i="34"/>
  <c r="OMY2" i="34"/>
  <c r="OMX2" i="34"/>
  <c r="OMW2" i="34"/>
  <c r="OMV2" i="34"/>
  <c r="OMU2" i="34"/>
  <c r="OMT2" i="34"/>
  <c r="OMS2" i="34"/>
  <c r="OMR2" i="34"/>
  <c r="OMQ2" i="34"/>
  <c r="OMP2" i="34"/>
  <c r="OMO2" i="34"/>
  <c r="OMN2" i="34"/>
  <c r="OMM2" i="34"/>
  <c r="OML2" i="34"/>
  <c r="OMK2" i="34"/>
  <c r="OMJ2" i="34"/>
  <c r="OMI2" i="34"/>
  <c r="OMH2" i="34"/>
  <c r="OMG2" i="34"/>
  <c r="OMF2" i="34"/>
  <c r="OME2" i="34"/>
  <c r="OMD2" i="34"/>
  <c r="OMC2" i="34"/>
  <c r="OMB2" i="34"/>
  <c r="OMA2" i="34"/>
  <c r="OLZ2" i="34"/>
  <c r="OLY2" i="34"/>
  <c r="OLX2" i="34"/>
  <c r="OLW2" i="34"/>
  <c r="OLV2" i="34"/>
  <c r="OLU2" i="34"/>
  <c r="OLT2" i="34"/>
  <c r="OLS2" i="34"/>
  <c r="OLR2" i="34"/>
  <c r="OLQ2" i="34"/>
  <c r="OLP2" i="34"/>
  <c r="OLO2" i="34"/>
  <c r="OLN2" i="34"/>
  <c r="OLM2" i="34"/>
  <c r="OLL2" i="34"/>
  <c r="OLK2" i="34"/>
  <c r="OLJ2" i="34"/>
  <c r="OLI2" i="34"/>
  <c r="OLH2" i="34"/>
  <c r="OLG2" i="34"/>
  <c r="OLF2" i="34"/>
  <c r="OLE2" i="34"/>
  <c r="OLD2" i="34"/>
  <c r="OLC2" i="34"/>
  <c r="OLB2" i="34"/>
  <c r="OLA2" i="34"/>
  <c r="OKZ2" i="34"/>
  <c r="OKY2" i="34"/>
  <c r="OKX2" i="34"/>
  <c r="OKW2" i="34"/>
  <c r="OKV2" i="34"/>
  <c r="OKU2" i="34"/>
  <c r="OKT2" i="34"/>
  <c r="OKS2" i="34"/>
  <c r="OKR2" i="34"/>
  <c r="OKQ2" i="34"/>
  <c r="OKP2" i="34"/>
  <c r="OKO2" i="34"/>
  <c r="OKN2" i="34"/>
  <c r="OKM2" i="34"/>
  <c r="OKL2" i="34"/>
  <c r="OKK2" i="34"/>
  <c r="OKJ2" i="34"/>
  <c r="OKI2" i="34"/>
  <c r="OKH2" i="34"/>
  <c r="OKG2" i="34"/>
  <c r="OKF2" i="34"/>
  <c r="OKE2" i="34"/>
  <c r="OKD2" i="34"/>
  <c r="OKC2" i="34"/>
  <c r="OKB2" i="34"/>
  <c r="OKA2" i="34"/>
  <c r="OJZ2" i="34"/>
  <c r="OJY2" i="34"/>
  <c r="OJX2" i="34"/>
  <c r="OJW2" i="34"/>
  <c r="OJV2" i="34"/>
  <c r="OJU2" i="34"/>
  <c r="OJT2" i="34"/>
  <c r="OJS2" i="34"/>
  <c r="OJR2" i="34"/>
  <c r="OJQ2" i="34"/>
  <c r="OJP2" i="34"/>
  <c r="OJO2" i="34"/>
  <c r="OJN2" i="34"/>
  <c r="OJM2" i="34"/>
  <c r="OJL2" i="34"/>
  <c r="OJK2" i="34"/>
  <c r="OJJ2" i="34"/>
  <c r="OJI2" i="34"/>
  <c r="OJH2" i="34"/>
  <c r="OJG2" i="34"/>
  <c r="OJF2" i="34"/>
  <c r="OJE2" i="34"/>
  <c r="OJD2" i="34"/>
  <c r="OJC2" i="34"/>
  <c r="OJB2" i="34"/>
  <c r="OJA2" i="34"/>
  <c r="OIZ2" i="34"/>
  <c r="OIY2" i="34"/>
  <c r="OIX2" i="34"/>
  <c r="OIW2" i="34"/>
  <c r="OIV2" i="34"/>
  <c r="OIU2" i="34"/>
  <c r="OIT2" i="34"/>
  <c r="OIS2" i="34"/>
  <c r="OIR2" i="34"/>
  <c r="OIQ2" i="34"/>
  <c r="OIP2" i="34"/>
  <c r="OIO2" i="34"/>
  <c r="OIN2" i="34"/>
  <c r="OIM2" i="34"/>
  <c r="OIL2" i="34"/>
  <c r="OIK2" i="34"/>
  <c r="OIJ2" i="34"/>
  <c r="OII2" i="34"/>
  <c r="OIH2" i="34"/>
  <c r="OIG2" i="34"/>
  <c r="OIF2" i="34"/>
  <c r="OIE2" i="34"/>
  <c r="OID2" i="34"/>
  <c r="OIC2" i="34"/>
  <c r="OIB2" i="34"/>
  <c r="OIA2" i="34"/>
  <c r="OHZ2" i="34"/>
  <c r="OHY2" i="34"/>
  <c r="OHX2" i="34"/>
  <c r="OHW2" i="34"/>
  <c r="OHV2" i="34"/>
  <c r="OHU2" i="34"/>
  <c r="OHT2" i="34"/>
  <c r="OHS2" i="34"/>
  <c r="OHR2" i="34"/>
  <c r="OHQ2" i="34"/>
  <c r="OHP2" i="34"/>
  <c r="OHO2" i="34"/>
  <c r="OHN2" i="34"/>
  <c r="OHM2" i="34"/>
  <c r="OHL2" i="34"/>
  <c r="OHK2" i="34"/>
  <c r="OHJ2" i="34"/>
  <c r="OHI2" i="34"/>
  <c r="OHH2" i="34"/>
  <c r="OHG2" i="34"/>
  <c r="OHF2" i="34"/>
  <c r="OHE2" i="34"/>
  <c r="OHD2" i="34"/>
  <c r="OHC2" i="34"/>
  <c r="OHB2" i="34"/>
  <c r="OHA2" i="34"/>
  <c r="OGZ2" i="34"/>
  <c r="OGY2" i="34"/>
  <c r="OGX2" i="34"/>
  <c r="OGW2" i="34"/>
  <c r="OGV2" i="34"/>
  <c r="OGU2" i="34"/>
  <c r="OGT2" i="34"/>
  <c r="OGS2" i="34"/>
  <c r="OGR2" i="34"/>
  <c r="OGQ2" i="34"/>
  <c r="OGP2" i="34"/>
  <c r="OGO2" i="34"/>
  <c r="OGN2" i="34"/>
  <c r="OGM2" i="34"/>
  <c r="OGL2" i="34"/>
  <c r="OGK2" i="34"/>
  <c r="OGJ2" i="34"/>
  <c r="OGI2" i="34"/>
  <c r="OGH2" i="34"/>
  <c r="OGG2" i="34"/>
  <c r="OGF2" i="34"/>
  <c r="OGE2" i="34"/>
  <c r="OGD2" i="34"/>
  <c r="OGC2" i="34"/>
  <c r="OGB2" i="34"/>
  <c r="OGA2" i="34"/>
  <c r="OFZ2" i="34"/>
  <c r="OFY2" i="34"/>
  <c r="OFX2" i="34"/>
  <c r="OFW2" i="34"/>
  <c r="OFV2" i="34"/>
  <c r="OFU2" i="34"/>
  <c r="OFT2" i="34"/>
  <c r="OFS2" i="34"/>
  <c r="OFR2" i="34"/>
  <c r="OFQ2" i="34"/>
  <c r="OFP2" i="34"/>
  <c r="OFO2" i="34"/>
  <c r="OFN2" i="34"/>
  <c r="OFM2" i="34"/>
  <c r="OFL2" i="34"/>
  <c r="OFK2" i="34"/>
  <c r="OFJ2" i="34"/>
  <c r="OFI2" i="34"/>
  <c r="OFH2" i="34"/>
  <c r="OFG2" i="34"/>
  <c r="OFF2" i="34"/>
  <c r="OFE2" i="34"/>
  <c r="OFD2" i="34"/>
  <c r="OFC2" i="34"/>
  <c r="OFB2" i="34"/>
  <c r="OFA2" i="34"/>
  <c r="OEZ2" i="34"/>
  <c r="OEY2" i="34"/>
  <c r="OEX2" i="34"/>
  <c r="OEW2" i="34"/>
  <c r="OEV2" i="34"/>
  <c r="OEU2" i="34"/>
  <c r="OET2" i="34"/>
  <c r="OES2" i="34"/>
  <c r="OER2" i="34"/>
  <c r="OEQ2" i="34"/>
  <c r="OEP2" i="34"/>
  <c r="OEO2" i="34"/>
  <c r="OEN2" i="34"/>
  <c r="OEM2" i="34"/>
  <c r="OEL2" i="34"/>
  <c r="OEK2" i="34"/>
  <c r="OEJ2" i="34"/>
  <c r="OEI2" i="34"/>
  <c r="OEH2" i="34"/>
  <c r="OEG2" i="34"/>
  <c r="OEF2" i="34"/>
  <c r="OEE2" i="34"/>
  <c r="OED2" i="34"/>
  <c r="OEC2" i="34"/>
  <c r="OEB2" i="34"/>
  <c r="OEA2" i="34"/>
  <c r="ODZ2" i="34"/>
  <c r="ODY2" i="34"/>
  <c r="ODX2" i="34"/>
  <c r="ODW2" i="34"/>
  <c r="ODV2" i="34"/>
  <c r="ODU2" i="34"/>
  <c r="ODT2" i="34"/>
  <c r="ODS2" i="34"/>
  <c r="ODR2" i="34"/>
  <c r="ODQ2" i="34"/>
  <c r="ODP2" i="34"/>
  <c r="ODO2" i="34"/>
  <c r="ODN2" i="34"/>
  <c r="ODM2" i="34"/>
  <c r="ODL2" i="34"/>
  <c r="ODK2" i="34"/>
  <c r="ODJ2" i="34"/>
  <c r="ODI2" i="34"/>
  <c r="ODH2" i="34"/>
  <c r="ODG2" i="34"/>
  <c r="ODF2" i="34"/>
  <c r="ODE2" i="34"/>
  <c r="ODD2" i="34"/>
  <c r="ODC2" i="34"/>
  <c r="ODB2" i="34"/>
  <c r="ODA2" i="34"/>
  <c r="OCZ2" i="34"/>
  <c r="OCY2" i="34"/>
  <c r="OCX2" i="34"/>
  <c r="OCW2" i="34"/>
  <c r="OCV2" i="34"/>
  <c r="OCU2" i="34"/>
  <c r="OCT2" i="34"/>
  <c r="OCS2" i="34"/>
  <c r="OCR2" i="34"/>
  <c r="OCQ2" i="34"/>
  <c r="OCP2" i="34"/>
  <c r="OCO2" i="34"/>
  <c r="OCN2" i="34"/>
  <c r="OCM2" i="34"/>
  <c r="OCL2" i="34"/>
  <c r="OCK2" i="34"/>
  <c r="OCJ2" i="34"/>
  <c r="OCI2" i="34"/>
  <c r="OCH2" i="34"/>
  <c r="OCG2" i="34"/>
  <c r="OCF2" i="34"/>
  <c r="OCE2" i="34"/>
  <c r="OCD2" i="34"/>
  <c r="OCC2" i="34"/>
  <c r="OCB2" i="34"/>
  <c r="OCA2" i="34"/>
  <c r="OBZ2" i="34"/>
  <c r="OBY2" i="34"/>
  <c r="OBX2" i="34"/>
  <c r="OBW2" i="34"/>
  <c r="OBV2" i="34"/>
  <c r="OBU2" i="34"/>
  <c r="OBT2" i="34"/>
  <c r="OBS2" i="34"/>
  <c r="OBR2" i="34"/>
  <c r="OBQ2" i="34"/>
  <c r="OBP2" i="34"/>
  <c r="OBO2" i="34"/>
  <c r="OBN2" i="34"/>
  <c r="OBM2" i="34"/>
  <c r="OBL2" i="34"/>
  <c r="OBK2" i="34"/>
  <c r="OBJ2" i="34"/>
  <c r="OBI2" i="34"/>
  <c r="OBH2" i="34"/>
  <c r="OBG2" i="34"/>
  <c r="OBF2" i="34"/>
  <c r="OBE2" i="34"/>
  <c r="OBD2" i="34"/>
  <c r="OBC2" i="34"/>
  <c r="OBB2" i="34"/>
  <c r="OBA2" i="34"/>
  <c r="OAZ2" i="34"/>
  <c r="OAY2" i="34"/>
  <c r="OAX2" i="34"/>
  <c r="OAW2" i="34"/>
  <c r="OAV2" i="34"/>
  <c r="OAU2" i="34"/>
  <c r="OAT2" i="34"/>
  <c r="OAS2" i="34"/>
  <c r="OAR2" i="34"/>
  <c r="OAQ2" i="34"/>
  <c r="OAP2" i="34"/>
  <c r="OAO2" i="34"/>
  <c r="OAN2" i="34"/>
  <c r="OAM2" i="34"/>
  <c r="OAL2" i="34"/>
  <c r="OAK2" i="34"/>
  <c r="OAJ2" i="34"/>
  <c r="OAI2" i="34"/>
  <c r="OAH2" i="34"/>
  <c r="OAG2" i="34"/>
  <c r="OAF2" i="34"/>
  <c r="OAE2" i="34"/>
  <c r="OAD2" i="34"/>
  <c r="OAC2" i="34"/>
  <c r="OAB2" i="34"/>
  <c r="OAA2" i="34"/>
  <c r="NZZ2" i="34"/>
  <c r="NZY2" i="34"/>
  <c r="NZX2" i="34"/>
  <c r="NZW2" i="34"/>
  <c r="NZV2" i="34"/>
  <c r="NZU2" i="34"/>
  <c r="NZT2" i="34"/>
  <c r="NZS2" i="34"/>
  <c r="NZR2" i="34"/>
  <c r="NZQ2" i="34"/>
  <c r="NZP2" i="34"/>
  <c r="NZO2" i="34"/>
  <c r="NZN2" i="34"/>
  <c r="NZM2" i="34"/>
  <c r="NZL2" i="34"/>
  <c r="NZK2" i="34"/>
  <c r="NZJ2" i="34"/>
  <c r="NZI2" i="34"/>
  <c r="NZH2" i="34"/>
  <c r="NZG2" i="34"/>
  <c r="NZF2" i="34"/>
  <c r="NZE2" i="34"/>
  <c r="NZD2" i="34"/>
  <c r="NZC2" i="34"/>
  <c r="NZB2" i="34"/>
  <c r="NZA2" i="34"/>
  <c r="NYZ2" i="34"/>
  <c r="NYY2" i="34"/>
  <c r="NYX2" i="34"/>
  <c r="NYW2" i="34"/>
  <c r="NYV2" i="34"/>
  <c r="NYU2" i="34"/>
  <c r="NYT2" i="34"/>
  <c r="NYS2" i="34"/>
  <c r="NYR2" i="34"/>
  <c r="NYQ2" i="34"/>
  <c r="NYP2" i="34"/>
  <c r="NYO2" i="34"/>
  <c r="NYN2" i="34"/>
  <c r="NYM2" i="34"/>
  <c r="NYL2" i="34"/>
  <c r="NYK2" i="34"/>
  <c r="NYJ2" i="34"/>
  <c r="NYI2" i="34"/>
  <c r="NYH2" i="34"/>
  <c r="NYG2" i="34"/>
  <c r="NYF2" i="34"/>
  <c r="NYE2" i="34"/>
  <c r="NYD2" i="34"/>
  <c r="NYC2" i="34"/>
  <c r="NYB2" i="34"/>
  <c r="NYA2" i="34"/>
  <c r="NXZ2" i="34"/>
  <c r="NXY2" i="34"/>
  <c r="NXX2" i="34"/>
  <c r="NXW2" i="34"/>
  <c r="NXV2" i="34"/>
  <c r="NXU2" i="34"/>
  <c r="NXT2" i="34"/>
  <c r="NXS2" i="34"/>
  <c r="NXR2" i="34"/>
  <c r="NXQ2" i="34"/>
  <c r="NXP2" i="34"/>
  <c r="NXO2" i="34"/>
  <c r="NXN2" i="34"/>
  <c r="NXM2" i="34"/>
  <c r="NXL2" i="34"/>
  <c r="NXK2" i="34"/>
  <c r="NXJ2" i="34"/>
  <c r="NXI2" i="34"/>
  <c r="NXH2" i="34"/>
  <c r="NXG2" i="34"/>
  <c r="NXF2" i="34"/>
  <c r="NXE2" i="34"/>
  <c r="NXD2" i="34"/>
  <c r="NXC2" i="34"/>
  <c r="NXB2" i="34"/>
  <c r="NXA2" i="34"/>
  <c r="NWZ2" i="34"/>
  <c r="NWY2" i="34"/>
  <c r="NWX2" i="34"/>
  <c r="NWW2" i="34"/>
  <c r="NWV2" i="34"/>
  <c r="NWU2" i="34"/>
  <c r="NWT2" i="34"/>
  <c r="NWS2" i="34"/>
  <c r="NWR2" i="34"/>
  <c r="NWQ2" i="34"/>
  <c r="NWP2" i="34"/>
  <c r="NWO2" i="34"/>
  <c r="NWN2" i="34"/>
  <c r="NWM2" i="34"/>
  <c r="NWL2" i="34"/>
  <c r="NWK2" i="34"/>
  <c r="NWJ2" i="34"/>
  <c r="NWI2" i="34"/>
  <c r="NWH2" i="34"/>
  <c r="NWG2" i="34"/>
  <c r="NWF2" i="34"/>
  <c r="NWE2" i="34"/>
  <c r="NWD2" i="34"/>
  <c r="NWC2" i="34"/>
  <c r="NWB2" i="34"/>
  <c r="NWA2" i="34"/>
  <c r="NVZ2" i="34"/>
  <c r="NVY2" i="34"/>
  <c r="NVX2" i="34"/>
  <c r="NVW2" i="34"/>
  <c r="NVV2" i="34"/>
  <c r="NVU2" i="34"/>
  <c r="NVT2" i="34"/>
  <c r="NVS2" i="34"/>
  <c r="NVR2" i="34"/>
  <c r="NVQ2" i="34"/>
  <c r="NVP2" i="34"/>
  <c r="NVO2" i="34"/>
  <c r="NVN2" i="34"/>
  <c r="NVM2" i="34"/>
  <c r="NVL2" i="34"/>
  <c r="NVK2" i="34"/>
  <c r="NVJ2" i="34"/>
  <c r="NVI2" i="34"/>
  <c r="NVH2" i="34"/>
  <c r="NVG2" i="34"/>
  <c r="NVF2" i="34"/>
  <c r="NVE2" i="34"/>
  <c r="NVD2" i="34"/>
  <c r="NVC2" i="34"/>
  <c r="NVB2" i="34"/>
  <c r="NVA2" i="34"/>
  <c r="NUZ2" i="34"/>
  <c r="NUY2" i="34"/>
  <c r="NUX2" i="34"/>
  <c r="NUW2" i="34"/>
  <c r="NUV2" i="34"/>
  <c r="NUU2" i="34"/>
  <c r="NUT2" i="34"/>
  <c r="NUS2" i="34"/>
  <c r="NUR2" i="34"/>
  <c r="NUQ2" i="34"/>
  <c r="NUP2" i="34"/>
  <c r="NUO2" i="34"/>
  <c r="NUN2" i="34"/>
  <c r="NUM2" i="34"/>
  <c r="NUL2" i="34"/>
  <c r="NUK2" i="34"/>
  <c r="NUJ2" i="34"/>
  <c r="NUI2" i="34"/>
  <c r="NUH2" i="34"/>
  <c r="NUG2" i="34"/>
  <c r="NUF2" i="34"/>
  <c r="NUE2" i="34"/>
  <c r="NUD2" i="34"/>
  <c r="NUC2" i="34"/>
  <c r="NUB2" i="34"/>
  <c r="NUA2" i="34"/>
  <c r="NTZ2" i="34"/>
  <c r="NTY2" i="34"/>
  <c r="NTX2" i="34"/>
  <c r="NTW2" i="34"/>
  <c r="NTV2" i="34"/>
  <c r="NTU2" i="34"/>
  <c r="NTT2" i="34"/>
  <c r="NTS2" i="34"/>
  <c r="NTR2" i="34"/>
  <c r="NTQ2" i="34"/>
  <c r="NTP2" i="34"/>
  <c r="NTO2" i="34"/>
  <c r="NTN2" i="34"/>
  <c r="NTM2" i="34"/>
  <c r="NTL2" i="34"/>
  <c r="NTK2" i="34"/>
  <c r="NTJ2" i="34"/>
  <c r="NTI2" i="34"/>
  <c r="NTH2" i="34"/>
  <c r="NTG2" i="34"/>
  <c r="NTF2" i="34"/>
  <c r="NTE2" i="34"/>
  <c r="NTD2" i="34"/>
  <c r="NTC2" i="34"/>
  <c r="NTB2" i="34"/>
  <c r="NTA2" i="34"/>
  <c r="NSZ2" i="34"/>
  <c r="NSY2" i="34"/>
  <c r="NSX2" i="34"/>
  <c r="NSW2" i="34"/>
  <c r="NSV2" i="34"/>
  <c r="NSU2" i="34"/>
  <c r="NST2" i="34"/>
  <c r="NSS2" i="34"/>
  <c r="NSR2" i="34"/>
  <c r="NSQ2" i="34"/>
  <c r="NSP2" i="34"/>
  <c r="NSO2" i="34"/>
  <c r="NSN2" i="34"/>
  <c r="NSM2" i="34"/>
  <c r="NSL2" i="34"/>
  <c r="NSK2" i="34"/>
  <c r="NSJ2" i="34"/>
  <c r="NSI2" i="34"/>
  <c r="NSH2" i="34"/>
  <c r="NSG2" i="34"/>
  <c r="NSF2" i="34"/>
  <c r="NSE2" i="34"/>
  <c r="NSD2" i="34"/>
  <c r="NSC2" i="34"/>
  <c r="NSB2" i="34"/>
  <c r="NSA2" i="34"/>
  <c r="NRZ2" i="34"/>
  <c r="NRY2" i="34"/>
  <c r="NRX2" i="34"/>
  <c r="NRW2" i="34"/>
  <c r="NRV2" i="34"/>
  <c r="NRU2" i="34"/>
  <c r="NRT2" i="34"/>
  <c r="NRS2" i="34"/>
  <c r="NRR2" i="34"/>
  <c r="NRQ2" i="34"/>
  <c r="NRP2" i="34"/>
  <c r="NRO2" i="34"/>
  <c r="NRN2" i="34"/>
  <c r="NRM2" i="34"/>
  <c r="NRL2" i="34"/>
  <c r="NRK2" i="34"/>
  <c r="NRJ2" i="34"/>
  <c r="NRI2" i="34"/>
  <c r="NRH2" i="34"/>
  <c r="NRG2" i="34"/>
  <c r="NRF2" i="34"/>
  <c r="NRE2" i="34"/>
  <c r="NRD2" i="34"/>
  <c r="NRC2" i="34"/>
  <c r="NRB2" i="34"/>
  <c r="NRA2" i="34"/>
  <c r="NQZ2" i="34"/>
  <c r="NQY2" i="34"/>
  <c r="NQX2" i="34"/>
  <c r="NQW2" i="34"/>
  <c r="NQV2" i="34"/>
  <c r="NQU2" i="34"/>
  <c r="NQT2" i="34"/>
  <c r="NQS2" i="34"/>
  <c r="NQR2" i="34"/>
  <c r="NQQ2" i="34"/>
  <c r="NQP2" i="34"/>
  <c r="NQO2" i="34"/>
  <c r="NQN2" i="34"/>
  <c r="NQM2" i="34"/>
  <c r="NQL2" i="34"/>
  <c r="NQK2" i="34"/>
  <c r="NQJ2" i="34"/>
  <c r="NQI2" i="34"/>
  <c r="NQH2" i="34"/>
  <c r="NQG2" i="34"/>
  <c r="NQF2" i="34"/>
  <c r="NQE2" i="34"/>
  <c r="NQD2" i="34"/>
  <c r="NQC2" i="34"/>
  <c r="NQB2" i="34"/>
  <c r="NQA2" i="34"/>
  <c r="NPZ2" i="34"/>
  <c r="NPY2" i="34"/>
  <c r="NPX2" i="34"/>
  <c r="NPW2" i="34"/>
  <c r="NPV2" i="34"/>
  <c r="NPU2" i="34"/>
  <c r="NPT2" i="34"/>
  <c r="NPS2" i="34"/>
  <c r="NPR2" i="34"/>
  <c r="NPQ2" i="34"/>
  <c r="NPP2" i="34"/>
  <c r="NPO2" i="34"/>
  <c r="NPN2" i="34"/>
  <c r="NPM2" i="34"/>
  <c r="NPL2" i="34"/>
  <c r="NPK2" i="34"/>
  <c r="NPJ2" i="34"/>
  <c r="NPI2" i="34"/>
  <c r="NPH2" i="34"/>
  <c r="NPG2" i="34"/>
  <c r="NPF2" i="34"/>
  <c r="NPE2" i="34"/>
  <c r="NPD2" i="34"/>
  <c r="NPC2" i="34"/>
  <c r="NPB2" i="34"/>
  <c r="NPA2" i="34"/>
  <c r="NOZ2" i="34"/>
  <c r="NOY2" i="34"/>
  <c r="NOX2" i="34"/>
  <c r="NOW2" i="34"/>
  <c r="NOV2" i="34"/>
  <c r="NOU2" i="34"/>
  <c r="NOT2" i="34"/>
  <c r="NOS2" i="34"/>
  <c r="NOR2" i="34"/>
  <c r="NOQ2" i="34"/>
  <c r="NOP2" i="34"/>
  <c r="NOO2" i="34"/>
  <c r="NON2" i="34"/>
  <c r="NOM2" i="34"/>
  <c r="NOL2" i="34"/>
  <c r="NOK2" i="34"/>
  <c r="NOJ2" i="34"/>
  <c r="NOI2" i="34"/>
  <c r="NOH2" i="34"/>
  <c r="NOG2" i="34"/>
  <c r="NOF2" i="34"/>
  <c r="NOE2" i="34"/>
  <c r="NOD2" i="34"/>
  <c r="NOC2" i="34"/>
  <c r="NOB2" i="34"/>
  <c r="NOA2" i="34"/>
  <c r="NNZ2" i="34"/>
  <c r="NNY2" i="34"/>
  <c r="NNX2" i="34"/>
  <c r="NNW2" i="34"/>
  <c r="NNV2" i="34"/>
  <c r="NNU2" i="34"/>
  <c r="NNT2" i="34"/>
  <c r="NNS2" i="34"/>
  <c r="NNR2" i="34"/>
  <c r="NNQ2" i="34"/>
  <c r="NNP2" i="34"/>
  <c r="NNO2" i="34"/>
  <c r="NNN2" i="34"/>
  <c r="NNM2" i="34"/>
  <c r="NNL2" i="34"/>
  <c r="NNK2" i="34"/>
  <c r="NNJ2" i="34"/>
  <c r="NNI2" i="34"/>
  <c r="NNH2" i="34"/>
  <c r="NNG2" i="34"/>
  <c r="NNF2" i="34"/>
  <c r="NNE2" i="34"/>
  <c r="NND2" i="34"/>
  <c r="NNC2" i="34"/>
  <c r="NNB2" i="34"/>
  <c r="NNA2" i="34"/>
  <c r="NMZ2" i="34"/>
  <c r="NMY2" i="34"/>
  <c r="NMX2" i="34"/>
  <c r="NMW2" i="34"/>
  <c r="NMV2" i="34"/>
  <c r="NMU2" i="34"/>
  <c r="NMT2" i="34"/>
  <c r="NMS2" i="34"/>
  <c r="NMR2" i="34"/>
  <c r="NMQ2" i="34"/>
  <c r="NMP2" i="34"/>
  <c r="NMO2" i="34"/>
  <c r="NMN2" i="34"/>
  <c r="NMM2" i="34"/>
  <c r="NML2" i="34"/>
  <c r="NMK2" i="34"/>
  <c r="NMJ2" i="34"/>
  <c r="NMI2" i="34"/>
  <c r="NMH2" i="34"/>
  <c r="NMG2" i="34"/>
  <c r="NMF2" i="34"/>
  <c r="NME2" i="34"/>
  <c r="NMD2" i="34"/>
  <c r="NMC2" i="34"/>
  <c r="NMB2" i="34"/>
  <c r="NMA2" i="34"/>
  <c r="NLZ2" i="34"/>
  <c r="NLY2" i="34"/>
  <c r="NLX2" i="34"/>
  <c r="NLW2" i="34"/>
  <c r="NLV2" i="34"/>
  <c r="NLU2" i="34"/>
  <c r="NLT2" i="34"/>
  <c r="NLS2" i="34"/>
  <c r="NLR2" i="34"/>
  <c r="NLQ2" i="34"/>
  <c r="NLP2" i="34"/>
  <c r="NLO2" i="34"/>
  <c r="NLN2" i="34"/>
  <c r="NLM2" i="34"/>
  <c r="NLL2" i="34"/>
  <c r="NLK2" i="34"/>
  <c r="NLJ2" i="34"/>
  <c r="NLI2" i="34"/>
  <c r="NLH2" i="34"/>
  <c r="NLG2" i="34"/>
  <c r="NLF2" i="34"/>
  <c r="NLE2" i="34"/>
  <c r="NLD2" i="34"/>
  <c r="NLC2" i="34"/>
  <c r="NLB2" i="34"/>
  <c r="NLA2" i="34"/>
  <c r="NKZ2" i="34"/>
  <c r="NKY2" i="34"/>
  <c r="NKX2" i="34"/>
  <c r="NKW2" i="34"/>
  <c r="NKV2" i="34"/>
  <c r="NKU2" i="34"/>
  <c r="NKT2" i="34"/>
  <c r="NKS2" i="34"/>
  <c r="NKR2" i="34"/>
  <c r="NKQ2" i="34"/>
  <c r="NKP2" i="34"/>
  <c r="NKO2" i="34"/>
  <c r="NKN2" i="34"/>
  <c r="NKM2" i="34"/>
  <c r="NKL2" i="34"/>
  <c r="NKK2" i="34"/>
  <c r="NKJ2" i="34"/>
  <c r="NKI2" i="34"/>
  <c r="NKH2" i="34"/>
  <c r="NKG2" i="34"/>
  <c r="NKF2" i="34"/>
  <c r="NKE2" i="34"/>
  <c r="NKD2" i="34"/>
  <c r="NKC2" i="34"/>
  <c r="NKB2" i="34"/>
  <c r="NKA2" i="34"/>
  <c r="NJZ2" i="34"/>
  <c r="NJY2" i="34"/>
  <c r="NJX2" i="34"/>
  <c r="NJW2" i="34"/>
  <c r="NJV2" i="34"/>
  <c r="NJU2" i="34"/>
  <c r="NJT2" i="34"/>
  <c r="NJS2" i="34"/>
  <c r="NJR2" i="34"/>
  <c r="NJQ2" i="34"/>
  <c r="NJP2" i="34"/>
  <c r="NJO2" i="34"/>
  <c r="NJN2" i="34"/>
  <c r="NJM2" i="34"/>
  <c r="NJL2" i="34"/>
  <c r="NJK2" i="34"/>
  <c r="NJJ2" i="34"/>
  <c r="NJI2" i="34"/>
  <c r="NJH2" i="34"/>
  <c r="NJG2" i="34"/>
  <c r="NJF2" i="34"/>
  <c r="NJE2" i="34"/>
  <c r="NJD2" i="34"/>
  <c r="NJC2" i="34"/>
  <c r="NJB2" i="34"/>
  <c r="NJA2" i="34"/>
  <c r="NIZ2" i="34"/>
  <c r="NIY2" i="34"/>
  <c r="NIX2" i="34"/>
  <c r="NIW2" i="34"/>
  <c r="NIV2" i="34"/>
  <c r="NIU2" i="34"/>
  <c r="NIT2" i="34"/>
  <c r="NIS2" i="34"/>
  <c r="NIR2" i="34"/>
  <c r="NIQ2" i="34"/>
  <c r="NIP2" i="34"/>
  <c r="NIO2" i="34"/>
  <c r="NIN2" i="34"/>
  <c r="NIM2" i="34"/>
  <c r="NIL2" i="34"/>
  <c r="NIK2" i="34"/>
  <c r="NIJ2" i="34"/>
  <c r="NII2" i="34"/>
  <c r="NIH2" i="34"/>
  <c r="NIG2" i="34"/>
  <c r="NIF2" i="34"/>
  <c r="NIE2" i="34"/>
  <c r="NID2" i="34"/>
  <c r="NIC2" i="34"/>
  <c r="NIB2" i="34"/>
  <c r="NIA2" i="34"/>
  <c r="NHZ2" i="34"/>
  <c r="NHY2" i="34"/>
  <c r="NHX2" i="34"/>
  <c r="NHW2" i="34"/>
  <c r="NHV2" i="34"/>
  <c r="NHU2" i="34"/>
  <c r="NHT2" i="34"/>
  <c r="NHS2" i="34"/>
  <c r="NHR2" i="34"/>
  <c r="NHQ2" i="34"/>
  <c r="NHP2" i="34"/>
  <c r="NHO2" i="34"/>
  <c r="NHN2" i="34"/>
  <c r="NHM2" i="34"/>
  <c r="NHL2" i="34"/>
  <c r="NHK2" i="34"/>
  <c r="NHJ2" i="34"/>
  <c r="NHI2" i="34"/>
  <c r="NHH2" i="34"/>
  <c r="NHG2" i="34"/>
  <c r="NHF2" i="34"/>
  <c r="NHE2" i="34"/>
  <c r="NHD2" i="34"/>
  <c r="NHC2" i="34"/>
  <c r="NHB2" i="34"/>
  <c r="NHA2" i="34"/>
  <c r="NGZ2" i="34"/>
  <c r="NGY2" i="34"/>
  <c r="NGX2" i="34"/>
  <c r="NGW2" i="34"/>
  <c r="NGV2" i="34"/>
  <c r="NGU2" i="34"/>
  <c r="NGT2" i="34"/>
  <c r="NGS2" i="34"/>
  <c r="NGR2" i="34"/>
  <c r="NGQ2" i="34"/>
  <c r="NGP2" i="34"/>
  <c r="NGO2" i="34"/>
  <c r="NGN2" i="34"/>
  <c r="NGM2" i="34"/>
  <c r="NGL2" i="34"/>
  <c r="NGK2" i="34"/>
  <c r="NGJ2" i="34"/>
  <c r="NGI2" i="34"/>
  <c r="NGH2" i="34"/>
  <c r="NGG2" i="34"/>
  <c r="NGF2" i="34"/>
  <c r="NGE2" i="34"/>
  <c r="NGD2" i="34"/>
  <c r="NGC2" i="34"/>
  <c r="NGB2" i="34"/>
  <c r="NGA2" i="34"/>
  <c r="NFZ2" i="34"/>
  <c r="NFY2" i="34"/>
  <c r="NFX2" i="34"/>
  <c r="NFW2" i="34"/>
  <c r="NFV2" i="34"/>
  <c r="NFU2" i="34"/>
  <c r="NFT2" i="34"/>
  <c r="NFS2" i="34"/>
  <c r="NFR2" i="34"/>
  <c r="NFQ2" i="34"/>
  <c r="NFP2" i="34"/>
  <c r="NFO2" i="34"/>
  <c r="NFN2" i="34"/>
  <c r="NFM2" i="34"/>
  <c r="NFL2" i="34"/>
  <c r="NFK2" i="34"/>
  <c r="NFJ2" i="34"/>
  <c r="NFI2" i="34"/>
  <c r="NFH2" i="34"/>
  <c r="NFG2" i="34"/>
  <c r="NFF2" i="34"/>
  <c r="NFE2" i="34"/>
  <c r="NFD2" i="34"/>
  <c r="NFC2" i="34"/>
  <c r="NFB2" i="34"/>
  <c r="NFA2" i="34"/>
  <c r="NEZ2" i="34"/>
  <c r="NEY2" i="34"/>
  <c r="NEX2" i="34"/>
  <c r="NEW2" i="34"/>
  <c r="NEV2" i="34"/>
  <c r="NEU2" i="34"/>
  <c r="NET2" i="34"/>
  <c r="NES2" i="34"/>
  <c r="NER2" i="34"/>
  <c r="NEQ2" i="34"/>
  <c r="NEP2" i="34"/>
  <c r="NEO2" i="34"/>
  <c r="NEN2" i="34"/>
  <c r="NEM2" i="34"/>
  <c r="NEL2" i="34"/>
  <c r="NEK2" i="34"/>
  <c r="NEJ2" i="34"/>
  <c r="NEI2" i="34"/>
  <c r="NEH2" i="34"/>
  <c r="NEG2" i="34"/>
  <c r="NEF2" i="34"/>
  <c r="NEE2" i="34"/>
  <c r="NED2" i="34"/>
  <c r="NEC2" i="34"/>
  <c r="NEB2" i="34"/>
  <c r="NEA2" i="34"/>
  <c r="NDZ2" i="34"/>
  <c r="NDY2" i="34"/>
  <c r="NDX2" i="34"/>
  <c r="NDW2" i="34"/>
  <c r="NDV2" i="34"/>
  <c r="NDU2" i="34"/>
  <c r="NDT2" i="34"/>
  <c r="NDS2" i="34"/>
  <c r="NDR2" i="34"/>
  <c r="NDQ2" i="34"/>
  <c r="NDP2" i="34"/>
  <c r="NDO2" i="34"/>
  <c r="NDN2" i="34"/>
  <c r="NDM2" i="34"/>
  <c r="NDL2" i="34"/>
  <c r="NDK2" i="34"/>
  <c r="NDJ2" i="34"/>
  <c r="NDI2" i="34"/>
  <c r="NDH2" i="34"/>
  <c r="NDG2" i="34"/>
  <c r="NDF2" i="34"/>
  <c r="NDE2" i="34"/>
  <c r="NDD2" i="34"/>
  <c r="NDC2" i="34"/>
  <c r="NDB2" i="34"/>
  <c r="NDA2" i="34"/>
  <c r="NCZ2" i="34"/>
  <c r="NCY2" i="34"/>
  <c r="NCX2" i="34"/>
  <c r="NCW2" i="34"/>
  <c r="NCV2" i="34"/>
  <c r="NCU2" i="34"/>
  <c r="NCT2" i="34"/>
  <c r="NCS2" i="34"/>
  <c r="NCR2" i="34"/>
  <c r="NCQ2" i="34"/>
  <c r="NCP2" i="34"/>
  <c r="NCO2" i="34"/>
  <c r="NCN2" i="34"/>
  <c r="NCM2" i="34"/>
  <c r="NCL2" i="34"/>
  <c r="NCK2" i="34"/>
  <c r="NCJ2" i="34"/>
  <c r="NCI2" i="34"/>
  <c r="NCH2" i="34"/>
  <c r="NCG2" i="34"/>
  <c r="NCF2" i="34"/>
  <c r="NCE2" i="34"/>
  <c r="NCD2" i="34"/>
  <c r="NCC2" i="34"/>
  <c r="NCB2" i="34"/>
  <c r="NCA2" i="34"/>
  <c r="NBZ2" i="34"/>
  <c r="NBY2" i="34"/>
  <c r="NBX2" i="34"/>
  <c r="NBW2" i="34"/>
  <c r="NBV2" i="34"/>
  <c r="NBU2" i="34"/>
  <c r="NBT2" i="34"/>
  <c r="NBS2" i="34"/>
  <c r="NBR2" i="34"/>
  <c r="NBQ2" i="34"/>
  <c r="NBP2" i="34"/>
  <c r="NBO2" i="34"/>
  <c r="NBN2" i="34"/>
  <c r="NBM2" i="34"/>
  <c r="NBL2" i="34"/>
  <c r="NBK2" i="34"/>
  <c r="NBJ2" i="34"/>
  <c r="NBI2" i="34"/>
  <c r="NBH2" i="34"/>
  <c r="NBG2" i="34"/>
  <c r="NBF2" i="34"/>
  <c r="NBE2" i="34"/>
  <c r="NBD2" i="34"/>
  <c r="NBC2" i="34"/>
  <c r="NBB2" i="34"/>
  <c r="NBA2" i="34"/>
  <c r="NAZ2" i="34"/>
  <c r="NAY2" i="34"/>
  <c r="NAX2" i="34"/>
  <c r="NAW2" i="34"/>
  <c r="NAV2" i="34"/>
  <c r="NAU2" i="34"/>
  <c r="NAT2" i="34"/>
  <c r="NAS2" i="34"/>
  <c r="NAR2" i="34"/>
  <c r="NAQ2" i="34"/>
  <c r="NAP2" i="34"/>
  <c r="NAO2" i="34"/>
  <c r="NAN2" i="34"/>
  <c r="NAM2" i="34"/>
  <c r="NAL2" i="34"/>
  <c r="NAK2" i="34"/>
  <c r="NAJ2" i="34"/>
  <c r="NAI2" i="34"/>
  <c r="NAH2" i="34"/>
  <c r="NAG2" i="34"/>
  <c r="NAF2" i="34"/>
  <c r="NAE2" i="34"/>
  <c r="NAD2" i="34"/>
  <c r="NAC2" i="34"/>
  <c r="NAB2" i="34"/>
  <c r="NAA2" i="34"/>
  <c r="MZZ2" i="34"/>
  <c r="MZY2" i="34"/>
  <c r="MZX2" i="34"/>
  <c r="MZW2" i="34"/>
  <c r="MZV2" i="34"/>
  <c r="MZU2" i="34"/>
  <c r="MZT2" i="34"/>
  <c r="MZS2" i="34"/>
  <c r="MZR2" i="34"/>
  <c r="MZQ2" i="34"/>
  <c r="MZP2" i="34"/>
  <c r="MZO2" i="34"/>
  <c r="MZN2" i="34"/>
  <c r="MZM2" i="34"/>
  <c r="MZL2" i="34"/>
  <c r="MZK2" i="34"/>
  <c r="MZJ2" i="34"/>
  <c r="MZI2" i="34"/>
  <c r="MZH2" i="34"/>
  <c r="MZG2" i="34"/>
  <c r="MZF2" i="34"/>
  <c r="MZE2" i="34"/>
  <c r="MZD2" i="34"/>
  <c r="MZC2" i="34"/>
  <c r="MZB2" i="34"/>
  <c r="MZA2" i="34"/>
  <c r="MYZ2" i="34"/>
  <c r="MYY2" i="34"/>
  <c r="MYX2" i="34"/>
  <c r="MYW2" i="34"/>
  <c r="MYV2" i="34"/>
  <c r="MYU2" i="34"/>
  <c r="MYT2" i="34"/>
  <c r="MYS2" i="34"/>
  <c r="MYR2" i="34"/>
  <c r="MYQ2" i="34"/>
  <c r="MYP2" i="34"/>
  <c r="MYO2" i="34"/>
  <c r="MYN2" i="34"/>
  <c r="MYM2" i="34"/>
  <c r="MYL2" i="34"/>
  <c r="MYK2" i="34"/>
  <c r="MYJ2" i="34"/>
  <c r="MYI2" i="34"/>
  <c r="MYH2" i="34"/>
  <c r="MYG2" i="34"/>
  <c r="MYF2" i="34"/>
  <c r="MYE2" i="34"/>
  <c r="MYD2" i="34"/>
  <c r="MYC2" i="34"/>
  <c r="MYB2" i="34"/>
  <c r="MYA2" i="34"/>
  <c r="MXZ2" i="34"/>
  <c r="MXY2" i="34"/>
  <c r="MXX2" i="34"/>
  <c r="MXW2" i="34"/>
  <c r="MXV2" i="34"/>
  <c r="MXU2" i="34"/>
  <c r="MXT2" i="34"/>
  <c r="MXS2" i="34"/>
  <c r="MXR2" i="34"/>
  <c r="MXQ2" i="34"/>
  <c r="MXP2" i="34"/>
  <c r="MXO2" i="34"/>
  <c r="MXN2" i="34"/>
  <c r="MXM2" i="34"/>
  <c r="MXL2" i="34"/>
  <c r="MXK2" i="34"/>
  <c r="MXJ2" i="34"/>
  <c r="MXI2" i="34"/>
  <c r="MXH2" i="34"/>
  <c r="MXG2" i="34"/>
  <c r="MXF2" i="34"/>
  <c r="MXE2" i="34"/>
  <c r="MXD2" i="34"/>
  <c r="MXC2" i="34"/>
  <c r="MXB2" i="34"/>
  <c r="MXA2" i="34"/>
  <c r="MWZ2" i="34"/>
  <c r="MWY2" i="34"/>
  <c r="MWX2" i="34"/>
  <c r="MWW2" i="34"/>
  <c r="MWV2" i="34"/>
  <c r="MWU2" i="34"/>
  <c r="MWT2" i="34"/>
  <c r="MWS2" i="34"/>
  <c r="MWR2" i="34"/>
  <c r="MWQ2" i="34"/>
  <c r="MWP2" i="34"/>
  <c r="MWO2" i="34"/>
  <c r="MWN2" i="34"/>
  <c r="MWM2" i="34"/>
  <c r="MWL2" i="34"/>
  <c r="MWK2" i="34"/>
  <c r="MWJ2" i="34"/>
  <c r="MWI2" i="34"/>
  <c r="MWH2" i="34"/>
  <c r="MWG2" i="34"/>
  <c r="MWF2" i="34"/>
  <c r="MWE2" i="34"/>
  <c r="MWD2" i="34"/>
  <c r="MWC2" i="34"/>
  <c r="MWB2" i="34"/>
  <c r="MWA2" i="34"/>
  <c r="MVZ2" i="34"/>
  <c r="MVY2" i="34"/>
  <c r="MVX2" i="34"/>
  <c r="MVW2" i="34"/>
  <c r="MVV2" i="34"/>
  <c r="MVU2" i="34"/>
  <c r="MVT2" i="34"/>
  <c r="MVS2" i="34"/>
  <c r="MVR2" i="34"/>
  <c r="MVQ2" i="34"/>
  <c r="MVP2" i="34"/>
  <c r="MVO2" i="34"/>
  <c r="MVN2" i="34"/>
  <c r="MVM2" i="34"/>
  <c r="MVL2" i="34"/>
  <c r="MVK2" i="34"/>
  <c r="MVJ2" i="34"/>
  <c r="MVI2" i="34"/>
  <c r="MVH2" i="34"/>
  <c r="MVG2" i="34"/>
  <c r="MVF2" i="34"/>
  <c r="MVE2" i="34"/>
  <c r="MVD2" i="34"/>
  <c r="MVC2" i="34"/>
  <c r="MVB2" i="34"/>
  <c r="MVA2" i="34"/>
  <c r="MUZ2" i="34"/>
  <c r="MUY2" i="34"/>
  <c r="MUX2" i="34"/>
  <c r="MUW2" i="34"/>
  <c r="MUV2" i="34"/>
  <c r="MUU2" i="34"/>
  <c r="MUT2" i="34"/>
  <c r="MUS2" i="34"/>
  <c r="MUR2" i="34"/>
  <c r="MUQ2" i="34"/>
  <c r="MUP2" i="34"/>
  <c r="MUO2" i="34"/>
  <c r="MUN2" i="34"/>
  <c r="MUM2" i="34"/>
  <c r="MUL2" i="34"/>
  <c r="MUK2" i="34"/>
  <c r="MUJ2" i="34"/>
  <c r="MUI2" i="34"/>
  <c r="MUH2" i="34"/>
  <c r="MUG2" i="34"/>
  <c r="MUF2" i="34"/>
  <c r="MUE2" i="34"/>
  <c r="MUD2" i="34"/>
  <c r="MUC2" i="34"/>
  <c r="MUB2" i="34"/>
  <c r="MUA2" i="34"/>
  <c r="MTZ2" i="34"/>
  <c r="MTY2" i="34"/>
  <c r="MTX2" i="34"/>
  <c r="MTW2" i="34"/>
  <c r="MTV2" i="34"/>
  <c r="MTU2" i="34"/>
  <c r="MTT2" i="34"/>
  <c r="MTS2" i="34"/>
  <c r="MTR2" i="34"/>
  <c r="MTQ2" i="34"/>
  <c r="MTP2" i="34"/>
  <c r="MTO2" i="34"/>
  <c r="MTN2" i="34"/>
  <c r="MTM2" i="34"/>
  <c r="MTL2" i="34"/>
  <c r="MTK2" i="34"/>
  <c r="MTJ2" i="34"/>
  <c r="MTI2" i="34"/>
  <c r="MTH2" i="34"/>
  <c r="MTG2" i="34"/>
  <c r="MTF2" i="34"/>
  <c r="MTE2" i="34"/>
  <c r="MTD2" i="34"/>
  <c r="MTC2" i="34"/>
  <c r="MTB2" i="34"/>
  <c r="MTA2" i="34"/>
  <c r="MSZ2" i="34"/>
  <c r="MSY2" i="34"/>
  <c r="MSX2" i="34"/>
  <c r="MSW2" i="34"/>
  <c r="MSV2" i="34"/>
  <c r="MSU2" i="34"/>
  <c r="MST2" i="34"/>
  <c r="MSS2" i="34"/>
  <c r="MSR2" i="34"/>
  <c r="MSQ2" i="34"/>
  <c r="MSP2" i="34"/>
  <c r="MSO2" i="34"/>
  <c r="MSN2" i="34"/>
  <c r="MSM2" i="34"/>
  <c r="MSL2" i="34"/>
  <c r="MSK2" i="34"/>
  <c r="MSJ2" i="34"/>
  <c r="MSI2" i="34"/>
  <c r="MSH2" i="34"/>
  <c r="MSG2" i="34"/>
  <c r="MSF2" i="34"/>
  <c r="MSE2" i="34"/>
  <c r="MSD2" i="34"/>
  <c r="MSC2" i="34"/>
  <c r="MSB2" i="34"/>
  <c r="MSA2" i="34"/>
  <c r="MRZ2" i="34"/>
  <c r="MRY2" i="34"/>
  <c r="MRX2" i="34"/>
  <c r="MRW2" i="34"/>
  <c r="MRV2" i="34"/>
  <c r="MRU2" i="34"/>
  <c r="MRT2" i="34"/>
  <c r="MRS2" i="34"/>
  <c r="MRR2" i="34"/>
  <c r="MRQ2" i="34"/>
  <c r="MRP2" i="34"/>
  <c r="MRO2" i="34"/>
  <c r="MRN2" i="34"/>
  <c r="MRM2" i="34"/>
  <c r="MRL2" i="34"/>
  <c r="MRK2" i="34"/>
  <c r="MRJ2" i="34"/>
  <c r="MRI2" i="34"/>
  <c r="MRH2" i="34"/>
  <c r="MRG2" i="34"/>
  <c r="MRF2" i="34"/>
  <c r="MRE2" i="34"/>
  <c r="MRD2" i="34"/>
  <c r="MRC2" i="34"/>
  <c r="MRB2" i="34"/>
  <c r="MRA2" i="34"/>
  <c r="MQZ2" i="34"/>
  <c r="MQY2" i="34"/>
  <c r="MQX2" i="34"/>
  <c r="MQW2" i="34"/>
  <c r="MQV2" i="34"/>
  <c r="MQU2" i="34"/>
  <c r="MQT2" i="34"/>
  <c r="MQS2" i="34"/>
  <c r="MQR2" i="34"/>
  <c r="MQQ2" i="34"/>
  <c r="MQP2" i="34"/>
  <c r="MQO2" i="34"/>
  <c r="MQN2" i="34"/>
  <c r="MQM2" i="34"/>
  <c r="MQL2" i="34"/>
  <c r="MQK2" i="34"/>
  <c r="MQJ2" i="34"/>
  <c r="MQI2" i="34"/>
  <c r="MQH2" i="34"/>
  <c r="MQG2" i="34"/>
  <c r="MQF2" i="34"/>
  <c r="MQE2" i="34"/>
  <c r="MQD2" i="34"/>
  <c r="MQC2" i="34"/>
  <c r="MQB2" i="34"/>
  <c r="MQA2" i="34"/>
  <c r="MPZ2" i="34"/>
  <c r="MPY2" i="34"/>
  <c r="MPX2" i="34"/>
  <c r="MPW2" i="34"/>
  <c r="MPV2" i="34"/>
  <c r="MPU2" i="34"/>
  <c r="MPT2" i="34"/>
  <c r="MPS2" i="34"/>
  <c r="MPR2" i="34"/>
  <c r="MPQ2" i="34"/>
  <c r="MPP2" i="34"/>
  <c r="MPO2" i="34"/>
  <c r="MPN2" i="34"/>
  <c r="MPM2" i="34"/>
  <c r="MPL2" i="34"/>
  <c r="MPK2" i="34"/>
  <c r="MPJ2" i="34"/>
  <c r="MPI2" i="34"/>
  <c r="MPH2" i="34"/>
  <c r="MPG2" i="34"/>
  <c r="MPF2" i="34"/>
  <c r="MPE2" i="34"/>
  <c r="MPD2" i="34"/>
  <c r="MPC2" i="34"/>
  <c r="MPB2" i="34"/>
  <c r="MPA2" i="34"/>
  <c r="MOZ2" i="34"/>
  <c r="MOY2" i="34"/>
  <c r="MOX2" i="34"/>
  <c r="MOW2" i="34"/>
  <c r="MOV2" i="34"/>
  <c r="MOU2" i="34"/>
  <c r="MOT2" i="34"/>
  <c r="MOS2" i="34"/>
  <c r="MOR2" i="34"/>
  <c r="MOQ2" i="34"/>
  <c r="MOP2" i="34"/>
  <c r="MOO2" i="34"/>
  <c r="MON2" i="34"/>
  <c r="MOM2" i="34"/>
  <c r="MOL2" i="34"/>
  <c r="MOK2" i="34"/>
  <c r="MOJ2" i="34"/>
  <c r="MOI2" i="34"/>
  <c r="MOH2" i="34"/>
  <c r="MOG2" i="34"/>
  <c r="MOF2" i="34"/>
  <c r="MOE2" i="34"/>
  <c r="MOD2" i="34"/>
  <c r="MOC2" i="34"/>
  <c r="MOB2" i="34"/>
  <c r="MOA2" i="34"/>
  <c r="MNZ2" i="34"/>
  <c r="MNY2" i="34"/>
  <c r="MNX2" i="34"/>
  <c r="MNW2" i="34"/>
  <c r="MNV2" i="34"/>
  <c r="MNU2" i="34"/>
  <c r="MNT2" i="34"/>
  <c r="MNS2" i="34"/>
  <c r="MNR2" i="34"/>
  <c r="MNQ2" i="34"/>
  <c r="MNP2" i="34"/>
  <c r="MNO2" i="34"/>
  <c r="MNN2" i="34"/>
  <c r="MNM2" i="34"/>
  <c r="MNL2" i="34"/>
  <c r="MNK2" i="34"/>
  <c r="MNJ2" i="34"/>
  <c r="MNI2" i="34"/>
  <c r="MNH2" i="34"/>
  <c r="MNG2" i="34"/>
  <c r="MNF2" i="34"/>
  <c r="MNE2" i="34"/>
  <c r="MND2" i="34"/>
  <c r="MNC2" i="34"/>
  <c r="MNB2" i="34"/>
  <c r="MNA2" i="34"/>
  <c r="MMZ2" i="34"/>
  <c r="MMY2" i="34"/>
  <c r="MMX2" i="34"/>
  <c r="MMW2" i="34"/>
  <c r="MMV2" i="34"/>
  <c r="MMU2" i="34"/>
  <c r="MMT2" i="34"/>
  <c r="MMS2" i="34"/>
  <c r="MMR2" i="34"/>
  <c r="MMQ2" i="34"/>
  <c r="MMP2" i="34"/>
  <c r="MMO2" i="34"/>
  <c r="MMN2" i="34"/>
  <c r="MMM2" i="34"/>
  <c r="MML2" i="34"/>
  <c r="MMK2" i="34"/>
  <c r="MMJ2" i="34"/>
  <c r="MMI2" i="34"/>
  <c r="MMH2" i="34"/>
  <c r="MMG2" i="34"/>
  <c r="MMF2" i="34"/>
  <c r="MME2" i="34"/>
  <c r="MMD2" i="34"/>
  <c r="MMC2" i="34"/>
  <c r="MMB2" i="34"/>
  <c r="MMA2" i="34"/>
  <c r="MLZ2" i="34"/>
  <c r="MLY2" i="34"/>
  <c r="MLX2" i="34"/>
  <c r="MLW2" i="34"/>
  <c r="MLV2" i="34"/>
  <c r="MLU2" i="34"/>
  <c r="MLT2" i="34"/>
  <c r="MLS2" i="34"/>
  <c r="MLR2" i="34"/>
  <c r="MLQ2" i="34"/>
  <c r="MLP2" i="34"/>
  <c r="MLO2" i="34"/>
  <c r="MLN2" i="34"/>
  <c r="MLM2" i="34"/>
  <c r="MLL2" i="34"/>
  <c r="MLK2" i="34"/>
  <c r="MLJ2" i="34"/>
  <c r="MLI2" i="34"/>
  <c r="MLH2" i="34"/>
  <c r="MLG2" i="34"/>
  <c r="MLF2" i="34"/>
  <c r="MLE2" i="34"/>
  <c r="MLD2" i="34"/>
  <c r="MLC2" i="34"/>
  <c r="MLB2" i="34"/>
  <c r="MLA2" i="34"/>
  <c r="MKZ2" i="34"/>
  <c r="MKY2" i="34"/>
  <c r="MKX2" i="34"/>
  <c r="MKW2" i="34"/>
  <c r="MKV2" i="34"/>
  <c r="MKU2" i="34"/>
  <c r="MKT2" i="34"/>
  <c r="MKS2" i="34"/>
  <c r="MKR2" i="34"/>
  <c r="MKQ2" i="34"/>
  <c r="MKP2" i="34"/>
  <c r="MKO2" i="34"/>
  <c r="MKN2" i="34"/>
  <c r="MKM2" i="34"/>
  <c r="MKL2" i="34"/>
  <c r="MKK2" i="34"/>
  <c r="MKJ2" i="34"/>
  <c r="MKI2" i="34"/>
  <c r="MKH2" i="34"/>
  <c r="MKG2" i="34"/>
  <c r="MKF2" i="34"/>
  <c r="MKE2" i="34"/>
  <c r="MKD2" i="34"/>
  <c r="MKC2" i="34"/>
  <c r="MKB2" i="34"/>
  <c r="MKA2" i="34"/>
  <c r="MJZ2" i="34"/>
  <c r="MJY2" i="34"/>
  <c r="MJX2" i="34"/>
  <c r="MJW2" i="34"/>
  <c r="MJV2" i="34"/>
  <c r="MJU2" i="34"/>
  <c r="MJT2" i="34"/>
  <c r="MJS2" i="34"/>
  <c r="MJR2" i="34"/>
  <c r="MJQ2" i="34"/>
  <c r="MJP2" i="34"/>
  <c r="MJO2" i="34"/>
  <c r="MJN2" i="34"/>
  <c r="MJM2" i="34"/>
  <c r="MJL2" i="34"/>
  <c r="MJK2" i="34"/>
  <c r="MJJ2" i="34"/>
  <c r="MJI2" i="34"/>
  <c r="MJH2" i="34"/>
  <c r="MJG2" i="34"/>
  <c r="MJF2" i="34"/>
  <c r="MJE2" i="34"/>
  <c r="MJD2" i="34"/>
  <c r="MJC2" i="34"/>
  <c r="MJB2" i="34"/>
  <c r="MJA2" i="34"/>
  <c r="MIZ2" i="34"/>
  <c r="MIY2" i="34"/>
  <c r="MIX2" i="34"/>
  <c r="MIW2" i="34"/>
  <c r="MIV2" i="34"/>
  <c r="MIU2" i="34"/>
  <c r="MIT2" i="34"/>
  <c r="MIS2" i="34"/>
  <c r="MIR2" i="34"/>
  <c r="MIQ2" i="34"/>
  <c r="MIP2" i="34"/>
  <c r="MIO2" i="34"/>
  <c r="MIN2" i="34"/>
  <c r="MIM2" i="34"/>
  <c r="MIL2" i="34"/>
  <c r="MIK2" i="34"/>
  <c r="MIJ2" i="34"/>
  <c r="MII2" i="34"/>
  <c r="MIH2" i="34"/>
  <c r="MIG2" i="34"/>
  <c r="MIF2" i="34"/>
  <c r="MIE2" i="34"/>
  <c r="MID2" i="34"/>
  <c r="MIC2" i="34"/>
  <c r="MIB2" i="34"/>
  <c r="MIA2" i="34"/>
  <c r="MHZ2" i="34"/>
  <c r="MHY2" i="34"/>
  <c r="MHX2" i="34"/>
  <c r="MHW2" i="34"/>
  <c r="MHV2" i="34"/>
  <c r="MHU2" i="34"/>
  <c r="MHT2" i="34"/>
  <c r="MHS2" i="34"/>
  <c r="MHR2" i="34"/>
  <c r="MHQ2" i="34"/>
  <c r="MHP2" i="34"/>
  <c r="MHO2" i="34"/>
  <c r="MHN2" i="34"/>
  <c r="MHM2" i="34"/>
  <c r="MHL2" i="34"/>
  <c r="MHK2" i="34"/>
  <c r="MHJ2" i="34"/>
  <c r="MHI2" i="34"/>
  <c r="MHH2" i="34"/>
  <c r="MHG2" i="34"/>
  <c r="MHF2" i="34"/>
  <c r="MHE2" i="34"/>
  <c r="MHD2" i="34"/>
  <c r="MHC2" i="34"/>
  <c r="MHB2" i="34"/>
  <c r="MHA2" i="34"/>
  <c r="MGZ2" i="34"/>
  <c r="MGY2" i="34"/>
  <c r="MGX2" i="34"/>
  <c r="MGW2" i="34"/>
  <c r="MGV2" i="34"/>
  <c r="MGU2" i="34"/>
  <c r="MGT2" i="34"/>
  <c r="MGS2" i="34"/>
  <c r="MGR2" i="34"/>
  <c r="MGQ2" i="34"/>
  <c r="MGP2" i="34"/>
  <c r="MGO2" i="34"/>
  <c r="MGN2" i="34"/>
  <c r="MGM2" i="34"/>
  <c r="MGL2" i="34"/>
  <c r="MGK2" i="34"/>
  <c r="MGJ2" i="34"/>
  <c r="MGI2" i="34"/>
  <c r="MGH2" i="34"/>
  <c r="MGG2" i="34"/>
  <c r="MGF2" i="34"/>
  <c r="MGE2" i="34"/>
  <c r="MGD2" i="34"/>
  <c r="MGC2" i="34"/>
  <c r="MGB2" i="34"/>
  <c r="MGA2" i="34"/>
  <c r="MFZ2" i="34"/>
  <c r="MFY2" i="34"/>
  <c r="MFX2" i="34"/>
  <c r="MFW2" i="34"/>
  <c r="MFV2" i="34"/>
  <c r="MFU2" i="34"/>
  <c r="MFT2" i="34"/>
  <c r="MFS2" i="34"/>
  <c r="MFR2" i="34"/>
  <c r="MFQ2" i="34"/>
  <c r="MFP2" i="34"/>
  <c r="MFO2" i="34"/>
  <c r="MFN2" i="34"/>
  <c r="MFM2" i="34"/>
  <c r="MFL2" i="34"/>
  <c r="MFK2" i="34"/>
  <c r="MFJ2" i="34"/>
  <c r="MFI2" i="34"/>
  <c r="MFH2" i="34"/>
  <c r="MFG2" i="34"/>
  <c r="MFF2" i="34"/>
  <c r="MFE2" i="34"/>
  <c r="MFD2" i="34"/>
  <c r="MFC2" i="34"/>
  <c r="MFB2" i="34"/>
  <c r="MFA2" i="34"/>
  <c r="MEZ2" i="34"/>
  <c r="MEY2" i="34"/>
  <c r="MEX2" i="34"/>
  <c r="MEW2" i="34"/>
  <c r="MEV2" i="34"/>
  <c r="MEU2" i="34"/>
  <c r="MET2" i="34"/>
  <c r="MES2" i="34"/>
  <c r="MER2" i="34"/>
  <c r="MEQ2" i="34"/>
  <c r="MEP2" i="34"/>
  <c r="MEO2" i="34"/>
  <c r="MEN2" i="34"/>
  <c r="MEM2" i="34"/>
  <c r="MEL2" i="34"/>
  <c r="MEK2" i="34"/>
  <c r="MEJ2" i="34"/>
  <c r="MEI2" i="34"/>
  <c r="MEH2" i="34"/>
  <c r="MEG2" i="34"/>
  <c r="MEF2" i="34"/>
  <c r="MEE2" i="34"/>
  <c r="MED2" i="34"/>
  <c r="MEC2" i="34"/>
  <c r="MEB2" i="34"/>
  <c r="MEA2" i="34"/>
  <c r="MDZ2" i="34"/>
  <c r="MDY2" i="34"/>
  <c r="MDX2" i="34"/>
  <c r="MDW2" i="34"/>
  <c r="MDV2" i="34"/>
  <c r="MDU2" i="34"/>
  <c r="MDT2" i="34"/>
  <c r="MDS2" i="34"/>
  <c r="MDR2" i="34"/>
  <c r="MDQ2" i="34"/>
  <c r="MDP2" i="34"/>
  <c r="MDO2" i="34"/>
  <c r="MDN2" i="34"/>
  <c r="MDM2" i="34"/>
  <c r="MDL2" i="34"/>
  <c r="MDK2" i="34"/>
  <c r="MDJ2" i="34"/>
  <c r="MDI2" i="34"/>
  <c r="MDH2" i="34"/>
  <c r="MDG2" i="34"/>
  <c r="MDF2" i="34"/>
  <c r="MDE2" i="34"/>
  <c r="MDD2" i="34"/>
  <c r="MDC2" i="34"/>
  <c r="MDB2" i="34"/>
  <c r="MDA2" i="34"/>
  <c r="MCZ2" i="34"/>
  <c r="MCY2" i="34"/>
  <c r="MCX2" i="34"/>
  <c r="MCW2" i="34"/>
  <c r="MCV2" i="34"/>
  <c r="MCU2" i="34"/>
  <c r="MCT2" i="34"/>
  <c r="MCS2" i="34"/>
  <c r="MCR2" i="34"/>
  <c r="MCQ2" i="34"/>
  <c r="MCP2" i="34"/>
  <c r="MCO2" i="34"/>
  <c r="MCN2" i="34"/>
  <c r="MCM2" i="34"/>
  <c r="MCL2" i="34"/>
  <c r="MCK2" i="34"/>
  <c r="MCJ2" i="34"/>
  <c r="MCI2" i="34"/>
  <c r="MCH2" i="34"/>
  <c r="MCG2" i="34"/>
  <c r="MCF2" i="34"/>
  <c r="MCE2" i="34"/>
  <c r="MCD2" i="34"/>
  <c r="MCC2" i="34"/>
  <c r="MCB2" i="34"/>
  <c r="MCA2" i="34"/>
  <c r="MBZ2" i="34"/>
  <c r="MBY2" i="34"/>
  <c r="MBX2" i="34"/>
  <c r="MBW2" i="34"/>
  <c r="MBV2" i="34"/>
  <c r="MBU2" i="34"/>
  <c r="MBT2" i="34"/>
  <c r="MBS2" i="34"/>
  <c r="MBR2" i="34"/>
  <c r="MBQ2" i="34"/>
  <c r="MBP2" i="34"/>
  <c r="MBO2" i="34"/>
  <c r="MBN2" i="34"/>
  <c r="MBM2" i="34"/>
  <c r="MBL2" i="34"/>
  <c r="MBK2" i="34"/>
  <c r="MBJ2" i="34"/>
  <c r="MBI2" i="34"/>
  <c r="MBH2" i="34"/>
  <c r="MBG2" i="34"/>
  <c r="MBF2" i="34"/>
  <c r="MBE2" i="34"/>
  <c r="MBD2" i="34"/>
  <c r="MBC2" i="34"/>
  <c r="MBB2" i="34"/>
  <c r="MBA2" i="34"/>
  <c r="MAZ2" i="34"/>
  <c r="MAY2" i="34"/>
  <c r="MAX2" i="34"/>
  <c r="MAW2" i="34"/>
  <c r="MAV2" i="34"/>
  <c r="MAU2" i="34"/>
  <c r="MAT2" i="34"/>
  <c r="MAS2" i="34"/>
  <c r="MAR2" i="34"/>
  <c r="MAQ2" i="34"/>
  <c r="MAP2" i="34"/>
  <c r="MAO2" i="34"/>
  <c r="MAN2" i="34"/>
  <c r="MAM2" i="34"/>
  <c r="MAL2" i="34"/>
  <c r="MAK2" i="34"/>
  <c r="MAJ2" i="34"/>
  <c r="MAI2" i="34"/>
  <c r="MAH2" i="34"/>
  <c r="MAG2" i="34"/>
  <c r="MAF2" i="34"/>
  <c r="MAE2" i="34"/>
  <c r="MAD2" i="34"/>
  <c r="MAC2" i="34"/>
  <c r="MAB2" i="34"/>
  <c r="MAA2" i="34"/>
  <c r="LZZ2" i="34"/>
  <c r="LZY2" i="34"/>
  <c r="LZX2" i="34"/>
  <c r="LZW2" i="34"/>
  <c r="LZV2" i="34"/>
  <c r="LZU2" i="34"/>
  <c r="LZT2" i="34"/>
  <c r="LZS2" i="34"/>
  <c r="LZR2" i="34"/>
  <c r="LZQ2" i="34"/>
  <c r="LZP2" i="34"/>
  <c r="LZO2" i="34"/>
  <c r="LZN2" i="34"/>
  <c r="LZM2" i="34"/>
  <c r="LZL2" i="34"/>
  <c r="LZK2" i="34"/>
  <c r="LZJ2" i="34"/>
  <c r="LZI2" i="34"/>
  <c r="LZH2" i="34"/>
  <c r="LZG2" i="34"/>
  <c r="LZF2" i="34"/>
  <c r="LZE2" i="34"/>
  <c r="LZD2" i="34"/>
  <c r="LZC2" i="34"/>
  <c r="LZB2" i="34"/>
  <c r="LZA2" i="34"/>
  <c r="LYZ2" i="34"/>
  <c r="LYY2" i="34"/>
  <c r="LYX2" i="34"/>
  <c r="LYW2" i="34"/>
  <c r="LYV2" i="34"/>
  <c r="LYU2" i="34"/>
  <c r="LYT2" i="34"/>
  <c r="LYS2" i="34"/>
  <c r="LYR2" i="34"/>
  <c r="LYQ2" i="34"/>
  <c r="LYP2" i="34"/>
  <c r="LYO2" i="34"/>
  <c r="LYN2" i="34"/>
  <c r="LYM2" i="34"/>
  <c r="LYL2" i="34"/>
  <c r="LYK2" i="34"/>
  <c r="LYJ2" i="34"/>
  <c r="LYI2" i="34"/>
  <c r="LYH2" i="34"/>
  <c r="LYG2" i="34"/>
  <c r="LYF2" i="34"/>
  <c r="LYE2" i="34"/>
  <c r="LYD2" i="34"/>
  <c r="LYC2" i="34"/>
  <c r="LYB2" i="34"/>
  <c r="LYA2" i="34"/>
  <c r="LXZ2" i="34"/>
  <c r="LXY2" i="34"/>
  <c r="LXX2" i="34"/>
  <c r="LXW2" i="34"/>
  <c r="LXV2" i="34"/>
  <c r="LXU2" i="34"/>
  <c r="LXT2" i="34"/>
  <c r="LXS2" i="34"/>
  <c r="LXR2" i="34"/>
  <c r="LXQ2" i="34"/>
  <c r="LXP2" i="34"/>
  <c r="LXO2" i="34"/>
  <c r="LXN2" i="34"/>
  <c r="LXM2" i="34"/>
  <c r="LXL2" i="34"/>
  <c r="LXK2" i="34"/>
  <c r="LXJ2" i="34"/>
  <c r="LXI2" i="34"/>
  <c r="LXH2" i="34"/>
  <c r="LXG2" i="34"/>
  <c r="LXF2" i="34"/>
  <c r="LXE2" i="34"/>
  <c r="LXD2" i="34"/>
  <c r="LXC2" i="34"/>
  <c r="LXB2" i="34"/>
  <c r="LXA2" i="34"/>
  <c r="LWZ2" i="34"/>
  <c r="LWY2" i="34"/>
  <c r="LWX2" i="34"/>
  <c r="LWW2" i="34"/>
  <c r="LWV2" i="34"/>
  <c r="LWU2" i="34"/>
  <c r="LWT2" i="34"/>
  <c r="LWS2" i="34"/>
  <c r="LWR2" i="34"/>
  <c r="LWQ2" i="34"/>
  <c r="LWP2" i="34"/>
  <c r="LWO2" i="34"/>
  <c r="LWN2" i="34"/>
  <c r="LWM2" i="34"/>
  <c r="LWL2" i="34"/>
  <c r="LWK2" i="34"/>
  <c r="LWJ2" i="34"/>
  <c r="LWI2" i="34"/>
  <c r="LWH2" i="34"/>
  <c r="LWG2" i="34"/>
  <c r="LWF2" i="34"/>
  <c r="LWE2" i="34"/>
  <c r="LWD2" i="34"/>
  <c r="LWC2" i="34"/>
  <c r="LWB2" i="34"/>
  <c r="LWA2" i="34"/>
  <c r="LVZ2" i="34"/>
  <c r="LVY2" i="34"/>
  <c r="LVX2" i="34"/>
  <c r="LVW2" i="34"/>
  <c r="LVV2" i="34"/>
  <c r="LVU2" i="34"/>
  <c r="LVT2" i="34"/>
  <c r="LVS2" i="34"/>
  <c r="LVR2" i="34"/>
  <c r="LVQ2" i="34"/>
  <c r="LVP2" i="34"/>
  <c r="LVO2" i="34"/>
  <c r="LVN2" i="34"/>
  <c r="LVM2" i="34"/>
  <c r="LVL2" i="34"/>
  <c r="LVK2" i="34"/>
  <c r="LVJ2" i="34"/>
  <c r="LVI2" i="34"/>
  <c r="LVH2" i="34"/>
  <c r="LVG2" i="34"/>
  <c r="LVF2" i="34"/>
  <c r="LVE2" i="34"/>
  <c r="LVD2" i="34"/>
  <c r="LVC2" i="34"/>
  <c r="LVB2" i="34"/>
  <c r="LVA2" i="34"/>
  <c r="LUZ2" i="34"/>
  <c r="LUY2" i="34"/>
  <c r="LUX2" i="34"/>
  <c r="LUW2" i="34"/>
  <c r="LUV2" i="34"/>
  <c r="LUU2" i="34"/>
  <c r="LUT2" i="34"/>
  <c r="LUS2" i="34"/>
  <c r="LUR2" i="34"/>
  <c r="LUQ2" i="34"/>
  <c r="LUP2" i="34"/>
  <c r="LUO2" i="34"/>
  <c r="LUN2" i="34"/>
  <c r="LUM2" i="34"/>
  <c r="LUL2" i="34"/>
  <c r="LUK2" i="34"/>
  <c r="LUJ2" i="34"/>
  <c r="LUI2" i="34"/>
  <c r="LUH2" i="34"/>
  <c r="LUG2" i="34"/>
  <c r="LUF2" i="34"/>
  <c r="LUE2" i="34"/>
  <c r="LUD2" i="34"/>
  <c r="LUC2" i="34"/>
  <c r="LUB2" i="34"/>
  <c r="LUA2" i="34"/>
  <c r="LTZ2" i="34"/>
  <c r="LTY2" i="34"/>
  <c r="LTX2" i="34"/>
  <c r="LTW2" i="34"/>
  <c r="LTV2" i="34"/>
  <c r="LTU2" i="34"/>
  <c r="LTT2" i="34"/>
  <c r="LTS2" i="34"/>
  <c r="LTR2" i="34"/>
  <c r="LTQ2" i="34"/>
  <c r="LTP2" i="34"/>
  <c r="LTO2" i="34"/>
  <c r="LTN2" i="34"/>
  <c r="LTM2" i="34"/>
  <c r="LTL2" i="34"/>
  <c r="LTK2" i="34"/>
  <c r="LTJ2" i="34"/>
  <c r="LTI2" i="34"/>
  <c r="LTH2" i="34"/>
  <c r="LTG2" i="34"/>
  <c r="LTF2" i="34"/>
  <c r="LTE2" i="34"/>
  <c r="LTD2" i="34"/>
  <c r="LTC2" i="34"/>
  <c r="LTB2" i="34"/>
  <c r="LTA2" i="34"/>
  <c r="LSZ2" i="34"/>
  <c r="LSY2" i="34"/>
  <c r="LSX2" i="34"/>
  <c r="LSW2" i="34"/>
  <c r="LSV2" i="34"/>
  <c r="LSU2" i="34"/>
  <c r="LST2" i="34"/>
  <c r="LSS2" i="34"/>
  <c r="LSR2" i="34"/>
  <c r="LSQ2" i="34"/>
  <c r="LSP2" i="34"/>
  <c r="LSO2" i="34"/>
  <c r="LSN2" i="34"/>
  <c r="LSM2" i="34"/>
  <c r="LSL2" i="34"/>
  <c r="LSK2" i="34"/>
  <c r="LSJ2" i="34"/>
  <c r="LSI2" i="34"/>
  <c r="LSH2" i="34"/>
  <c r="LSG2" i="34"/>
  <c r="LSF2" i="34"/>
  <c r="LSE2" i="34"/>
  <c r="LSD2" i="34"/>
  <c r="LSC2" i="34"/>
  <c r="LSB2" i="34"/>
  <c r="LSA2" i="34"/>
  <c r="LRZ2" i="34"/>
  <c r="LRY2" i="34"/>
  <c r="LRX2" i="34"/>
  <c r="LRW2" i="34"/>
  <c r="LRV2" i="34"/>
  <c r="LRU2" i="34"/>
  <c r="LRT2" i="34"/>
  <c r="LRS2" i="34"/>
  <c r="LRR2" i="34"/>
  <c r="LRQ2" i="34"/>
  <c r="LRP2" i="34"/>
  <c r="LRO2" i="34"/>
  <c r="LRN2" i="34"/>
  <c r="LRM2" i="34"/>
  <c r="LRL2" i="34"/>
  <c r="LRK2" i="34"/>
  <c r="LRJ2" i="34"/>
  <c r="LRI2" i="34"/>
  <c r="LRH2" i="34"/>
  <c r="LRG2" i="34"/>
  <c r="LRF2" i="34"/>
  <c r="LRE2" i="34"/>
  <c r="LRD2" i="34"/>
  <c r="LRC2" i="34"/>
  <c r="LRB2" i="34"/>
  <c r="LRA2" i="34"/>
  <c r="LQZ2" i="34"/>
  <c r="LQY2" i="34"/>
  <c r="LQX2" i="34"/>
  <c r="LQW2" i="34"/>
  <c r="LQV2" i="34"/>
  <c r="LQU2" i="34"/>
  <c r="LQT2" i="34"/>
  <c r="LQS2" i="34"/>
  <c r="LQR2" i="34"/>
  <c r="LQQ2" i="34"/>
  <c r="LQP2" i="34"/>
  <c r="LQO2" i="34"/>
  <c r="LQN2" i="34"/>
  <c r="LQM2" i="34"/>
  <c r="LQL2" i="34"/>
  <c r="LQK2" i="34"/>
  <c r="LQJ2" i="34"/>
  <c r="LQI2" i="34"/>
  <c r="LQH2" i="34"/>
  <c r="LQG2" i="34"/>
  <c r="LQF2" i="34"/>
  <c r="LQE2" i="34"/>
  <c r="LQD2" i="34"/>
  <c r="LQC2" i="34"/>
  <c r="LQB2" i="34"/>
  <c r="LQA2" i="34"/>
  <c r="LPZ2" i="34"/>
  <c r="LPY2" i="34"/>
  <c r="LPX2" i="34"/>
  <c r="LPW2" i="34"/>
  <c r="LPV2" i="34"/>
  <c r="LPU2" i="34"/>
  <c r="LPT2" i="34"/>
  <c r="LPS2" i="34"/>
  <c r="LPR2" i="34"/>
  <c r="LPQ2" i="34"/>
  <c r="LPP2" i="34"/>
  <c r="LPO2" i="34"/>
  <c r="LPN2" i="34"/>
  <c r="LPM2" i="34"/>
  <c r="LPL2" i="34"/>
  <c r="LPK2" i="34"/>
  <c r="LPJ2" i="34"/>
  <c r="LPI2" i="34"/>
  <c r="LPH2" i="34"/>
  <c r="LPG2" i="34"/>
  <c r="LPF2" i="34"/>
  <c r="LPE2" i="34"/>
  <c r="LPD2" i="34"/>
  <c r="LPC2" i="34"/>
  <c r="LPB2" i="34"/>
  <c r="LPA2" i="34"/>
  <c r="LOZ2" i="34"/>
  <c r="LOY2" i="34"/>
  <c r="LOX2" i="34"/>
  <c r="LOW2" i="34"/>
  <c r="LOV2" i="34"/>
  <c r="LOU2" i="34"/>
  <c r="LOT2" i="34"/>
  <c r="LOS2" i="34"/>
  <c r="LOR2" i="34"/>
  <c r="LOQ2" i="34"/>
  <c r="LOP2" i="34"/>
  <c r="LOO2" i="34"/>
  <c r="LON2" i="34"/>
  <c r="LOM2" i="34"/>
  <c r="LOL2" i="34"/>
  <c r="LOK2" i="34"/>
  <c r="LOJ2" i="34"/>
  <c r="LOI2" i="34"/>
  <c r="LOH2" i="34"/>
  <c r="LOG2" i="34"/>
  <c r="LOF2" i="34"/>
  <c r="LOE2" i="34"/>
  <c r="LOD2" i="34"/>
  <c r="LOC2" i="34"/>
  <c r="LOB2" i="34"/>
  <c r="LOA2" i="34"/>
  <c r="LNZ2" i="34"/>
  <c r="LNY2" i="34"/>
  <c r="LNX2" i="34"/>
  <c r="LNW2" i="34"/>
  <c r="LNV2" i="34"/>
  <c r="LNU2" i="34"/>
  <c r="LNT2" i="34"/>
  <c r="LNS2" i="34"/>
  <c r="LNR2" i="34"/>
  <c r="LNQ2" i="34"/>
  <c r="LNP2" i="34"/>
  <c r="LNO2" i="34"/>
  <c r="LNN2" i="34"/>
  <c r="LNM2" i="34"/>
  <c r="LNL2" i="34"/>
  <c r="LNK2" i="34"/>
  <c r="LNJ2" i="34"/>
  <c r="LNI2" i="34"/>
  <c r="LNH2" i="34"/>
  <c r="LNG2" i="34"/>
  <c r="LNF2" i="34"/>
  <c r="LNE2" i="34"/>
  <c r="LND2" i="34"/>
  <c r="LNC2" i="34"/>
  <c r="LNB2" i="34"/>
  <c r="LNA2" i="34"/>
  <c r="LMZ2" i="34"/>
  <c r="LMY2" i="34"/>
  <c r="LMX2" i="34"/>
  <c r="LMW2" i="34"/>
  <c r="LMV2" i="34"/>
  <c r="LMU2" i="34"/>
  <c r="LMT2" i="34"/>
  <c r="LMS2" i="34"/>
  <c r="LMR2" i="34"/>
  <c r="LMQ2" i="34"/>
  <c r="LMP2" i="34"/>
  <c r="LMO2" i="34"/>
  <c r="LMN2" i="34"/>
  <c r="LMM2" i="34"/>
  <c r="LML2" i="34"/>
  <c r="LMK2" i="34"/>
  <c r="LMJ2" i="34"/>
  <c r="LMI2" i="34"/>
  <c r="LMH2" i="34"/>
  <c r="LMG2" i="34"/>
  <c r="LMF2" i="34"/>
  <c r="LME2" i="34"/>
  <c r="LMD2" i="34"/>
  <c r="LMC2" i="34"/>
  <c r="LMB2" i="34"/>
  <c r="LMA2" i="34"/>
  <c r="LLZ2" i="34"/>
  <c r="LLY2" i="34"/>
  <c r="LLX2" i="34"/>
  <c r="LLW2" i="34"/>
  <c r="LLV2" i="34"/>
  <c r="LLU2" i="34"/>
  <c r="LLT2" i="34"/>
  <c r="LLS2" i="34"/>
  <c r="LLR2" i="34"/>
  <c r="LLQ2" i="34"/>
  <c r="LLP2" i="34"/>
  <c r="LLO2" i="34"/>
  <c r="LLN2" i="34"/>
  <c r="LLM2" i="34"/>
  <c r="LLL2" i="34"/>
  <c r="LLK2" i="34"/>
  <c r="LLJ2" i="34"/>
  <c r="LLI2" i="34"/>
  <c r="LLH2" i="34"/>
  <c r="LLG2" i="34"/>
  <c r="LLF2" i="34"/>
  <c r="LLE2" i="34"/>
  <c r="LLD2" i="34"/>
  <c r="LLC2" i="34"/>
  <c r="LLB2" i="34"/>
  <c r="LLA2" i="34"/>
  <c r="LKZ2" i="34"/>
  <c r="LKY2" i="34"/>
  <c r="LKX2" i="34"/>
  <c r="LKW2" i="34"/>
  <c r="LKV2" i="34"/>
  <c r="LKU2" i="34"/>
  <c r="LKT2" i="34"/>
  <c r="LKS2" i="34"/>
  <c r="LKR2" i="34"/>
  <c r="LKQ2" i="34"/>
  <c r="LKP2" i="34"/>
  <c r="LKO2" i="34"/>
  <c r="LKN2" i="34"/>
  <c r="LKM2" i="34"/>
  <c r="LKL2" i="34"/>
  <c r="LKK2" i="34"/>
  <c r="LKJ2" i="34"/>
  <c r="LKI2" i="34"/>
  <c r="LKH2" i="34"/>
  <c r="LKG2" i="34"/>
  <c r="LKF2" i="34"/>
  <c r="LKE2" i="34"/>
  <c r="LKD2" i="34"/>
  <c r="LKC2" i="34"/>
  <c r="LKB2" i="34"/>
  <c r="LKA2" i="34"/>
  <c r="LJZ2" i="34"/>
  <c r="LJY2" i="34"/>
  <c r="LJX2" i="34"/>
  <c r="LJW2" i="34"/>
  <c r="LJV2" i="34"/>
  <c r="LJU2" i="34"/>
  <c r="LJT2" i="34"/>
  <c r="LJS2" i="34"/>
  <c r="LJR2" i="34"/>
  <c r="LJQ2" i="34"/>
  <c r="LJP2" i="34"/>
  <c r="LJO2" i="34"/>
  <c r="LJN2" i="34"/>
  <c r="LJM2" i="34"/>
  <c r="LJL2" i="34"/>
  <c r="LJK2" i="34"/>
  <c r="LJJ2" i="34"/>
  <c r="LJI2" i="34"/>
  <c r="LJH2" i="34"/>
  <c r="LJG2" i="34"/>
  <c r="LJF2" i="34"/>
  <c r="LJE2" i="34"/>
  <c r="LJD2" i="34"/>
  <c r="LJC2" i="34"/>
  <c r="LJB2" i="34"/>
  <c r="LJA2" i="34"/>
  <c r="LIZ2" i="34"/>
  <c r="LIY2" i="34"/>
  <c r="LIX2" i="34"/>
  <c r="LIW2" i="34"/>
  <c r="LIV2" i="34"/>
  <c r="LIU2" i="34"/>
  <c r="LIT2" i="34"/>
  <c r="LIS2" i="34"/>
  <c r="LIR2" i="34"/>
  <c r="LIQ2" i="34"/>
  <c r="LIP2" i="34"/>
  <c r="LIO2" i="34"/>
  <c r="LIN2" i="34"/>
  <c r="LIM2" i="34"/>
  <c r="LIL2" i="34"/>
  <c r="LIK2" i="34"/>
  <c r="LIJ2" i="34"/>
  <c r="LII2" i="34"/>
  <c r="LIH2" i="34"/>
  <c r="LIG2" i="34"/>
  <c r="LIF2" i="34"/>
  <c r="LIE2" i="34"/>
  <c r="LID2" i="34"/>
  <c r="LIC2" i="34"/>
  <c r="LIB2" i="34"/>
  <c r="LIA2" i="34"/>
  <c r="LHZ2" i="34"/>
  <c r="LHY2" i="34"/>
  <c r="LHX2" i="34"/>
  <c r="LHW2" i="34"/>
  <c r="LHV2" i="34"/>
  <c r="LHU2" i="34"/>
  <c r="LHT2" i="34"/>
  <c r="LHS2" i="34"/>
  <c r="LHR2" i="34"/>
  <c r="LHQ2" i="34"/>
  <c r="LHP2" i="34"/>
  <c r="LHO2" i="34"/>
  <c r="LHN2" i="34"/>
  <c r="LHM2" i="34"/>
  <c r="LHL2" i="34"/>
  <c r="LHK2" i="34"/>
  <c r="LHJ2" i="34"/>
  <c r="LHI2" i="34"/>
  <c r="LHH2" i="34"/>
  <c r="LHG2" i="34"/>
  <c r="LHF2" i="34"/>
  <c r="LHE2" i="34"/>
  <c r="LHD2" i="34"/>
  <c r="LHC2" i="34"/>
  <c r="LHB2" i="34"/>
  <c r="LHA2" i="34"/>
  <c r="LGZ2" i="34"/>
  <c r="LGY2" i="34"/>
  <c r="LGX2" i="34"/>
  <c r="LGW2" i="34"/>
  <c r="LGV2" i="34"/>
  <c r="LGU2" i="34"/>
  <c r="LGT2" i="34"/>
  <c r="LGS2" i="34"/>
  <c r="LGR2" i="34"/>
  <c r="LGQ2" i="34"/>
  <c r="LGP2" i="34"/>
  <c r="LGO2" i="34"/>
  <c r="LGN2" i="34"/>
  <c r="LGM2" i="34"/>
  <c r="LGL2" i="34"/>
  <c r="LGK2" i="34"/>
  <c r="LGJ2" i="34"/>
  <c r="LGI2" i="34"/>
  <c r="LGH2" i="34"/>
  <c r="LGG2" i="34"/>
  <c r="LGF2" i="34"/>
  <c r="LGE2" i="34"/>
  <c r="LGD2" i="34"/>
  <c r="LGC2" i="34"/>
  <c r="LGB2" i="34"/>
  <c r="LGA2" i="34"/>
  <c r="LFZ2" i="34"/>
  <c r="LFY2" i="34"/>
  <c r="LFX2" i="34"/>
  <c r="LFW2" i="34"/>
  <c r="LFV2" i="34"/>
  <c r="LFU2" i="34"/>
  <c r="LFT2" i="34"/>
  <c r="LFS2" i="34"/>
  <c r="LFR2" i="34"/>
  <c r="LFQ2" i="34"/>
  <c r="LFP2" i="34"/>
  <c r="LFO2" i="34"/>
  <c r="LFN2" i="34"/>
  <c r="LFM2" i="34"/>
  <c r="LFL2" i="34"/>
  <c r="LFK2" i="34"/>
  <c r="LFJ2" i="34"/>
  <c r="LFI2" i="34"/>
  <c r="LFH2" i="34"/>
  <c r="LFG2" i="34"/>
  <c r="LFF2" i="34"/>
  <c r="LFE2" i="34"/>
  <c r="LFD2" i="34"/>
  <c r="LFC2" i="34"/>
  <c r="LFB2" i="34"/>
  <c r="LFA2" i="34"/>
  <c r="LEZ2" i="34"/>
  <c r="LEY2" i="34"/>
  <c r="LEX2" i="34"/>
  <c r="LEW2" i="34"/>
  <c r="LEV2" i="34"/>
  <c r="LEU2" i="34"/>
  <c r="LET2" i="34"/>
  <c r="LES2" i="34"/>
  <c r="LER2" i="34"/>
  <c r="LEQ2" i="34"/>
  <c r="LEP2" i="34"/>
  <c r="LEO2" i="34"/>
  <c r="LEN2" i="34"/>
  <c r="LEM2" i="34"/>
  <c r="LEL2" i="34"/>
  <c r="LEK2" i="34"/>
  <c r="LEJ2" i="34"/>
  <c r="LEI2" i="34"/>
  <c r="LEH2" i="34"/>
  <c r="LEG2" i="34"/>
  <c r="LEF2" i="34"/>
  <c r="LEE2" i="34"/>
  <c r="LED2" i="34"/>
  <c r="LEC2" i="34"/>
  <c r="LEB2" i="34"/>
  <c r="LEA2" i="34"/>
  <c r="LDZ2" i="34"/>
  <c r="LDY2" i="34"/>
  <c r="LDX2" i="34"/>
  <c r="LDW2" i="34"/>
  <c r="LDV2" i="34"/>
  <c r="LDU2" i="34"/>
  <c r="LDT2" i="34"/>
  <c r="LDS2" i="34"/>
  <c r="LDR2" i="34"/>
  <c r="LDQ2" i="34"/>
  <c r="LDP2" i="34"/>
  <c r="LDO2" i="34"/>
  <c r="LDN2" i="34"/>
  <c r="LDM2" i="34"/>
  <c r="LDL2" i="34"/>
  <c r="LDK2" i="34"/>
  <c r="LDJ2" i="34"/>
  <c r="LDI2" i="34"/>
  <c r="LDH2" i="34"/>
  <c r="LDG2" i="34"/>
  <c r="LDF2" i="34"/>
  <c r="LDE2" i="34"/>
  <c r="LDD2" i="34"/>
  <c r="LDC2" i="34"/>
  <c r="LDB2" i="34"/>
  <c r="LDA2" i="34"/>
  <c r="LCZ2" i="34"/>
  <c r="LCY2" i="34"/>
  <c r="LCX2" i="34"/>
  <c r="LCW2" i="34"/>
  <c r="LCV2" i="34"/>
  <c r="LCU2" i="34"/>
  <c r="LCT2" i="34"/>
  <c r="LCS2" i="34"/>
  <c r="LCR2" i="34"/>
  <c r="LCQ2" i="34"/>
  <c r="LCP2" i="34"/>
  <c r="LCO2" i="34"/>
  <c r="LCN2" i="34"/>
  <c r="LCM2" i="34"/>
  <c r="LCL2" i="34"/>
  <c r="LCK2" i="34"/>
  <c r="LCJ2" i="34"/>
  <c r="LCI2" i="34"/>
  <c r="LCH2" i="34"/>
  <c r="LCG2" i="34"/>
  <c r="LCF2" i="34"/>
  <c r="LCE2" i="34"/>
  <c r="LCD2" i="34"/>
  <c r="LCC2" i="34"/>
  <c r="LCB2" i="34"/>
  <c r="LCA2" i="34"/>
  <c r="LBZ2" i="34"/>
  <c r="LBY2" i="34"/>
  <c r="LBX2" i="34"/>
  <c r="LBW2" i="34"/>
  <c r="LBV2" i="34"/>
  <c r="LBU2" i="34"/>
  <c r="LBT2" i="34"/>
  <c r="LBS2" i="34"/>
  <c r="LBR2" i="34"/>
  <c r="LBQ2" i="34"/>
  <c r="LBP2" i="34"/>
  <c r="LBO2" i="34"/>
  <c r="LBN2" i="34"/>
  <c r="LBM2" i="34"/>
  <c r="LBL2" i="34"/>
  <c r="LBK2" i="34"/>
  <c r="LBJ2" i="34"/>
  <c r="LBI2" i="34"/>
  <c r="LBH2" i="34"/>
  <c r="LBG2" i="34"/>
  <c r="LBF2" i="34"/>
  <c r="LBE2" i="34"/>
  <c r="LBD2" i="34"/>
  <c r="LBC2" i="34"/>
  <c r="LBB2" i="34"/>
  <c r="LBA2" i="34"/>
  <c r="LAZ2" i="34"/>
  <c r="LAY2" i="34"/>
  <c r="LAX2" i="34"/>
  <c r="LAW2" i="34"/>
  <c r="LAV2" i="34"/>
  <c r="LAU2" i="34"/>
  <c r="LAT2" i="34"/>
  <c r="LAS2" i="34"/>
  <c r="LAR2" i="34"/>
  <c r="LAQ2" i="34"/>
  <c r="LAP2" i="34"/>
  <c r="LAO2" i="34"/>
  <c r="LAN2" i="34"/>
  <c r="LAM2" i="34"/>
  <c r="LAL2" i="34"/>
  <c r="LAK2" i="34"/>
  <c r="LAJ2" i="34"/>
  <c r="LAI2" i="34"/>
  <c r="LAH2" i="34"/>
  <c r="LAG2" i="34"/>
  <c r="LAF2" i="34"/>
  <c r="LAE2" i="34"/>
  <c r="LAD2" i="34"/>
  <c r="LAC2" i="34"/>
  <c r="LAB2" i="34"/>
  <c r="LAA2" i="34"/>
  <c r="KZZ2" i="34"/>
  <c r="KZY2" i="34"/>
  <c r="KZX2" i="34"/>
  <c r="KZW2" i="34"/>
  <c r="KZV2" i="34"/>
  <c r="KZU2" i="34"/>
  <c r="KZT2" i="34"/>
  <c r="KZS2" i="34"/>
  <c r="KZR2" i="34"/>
  <c r="KZQ2" i="34"/>
  <c r="KZP2" i="34"/>
  <c r="KZO2" i="34"/>
  <c r="KZN2" i="34"/>
  <c r="KZM2" i="34"/>
  <c r="KZL2" i="34"/>
  <c r="KZK2" i="34"/>
  <c r="KZJ2" i="34"/>
  <c r="KZI2" i="34"/>
  <c r="KZH2" i="34"/>
  <c r="KZG2" i="34"/>
  <c r="KZF2" i="34"/>
  <c r="KZE2" i="34"/>
  <c r="KZD2" i="34"/>
  <c r="KZC2" i="34"/>
  <c r="KZB2" i="34"/>
  <c r="KZA2" i="34"/>
  <c r="KYZ2" i="34"/>
  <c r="KYY2" i="34"/>
  <c r="KYX2" i="34"/>
  <c r="KYW2" i="34"/>
  <c r="KYV2" i="34"/>
  <c r="KYU2" i="34"/>
  <c r="KYT2" i="34"/>
  <c r="KYS2" i="34"/>
  <c r="KYR2" i="34"/>
  <c r="KYQ2" i="34"/>
  <c r="KYP2" i="34"/>
  <c r="KYO2" i="34"/>
  <c r="KYN2" i="34"/>
  <c r="KYM2" i="34"/>
  <c r="KYL2" i="34"/>
  <c r="KYK2" i="34"/>
  <c r="KYJ2" i="34"/>
  <c r="KYI2" i="34"/>
  <c r="KYH2" i="34"/>
  <c r="KYG2" i="34"/>
  <c r="KYF2" i="34"/>
  <c r="KYE2" i="34"/>
  <c r="KYD2" i="34"/>
  <c r="KYC2" i="34"/>
  <c r="KYB2" i="34"/>
  <c r="KYA2" i="34"/>
  <c r="KXZ2" i="34"/>
  <c r="KXY2" i="34"/>
  <c r="KXX2" i="34"/>
  <c r="KXW2" i="34"/>
  <c r="KXV2" i="34"/>
  <c r="KXU2" i="34"/>
  <c r="KXT2" i="34"/>
  <c r="KXS2" i="34"/>
  <c r="KXR2" i="34"/>
  <c r="KXQ2" i="34"/>
  <c r="KXP2" i="34"/>
  <c r="KXO2" i="34"/>
  <c r="KXN2" i="34"/>
  <c r="KXM2" i="34"/>
  <c r="KXL2" i="34"/>
  <c r="KXK2" i="34"/>
  <c r="KXJ2" i="34"/>
  <c r="KXI2" i="34"/>
  <c r="KXH2" i="34"/>
  <c r="KXG2" i="34"/>
  <c r="KXF2" i="34"/>
  <c r="KXE2" i="34"/>
  <c r="KXD2" i="34"/>
  <c r="KXC2" i="34"/>
  <c r="KXB2" i="34"/>
  <c r="KXA2" i="34"/>
  <c r="KWZ2" i="34"/>
  <c r="KWY2" i="34"/>
  <c r="KWX2" i="34"/>
  <c r="KWW2" i="34"/>
  <c r="KWV2" i="34"/>
  <c r="KWU2" i="34"/>
  <c r="KWT2" i="34"/>
  <c r="KWS2" i="34"/>
  <c r="KWR2" i="34"/>
  <c r="KWQ2" i="34"/>
  <c r="KWP2" i="34"/>
  <c r="KWO2" i="34"/>
  <c r="KWN2" i="34"/>
  <c r="KWM2" i="34"/>
  <c r="KWL2" i="34"/>
  <c r="KWK2" i="34"/>
  <c r="KWJ2" i="34"/>
  <c r="KWI2" i="34"/>
  <c r="KWH2" i="34"/>
  <c r="KWG2" i="34"/>
  <c r="KWF2" i="34"/>
  <c r="KWE2" i="34"/>
  <c r="KWD2" i="34"/>
  <c r="KWC2" i="34"/>
  <c r="KWB2" i="34"/>
  <c r="KWA2" i="34"/>
  <c r="KVZ2" i="34"/>
  <c r="KVY2" i="34"/>
  <c r="KVX2" i="34"/>
  <c r="KVW2" i="34"/>
  <c r="KVV2" i="34"/>
  <c r="KVU2" i="34"/>
  <c r="KVT2" i="34"/>
  <c r="KVS2" i="34"/>
  <c r="KVR2" i="34"/>
  <c r="KVQ2" i="34"/>
  <c r="KVP2" i="34"/>
  <c r="KVO2" i="34"/>
  <c r="KVN2" i="34"/>
  <c r="KVM2" i="34"/>
  <c r="KVL2" i="34"/>
  <c r="KVK2" i="34"/>
  <c r="KVJ2" i="34"/>
  <c r="KVI2" i="34"/>
  <c r="KVH2" i="34"/>
  <c r="KVG2" i="34"/>
  <c r="KVF2" i="34"/>
  <c r="KVE2" i="34"/>
  <c r="KVD2" i="34"/>
  <c r="KVC2" i="34"/>
  <c r="KVB2" i="34"/>
  <c r="KVA2" i="34"/>
  <c r="KUZ2" i="34"/>
  <c r="KUY2" i="34"/>
  <c r="KUX2" i="34"/>
  <c r="KUW2" i="34"/>
  <c r="KUV2" i="34"/>
  <c r="KUU2" i="34"/>
  <c r="KUT2" i="34"/>
  <c r="KUS2" i="34"/>
  <c r="KUR2" i="34"/>
  <c r="KUQ2" i="34"/>
  <c r="KUP2" i="34"/>
  <c r="KUO2" i="34"/>
  <c r="KUN2" i="34"/>
  <c r="KUM2" i="34"/>
  <c r="KUL2" i="34"/>
  <c r="KUK2" i="34"/>
  <c r="KUJ2" i="34"/>
  <c r="KUI2" i="34"/>
  <c r="KUH2" i="34"/>
  <c r="KUG2" i="34"/>
  <c r="KUF2" i="34"/>
  <c r="KUE2" i="34"/>
  <c r="KUD2" i="34"/>
  <c r="KUC2" i="34"/>
  <c r="KUB2" i="34"/>
  <c r="KUA2" i="34"/>
  <c r="KTZ2" i="34"/>
  <c r="KTY2" i="34"/>
  <c r="KTX2" i="34"/>
  <c r="KTW2" i="34"/>
  <c r="KTV2" i="34"/>
  <c r="KTU2" i="34"/>
  <c r="KTT2" i="34"/>
  <c r="KTS2" i="34"/>
  <c r="KTR2" i="34"/>
  <c r="KTQ2" i="34"/>
  <c r="KTP2" i="34"/>
  <c r="KTO2" i="34"/>
  <c r="KTN2" i="34"/>
  <c r="KTM2" i="34"/>
  <c r="KTL2" i="34"/>
  <c r="KTK2" i="34"/>
  <c r="KTJ2" i="34"/>
  <c r="KTI2" i="34"/>
  <c r="KTH2" i="34"/>
  <c r="KTG2" i="34"/>
  <c r="KTF2" i="34"/>
  <c r="KTE2" i="34"/>
  <c r="KTD2" i="34"/>
  <c r="KTC2" i="34"/>
  <c r="KTB2" i="34"/>
  <c r="KTA2" i="34"/>
  <c r="KSZ2" i="34"/>
  <c r="KSY2" i="34"/>
  <c r="KSX2" i="34"/>
  <c r="KSW2" i="34"/>
  <c r="KSV2" i="34"/>
  <c r="KSU2" i="34"/>
  <c r="KST2" i="34"/>
  <c r="KSS2" i="34"/>
  <c r="KSR2" i="34"/>
  <c r="KSQ2" i="34"/>
  <c r="KSP2" i="34"/>
  <c r="KSO2" i="34"/>
  <c r="KSN2" i="34"/>
  <c r="KSM2" i="34"/>
  <c r="KSL2" i="34"/>
  <c r="KSK2" i="34"/>
  <c r="KSJ2" i="34"/>
  <c r="KSI2" i="34"/>
  <c r="KSH2" i="34"/>
  <c r="KSG2" i="34"/>
  <c r="KSF2" i="34"/>
  <c r="KSE2" i="34"/>
  <c r="KSD2" i="34"/>
  <c r="KSC2" i="34"/>
  <c r="KSB2" i="34"/>
  <c r="KSA2" i="34"/>
  <c r="KRZ2" i="34"/>
  <c r="KRY2" i="34"/>
  <c r="KRX2" i="34"/>
  <c r="KRW2" i="34"/>
  <c r="KRV2" i="34"/>
  <c r="KRU2" i="34"/>
  <c r="KRT2" i="34"/>
  <c r="KRS2" i="34"/>
  <c r="KRR2" i="34"/>
  <c r="KRQ2" i="34"/>
  <c r="KRP2" i="34"/>
  <c r="KRO2" i="34"/>
  <c r="KRN2" i="34"/>
  <c r="KRM2" i="34"/>
  <c r="KRL2" i="34"/>
  <c r="KRK2" i="34"/>
  <c r="KRJ2" i="34"/>
  <c r="KRI2" i="34"/>
  <c r="KRH2" i="34"/>
  <c r="KRG2" i="34"/>
  <c r="KRF2" i="34"/>
  <c r="KRE2" i="34"/>
  <c r="KRD2" i="34"/>
  <c r="KRC2" i="34"/>
  <c r="KRB2" i="34"/>
  <c r="KRA2" i="34"/>
  <c r="KQZ2" i="34"/>
  <c r="KQY2" i="34"/>
  <c r="KQX2" i="34"/>
  <c r="KQW2" i="34"/>
  <c r="KQV2" i="34"/>
  <c r="KQU2" i="34"/>
  <c r="KQT2" i="34"/>
  <c r="KQS2" i="34"/>
  <c r="KQR2" i="34"/>
  <c r="KQQ2" i="34"/>
  <c r="KQP2" i="34"/>
  <c r="KQO2" i="34"/>
  <c r="KQN2" i="34"/>
  <c r="KQM2" i="34"/>
  <c r="KQL2" i="34"/>
  <c r="KQK2" i="34"/>
  <c r="KQJ2" i="34"/>
  <c r="KQI2" i="34"/>
  <c r="KQH2" i="34"/>
  <c r="KQG2" i="34"/>
  <c r="KQF2" i="34"/>
  <c r="KQE2" i="34"/>
  <c r="KQD2" i="34"/>
  <c r="KQC2" i="34"/>
  <c r="KQB2" i="34"/>
  <c r="KQA2" i="34"/>
  <c r="KPZ2" i="34"/>
  <c r="KPY2" i="34"/>
  <c r="KPX2" i="34"/>
  <c r="KPW2" i="34"/>
  <c r="KPV2" i="34"/>
  <c r="KPU2" i="34"/>
  <c r="KPT2" i="34"/>
  <c r="KPS2" i="34"/>
  <c r="KPR2" i="34"/>
  <c r="KPQ2" i="34"/>
  <c r="KPP2" i="34"/>
  <c r="KPO2" i="34"/>
  <c r="KPN2" i="34"/>
  <c r="KPM2" i="34"/>
  <c r="KPL2" i="34"/>
  <c r="KPK2" i="34"/>
  <c r="KPJ2" i="34"/>
  <c r="KPI2" i="34"/>
  <c r="KPH2" i="34"/>
  <c r="KPG2" i="34"/>
  <c r="KPF2" i="34"/>
  <c r="KPE2" i="34"/>
  <c r="KPD2" i="34"/>
  <c r="KPC2" i="34"/>
  <c r="KPB2" i="34"/>
  <c r="KPA2" i="34"/>
  <c r="KOZ2" i="34"/>
  <c r="KOY2" i="34"/>
  <c r="KOX2" i="34"/>
  <c r="KOW2" i="34"/>
  <c r="KOV2" i="34"/>
  <c r="KOU2" i="34"/>
  <c r="KOT2" i="34"/>
  <c r="KOS2" i="34"/>
  <c r="KOR2" i="34"/>
  <c r="KOQ2" i="34"/>
  <c r="KOP2" i="34"/>
  <c r="KOO2" i="34"/>
  <c r="KON2" i="34"/>
  <c r="KOM2" i="34"/>
  <c r="KOL2" i="34"/>
  <c r="KOK2" i="34"/>
  <c r="KOJ2" i="34"/>
  <c r="KOI2" i="34"/>
  <c r="KOH2" i="34"/>
  <c r="KOG2" i="34"/>
  <c r="KOF2" i="34"/>
  <c r="KOE2" i="34"/>
  <c r="KOD2" i="34"/>
  <c r="KOC2" i="34"/>
  <c r="KOB2" i="34"/>
  <c r="KOA2" i="34"/>
  <c r="KNZ2" i="34"/>
  <c r="KNY2" i="34"/>
  <c r="KNX2" i="34"/>
  <c r="KNW2" i="34"/>
  <c r="KNV2" i="34"/>
  <c r="KNU2" i="34"/>
  <c r="KNT2" i="34"/>
  <c r="KNS2" i="34"/>
  <c r="KNR2" i="34"/>
  <c r="KNQ2" i="34"/>
  <c r="KNP2" i="34"/>
  <c r="KNO2" i="34"/>
  <c r="KNN2" i="34"/>
  <c r="KNM2" i="34"/>
  <c r="KNL2" i="34"/>
  <c r="KNK2" i="34"/>
  <c r="KNJ2" i="34"/>
  <c r="KNI2" i="34"/>
  <c r="KNH2" i="34"/>
  <c r="KNG2" i="34"/>
  <c r="KNF2" i="34"/>
  <c r="KNE2" i="34"/>
  <c r="KND2" i="34"/>
  <c r="KNC2" i="34"/>
  <c r="KNB2" i="34"/>
  <c r="KNA2" i="34"/>
  <c r="KMZ2" i="34"/>
  <c r="KMY2" i="34"/>
  <c r="KMX2" i="34"/>
  <c r="KMW2" i="34"/>
  <c r="KMV2" i="34"/>
  <c r="KMU2" i="34"/>
  <c r="KMT2" i="34"/>
  <c r="KMS2" i="34"/>
  <c r="KMR2" i="34"/>
  <c r="KMQ2" i="34"/>
  <c r="KMP2" i="34"/>
  <c r="KMO2" i="34"/>
  <c r="KMN2" i="34"/>
  <c r="KMM2" i="34"/>
  <c r="KML2" i="34"/>
  <c r="KMK2" i="34"/>
  <c r="KMJ2" i="34"/>
  <c r="KMI2" i="34"/>
  <c r="KMH2" i="34"/>
  <c r="KMG2" i="34"/>
  <c r="KMF2" i="34"/>
  <c r="KME2" i="34"/>
  <c r="KMD2" i="34"/>
  <c r="KMC2" i="34"/>
  <c r="KMB2" i="34"/>
  <c r="KMA2" i="34"/>
  <c r="KLZ2" i="34"/>
  <c r="KLY2" i="34"/>
  <c r="KLX2" i="34"/>
  <c r="KLW2" i="34"/>
  <c r="KLV2" i="34"/>
  <c r="KLU2" i="34"/>
  <c r="KLT2" i="34"/>
  <c r="KLS2" i="34"/>
  <c r="KLR2" i="34"/>
  <c r="KLQ2" i="34"/>
  <c r="KLP2" i="34"/>
  <c r="KLO2" i="34"/>
  <c r="KLN2" i="34"/>
  <c r="KLM2" i="34"/>
  <c r="KLL2" i="34"/>
  <c r="KLK2" i="34"/>
  <c r="KLJ2" i="34"/>
  <c r="KLI2" i="34"/>
  <c r="KLH2" i="34"/>
  <c r="KLG2" i="34"/>
  <c r="KLF2" i="34"/>
  <c r="KLE2" i="34"/>
  <c r="KLD2" i="34"/>
  <c r="KLC2" i="34"/>
  <c r="KLB2" i="34"/>
  <c r="KLA2" i="34"/>
  <c r="KKZ2" i="34"/>
  <c r="KKY2" i="34"/>
  <c r="KKX2" i="34"/>
  <c r="KKW2" i="34"/>
  <c r="KKV2" i="34"/>
  <c r="KKU2" i="34"/>
  <c r="KKT2" i="34"/>
  <c r="KKS2" i="34"/>
  <c r="KKR2" i="34"/>
  <c r="KKQ2" i="34"/>
  <c r="KKP2" i="34"/>
  <c r="KKO2" i="34"/>
  <c r="KKN2" i="34"/>
  <c r="KKM2" i="34"/>
  <c r="KKL2" i="34"/>
  <c r="KKK2" i="34"/>
  <c r="KKJ2" i="34"/>
  <c r="KKI2" i="34"/>
  <c r="KKH2" i="34"/>
  <c r="KKG2" i="34"/>
  <c r="KKF2" i="34"/>
  <c r="KKE2" i="34"/>
  <c r="KKD2" i="34"/>
  <c r="KKC2" i="34"/>
  <c r="KKB2" i="34"/>
  <c r="KKA2" i="34"/>
  <c r="KJZ2" i="34"/>
  <c r="KJY2" i="34"/>
  <c r="KJX2" i="34"/>
  <c r="KJW2" i="34"/>
  <c r="KJV2" i="34"/>
  <c r="KJU2" i="34"/>
  <c r="KJT2" i="34"/>
  <c r="KJS2" i="34"/>
  <c r="KJR2" i="34"/>
  <c r="KJQ2" i="34"/>
  <c r="KJP2" i="34"/>
  <c r="KJO2" i="34"/>
  <c r="KJN2" i="34"/>
  <c r="KJM2" i="34"/>
  <c r="KJL2" i="34"/>
  <c r="KJK2" i="34"/>
  <c r="KJJ2" i="34"/>
  <c r="KJI2" i="34"/>
  <c r="KJH2" i="34"/>
  <c r="KJG2" i="34"/>
  <c r="KJF2" i="34"/>
  <c r="KJE2" i="34"/>
  <c r="KJD2" i="34"/>
  <c r="KJC2" i="34"/>
  <c r="KJB2" i="34"/>
  <c r="KJA2" i="34"/>
  <c r="KIZ2" i="34"/>
  <c r="KIY2" i="34"/>
  <c r="KIX2" i="34"/>
  <c r="KIW2" i="34"/>
  <c r="KIV2" i="34"/>
  <c r="KIU2" i="34"/>
  <c r="KIT2" i="34"/>
  <c r="KIS2" i="34"/>
  <c r="KIR2" i="34"/>
  <c r="KIQ2" i="34"/>
  <c r="KIP2" i="34"/>
  <c r="KIO2" i="34"/>
  <c r="KIN2" i="34"/>
  <c r="KIM2" i="34"/>
  <c r="KIL2" i="34"/>
  <c r="KIK2" i="34"/>
  <c r="KIJ2" i="34"/>
  <c r="KII2" i="34"/>
  <c r="KIH2" i="34"/>
  <c r="KIG2" i="34"/>
  <c r="KIF2" i="34"/>
  <c r="KIE2" i="34"/>
  <c r="KID2" i="34"/>
  <c r="KIC2" i="34"/>
  <c r="KIB2" i="34"/>
  <c r="KIA2" i="34"/>
  <c r="KHZ2" i="34"/>
  <c r="KHY2" i="34"/>
  <c r="KHX2" i="34"/>
  <c r="KHW2" i="34"/>
  <c r="KHV2" i="34"/>
  <c r="KHU2" i="34"/>
  <c r="KHT2" i="34"/>
  <c r="KHS2" i="34"/>
  <c r="KHR2" i="34"/>
  <c r="KHQ2" i="34"/>
  <c r="KHP2" i="34"/>
  <c r="KHO2" i="34"/>
  <c r="KHN2" i="34"/>
  <c r="KHM2" i="34"/>
  <c r="KHL2" i="34"/>
  <c r="KHK2" i="34"/>
  <c r="KHJ2" i="34"/>
  <c r="KHI2" i="34"/>
  <c r="KHH2" i="34"/>
  <c r="KHG2" i="34"/>
  <c r="KHF2" i="34"/>
  <c r="KHE2" i="34"/>
  <c r="KHD2" i="34"/>
  <c r="KHC2" i="34"/>
  <c r="KHB2" i="34"/>
  <c r="KHA2" i="34"/>
  <c r="KGZ2" i="34"/>
  <c r="KGY2" i="34"/>
  <c r="KGX2" i="34"/>
  <c r="KGW2" i="34"/>
  <c r="KGV2" i="34"/>
  <c r="KGU2" i="34"/>
  <c r="KGT2" i="34"/>
  <c r="KGS2" i="34"/>
  <c r="KGR2" i="34"/>
  <c r="KGQ2" i="34"/>
  <c r="KGP2" i="34"/>
  <c r="KGO2" i="34"/>
  <c r="KGN2" i="34"/>
  <c r="KGM2" i="34"/>
  <c r="KGL2" i="34"/>
  <c r="KGK2" i="34"/>
  <c r="KGJ2" i="34"/>
  <c r="KGI2" i="34"/>
  <c r="KGH2" i="34"/>
  <c r="KGG2" i="34"/>
  <c r="KGF2" i="34"/>
  <c r="KGE2" i="34"/>
  <c r="KGD2" i="34"/>
  <c r="KGC2" i="34"/>
  <c r="KGB2" i="34"/>
  <c r="KGA2" i="34"/>
  <c r="KFZ2" i="34"/>
  <c r="KFY2" i="34"/>
  <c r="KFX2" i="34"/>
  <c r="KFW2" i="34"/>
  <c r="KFV2" i="34"/>
  <c r="KFU2" i="34"/>
  <c r="KFT2" i="34"/>
  <c r="KFS2" i="34"/>
  <c r="KFR2" i="34"/>
  <c r="KFQ2" i="34"/>
  <c r="KFP2" i="34"/>
  <c r="KFO2" i="34"/>
  <c r="KFN2" i="34"/>
  <c r="KFM2" i="34"/>
  <c r="KFL2" i="34"/>
  <c r="KFK2" i="34"/>
  <c r="KFJ2" i="34"/>
  <c r="KFI2" i="34"/>
  <c r="KFH2" i="34"/>
  <c r="KFG2" i="34"/>
  <c r="KFF2" i="34"/>
  <c r="KFE2" i="34"/>
  <c r="KFD2" i="34"/>
  <c r="KFC2" i="34"/>
  <c r="KFB2" i="34"/>
  <c r="KFA2" i="34"/>
  <c r="KEZ2" i="34"/>
  <c r="KEY2" i="34"/>
  <c r="KEX2" i="34"/>
  <c r="KEW2" i="34"/>
  <c r="KEV2" i="34"/>
  <c r="KEU2" i="34"/>
  <c r="KET2" i="34"/>
  <c r="KES2" i="34"/>
  <c r="KER2" i="34"/>
  <c r="KEQ2" i="34"/>
  <c r="KEP2" i="34"/>
  <c r="KEO2" i="34"/>
  <c r="KEN2" i="34"/>
  <c r="KEM2" i="34"/>
  <c r="KEL2" i="34"/>
  <c r="KEK2" i="34"/>
  <c r="KEJ2" i="34"/>
  <c r="KEI2" i="34"/>
  <c r="KEH2" i="34"/>
  <c r="KEG2" i="34"/>
  <c r="KEF2" i="34"/>
  <c r="KEE2" i="34"/>
  <c r="KED2" i="34"/>
  <c r="KEC2" i="34"/>
  <c r="KEB2" i="34"/>
  <c r="KEA2" i="34"/>
  <c r="KDZ2" i="34"/>
  <c r="KDY2" i="34"/>
  <c r="KDX2" i="34"/>
  <c r="KDW2" i="34"/>
  <c r="KDV2" i="34"/>
  <c r="KDU2" i="34"/>
  <c r="KDT2" i="34"/>
  <c r="KDS2" i="34"/>
  <c r="KDR2" i="34"/>
  <c r="KDQ2" i="34"/>
  <c r="KDP2" i="34"/>
  <c r="KDO2" i="34"/>
  <c r="KDN2" i="34"/>
  <c r="KDM2" i="34"/>
  <c r="KDL2" i="34"/>
  <c r="KDK2" i="34"/>
  <c r="KDJ2" i="34"/>
  <c r="KDI2" i="34"/>
  <c r="KDH2" i="34"/>
  <c r="KDG2" i="34"/>
  <c r="KDF2" i="34"/>
  <c r="KDE2" i="34"/>
  <c r="KDD2" i="34"/>
  <c r="KDC2" i="34"/>
  <c r="KDB2" i="34"/>
  <c r="KDA2" i="34"/>
  <c r="KCZ2" i="34"/>
  <c r="KCY2" i="34"/>
  <c r="KCX2" i="34"/>
  <c r="KCW2" i="34"/>
  <c r="KCV2" i="34"/>
  <c r="KCU2" i="34"/>
  <c r="KCT2" i="34"/>
  <c r="KCS2" i="34"/>
  <c r="KCR2" i="34"/>
  <c r="KCQ2" i="34"/>
  <c r="KCP2" i="34"/>
  <c r="KCO2" i="34"/>
  <c r="KCN2" i="34"/>
  <c r="KCM2" i="34"/>
  <c r="KCL2" i="34"/>
  <c r="KCK2" i="34"/>
  <c r="KCJ2" i="34"/>
  <c r="KCI2" i="34"/>
  <c r="KCH2" i="34"/>
  <c r="KCG2" i="34"/>
  <c r="KCF2" i="34"/>
  <c r="KCE2" i="34"/>
  <c r="KCD2" i="34"/>
  <c r="KCC2" i="34"/>
  <c r="KCB2" i="34"/>
  <c r="KCA2" i="34"/>
  <c r="KBZ2" i="34"/>
  <c r="KBY2" i="34"/>
  <c r="KBX2" i="34"/>
  <c r="KBW2" i="34"/>
  <c r="KBV2" i="34"/>
  <c r="KBU2" i="34"/>
  <c r="KBT2" i="34"/>
  <c r="KBS2" i="34"/>
  <c r="KBR2" i="34"/>
  <c r="KBQ2" i="34"/>
  <c r="KBP2" i="34"/>
  <c r="KBO2" i="34"/>
  <c r="KBN2" i="34"/>
  <c r="KBM2" i="34"/>
  <c r="KBL2" i="34"/>
  <c r="KBK2" i="34"/>
  <c r="KBJ2" i="34"/>
  <c r="KBI2" i="34"/>
  <c r="KBH2" i="34"/>
  <c r="KBG2" i="34"/>
  <c r="KBF2" i="34"/>
  <c r="KBE2" i="34"/>
  <c r="KBD2" i="34"/>
  <c r="KBC2" i="34"/>
  <c r="KBB2" i="34"/>
  <c r="KBA2" i="34"/>
  <c r="KAZ2" i="34"/>
  <c r="KAY2" i="34"/>
  <c r="KAX2" i="34"/>
  <c r="KAW2" i="34"/>
  <c r="KAV2" i="34"/>
  <c r="KAU2" i="34"/>
  <c r="KAT2" i="34"/>
  <c r="KAS2" i="34"/>
  <c r="KAR2" i="34"/>
  <c r="KAQ2" i="34"/>
  <c r="KAP2" i="34"/>
  <c r="KAO2" i="34"/>
  <c r="KAN2" i="34"/>
  <c r="KAM2" i="34"/>
  <c r="KAL2" i="34"/>
  <c r="KAK2" i="34"/>
  <c r="KAJ2" i="34"/>
  <c r="KAI2" i="34"/>
  <c r="KAH2" i="34"/>
  <c r="KAG2" i="34"/>
  <c r="KAF2" i="34"/>
  <c r="KAE2" i="34"/>
  <c r="KAD2" i="34"/>
  <c r="KAC2" i="34"/>
  <c r="KAB2" i="34"/>
  <c r="KAA2" i="34"/>
  <c r="JZZ2" i="34"/>
  <c r="JZY2" i="34"/>
  <c r="JZX2" i="34"/>
  <c r="JZW2" i="34"/>
  <c r="JZV2" i="34"/>
  <c r="JZU2" i="34"/>
  <c r="JZT2" i="34"/>
  <c r="JZS2" i="34"/>
  <c r="JZR2" i="34"/>
  <c r="JZQ2" i="34"/>
  <c r="JZP2" i="34"/>
  <c r="JZO2" i="34"/>
  <c r="JZN2" i="34"/>
  <c r="JZM2" i="34"/>
  <c r="JZL2" i="34"/>
  <c r="JZK2" i="34"/>
  <c r="JZJ2" i="34"/>
  <c r="JZI2" i="34"/>
  <c r="JZH2" i="34"/>
  <c r="JZG2" i="34"/>
  <c r="JZF2" i="34"/>
  <c r="JZE2" i="34"/>
  <c r="JZD2" i="34"/>
  <c r="JZC2" i="34"/>
  <c r="JZB2" i="34"/>
  <c r="JZA2" i="34"/>
  <c r="JYZ2" i="34"/>
  <c r="JYY2" i="34"/>
  <c r="JYX2" i="34"/>
  <c r="JYW2" i="34"/>
  <c r="JYV2" i="34"/>
  <c r="JYU2" i="34"/>
  <c r="JYT2" i="34"/>
  <c r="JYS2" i="34"/>
  <c r="JYR2" i="34"/>
  <c r="JYQ2" i="34"/>
  <c r="JYP2" i="34"/>
  <c r="JYO2" i="34"/>
  <c r="JYN2" i="34"/>
  <c r="JYM2" i="34"/>
  <c r="JYL2" i="34"/>
  <c r="JYK2" i="34"/>
  <c r="JYJ2" i="34"/>
  <c r="JYI2" i="34"/>
  <c r="JYH2" i="34"/>
  <c r="JYG2" i="34"/>
  <c r="JYF2" i="34"/>
  <c r="JYE2" i="34"/>
  <c r="JYD2" i="34"/>
  <c r="JYC2" i="34"/>
  <c r="JYB2" i="34"/>
  <c r="JYA2" i="34"/>
  <c r="JXZ2" i="34"/>
  <c r="JXY2" i="34"/>
  <c r="JXX2" i="34"/>
  <c r="JXW2" i="34"/>
  <c r="JXV2" i="34"/>
  <c r="JXU2" i="34"/>
  <c r="JXT2" i="34"/>
  <c r="JXS2" i="34"/>
  <c r="JXR2" i="34"/>
  <c r="JXQ2" i="34"/>
  <c r="JXP2" i="34"/>
  <c r="JXO2" i="34"/>
  <c r="JXN2" i="34"/>
  <c r="JXM2" i="34"/>
  <c r="JXL2" i="34"/>
  <c r="JXK2" i="34"/>
  <c r="JXJ2" i="34"/>
  <c r="JXI2" i="34"/>
  <c r="JXH2" i="34"/>
  <c r="JXG2" i="34"/>
  <c r="JXF2" i="34"/>
  <c r="JXE2" i="34"/>
  <c r="JXD2" i="34"/>
  <c r="JXC2" i="34"/>
  <c r="JXB2" i="34"/>
  <c r="JXA2" i="34"/>
  <c r="JWZ2" i="34"/>
  <c r="JWY2" i="34"/>
  <c r="JWX2" i="34"/>
  <c r="JWW2" i="34"/>
  <c r="JWV2" i="34"/>
  <c r="JWU2" i="34"/>
  <c r="JWT2" i="34"/>
  <c r="JWS2" i="34"/>
  <c r="JWR2" i="34"/>
  <c r="JWQ2" i="34"/>
  <c r="JWP2" i="34"/>
  <c r="JWO2" i="34"/>
  <c r="JWN2" i="34"/>
  <c r="JWM2" i="34"/>
  <c r="JWL2" i="34"/>
  <c r="JWK2" i="34"/>
  <c r="JWJ2" i="34"/>
  <c r="JWI2" i="34"/>
  <c r="JWH2" i="34"/>
  <c r="JWG2" i="34"/>
  <c r="JWF2" i="34"/>
  <c r="JWE2" i="34"/>
  <c r="JWD2" i="34"/>
  <c r="JWC2" i="34"/>
  <c r="JWB2" i="34"/>
  <c r="JWA2" i="34"/>
  <c r="JVZ2" i="34"/>
  <c r="JVY2" i="34"/>
  <c r="JVX2" i="34"/>
  <c r="JVW2" i="34"/>
  <c r="JVV2" i="34"/>
  <c r="JVU2" i="34"/>
  <c r="JVT2" i="34"/>
  <c r="JVS2" i="34"/>
  <c r="JVR2" i="34"/>
  <c r="JVQ2" i="34"/>
  <c r="JVP2" i="34"/>
  <c r="JVO2" i="34"/>
  <c r="JVN2" i="34"/>
  <c r="JVM2" i="34"/>
  <c r="JVL2" i="34"/>
  <c r="JVK2" i="34"/>
  <c r="JVJ2" i="34"/>
  <c r="JVI2" i="34"/>
  <c r="JVH2" i="34"/>
  <c r="JVG2" i="34"/>
  <c r="JVF2" i="34"/>
  <c r="JVE2" i="34"/>
  <c r="JVD2" i="34"/>
  <c r="JVC2" i="34"/>
  <c r="JVB2" i="34"/>
  <c r="JVA2" i="34"/>
  <c r="JUZ2" i="34"/>
  <c r="JUY2" i="34"/>
  <c r="JUX2" i="34"/>
  <c r="JUW2" i="34"/>
  <c r="JUV2" i="34"/>
  <c r="JUU2" i="34"/>
  <c r="JUT2" i="34"/>
  <c r="JUS2" i="34"/>
  <c r="JUR2" i="34"/>
  <c r="JUQ2" i="34"/>
  <c r="JUP2" i="34"/>
  <c r="JUO2" i="34"/>
  <c r="JUN2" i="34"/>
  <c r="JUM2" i="34"/>
  <c r="JUL2" i="34"/>
  <c r="JUK2" i="34"/>
  <c r="JUJ2" i="34"/>
  <c r="JUI2" i="34"/>
  <c r="JUH2" i="34"/>
  <c r="JUG2" i="34"/>
  <c r="JUF2" i="34"/>
  <c r="JUE2" i="34"/>
  <c r="JUD2" i="34"/>
  <c r="JUC2" i="34"/>
  <c r="JUB2" i="34"/>
  <c r="JUA2" i="34"/>
  <c r="JTZ2" i="34"/>
  <c r="JTY2" i="34"/>
  <c r="JTX2" i="34"/>
  <c r="JTW2" i="34"/>
  <c r="JTV2" i="34"/>
  <c r="JTU2" i="34"/>
  <c r="JTT2" i="34"/>
  <c r="JTS2" i="34"/>
  <c r="JTR2" i="34"/>
  <c r="JTQ2" i="34"/>
  <c r="JTP2" i="34"/>
  <c r="JTO2" i="34"/>
  <c r="JTN2" i="34"/>
  <c r="JTM2" i="34"/>
  <c r="JTL2" i="34"/>
  <c r="JTK2" i="34"/>
  <c r="JTJ2" i="34"/>
  <c r="JTI2" i="34"/>
  <c r="JTH2" i="34"/>
  <c r="JTG2" i="34"/>
  <c r="JTF2" i="34"/>
  <c r="JTE2" i="34"/>
  <c r="JTD2" i="34"/>
  <c r="JTC2" i="34"/>
  <c r="JTB2" i="34"/>
  <c r="JTA2" i="34"/>
  <c r="JSZ2" i="34"/>
  <c r="JSY2" i="34"/>
  <c r="JSX2" i="34"/>
  <c r="JSW2" i="34"/>
  <c r="JSV2" i="34"/>
  <c r="JSU2" i="34"/>
  <c r="JST2" i="34"/>
  <c r="JSS2" i="34"/>
  <c r="JSR2" i="34"/>
  <c r="JSQ2" i="34"/>
  <c r="JSP2" i="34"/>
  <c r="JSO2" i="34"/>
  <c r="JSN2" i="34"/>
  <c r="JSM2" i="34"/>
  <c r="JSL2" i="34"/>
  <c r="JSK2" i="34"/>
  <c r="JSJ2" i="34"/>
  <c r="JSI2" i="34"/>
  <c r="JSH2" i="34"/>
  <c r="JSG2" i="34"/>
  <c r="JSF2" i="34"/>
  <c r="JSE2" i="34"/>
  <c r="JSD2" i="34"/>
  <c r="JSC2" i="34"/>
  <c r="JSB2" i="34"/>
  <c r="JSA2" i="34"/>
  <c r="JRZ2" i="34"/>
  <c r="JRY2" i="34"/>
  <c r="JRX2" i="34"/>
  <c r="JRW2" i="34"/>
  <c r="JRV2" i="34"/>
  <c r="JRU2" i="34"/>
  <c r="JRT2" i="34"/>
  <c r="JRS2" i="34"/>
  <c r="JRR2" i="34"/>
  <c r="JRQ2" i="34"/>
  <c r="JRP2" i="34"/>
  <c r="JRO2" i="34"/>
  <c r="JRN2" i="34"/>
  <c r="JRM2" i="34"/>
  <c r="JRL2" i="34"/>
  <c r="JRK2" i="34"/>
  <c r="JRJ2" i="34"/>
  <c r="JRI2" i="34"/>
  <c r="JRH2" i="34"/>
  <c r="JRG2" i="34"/>
  <c r="JRF2" i="34"/>
  <c r="JRE2" i="34"/>
  <c r="JRD2" i="34"/>
  <c r="JRC2" i="34"/>
  <c r="JRB2" i="34"/>
  <c r="JRA2" i="34"/>
  <c r="JQZ2" i="34"/>
  <c r="JQY2" i="34"/>
  <c r="JQX2" i="34"/>
  <c r="JQW2" i="34"/>
  <c r="JQV2" i="34"/>
  <c r="JQU2" i="34"/>
  <c r="JQT2" i="34"/>
  <c r="JQS2" i="34"/>
  <c r="JQR2" i="34"/>
  <c r="JQQ2" i="34"/>
  <c r="JQP2" i="34"/>
  <c r="JQO2" i="34"/>
  <c r="JQN2" i="34"/>
  <c r="JQM2" i="34"/>
  <c r="JQL2" i="34"/>
  <c r="JQK2" i="34"/>
  <c r="JQJ2" i="34"/>
  <c r="JQI2" i="34"/>
  <c r="JQH2" i="34"/>
  <c r="JQG2" i="34"/>
  <c r="JQF2" i="34"/>
  <c r="JQE2" i="34"/>
  <c r="JQD2" i="34"/>
  <c r="JQC2" i="34"/>
  <c r="JQB2" i="34"/>
  <c r="JQA2" i="34"/>
  <c r="JPZ2" i="34"/>
  <c r="JPY2" i="34"/>
  <c r="JPX2" i="34"/>
  <c r="JPW2" i="34"/>
  <c r="JPV2" i="34"/>
  <c r="JPU2" i="34"/>
  <c r="JPT2" i="34"/>
  <c r="JPS2" i="34"/>
  <c r="JPR2" i="34"/>
  <c r="JPQ2" i="34"/>
  <c r="JPP2" i="34"/>
  <c r="JPO2" i="34"/>
  <c r="JPN2" i="34"/>
  <c r="JPM2" i="34"/>
  <c r="JPL2" i="34"/>
  <c r="JPK2" i="34"/>
  <c r="JPJ2" i="34"/>
  <c r="JPI2" i="34"/>
  <c r="JPH2" i="34"/>
  <c r="JPG2" i="34"/>
  <c r="JPF2" i="34"/>
  <c r="JPE2" i="34"/>
  <c r="JPD2" i="34"/>
  <c r="JPC2" i="34"/>
  <c r="JPB2" i="34"/>
  <c r="JPA2" i="34"/>
  <c r="JOZ2" i="34"/>
  <c r="JOY2" i="34"/>
  <c r="JOX2" i="34"/>
  <c r="JOW2" i="34"/>
  <c r="JOV2" i="34"/>
  <c r="JOU2" i="34"/>
  <c r="JOT2" i="34"/>
  <c r="JOS2" i="34"/>
  <c r="JOR2" i="34"/>
  <c r="JOQ2" i="34"/>
  <c r="JOP2" i="34"/>
  <c r="JOO2" i="34"/>
  <c r="JON2" i="34"/>
  <c r="JOM2" i="34"/>
  <c r="JOL2" i="34"/>
  <c r="JOK2" i="34"/>
  <c r="JOJ2" i="34"/>
  <c r="JOI2" i="34"/>
  <c r="JOH2" i="34"/>
  <c r="JOG2" i="34"/>
  <c r="JOF2" i="34"/>
  <c r="JOE2" i="34"/>
  <c r="JOD2" i="34"/>
  <c r="JOC2" i="34"/>
  <c r="JOB2" i="34"/>
  <c r="JOA2" i="34"/>
  <c r="JNZ2" i="34"/>
  <c r="JNY2" i="34"/>
  <c r="JNX2" i="34"/>
  <c r="JNW2" i="34"/>
  <c r="JNV2" i="34"/>
  <c r="JNU2" i="34"/>
  <c r="JNT2" i="34"/>
  <c r="JNS2" i="34"/>
  <c r="JNR2" i="34"/>
  <c r="JNQ2" i="34"/>
  <c r="JNP2" i="34"/>
  <c r="JNO2" i="34"/>
  <c r="JNN2" i="34"/>
  <c r="JNM2" i="34"/>
  <c r="JNL2" i="34"/>
  <c r="JNK2" i="34"/>
  <c r="JNJ2" i="34"/>
  <c r="JNI2" i="34"/>
  <c r="JNH2" i="34"/>
  <c r="JNG2" i="34"/>
  <c r="JNF2" i="34"/>
  <c r="JNE2" i="34"/>
  <c r="JND2" i="34"/>
  <c r="JNC2" i="34"/>
  <c r="JNB2" i="34"/>
  <c r="JNA2" i="34"/>
  <c r="JMZ2" i="34"/>
  <c r="JMY2" i="34"/>
  <c r="JMX2" i="34"/>
  <c r="JMW2" i="34"/>
  <c r="JMV2" i="34"/>
  <c r="JMU2" i="34"/>
  <c r="JMT2" i="34"/>
  <c r="JMS2" i="34"/>
  <c r="JMR2" i="34"/>
  <c r="JMQ2" i="34"/>
  <c r="JMP2" i="34"/>
  <c r="JMO2" i="34"/>
  <c r="JMN2" i="34"/>
  <c r="JMM2" i="34"/>
  <c r="JML2" i="34"/>
  <c r="JMK2" i="34"/>
  <c r="JMJ2" i="34"/>
  <c r="JMI2" i="34"/>
  <c r="JMH2" i="34"/>
  <c r="JMG2" i="34"/>
  <c r="JMF2" i="34"/>
  <c r="JME2" i="34"/>
  <c r="JMD2" i="34"/>
  <c r="JMC2" i="34"/>
  <c r="JMB2" i="34"/>
  <c r="JMA2" i="34"/>
  <c r="JLZ2" i="34"/>
  <c r="JLY2" i="34"/>
  <c r="JLX2" i="34"/>
  <c r="JLW2" i="34"/>
  <c r="JLV2" i="34"/>
  <c r="JLU2" i="34"/>
  <c r="JLT2" i="34"/>
  <c r="JLS2" i="34"/>
  <c r="JLR2" i="34"/>
  <c r="JLQ2" i="34"/>
  <c r="JLP2" i="34"/>
  <c r="JLO2" i="34"/>
  <c r="JLN2" i="34"/>
  <c r="JLM2" i="34"/>
  <c r="JLL2" i="34"/>
  <c r="JLK2" i="34"/>
  <c r="JLJ2" i="34"/>
  <c r="JLI2" i="34"/>
  <c r="JLH2" i="34"/>
  <c r="JLG2" i="34"/>
  <c r="JLF2" i="34"/>
  <c r="JLE2" i="34"/>
  <c r="JLD2" i="34"/>
  <c r="JLC2" i="34"/>
  <c r="JLB2" i="34"/>
  <c r="JLA2" i="34"/>
  <c r="JKZ2" i="34"/>
  <c r="JKY2" i="34"/>
  <c r="JKX2" i="34"/>
  <c r="JKW2" i="34"/>
  <c r="JKV2" i="34"/>
  <c r="JKU2" i="34"/>
  <c r="JKT2" i="34"/>
  <c r="JKS2" i="34"/>
  <c r="JKR2" i="34"/>
  <c r="JKQ2" i="34"/>
  <c r="JKP2" i="34"/>
  <c r="JKO2" i="34"/>
  <c r="JKN2" i="34"/>
  <c r="JKM2" i="34"/>
  <c r="JKL2" i="34"/>
  <c r="JKK2" i="34"/>
  <c r="JKJ2" i="34"/>
  <c r="JKI2" i="34"/>
  <c r="JKH2" i="34"/>
  <c r="JKG2" i="34"/>
  <c r="JKF2" i="34"/>
  <c r="JKE2" i="34"/>
  <c r="JKD2" i="34"/>
  <c r="JKC2" i="34"/>
  <c r="JKB2" i="34"/>
  <c r="JKA2" i="34"/>
  <c r="JJZ2" i="34"/>
  <c r="JJY2" i="34"/>
  <c r="JJX2" i="34"/>
  <c r="JJW2" i="34"/>
  <c r="JJV2" i="34"/>
  <c r="JJU2" i="34"/>
  <c r="JJT2" i="34"/>
  <c r="JJS2" i="34"/>
  <c r="JJR2" i="34"/>
  <c r="JJQ2" i="34"/>
  <c r="JJP2" i="34"/>
  <c r="JJO2" i="34"/>
  <c r="JJN2" i="34"/>
  <c r="JJM2" i="34"/>
  <c r="JJL2" i="34"/>
  <c r="JJK2" i="34"/>
  <c r="JJJ2" i="34"/>
  <c r="JJI2" i="34"/>
  <c r="JJH2" i="34"/>
  <c r="JJG2" i="34"/>
  <c r="JJF2" i="34"/>
  <c r="JJE2" i="34"/>
  <c r="JJD2" i="34"/>
  <c r="JJC2" i="34"/>
  <c r="JJB2" i="34"/>
  <c r="JJA2" i="34"/>
  <c r="JIZ2" i="34"/>
  <c r="JIY2" i="34"/>
  <c r="JIX2" i="34"/>
  <c r="JIW2" i="34"/>
  <c r="JIV2" i="34"/>
  <c r="JIU2" i="34"/>
  <c r="JIT2" i="34"/>
  <c r="JIS2" i="34"/>
  <c r="JIR2" i="34"/>
  <c r="JIQ2" i="34"/>
  <c r="JIP2" i="34"/>
  <c r="JIO2" i="34"/>
  <c r="JIN2" i="34"/>
  <c r="JIM2" i="34"/>
  <c r="JIL2" i="34"/>
  <c r="JIK2" i="34"/>
  <c r="JIJ2" i="34"/>
  <c r="JII2" i="34"/>
  <c r="JIH2" i="34"/>
  <c r="JIG2" i="34"/>
  <c r="JIF2" i="34"/>
  <c r="JIE2" i="34"/>
  <c r="JID2" i="34"/>
  <c r="JIC2" i="34"/>
  <c r="JIB2" i="34"/>
  <c r="JIA2" i="34"/>
  <c r="JHZ2" i="34"/>
  <c r="JHY2" i="34"/>
  <c r="JHX2" i="34"/>
  <c r="JHW2" i="34"/>
  <c r="JHV2" i="34"/>
  <c r="JHU2" i="34"/>
  <c r="JHT2" i="34"/>
  <c r="JHS2" i="34"/>
  <c r="JHR2" i="34"/>
  <c r="JHQ2" i="34"/>
  <c r="JHP2" i="34"/>
  <c r="JHO2" i="34"/>
  <c r="JHN2" i="34"/>
  <c r="JHM2" i="34"/>
  <c r="JHL2" i="34"/>
  <c r="JHK2" i="34"/>
  <c r="JHJ2" i="34"/>
  <c r="JHI2" i="34"/>
  <c r="JHH2" i="34"/>
  <c r="JHG2" i="34"/>
  <c r="JHF2" i="34"/>
  <c r="JHE2" i="34"/>
  <c r="JHD2" i="34"/>
  <c r="JHC2" i="34"/>
  <c r="JHB2" i="34"/>
  <c r="JHA2" i="34"/>
  <c r="JGZ2" i="34"/>
  <c r="JGY2" i="34"/>
  <c r="JGX2" i="34"/>
  <c r="JGW2" i="34"/>
  <c r="JGV2" i="34"/>
  <c r="JGU2" i="34"/>
  <c r="JGT2" i="34"/>
  <c r="JGS2" i="34"/>
  <c r="JGR2" i="34"/>
  <c r="JGQ2" i="34"/>
  <c r="JGP2" i="34"/>
  <c r="JGO2" i="34"/>
  <c r="JGN2" i="34"/>
  <c r="JGM2" i="34"/>
  <c r="JGL2" i="34"/>
  <c r="JGK2" i="34"/>
  <c r="JGJ2" i="34"/>
  <c r="JGI2" i="34"/>
  <c r="JGH2" i="34"/>
  <c r="JGG2" i="34"/>
  <c r="JGF2" i="34"/>
  <c r="JGE2" i="34"/>
  <c r="JGD2" i="34"/>
  <c r="JGC2" i="34"/>
  <c r="JGB2" i="34"/>
  <c r="JGA2" i="34"/>
  <c r="JFZ2" i="34"/>
  <c r="JFY2" i="34"/>
  <c r="JFX2" i="34"/>
  <c r="JFW2" i="34"/>
  <c r="JFV2" i="34"/>
  <c r="JFU2" i="34"/>
  <c r="JFT2" i="34"/>
  <c r="JFS2" i="34"/>
  <c r="JFR2" i="34"/>
  <c r="JFQ2" i="34"/>
  <c r="JFP2" i="34"/>
  <c r="JFO2" i="34"/>
  <c r="JFN2" i="34"/>
  <c r="JFM2" i="34"/>
  <c r="JFL2" i="34"/>
  <c r="JFK2" i="34"/>
  <c r="JFJ2" i="34"/>
  <c r="JFI2" i="34"/>
  <c r="JFH2" i="34"/>
  <c r="JFG2" i="34"/>
  <c r="JFF2" i="34"/>
  <c r="JFE2" i="34"/>
  <c r="JFD2" i="34"/>
  <c r="JFC2" i="34"/>
  <c r="JFB2" i="34"/>
  <c r="JFA2" i="34"/>
  <c r="JEZ2" i="34"/>
  <c r="JEY2" i="34"/>
  <c r="JEX2" i="34"/>
  <c r="JEW2" i="34"/>
  <c r="JEV2" i="34"/>
  <c r="JEU2" i="34"/>
  <c r="JET2" i="34"/>
  <c r="JES2" i="34"/>
  <c r="JER2" i="34"/>
  <c r="JEQ2" i="34"/>
  <c r="JEP2" i="34"/>
  <c r="JEO2" i="34"/>
  <c r="JEN2" i="34"/>
  <c r="JEM2" i="34"/>
  <c r="JEL2" i="34"/>
  <c r="JEK2" i="34"/>
  <c r="JEJ2" i="34"/>
  <c r="JEI2" i="34"/>
  <c r="JEH2" i="34"/>
  <c r="JEG2" i="34"/>
  <c r="JEF2" i="34"/>
  <c r="JEE2" i="34"/>
  <c r="JED2" i="34"/>
  <c r="JEC2" i="34"/>
  <c r="JEB2" i="34"/>
  <c r="JEA2" i="34"/>
  <c r="JDZ2" i="34"/>
  <c r="JDY2" i="34"/>
  <c r="JDX2" i="34"/>
  <c r="JDW2" i="34"/>
  <c r="JDV2" i="34"/>
  <c r="JDU2" i="34"/>
  <c r="JDT2" i="34"/>
  <c r="JDS2" i="34"/>
  <c r="JDR2" i="34"/>
  <c r="JDQ2" i="34"/>
  <c r="JDP2" i="34"/>
  <c r="JDO2" i="34"/>
  <c r="JDN2" i="34"/>
  <c r="JDM2" i="34"/>
  <c r="JDL2" i="34"/>
  <c r="JDK2" i="34"/>
  <c r="JDJ2" i="34"/>
  <c r="JDI2" i="34"/>
  <c r="JDH2" i="34"/>
  <c r="JDG2" i="34"/>
  <c r="JDF2" i="34"/>
  <c r="JDE2" i="34"/>
  <c r="JDD2" i="34"/>
  <c r="JDC2" i="34"/>
  <c r="JDB2" i="34"/>
  <c r="JDA2" i="34"/>
  <c r="JCZ2" i="34"/>
  <c r="JCY2" i="34"/>
  <c r="JCX2" i="34"/>
  <c r="JCW2" i="34"/>
  <c r="JCV2" i="34"/>
  <c r="JCU2" i="34"/>
  <c r="JCT2" i="34"/>
  <c r="JCS2" i="34"/>
  <c r="JCR2" i="34"/>
  <c r="JCQ2" i="34"/>
  <c r="JCP2" i="34"/>
  <c r="JCO2" i="34"/>
  <c r="JCN2" i="34"/>
  <c r="JCM2" i="34"/>
  <c r="JCL2" i="34"/>
  <c r="JCK2" i="34"/>
  <c r="JCJ2" i="34"/>
  <c r="JCI2" i="34"/>
  <c r="JCH2" i="34"/>
  <c r="JCG2" i="34"/>
  <c r="JCF2" i="34"/>
  <c r="JCE2" i="34"/>
  <c r="JCD2" i="34"/>
  <c r="JCC2" i="34"/>
  <c r="JCB2" i="34"/>
  <c r="JCA2" i="34"/>
  <c r="JBZ2" i="34"/>
  <c r="JBY2" i="34"/>
  <c r="JBX2" i="34"/>
  <c r="JBW2" i="34"/>
  <c r="JBV2" i="34"/>
  <c r="JBU2" i="34"/>
  <c r="JBT2" i="34"/>
  <c r="JBS2" i="34"/>
  <c r="JBR2" i="34"/>
  <c r="JBQ2" i="34"/>
  <c r="JBP2" i="34"/>
  <c r="JBO2" i="34"/>
  <c r="JBN2" i="34"/>
  <c r="JBM2" i="34"/>
  <c r="JBL2" i="34"/>
  <c r="JBK2" i="34"/>
  <c r="JBJ2" i="34"/>
  <c r="JBI2" i="34"/>
  <c r="JBH2" i="34"/>
  <c r="JBG2" i="34"/>
  <c r="JBF2" i="34"/>
  <c r="JBE2" i="34"/>
  <c r="JBD2" i="34"/>
  <c r="JBC2" i="34"/>
  <c r="JBB2" i="34"/>
  <c r="JBA2" i="34"/>
  <c r="JAZ2" i="34"/>
  <c r="JAY2" i="34"/>
  <c r="JAX2" i="34"/>
  <c r="JAW2" i="34"/>
  <c r="JAV2" i="34"/>
  <c r="JAU2" i="34"/>
  <c r="JAT2" i="34"/>
  <c r="JAS2" i="34"/>
  <c r="JAR2" i="34"/>
  <c r="JAQ2" i="34"/>
  <c r="JAP2" i="34"/>
  <c r="JAO2" i="34"/>
  <c r="JAN2" i="34"/>
  <c r="JAM2" i="34"/>
  <c r="JAL2" i="34"/>
  <c r="JAK2" i="34"/>
  <c r="JAJ2" i="34"/>
  <c r="JAI2" i="34"/>
  <c r="JAH2" i="34"/>
  <c r="JAG2" i="34"/>
  <c r="JAF2" i="34"/>
  <c r="JAE2" i="34"/>
  <c r="JAD2" i="34"/>
  <c r="JAC2" i="34"/>
  <c r="JAB2" i="34"/>
  <c r="JAA2" i="34"/>
  <c r="IZZ2" i="34"/>
  <c r="IZY2" i="34"/>
  <c r="IZX2" i="34"/>
  <c r="IZW2" i="34"/>
  <c r="IZV2" i="34"/>
  <c r="IZU2" i="34"/>
  <c r="IZT2" i="34"/>
  <c r="IZS2" i="34"/>
  <c r="IZR2" i="34"/>
  <c r="IZQ2" i="34"/>
  <c r="IZP2" i="34"/>
  <c r="IZO2" i="34"/>
  <c r="IZN2" i="34"/>
  <c r="IZM2" i="34"/>
  <c r="IZL2" i="34"/>
  <c r="IZK2" i="34"/>
  <c r="IZJ2" i="34"/>
  <c r="IZI2" i="34"/>
  <c r="IZH2" i="34"/>
  <c r="IZG2" i="34"/>
  <c r="IZF2" i="34"/>
  <c r="IZE2" i="34"/>
  <c r="IZD2" i="34"/>
  <c r="IZC2" i="34"/>
  <c r="IZB2" i="34"/>
  <c r="IZA2" i="34"/>
  <c r="IYZ2" i="34"/>
  <c r="IYY2" i="34"/>
  <c r="IYX2" i="34"/>
  <c r="IYW2" i="34"/>
  <c r="IYV2" i="34"/>
  <c r="IYU2" i="34"/>
  <c r="IYT2" i="34"/>
  <c r="IYS2" i="34"/>
  <c r="IYR2" i="34"/>
  <c r="IYQ2" i="34"/>
  <c r="IYP2" i="34"/>
  <c r="IYO2" i="34"/>
  <c r="IYN2" i="34"/>
  <c r="IYM2" i="34"/>
  <c r="IYL2" i="34"/>
  <c r="IYK2" i="34"/>
  <c r="IYJ2" i="34"/>
  <c r="IYI2" i="34"/>
  <c r="IYH2" i="34"/>
  <c r="IYG2" i="34"/>
  <c r="IYF2" i="34"/>
  <c r="IYE2" i="34"/>
  <c r="IYD2" i="34"/>
  <c r="IYC2" i="34"/>
  <c r="IYB2" i="34"/>
  <c r="IYA2" i="34"/>
  <c r="IXZ2" i="34"/>
  <c r="IXY2" i="34"/>
  <c r="IXX2" i="34"/>
  <c r="IXW2" i="34"/>
  <c r="IXV2" i="34"/>
  <c r="IXU2" i="34"/>
  <c r="IXT2" i="34"/>
  <c r="IXS2" i="34"/>
  <c r="IXR2" i="34"/>
  <c r="IXQ2" i="34"/>
  <c r="IXP2" i="34"/>
  <c r="IXO2" i="34"/>
  <c r="IXN2" i="34"/>
  <c r="IXM2" i="34"/>
  <c r="IXL2" i="34"/>
  <c r="IXK2" i="34"/>
  <c r="IXJ2" i="34"/>
  <c r="IXI2" i="34"/>
  <c r="IXH2" i="34"/>
  <c r="IXG2" i="34"/>
  <c r="IXF2" i="34"/>
  <c r="IXE2" i="34"/>
  <c r="IXD2" i="34"/>
  <c r="IXC2" i="34"/>
  <c r="IXB2" i="34"/>
  <c r="IXA2" i="34"/>
  <c r="IWZ2" i="34"/>
  <c r="IWY2" i="34"/>
  <c r="IWX2" i="34"/>
  <c r="IWW2" i="34"/>
  <c r="IWV2" i="34"/>
  <c r="IWU2" i="34"/>
  <c r="IWT2" i="34"/>
  <c r="IWS2" i="34"/>
  <c r="IWR2" i="34"/>
  <c r="IWQ2" i="34"/>
  <c r="IWP2" i="34"/>
  <c r="IWO2" i="34"/>
  <c r="IWN2" i="34"/>
  <c r="IWM2" i="34"/>
  <c r="IWL2" i="34"/>
  <c r="IWK2" i="34"/>
  <c r="IWJ2" i="34"/>
  <c r="IWI2" i="34"/>
  <c r="IWH2" i="34"/>
  <c r="IWG2" i="34"/>
  <c r="IWF2" i="34"/>
  <c r="IWE2" i="34"/>
  <c r="IWD2" i="34"/>
  <c r="IWC2" i="34"/>
  <c r="IWB2" i="34"/>
  <c r="IWA2" i="34"/>
  <c r="IVZ2" i="34"/>
  <c r="IVY2" i="34"/>
  <c r="IVX2" i="34"/>
  <c r="IVW2" i="34"/>
  <c r="IVV2" i="34"/>
  <c r="IVU2" i="34"/>
  <c r="IVT2" i="34"/>
  <c r="IVS2" i="34"/>
  <c r="IVR2" i="34"/>
  <c r="IVQ2" i="34"/>
  <c r="IVP2" i="34"/>
  <c r="IVO2" i="34"/>
  <c r="IVN2" i="34"/>
  <c r="IVM2" i="34"/>
  <c r="IVL2" i="34"/>
  <c r="IVK2" i="34"/>
  <c r="IVJ2" i="34"/>
  <c r="IVI2" i="34"/>
  <c r="IVH2" i="34"/>
  <c r="IVG2" i="34"/>
  <c r="IVF2" i="34"/>
  <c r="IVE2" i="34"/>
  <c r="IVD2" i="34"/>
  <c r="IVC2" i="34"/>
  <c r="IVB2" i="34"/>
  <c r="IVA2" i="34"/>
  <c r="IUZ2" i="34"/>
  <c r="IUY2" i="34"/>
  <c r="IUX2" i="34"/>
  <c r="IUW2" i="34"/>
  <c r="IUV2" i="34"/>
  <c r="IUU2" i="34"/>
  <c r="IUT2" i="34"/>
  <c r="IUS2" i="34"/>
  <c r="IUR2" i="34"/>
  <c r="IUQ2" i="34"/>
  <c r="IUP2" i="34"/>
  <c r="IUO2" i="34"/>
  <c r="IUN2" i="34"/>
  <c r="IUM2" i="34"/>
  <c r="IUL2" i="34"/>
  <c r="IUK2" i="34"/>
  <c r="IUJ2" i="34"/>
  <c r="IUI2" i="34"/>
  <c r="IUH2" i="34"/>
  <c r="IUG2" i="34"/>
  <c r="IUF2" i="34"/>
  <c r="IUE2" i="34"/>
  <c r="IUD2" i="34"/>
  <c r="IUC2" i="34"/>
  <c r="IUB2" i="34"/>
  <c r="IUA2" i="34"/>
  <c r="ITZ2" i="34"/>
  <c r="ITY2" i="34"/>
  <c r="ITX2" i="34"/>
  <c r="ITW2" i="34"/>
  <c r="ITV2" i="34"/>
  <c r="ITU2" i="34"/>
  <c r="ITT2" i="34"/>
  <c r="ITS2" i="34"/>
  <c r="ITR2" i="34"/>
  <c r="ITQ2" i="34"/>
  <c r="ITP2" i="34"/>
  <c r="ITO2" i="34"/>
  <c r="ITN2" i="34"/>
  <c r="ITM2" i="34"/>
  <c r="ITL2" i="34"/>
  <c r="ITK2" i="34"/>
  <c r="ITJ2" i="34"/>
  <c r="ITI2" i="34"/>
  <c r="ITH2" i="34"/>
  <c r="ITG2" i="34"/>
  <c r="ITF2" i="34"/>
  <c r="ITE2" i="34"/>
  <c r="ITD2" i="34"/>
  <c r="ITC2" i="34"/>
  <c r="ITB2" i="34"/>
  <c r="ITA2" i="34"/>
  <c r="ISZ2" i="34"/>
  <c r="ISY2" i="34"/>
  <c r="ISX2" i="34"/>
  <c r="ISW2" i="34"/>
  <c r="ISV2" i="34"/>
  <c r="ISU2" i="34"/>
  <c r="IST2" i="34"/>
  <c r="ISS2" i="34"/>
  <c r="ISR2" i="34"/>
  <c r="ISQ2" i="34"/>
  <c r="ISP2" i="34"/>
  <c r="ISO2" i="34"/>
  <c r="ISN2" i="34"/>
  <c r="ISM2" i="34"/>
  <c r="ISL2" i="34"/>
  <c r="ISK2" i="34"/>
  <c r="ISJ2" i="34"/>
  <c r="ISI2" i="34"/>
  <c r="ISH2" i="34"/>
  <c r="ISG2" i="34"/>
  <c r="ISF2" i="34"/>
  <c r="ISE2" i="34"/>
  <c r="ISD2" i="34"/>
  <c r="ISC2" i="34"/>
  <c r="ISB2" i="34"/>
  <c r="ISA2" i="34"/>
  <c r="IRZ2" i="34"/>
  <c r="IRY2" i="34"/>
  <c r="IRX2" i="34"/>
  <c r="IRW2" i="34"/>
  <c r="IRV2" i="34"/>
  <c r="IRU2" i="34"/>
  <c r="IRT2" i="34"/>
  <c r="IRS2" i="34"/>
  <c r="IRR2" i="34"/>
  <c r="IRQ2" i="34"/>
  <c r="IRP2" i="34"/>
  <c r="IRO2" i="34"/>
  <c r="IRN2" i="34"/>
  <c r="IRM2" i="34"/>
  <c r="IRL2" i="34"/>
  <c r="IRK2" i="34"/>
  <c r="IRJ2" i="34"/>
  <c r="IRI2" i="34"/>
  <c r="IRH2" i="34"/>
  <c r="IRG2" i="34"/>
  <c r="IRF2" i="34"/>
  <c r="IRE2" i="34"/>
  <c r="IRD2" i="34"/>
  <c r="IRC2" i="34"/>
  <c r="IRB2" i="34"/>
  <c r="IRA2" i="34"/>
  <c r="IQZ2" i="34"/>
  <c r="IQY2" i="34"/>
  <c r="IQX2" i="34"/>
  <c r="IQW2" i="34"/>
  <c r="IQV2" i="34"/>
  <c r="IQU2" i="34"/>
  <c r="IQT2" i="34"/>
  <c r="IQS2" i="34"/>
  <c r="IQR2" i="34"/>
  <c r="IQQ2" i="34"/>
  <c r="IQP2" i="34"/>
  <c r="IQO2" i="34"/>
  <c r="IQN2" i="34"/>
  <c r="IQM2" i="34"/>
  <c r="IQL2" i="34"/>
  <c r="IQK2" i="34"/>
  <c r="IQJ2" i="34"/>
  <c r="IQI2" i="34"/>
  <c r="IQH2" i="34"/>
  <c r="IQG2" i="34"/>
  <c r="IQF2" i="34"/>
  <c r="IQE2" i="34"/>
  <c r="IQD2" i="34"/>
  <c r="IQC2" i="34"/>
  <c r="IQB2" i="34"/>
  <c r="IQA2" i="34"/>
  <c r="IPZ2" i="34"/>
  <c r="IPY2" i="34"/>
  <c r="IPX2" i="34"/>
  <c r="IPW2" i="34"/>
  <c r="IPV2" i="34"/>
  <c r="IPU2" i="34"/>
  <c r="IPT2" i="34"/>
  <c r="IPS2" i="34"/>
  <c r="IPR2" i="34"/>
  <c r="IPQ2" i="34"/>
  <c r="IPP2" i="34"/>
  <c r="IPO2" i="34"/>
  <c r="IPN2" i="34"/>
  <c r="IPM2" i="34"/>
  <c r="IPL2" i="34"/>
  <c r="IPK2" i="34"/>
  <c r="IPJ2" i="34"/>
  <c r="IPI2" i="34"/>
  <c r="IPH2" i="34"/>
  <c r="IPG2" i="34"/>
  <c r="IPF2" i="34"/>
  <c r="IPE2" i="34"/>
  <c r="IPD2" i="34"/>
  <c r="IPC2" i="34"/>
  <c r="IPB2" i="34"/>
  <c r="IPA2" i="34"/>
  <c r="IOZ2" i="34"/>
  <c r="IOY2" i="34"/>
  <c r="IOX2" i="34"/>
  <c r="IOW2" i="34"/>
  <c r="IOV2" i="34"/>
  <c r="IOU2" i="34"/>
  <c r="IOT2" i="34"/>
  <c r="IOS2" i="34"/>
  <c r="IOR2" i="34"/>
  <c r="IOQ2" i="34"/>
  <c r="IOP2" i="34"/>
  <c r="IOO2" i="34"/>
  <c r="ION2" i="34"/>
  <c r="IOM2" i="34"/>
  <c r="IOL2" i="34"/>
  <c r="IOK2" i="34"/>
  <c r="IOJ2" i="34"/>
  <c r="IOI2" i="34"/>
  <c r="IOH2" i="34"/>
  <c r="IOG2" i="34"/>
  <c r="IOF2" i="34"/>
  <c r="IOE2" i="34"/>
  <c r="IOD2" i="34"/>
  <c r="IOC2" i="34"/>
  <c r="IOB2" i="34"/>
  <c r="IOA2" i="34"/>
  <c r="INZ2" i="34"/>
  <c r="INY2" i="34"/>
  <c r="INX2" i="34"/>
  <c r="INW2" i="34"/>
  <c r="INV2" i="34"/>
  <c r="INU2" i="34"/>
  <c r="INT2" i="34"/>
  <c r="INS2" i="34"/>
  <c r="INR2" i="34"/>
  <c r="INQ2" i="34"/>
  <c r="INP2" i="34"/>
  <c r="INO2" i="34"/>
  <c r="INN2" i="34"/>
  <c r="INM2" i="34"/>
  <c r="INL2" i="34"/>
  <c r="INK2" i="34"/>
  <c r="INJ2" i="34"/>
  <c r="INI2" i="34"/>
  <c r="INH2" i="34"/>
  <c r="ING2" i="34"/>
  <c r="INF2" i="34"/>
  <c r="INE2" i="34"/>
  <c r="IND2" i="34"/>
  <c r="INC2" i="34"/>
  <c r="INB2" i="34"/>
  <c r="INA2" i="34"/>
  <c r="IMZ2" i="34"/>
  <c r="IMY2" i="34"/>
  <c r="IMX2" i="34"/>
  <c r="IMW2" i="34"/>
  <c r="IMV2" i="34"/>
  <c r="IMU2" i="34"/>
  <c r="IMT2" i="34"/>
  <c r="IMS2" i="34"/>
  <c r="IMR2" i="34"/>
  <c r="IMQ2" i="34"/>
  <c r="IMP2" i="34"/>
  <c r="IMO2" i="34"/>
  <c r="IMN2" i="34"/>
  <c r="IMM2" i="34"/>
  <c r="IML2" i="34"/>
  <c r="IMK2" i="34"/>
  <c r="IMJ2" i="34"/>
  <c r="IMI2" i="34"/>
  <c r="IMH2" i="34"/>
  <c r="IMG2" i="34"/>
  <c r="IMF2" i="34"/>
  <c r="IME2" i="34"/>
  <c r="IMD2" i="34"/>
  <c r="IMC2" i="34"/>
  <c r="IMB2" i="34"/>
  <c r="IMA2" i="34"/>
  <c r="ILZ2" i="34"/>
  <c r="ILY2" i="34"/>
  <c r="ILX2" i="34"/>
  <c r="ILW2" i="34"/>
  <c r="ILV2" i="34"/>
  <c r="ILU2" i="34"/>
  <c r="ILT2" i="34"/>
  <c r="ILS2" i="34"/>
  <c r="ILR2" i="34"/>
  <c r="ILQ2" i="34"/>
  <c r="ILP2" i="34"/>
  <c r="ILO2" i="34"/>
  <c r="ILN2" i="34"/>
  <c r="ILM2" i="34"/>
  <c r="ILL2" i="34"/>
  <c r="ILK2" i="34"/>
  <c r="ILJ2" i="34"/>
  <c r="ILI2" i="34"/>
  <c r="ILH2" i="34"/>
  <c r="ILG2" i="34"/>
  <c r="ILF2" i="34"/>
  <c r="ILE2" i="34"/>
  <c r="ILD2" i="34"/>
  <c r="ILC2" i="34"/>
  <c r="ILB2" i="34"/>
  <c r="ILA2" i="34"/>
  <c r="IKZ2" i="34"/>
  <c r="IKY2" i="34"/>
  <c r="IKX2" i="34"/>
  <c r="IKW2" i="34"/>
  <c r="IKV2" i="34"/>
  <c r="IKU2" i="34"/>
  <c r="IKT2" i="34"/>
  <c r="IKS2" i="34"/>
  <c r="IKR2" i="34"/>
  <c r="IKQ2" i="34"/>
  <c r="IKP2" i="34"/>
  <c r="IKO2" i="34"/>
  <c r="IKN2" i="34"/>
  <c r="IKM2" i="34"/>
  <c r="IKL2" i="34"/>
  <c r="IKK2" i="34"/>
  <c r="IKJ2" i="34"/>
  <c r="IKI2" i="34"/>
  <c r="IKH2" i="34"/>
  <c r="IKG2" i="34"/>
  <c r="IKF2" i="34"/>
  <c r="IKE2" i="34"/>
  <c r="IKD2" i="34"/>
  <c r="IKC2" i="34"/>
  <c r="IKB2" i="34"/>
  <c r="IKA2" i="34"/>
  <c r="IJZ2" i="34"/>
  <c r="IJY2" i="34"/>
  <c r="IJX2" i="34"/>
  <c r="IJW2" i="34"/>
  <c r="IJV2" i="34"/>
  <c r="IJU2" i="34"/>
  <c r="IJT2" i="34"/>
  <c r="IJS2" i="34"/>
  <c r="IJR2" i="34"/>
  <c r="IJQ2" i="34"/>
  <c r="IJP2" i="34"/>
  <c r="IJO2" i="34"/>
  <c r="IJN2" i="34"/>
  <c r="IJM2" i="34"/>
  <c r="IJL2" i="34"/>
  <c r="IJK2" i="34"/>
  <c r="IJJ2" i="34"/>
  <c r="IJI2" i="34"/>
  <c r="IJH2" i="34"/>
  <c r="IJG2" i="34"/>
  <c r="IJF2" i="34"/>
  <c r="IJE2" i="34"/>
  <c r="IJD2" i="34"/>
  <c r="IJC2" i="34"/>
  <c r="IJB2" i="34"/>
  <c r="IJA2" i="34"/>
  <c r="IIZ2" i="34"/>
  <c r="IIY2" i="34"/>
  <c r="IIX2" i="34"/>
  <c r="IIW2" i="34"/>
  <c r="IIV2" i="34"/>
  <c r="IIU2" i="34"/>
  <c r="IIT2" i="34"/>
  <c r="IIS2" i="34"/>
  <c r="IIR2" i="34"/>
  <c r="IIQ2" i="34"/>
  <c r="IIP2" i="34"/>
  <c r="IIO2" i="34"/>
  <c r="IIN2" i="34"/>
  <c r="IIM2" i="34"/>
  <c r="IIL2" i="34"/>
  <c r="IIK2" i="34"/>
  <c r="IIJ2" i="34"/>
  <c r="III2" i="34"/>
  <c r="IIH2" i="34"/>
  <c r="IIG2" i="34"/>
  <c r="IIF2" i="34"/>
  <c r="IIE2" i="34"/>
  <c r="IID2" i="34"/>
  <c r="IIC2" i="34"/>
  <c r="IIB2" i="34"/>
  <c r="IIA2" i="34"/>
  <c r="IHZ2" i="34"/>
  <c r="IHY2" i="34"/>
  <c r="IHX2" i="34"/>
  <c r="IHW2" i="34"/>
  <c r="IHV2" i="34"/>
  <c r="IHU2" i="34"/>
  <c r="IHT2" i="34"/>
  <c r="IHS2" i="34"/>
  <c r="IHR2" i="34"/>
  <c r="IHQ2" i="34"/>
  <c r="IHP2" i="34"/>
  <c r="IHO2" i="34"/>
  <c r="IHN2" i="34"/>
  <c r="IHM2" i="34"/>
  <c r="IHL2" i="34"/>
  <c r="IHK2" i="34"/>
  <c r="IHJ2" i="34"/>
  <c r="IHI2" i="34"/>
  <c r="IHH2" i="34"/>
  <c r="IHG2" i="34"/>
  <c r="IHF2" i="34"/>
  <c r="IHE2" i="34"/>
  <c r="IHD2" i="34"/>
  <c r="IHC2" i="34"/>
  <c r="IHB2" i="34"/>
  <c r="IHA2" i="34"/>
  <c r="IGZ2" i="34"/>
  <c r="IGY2" i="34"/>
  <c r="IGX2" i="34"/>
  <c r="IGW2" i="34"/>
  <c r="IGV2" i="34"/>
  <c r="IGU2" i="34"/>
  <c r="IGT2" i="34"/>
  <c r="IGS2" i="34"/>
  <c r="IGR2" i="34"/>
  <c r="IGQ2" i="34"/>
  <c r="IGP2" i="34"/>
  <c r="IGO2" i="34"/>
  <c r="IGN2" i="34"/>
  <c r="IGM2" i="34"/>
  <c r="IGL2" i="34"/>
  <c r="IGK2" i="34"/>
  <c r="IGJ2" i="34"/>
  <c r="IGI2" i="34"/>
  <c r="IGH2" i="34"/>
  <c r="IGG2" i="34"/>
  <c r="IGF2" i="34"/>
  <c r="IGE2" i="34"/>
  <c r="IGD2" i="34"/>
  <c r="IGC2" i="34"/>
  <c r="IGB2" i="34"/>
  <c r="IGA2" i="34"/>
  <c r="IFZ2" i="34"/>
  <c r="IFY2" i="34"/>
  <c r="IFX2" i="34"/>
  <c r="IFW2" i="34"/>
  <c r="IFV2" i="34"/>
  <c r="IFU2" i="34"/>
  <c r="IFT2" i="34"/>
  <c r="IFS2" i="34"/>
  <c r="IFR2" i="34"/>
  <c r="IFQ2" i="34"/>
  <c r="IFP2" i="34"/>
  <c r="IFO2" i="34"/>
  <c r="IFN2" i="34"/>
  <c r="IFM2" i="34"/>
  <c r="IFL2" i="34"/>
  <c r="IFK2" i="34"/>
  <c r="IFJ2" i="34"/>
  <c r="IFI2" i="34"/>
  <c r="IFH2" i="34"/>
  <c r="IFG2" i="34"/>
  <c r="IFF2" i="34"/>
  <c r="IFE2" i="34"/>
  <c r="IFD2" i="34"/>
  <c r="IFC2" i="34"/>
  <c r="IFB2" i="34"/>
  <c r="IFA2" i="34"/>
  <c r="IEZ2" i="34"/>
  <c r="IEY2" i="34"/>
  <c r="IEX2" i="34"/>
  <c r="IEW2" i="34"/>
  <c r="IEV2" i="34"/>
  <c r="IEU2" i="34"/>
  <c r="IET2" i="34"/>
  <c r="IES2" i="34"/>
  <c r="IER2" i="34"/>
  <c r="IEQ2" i="34"/>
  <c r="IEP2" i="34"/>
  <c r="IEO2" i="34"/>
  <c r="IEN2" i="34"/>
  <c r="IEM2" i="34"/>
  <c r="IEL2" i="34"/>
  <c r="IEK2" i="34"/>
  <c r="IEJ2" i="34"/>
  <c r="IEI2" i="34"/>
  <c r="IEH2" i="34"/>
  <c r="IEG2" i="34"/>
  <c r="IEF2" i="34"/>
  <c r="IEE2" i="34"/>
  <c r="IED2" i="34"/>
  <c r="IEC2" i="34"/>
  <c r="IEB2" i="34"/>
  <c r="IEA2" i="34"/>
  <c r="IDZ2" i="34"/>
  <c r="IDY2" i="34"/>
  <c r="IDX2" i="34"/>
  <c r="IDW2" i="34"/>
  <c r="IDV2" i="34"/>
  <c r="IDU2" i="34"/>
  <c r="IDT2" i="34"/>
  <c r="IDS2" i="34"/>
  <c r="IDR2" i="34"/>
  <c r="IDQ2" i="34"/>
  <c r="IDP2" i="34"/>
  <c r="IDO2" i="34"/>
  <c r="IDN2" i="34"/>
  <c r="IDM2" i="34"/>
  <c r="IDL2" i="34"/>
  <c r="IDK2" i="34"/>
  <c r="IDJ2" i="34"/>
  <c r="IDI2" i="34"/>
  <c r="IDH2" i="34"/>
  <c r="IDG2" i="34"/>
  <c r="IDF2" i="34"/>
  <c r="IDE2" i="34"/>
  <c r="IDD2" i="34"/>
  <c r="IDC2" i="34"/>
  <c r="IDB2" i="34"/>
  <c r="IDA2" i="34"/>
  <c r="ICZ2" i="34"/>
  <c r="ICY2" i="34"/>
  <c r="ICX2" i="34"/>
  <c r="ICW2" i="34"/>
  <c r="ICV2" i="34"/>
  <c r="ICU2" i="34"/>
  <c r="ICT2" i="34"/>
  <c r="ICS2" i="34"/>
  <c r="ICR2" i="34"/>
  <c r="ICQ2" i="34"/>
  <c r="ICP2" i="34"/>
  <c r="ICO2" i="34"/>
  <c r="ICN2" i="34"/>
  <c r="ICM2" i="34"/>
  <c r="ICL2" i="34"/>
  <c r="ICK2" i="34"/>
  <c r="ICJ2" i="34"/>
  <c r="ICI2" i="34"/>
  <c r="ICH2" i="34"/>
  <c r="ICG2" i="34"/>
  <c r="ICF2" i="34"/>
  <c r="ICE2" i="34"/>
  <c r="ICD2" i="34"/>
  <c r="ICC2" i="34"/>
  <c r="ICB2" i="34"/>
  <c r="ICA2" i="34"/>
  <c r="IBZ2" i="34"/>
  <c r="IBY2" i="34"/>
  <c r="IBX2" i="34"/>
  <c r="IBW2" i="34"/>
  <c r="IBV2" i="34"/>
  <c r="IBU2" i="34"/>
  <c r="IBT2" i="34"/>
  <c r="IBS2" i="34"/>
  <c r="IBR2" i="34"/>
  <c r="IBQ2" i="34"/>
  <c r="IBP2" i="34"/>
  <c r="IBO2" i="34"/>
  <c r="IBN2" i="34"/>
  <c r="IBM2" i="34"/>
  <c r="IBL2" i="34"/>
  <c r="IBK2" i="34"/>
  <c r="IBJ2" i="34"/>
  <c r="IBI2" i="34"/>
  <c r="IBH2" i="34"/>
  <c r="IBG2" i="34"/>
  <c r="IBF2" i="34"/>
  <c r="IBE2" i="34"/>
  <c r="IBD2" i="34"/>
  <c r="IBC2" i="34"/>
  <c r="IBB2" i="34"/>
  <c r="IBA2" i="34"/>
  <c r="IAZ2" i="34"/>
  <c r="IAY2" i="34"/>
  <c r="IAX2" i="34"/>
  <c r="IAW2" i="34"/>
  <c r="IAV2" i="34"/>
  <c r="IAU2" i="34"/>
  <c r="IAT2" i="34"/>
  <c r="IAS2" i="34"/>
  <c r="IAR2" i="34"/>
  <c r="IAQ2" i="34"/>
  <c r="IAP2" i="34"/>
  <c r="IAO2" i="34"/>
  <c r="IAN2" i="34"/>
  <c r="IAM2" i="34"/>
  <c r="IAL2" i="34"/>
  <c r="IAK2" i="34"/>
  <c r="IAJ2" i="34"/>
  <c r="IAI2" i="34"/>
  <c r="IAH2" i="34"/>
  <c r="IAG2" i="34"/>
  <c r="IAF2" i="34"/>
  <c r="IAE2" i="34"/>
  <c r="IAD2" i="34"/>
  <c r="IAC2" i="34"/>
  <c r="IAB2" i="34"/>
  <c r="IAA2" i="34"/>
  <c r="HZZ2" i="34"/>
  <c r="HZY2" i="34"/>
  <c r="HZX2" i="34"/>
  <c r="HZW2" i="34"/>
  <c r="HZV2" i="34"/>
  <c r="HZU2" i="34"/>
  <c r="HZT2" i="34"/>
  <c r="HZS2" i="34"/>
  <c r="HZR2" i="34"/>
  <c r="HZQ2" i="34"/>
  <c r="HZP2" i="34"/>
  <c r="HZO2" i="34"/>
  <c r="HZN2" i="34"/>
  <c r="HZM2" i="34"/>
  <c r="HZL2" i="34"/>
  <c r="HZK2" i="34"/>
  <c r="HZJ2" i="34"/>
  <c r="HZI2" i="34"/>
  <c r="HZH2" i="34"/>
  <c r="HZG2" i="34"/>
  <c r="HZF2" i="34"/>
  <c r="HZE2" i="34"/>
  <c r="HZD2" i="34"/>
  <c r="HZC2" i="34"/>
  <c r="HZB2" i="34"/>
  <c r="HZA2" i="34"/>
  <c r="HYZ2" i="34"/>
  <c r="HYY2" i="34"/>
  <c r="HYX2" i="34"/>
  <c r="HYW2" i="34"/>
  <c r="HYV2" i="34"/>
  <c r="HYU2" i="34"/>
  <c r="HYT2" i="34"/>
  <c r="HYS2" i="34"/>
  <c r="HYR2" i="34"/>
  <c r="HYQ2" i="34"/>
  <c r="HYP2" i="34"/>
  <c r="HYO2" i="34"/>
  <c r="HYN2" i="34"/>
  <c r="HYM2" i="34"/>
  <c r="HYL2" i="34"/>
  <c r="HYK2" i="34"/>
  <c r="HYJ2" i="34"/>
  <c r="HYI2" i="34"/>
  <c r="HYH2" i="34"/>
  <c r="HYG2" i="34"/>
  <c r="HYF2" i="34"/>
  <c r="HYE2" i="34"/>
  <c r="HYD2" i="34"/>
  <c r="HYC2" i="34"/>
  <c r="HYB2" i="34"/>
  <c r="HYA2" i="34"/>
  <c r="HXZ2" i="34"/>
  <c r="HXY2" i="34"/>
  <c r="HXX2" i="34"/>
  <c r="HXW2" i="34"/>
  <c r="HXV2" i="34"/>
  <c r="HXU2" i="34"/>
  <c r="HXT2" i="34"/>
  <c r="HXS2" i="34"/>
  <c r="HXR2" i="34"/>
  <c r="HXQ2" i="34"/>
  <c r="HXP2" i="34"/>
  <c r="HXO2" i="34"/>
  <c r="HXN2" i="34"/>
  <c r="HXM2" i="34"/>
  <c r="HXL2" i="34"/>
  <c r="HXK2" i="34"/>
  <c r="HXJ2" i="34"/>
  <c r="HXI2" i="34"/>
  <c r="HXH2" i="34"/>
  <c r="HXG2" i="34"/>
  <c r="HXF2" i="34"/>
  <c r="HXE2" i="34"/>
  <c r="HXD2" i="34"/>
  <c r="HXC2" i="34"/>
  <c r="HXB2" i="34"/>
  <c r="HXA2" i="34"/>
  <c r="HWZ2" i="34"/>
  <c r="HWY2" i="34"/>
  <c r="HWX2" i="34"/>
  <c r="HWW2" i="34"/>
  <c r="HWV2" i="34"/>
  <c r="HWU2" i="34"/>
  <c r="HWT2" i="34"/>
  <c r="HWS2" i="34"/>
  <c r="HWR2" i="34"/>
  <c r="HWQ2" i="34"/>
  <c r="HWP2" i="34"/>
  <c r="HWO2" i="34"/>
  <c r="HWN2" i="34"/>
  <c r="HWM2" i="34"/>
  <c r="HWL2" i="34"/>
  <c r="HWK2" i="34"/>
  <c r="HWJ2" i="34"/>
  <c r="HWI2" i="34"/>
  <c r="HWH2" i="34"/>
  <c r="HWG2" i="34"/>
  <c r="HWF2" i="34"/>
  <c r="HWE2" i="34"/>
  <c r="HWD2" i="34"/>
  <c r="HWC2" i="34"/>
  <c r="HWB2" i="34"/>
  <c r="HWA2" i="34"/>
  <c r="HVZ2" i="34"/>
  <c r="HVY2" i="34"/>
  <c r="HVX2" i="34"/>
  <c r="HVW2" i="34"/>
  <c r="HVV2" i="34"/>
  <c r="HVU2" i="34"/>
  <c r="HVT2" i="34"/>
  <c r="HVS2" i="34"/>
  <c r="HVR2" i="34"/>
  <c r="HVQ2" i="34"/>
  <c r="HVP2" i="34"/>
  <c r="HVO2" i="34"/>
  <c r="HVN2" i="34"/>
  <c r="HVM2" i="34"/>
  <c r="HVL2" i="34"/>
  <c r="HVK2" i="34"/>
  <c r="HVJ2" i="34"/>
  <c r="HVI2" i="34"/>
  <c r="HVH2" i="34"/>
  <c r="HVG2" i="34"/>
  <c r="HVF2" i="34"/>
  <c r="HVE2" i="34"/>
  <c r="HVD2" i="34"/>
  <c r="HVC2" i="34"/>
  <c r="HVB2" i="34"/>
  <c r="HVA2" i="34"/>
  <c r="HUZ2" i="34"/>
  <c r="HUY2" i="34"/>
  <c r="HUX2" i="34"/>
  <c r="HUW2" i="34"/>
  <c r="HUV2" i="34"/>
  <c r="HUU2" i="34"/>
  <c r="HUT2" i="34"/>
  <c r="HUS2" i="34"/>
  <c r="HUR2" i="34"/>
  <c r="HUQ2" i="34"/>
  <c r="HUP2" i="34"/>
  <c r="HUO2" i="34"/>
  <c r="HUN2" i="34"/>
  <c r="HUM2" i="34"/>
  <c r="HUL2" i="34"/>
  <c r="HUK2" i="34"/>
  <c r="HUJ2" i="34"/>
  <c r="HUI2" i="34"/>
  <c r="HUH2" i="34"/>
  <c r="HUG2" i="34"/>
  <c r="HUF2" i="34"/>
  <c r="HUE2" i="34"/>
  <c r="HUD2" i="34"/>
  <c r="HUC2" i="34"/>
  <c r="HUB2" i="34"/>
  <c r="HUA2" i="34"/>
  <c r="HTZ2" i="34"/>
  <c r="HTY2" i="34"/>
  <c r="HTX2" i="34"/>
  <c r="HTW2" i="34"/>
  <c r="HTV2" i="34"/>
  <c r="HTU2" i="34"/>
  <c r="HTT2" i="34"/>
  <c r="HTS2" i="34"/>
  <c r="HTR2" i="34"/>
  <c r="HTQ2" i="34"/>
  <c r="HTP2" i="34"/>
  <c r="HTO2" i="34"/>
  <c r="HTN2" i="34"/>
  <c r="HTM2" i="34"/>
  <c r="HTL2" i="34"/>
  <c r="HTK2" i="34"/>
  <c r="HTJ2" i="34"/>
  <c r="HTI2" i="34"/>
  <c r="HTH2" i="34"/>
  <c r="HTG2" i="34"/>
  <c r="HTF2" i="34"/>
  <c r="HTE2" i="34"/>
  <c r="HTD2" i="34"/>
  <c r="HTC2" i="34"/>
  <c r="HTB2" i="34"/>
  <c r="HTA2" i="34"/>
  <c r="HSZ2" i="34"/>
  <c r="HSY2" i="34"/>
  <c r="HSX2" i="34"/>
  <c r="HSW2" i="34"/>
  <c r="HSV2" i="34"/>
  <c r="HSU2" i="34"/>
  <c r="HST2" i="34"/>
  <c r="HSS2" i="34"/>
  <c r="HSR2" i="34"/>
  <c r="HSQ2" i="34"/>
  <c r="HSP2" i="34"/>
  <c r="HSO2" i="34"/>
  <c r="HSN2" i="34"/>
  <c r="HSM2" i="34"/>
  <c r="HSL2" i="34"/>
  <c r="HSK2" i="34"/>
  <c r="HSJ2" i="34"/>
  <c r="HSI2" i="34"/>
  <c r="HSH2" i="34"/>
  <c r="HSG2" i="34"/>
  <c r="HSF2" i="34"/>
  <c r="HSE2" i="34"/>
  <c r="HSD2" i="34"/>
  <c r="HSC2" i="34"/>
  <c r="HSB2" i="34"/>
  <c r="HSA2" i="34"/>
  <c r="HRZ2" i="34"/>
  <c r="HRY2" i="34"/>
  <c r="HRX2" i="34"/>
  <c r="HRW2" i="34"/>
  <c r="HRV2" i="34"/>
  <c r="HRU2" i="34"/>
  <c r="HRT2" i="34"/>
  <c r="HRS2" i="34"/>
  <c r="HRR2" i="34"/>
  <c r="HRQ2" i="34"/>
  <c r="HRP2" i="34"/>
  <c r="HRO2" i="34"/>
  <c r="HRN2" i="34"/>
  <c r="HRM2" i="34"/>
  <c r="HRL2" i="34"/>
  <c r="HRK2" i="34"/>
  <c r="HRJ2" i="34"/>
  <c r="HRI2" i="34"/>
  <c r="HRH2" i="34"/>
  <c r="HRG2" i="34"/>
  <c r="HRF2" i="34"/>
  <c r="HRE2" i="34"/>
  <c r="HRD2" i="34"/>
  <c r="HRC2" i="34"/>
  <c r="HRB2" i="34"/>
  <c r="HRA2" i="34"/>
  <c r="HQZ2" i="34"/>
  <c r="HQY2" i="34"/>
  <c r="HQX2" i="34"/>
  <c r="HQW2" i="34"/>
  <c r="HQV2" i="34"/>
  <c r="HQU2" i="34"/>
  <c r="HQT2" i="34"/>
  <c r="HQS2" i="34"/>
  <c r="HQR2" i="34"/>
  <c r="HQQ2" i="34"/>
  <c r="HQP2" i="34"/>
  <c r="HQO2" i="34"/>
  <c r="HQN2" i="34"/>
  <c r="HQM2" i="34"/>
  <c r="HQL2" i="34"/>
  <c r="HQK2" i="34"/>
  <c r="HQJ2" i="34"/>
  <c r="HQI2" i="34"/>
  <c r="HQH2" i="34"/>
  <c r="HQG2" i="34"/>
  <c r="HQF2" i="34"/>
  <c r="HQE2" i="34"/>
  <c r="HQD2" i="34"/>
  <c r="HQC2" i="34"/>
  <c r="HQB2" i="34"/>
  <c r="HQA2" i="34"/>
  <c r="HPZ2" i="34"/>
  <c r="HPY2" i="34"/>
  <c r="HPX2" i="34"/>
  <c r="HPW2" i="34"/>
  <c r="HPV2" i="34"/>
  <c r="HPU2" i="34"/>
  <c r="HPT2" i="34"/>
  <c r="HPS2" i="34"/>
  <c r="HPR2" i="34"/>
  <c r="HPQ2" i="34"/>
  <c r="HPP2" i="34"/>
  <c r="HPO2" i="34"/>
  <c r="HPN2" i="34"/>
  <c r="HPM2" i="34"/>
  <c r="HPL2" i="34"/>
  <c r="HPK2" i="34"/>
  <c r="HPJ2" i="34"/>
  <c r="HPI2" i="34"/>
  <c r="HPH2" i="34"/>
  <c r="HPG2" i="34"/>
  <c r="HPF2" i="34"/>
  <c r="HPE2" i="34"/>
  <c r="HPD2" i="34"/>
  <c r="HPC2" i="34"/>
  <c r="HPB2" i="34"/>
  <c r="HPA2" i="34"/>
  <c r="HOZ2" i="34"/>
  <c r="HOY2" i="34"/>
  <c r="HOX2" i="34"/>
  <c r="HOW2" i="34"/>
  <c r="HOV2" i="34"/>
  <c r="HOU2" i="34"/>
  <c r="HOT2" i="34"/>
  <c r="HOS2" i="34"/>
  <c r="HOR2" i="34"/>
  <c r="HOQ2" i="34"/>
  <c r="HOP2" i="34"/>
  <c r="HOO2" i="34"/>
  <c r="HON2" i="34"/>
  <c r="HOM2" i="34"/>
  <c r="HOL2" i="34"/>
  <c r="HOK2" i="34"/>
  <c r="HOJ2" i="34"/>
  <c r="HOI2" i="34"/>
  <c r="HOH2" i="34"/>
  <c r="HOG2" i="34"/>
  <c r="HOF2" i="34"/>
  <c r="HOE2" i="34"/>
  <c r="HOD2" i="34"/>
  <c r="HOC2" i="34"/>
  <c r="HOB2" i="34"/>
  <c r="HOA2" i="34"/>
  <c r="HNZ2" i="34"/>
  <c r="HNY2" i="34"/>
  <c r="HNX2" i="34"/>
  <c r="HNW2" i="34"/>
  <c r="HNV2" i="34"/>
  <c r="HNU2" i="34"/>
  <c r="HNT2" i="34"/>
  <c r="HNS2" i="34"/>
  <c r="HNR2" i="34"/>
  <c r="HNQ2" i="34"/>
  <c r="HNP2" i="34"/>
  <c r="HNO2" i="34"/>
  <c r="HNN2" i="34"/>
  <c r="HNM2" i="34"/>
  <c r="HNL2" i="34"/>
  <c r="HNK2" i="34"/>
  <c r="HNJ2" i="34"/>
  <c r="HNI2" i="34"/>
  <c r="HNH2" i="34"/>
  <c r="HNG2" i="34"/>
  <c r="HNF2" i="34"/>
  <c r="HNE2" i="34"/>
  <c r="HND2" i="34"/>
  <c r="HNC2" i="34"/>
  <c r="HNB2" i="34"/>
  <c r="HNA2" i="34"/>
  <c r="HMZ2" i="34"/>
  <c r="HMY2" i="34"/>
  <c r="HMX2" i="34"/>
  <c r="HMW2" i="34"/>
  <c r="HMV2" i="34"/>
  <c r="HMU2" i="34"/>
  <c r="HMT2" i="34"/>
  <c r="HMS2" i="34"/>
  <c r="HMR2" i="34"/>
  <c r="HMQ2" i="34"/>
  <c r="HMP2" i="34"/>
  <c r="HMO2" i="34"/>
  <c r="HMN2" i="34"/>
  <c r="HMM2" i="34"/>
  <c r="HML2" i="34"/>
  <c r="HMK2" i="34"/>
  <c r="HMJ2" i="34"/>
  <c r="HMI2" i="34"/>
  <c r="HMH2" i="34"/>
  <c r="HMG2" i="34"/>
  <c r="HMF2" i="34"/>
  <c r="HME2" i="34"/>
  <c r="HMD2" i="34"/>
  <c r="HMC2" i="34"/>
  <c r="HMB2" i="34"/>
  <c r="HMA2" i="34"/>
  <c r="HLZ2" i="34"/>
  <c r="HLY2" i="34"/>
  <c r="HLX2" i="34"/>
  <c r="HLW2" i="34"/>
  <c r="HLV2" i="34"/>
  <c r="HLU2" i="34"/>
  <c r="HLT2" i="34"/>
  <c r="HLS2" i="34"/>
  <c r="HLR2" i="34"/>
  <c r="HLQ2" i="34"/>
  <c r="HLP2" i="34"/>
  <c r="HLO2" i="34"/>
  <c r="HLN2" i="34"/>
  <c r="HLM2" i="34"/>
  <c r="HLL2" i="34"/>
  <c r="HLK2" i="34"/>
  <c r="HLJ2" i="34"/>
  <c r="HLI2" i="34"/>
  <c r="HLH2" i="34"/>
  <c r="HLG2" i="34"/>
  <c r="HLF2" i="34"/>
  <c r="HLE2" i="34"/>
  <c r="HLD2" i="34"/>
  <c r="HLC2" i="34"/>
  <c r="HLB2" i="34"/>
  <c r="HLA2" i="34"/>
  <c r="HKZ2" i="34"/>
  <c r="HKY2" i="34"/>
  <c r="HKX2" i="34"/>
  <c r="HKW2" i="34"/>
  <c r="HKV2" i="34"/>
  <c r="HKU2" i="34"/>
  <c r="HKT2" i="34"/>
  <c r="HKS2" i="34"/>
  <c r="HKR2" i="34"/>
  <c r="HKQ2" i="34"/>
  <c r="HKP2" i="34"/>
  <c r="HKO2" i="34"/>
  <c r="HKN2" i="34"/>
  <c r="HKM2" i="34"/>
  <c r="HKL2" i="34"/>
  <c r="HKK2" i="34"/>
  <c r="HKJ2" i="34"/>
  <c r="HKI2" i="34"/>
  <c r="HKH2" i="34"/>
  <c r="HKG2" i="34"/>
  <c r="HKF2" i="34"/>
  <c r="HKE2" i="34"/>
  <c r="HKD2" i="34"/>
  <c r="HKC2" i="34"/>
  <c r="HKB2" i="34"/>
  <c r="HKA2" i="34"/>
  <c r="HJZ2" i="34"/>
  <c r="HJY2" i="34"/>
  <c r="HJX2" i="34"/>
  <c r="HJW2" i="34"/>
  <c r="HJV2" i="34"/>
  <c r="HJU2" i="34"/>
  <c r="HJT2" i="34"/>
  <c r="HJS2" i="34"/>
  <c r="HJR2" i="34"/>
  <c r="HJQ2" i="34"/>
  <c r="HJP2" i="34"/>
  <c r="HJO2" i="34"/>
  <c r="HJN2" i="34"/>
  <c r="HJM2" i="34"/>
  <c r="HJL2" i="34"/>
  <c r="HJK2" i="34"/>
  <c r="HJJ2" i="34"/>
  <c r="HJI2" i="34"/>
  <c r="HJH2" i="34"/>
  <c r="HJG2" i="34"/>
  <c r="HJF2" i="34"/>
  <c r="HJE2" i="34"/>
  <c r="HJD2" i="34"/>
  <c r="HJC2" i="34"/>
  <c r="HJB2" i="34"/>
  <c r="HJA2" i="34"/>
  <c r="HIZ2" i="34"/>
  <c r="HIY2" i="34"/>
  <c r="HIX2" i="34"/>
  <c r="HIW2" i="34"/>
  <c r="HIV2" i="34"/>
  <c r="HIU2" i="34"/>
  <c r="HIT2" i="34"/>
  <c r="HIS2" i="34"/>
  <c r="HIR2" i="34"/>
  <c r="HIQ2" i="34"/>
  <c r="HIP2" i="34"/>
  <c r="HIO2" i="34"/>
  <c r="HIN2" i="34"/>
  <c r="HIM2" i="34"/>
  <c r="HIL2" i="34"/>
  <c r="HIK2" i="34"/>
  <c r="HIJ2" i="34"/>
  <c r="HII2" i="34"/>
  <c r="HIH2" i="34"/>
  <c r="HIG2" i="34"/>
  <c r="HIF2" i="34"/>
  <c r="HIE2" i="34"/>
  <c r="HID2" i="34"/>
  <c r="HIC2" i="34"/>
  <c r="HIB2" i="34"/>
  <c r="HIA2" i="34"/>
  <c r="HHZ2" i="34"/>
  <c r="HHY2" i="34"/>
  <c r="HHX2" i="34"/>
  <c r="HHW2" i="34"/>
  <c r="HHV2" i="34"/>
  <c r="HHU2" i="34"/>
  <c r="HHT2" i="34"/>
  <c r="HHS2" i="34"/>
  <c r="HHR2" i="34"/>
  <c r="HHQ2" i="34"/>
  <c r="HHP2" i="34"/>
  <c r="HHO2" i="34"/>
  <c r="HHN2" i="34"/>
  <c r="HHM2" i="34"/>
  <c r="HHL2" i="34"/>
  <c r="HHK2" i="34"/>
  <c r="HHJ2" i="34"/>
  <c r="HHI2" i="34"/>
  <c r="HHH2" i="34"/>
  <c r="HHG2" i="34"/>
  <c r="HHF2" i="34"/>
  <c r="HHE2" i="34"/>
  <c r="HHD2" i="34"/>
  <c r="HHC2" i="34"/>
  <c r="HHB2" i="34"/>
  <c r="HHA2" i="34"/>
  <c r="HGZ2" i="34"/>
  <c r="HGY2" i="34"/>
  <c r="HGX2" i="34"/>
  <c r="HGW2" i="34"/>
  <c r="HGV2" i="34"/>
  <c r="HGU2" i="34"/>
  <c r="HGT2" i="34"/>
  <c r="HGS2" i="34"/>
  <c r="HGR2" i="34"/>
  <c r="HGQ2" i="34"/>
  <c r="HGP2" i="34"/>
  <c r="HGO2" i="34"/>
  <c r="HGN2" i="34"/>
  <c r="HGM2" i="34"/>
  <c r="HGL2" i="34"/>
  <c r="HGK2" i="34"/>
  <c r="HGJ2" i="34"/>
  <c r="HGI2" i="34"/>
  <c r="HGH2" i="34"/>
  <c r="HGG2" i="34"/>
  <c r="HGF2" i="34"/>
  <c r="HGE2" i="34"/>
  <c r="HGD2" i="34"/>
  <c r="HGC2" i="34"/>
  <c r="HGB2" i="34"/>
  <c r="HGA2" i="34"/>
  <c r="HFZ2" i="34"/>
  <c r="HFY2" i="34"/>
  <c r="HFX2" i="34"/>
  <c r="HFW2" i="34"/>
  <c r="HFV2" i="34"/>
  <c r="HFU2" i="34"/>
  <c r="HFT2" i="34"/>
  <c r="HFS2" i="34"/>
  <c r="HFR2" i="34"/>
  <c r="HFQ2" i="34"/>
  <c r="HFP2" i="34"/>
  <c r="HFO2" i="34"/>
  <c r="HFN2" i="34"/>
  <c r="HFM2" i="34"/>
  <c r="HFL2" i="34"/>
  <c r="HFK2" i="34"/>
  <c r="HFJ2" i="34"/>
  <c r="HFI2" i="34"/>
  <c r="HFH2" i="34"/>
  <c r="HFG2" i="34"/>
  <c r="HFF2" i="34"/>
  <c r="HFE2" i="34"/>
  <c r="HFD2" i="34"/>
  <c r="HFC2" i="34"/>
  <c r="HFB2" i="34"/>
  <c r="HFA2" i="34"/>
  <c r="HEZ2" i="34"/>
  <c r="HEY2" i="34"/>
  <c r="HEX2" i="34"/>
  <c r="HEW2" i="34"/>
  <c r="HEV2" i="34"/>
  <c r="HEU2" i="34"/>
  <c r="HET2" i="34"/>
  <c r="HES2" i="34"/>
  <c r="HER2" i="34"/>
  <c r="HEQ2" i="34"/>
  <c r="HEP2" i="34"/>
  <c r="HEO2" i="34"/>
  <c r="HEN2" i="34"/>
  <c r="HEM2" i="34"/>
  <c r="HEL2" i="34"/>
  <c r="HEK2" i="34"/>
  <c r="HEJ2" i="34"/>
  <c r="HEI2" i="34"/>
  <c r="HEH2" i="34"/>
  <c r="HEG2" i="34"/>
  <c r="HEF2" i="34"/>
  <c r="HEE2" i="34"/>
  <c r="HED2" i="34"/>
  <c r="HEC2" i="34"/>
  <c r="HEB2" i="34"/>
  <c r="HEA2" i="34"/>
  <c r="HDZ2" i="34"/>
  <c r="HDY2" i="34"/>
  <c r="HDX2" i="34"/>
  <c r="HDW2" i="34"/>
  <c r="HDV2" i="34"/>
  <c r="HDU2" i="34"/>
  <c r="HDT2" i="34"/>
  <c r="HDS2" i="34"/>
  <c r="HDR2" i="34"/>
  <c r="HDQ2" i="34"/>
  <c r="HDP2" i="34"/>
  <c r="HDO2" i="34"/>
  <c r="HDN2" i="34"/>
  <c r="HDM2" i="34"/>
  <c r="HDL2" i="34"/>
  <c r="HDK2" i="34"/>
  <c r="HDJ2" i="34"/>
  <c r="HDI2" i="34"/>
  <c r="HDH2" i="34"/>
  <c r="HDG2" i="34"/>
  <c r="HDF2" i="34"/>
  <c r="HDE2" i="34"/>
  <c r="HDD2" i="34"/>
  <c r="HDC2" i="34"/>
  <c r="HDB2" i="34"/>
  <c r="HDA2" i="34"/>
  <c r="HCZ2" i="34"/>
  <c r="HCY2" i="34"/>
  <c r="HCX2" i="34"/>
  <c r="HCW2" i="34"/>
  <c r="HCV2" i="34"/>
  <c r="HCU2" i="34"/>
  <c r="HCT2" i="34"/>
  <c r="HCS2" i="34"/>
  <c r="HCR2" i="34"/>
  <c r="HCQ2" i="34"/>
  <c r="HCP2" i="34"/>
  <c r="HCO2" i="34"/>
  <c r="HCN2" i="34"/>
  <c r="HCM2" i="34"/>
  <c r="HCL2" i="34"/>
  <c r="HCK2" i="34"/>
  <c r="HCJ2" i="34"/>
  <c r="HCI2" i="34"/>
  <c r="HCH2" i="34"/>
  <c r="HCG2" i="34"/>
  <c r="HCF2" i="34"/>
  <c r="HCE2" i="34"/>
  <c r="HCD2" i="34"/>
  <c r="HCC2" i="34"/>
  <c r="HCB2" i="34"/>
  <c r="HCA2" i="34"/>
  <c r="HBZ2" i="34"/>
  <c r="HBY2" i="34"/>
  <c r="HBX2" i="34"/>
  <c r="HBW2" i="34"/>
  <c r="HBV2" i="34"/>
  <c r="HBU2" i="34"/>
  <c r="HBT2" i="34"/>
  <c r="HBS2" i="34"/>
  <c r="HBR2" i="34"/>
  <c r="HBQ2" i="34"/>
  <c r="HBP2" i="34"/>
  <c r="HBO2" i="34"/>
  <c r="HBN2" i="34"/>
  <c r="HBM2" i="34"/>
  <c r="HBL2" i="34"/>
  <c r="HBK2" i="34"/>
  <c r="HBJ2" i="34"/>
  <c r="HBI2" i="34"/>
  <c r="HBH2" i="34"/>
  <c r="HBG2" i="34"/>
  <c r="HBF2" i="34"/>
  <c r="HBE2" i="34"/>
  <c r="HBD2" i="34"/>
  <c r="HBC2" i="34"/>
  <c r="HBB2" i="34"/>
  <c r="HBA2" i="34"/>
  <c r="HAZ2" i="34"/>
  <c r="HAY2" i="34"/>
  <c r="HAX2" i="34"/>
  <c r="HAW2" i="34"/>
  <c r="HAV2" i="34"/>
  <c r="HAU2" i="34"/>
  <c r="HAT2" i="34"/>
  <c r="HAS2" i="34"/>
  <c r="HAR2" i="34"/>
  <c r="HAQ2" i="34"/>
  <c r="HAP2" i="34"/>
  <c r="HAO2" i="34"/>
  <c r="HAN2" i="34"/>
  <c r="HAM2" i="34"/>
  <c r="HAL2" i="34"/>
  <c r="HAK2" i="34"/>
  <c r="HAJ2" i="34"/>
  <c r="HAI2" i="34"/>
  <c r="HAH2" i="34"/>
  <c r="HAG2" i="34"/>
  <c r="HAF2" i="34"/>
  <c r="HAE2" i="34"/>
  <c r="HAD2" i="34"/>
  <c r="HAC2" i="34"/>
  <c r="HAB2" i="34"/>
  <c r="HAA2" i="34"/>
  <c r="GZZ2" i="34"/>
  <c r="GZY2" i="34"/>
  <c r="GZX2" i="34"/>
  <c r="GZW2" i="34"/>
  <c r="GZV2" i="34"/>
  <c r="GZU2" i="34"/>
  <c r="GZT2" i="34"/>
  <c r="GZS2" i="34"/>
  <c r="GZR2" i="34"/>
  <c r="GZQ2" i="34"/>
  <c r="GZP2" i="34"/>
  <c r="GZO2" i="34"/>
  <c r="GZN2" i="34"/>
  <c r="GZM2" i="34"/>
  <c r="GZL2" i="34"/>
  <c r="GZK2" i="34"/>
  <c r="GZJ2" i="34"/>
  <c r="GZI2" i="34"/>
  <c r="GZH2" i="34"/>
  <c r="GZG2" i="34"/>
  <c r="GZF2" i="34"/>
  <c r="GZE2" i="34"/>
  <c r="GZD2" i="34"/>
  <c r="GZC2" i="34"/>
  <c r="GZB2" i="34"/>
  <c r="GZA2" i="34"/>
  <c r="GYZ2" i="34"/>
  <c r="GYY2" i="34"/>
  <c r="GYX2" i="34"/>
  <c r="GYW2" i="34"/>
  <c r="GYV2" i="34"/>
  <c r="GYU2" i="34"/>
  <c r="GYT2" i="34"/>
  <c r="GYS2" i="34"/>
  <c r="GYR2" i="34"/>
  <c r="GYQ2" i="34"/>
  <c r="GYP2" i="34"/>
  <c r="GYO2" i="34"/>
  <c r="GYN2" i="34"/>
  <c r="GYM2" i="34"/>
  <c r="GYL2" i="34"/>
  <c r="GYK2" i="34"/>
  <c r="GYJ2" i="34"/>
  <c r="GYI2" i="34"/>
  <c r="GYH2" i="34"/>
  <c r="GYG2" i="34"/>
  <c r="GYF2" i="34"/>
  <c r="GYE2" i="34"/>
  <c r="GYD2" i="34"/>
  <c r="GYC2" i="34"/>
  <c r="GYB2" i="34"/>
  <c r="GYA2" i="34"/>
  <c r="GXZ2" i="34"/>
  <c r="GXY2" i="34"/>
  <c r="GXX2" i="34"/>
  <c r="GXW2" i="34"/>
  <c r="GXV2" i="34"/>
  <c r="GXU2" i="34"/>
  <c r="GXT2" i="34"/>
  <c r="GXS2" i="34"/>
  <c r="GXR2" i="34"/>
  <c r="GXQ2" i="34"/>
  <c r="GXP2" i="34"/>
  <c r="GXO2" i="34"/>
  <c r="GXN2" i="34"/>
  <c r="GXM2" i="34"/>
  <c r="GXL2" i="34"/>
  <c r="GXK2" i="34"/>
  <c r="GXJ2" i="34"/>
  <c r="GXI2" i="34"/>
  <c r="GXH2" i="34"/>
  <c r="GXG2" i="34"/>
  <c r="GXF2" i="34"/>
  <c r="GXE2" i="34"/>
  <c r="GXD2" i="34"/>
  <c r="GXC2" i="34"/>
  <c r="GXB2" i="34"/>
  <c r="GXA2" i="34"/>
  <c r="GWZ2" i="34"/>
  <c r="GWY2" i="34"/>
  <c r="GWX2" i="34"/>
  <c r="GWW2" i="34"/>
  <c r="GWV2" i="34"/>
  <c r="GWU2" i="34"/>
  <c r="GWT2" i="34"/>
  <c r="GWS2" i="34"/>
  <c r="GWR2" i="34"/>
  <c r="GWQ2" i="34"/>
  <c r="GWP2" i="34"/>
  <c r="GWO2" i="34"/>
  <c r="GWN2" i="34"/>
  <c r="GWM2" i="34"/>
  <c r="GWL2" i="34"/>
  <c r="GWK2" i="34"/>
  <c r="GWJ2" i="34"/>
  <c r="GWI2" i="34"/>
  <c r="GWH2" i="34"/>
  <c r="GWG2" i="34"/>
  <c r="GWF2" i="34"/>
  <c r="GWE2" i="34"/>
  <c r="GWD2" i="34"/>
  <c r="GWC2" i="34"/>
  <c r="GWB2" i="34"/>
  <c r="GWA2" i="34"/>
  <c r="GVZ2" i="34"/>
  <c r="GVY2" i="34"/>
  <c r="GVX2" i="34"/>
  <c r="GVW2" i="34"/>
  <c r="GVV2" i="34"/>
  <c r="GVU2" i="34"/>
  <c r="GVT2" i="34"/>
  <c r="GVS2" i="34"/>
  <c r="GVR2" i="34"/>
  <c r="GVQ2" i="34"/>
  <c r="GVP2" i="34"/>
  <c r="GVO2" i="34"/>
  <c r="GVN2" i="34"/>
  <c r="GVM2" i="34"/>
  <c r="GVL2" i="34"/>
  <c r="GVK2" i="34"/>
  <c r="GVJ2" i="34"/>
  <c r="GVI2" i="34"/>
  <c r="GVH2" i="34"/>
  <c r="GVG2" i="34"/>
  <c r="GVF2" i="34"/>
  <c r="GVE2" i="34"/>
  <c r="GVD2" i="34"/>
  <c r="GVC2" i="34"/>
  <c r="GVB2" i="34"/>
  <c r="GVA2" i="34"/>
  <c r="GUZ2" i="34"/>
  <c r="GUY2" i="34"/>
  <c r="GUX2" i="34"/>
  <c r="GUW2" i="34"/>
  <c r="GUV2" i="34"/>
  <c r="GUU2" i="34"/>
  <c r="GUT2" i="34"/>
  <c r="GUS2" i="34"/>
  <c r="GUR2" i="34"/>
  <c r="GUQ2" i="34"/>
  <c r="GUP2" i="34"/>
  <c r="GUO2" i="34"/>
  <c r="GUN2" i="34"/>
  <c r="GUM2" i="34"/>
  <c r="GUL2" i="34"/>
  <c r="GUK2" i="34"/>
  <c r="GUJ2" i="34"/>
  <c r="GUI2" i="34"/>
  <c r="GUH2" i="34"/>
  <c r="GUG2" i="34"/>
  <c r="GUF2" i="34"/>
  <c r="GUE2" i="34"/>
  <c r="GUD2" i="34"/>
  <c r="GUC2" i="34"/>
  <c r="GUB2" i="34"/>
  <c r="GUA2" i="34"/>
  <c r="GTZ2" i="34"/>
  <c r="GTY2" i="34"/>
  <c r="GTX2" i="34"/>
  <c r="GTW2" i="34"/>
  <c r="GTV2" i="34"/>
  <c r="GTU2" i="34"/>
  <c r="GTT2" i="34"/>
  <c r="GTS2" i="34"/>
  <c r="GTR2" i="34"/>
  <c r="GTQ2" i="34"/>
  <c r="GTP2" i="34"/>
  <c r="GTO2" i="34"/>
  <c r="GTN2" i="34"/>
  <c r="GTM2" i="34"/>
  <c r="GTL2" i="34"/>
  <c r="GTK2" i="34"/>
  <c r="GTJ2" i="34"/>
  <c r="GTI2" i="34"/>
  <c r="GTH2" i="34"/>
  <c r="GTG2" i="34"/>
  <c r="GTF2" i="34"/>
  <c r="GTE2" i="34"/>
  <c r="GTD2" i="34"/>
  <c r="GTC2" i="34"/>
  <c r="GTB2" i="34"/>
  <c r="GTA2" i="34"/>
  <c r="GSZ2" i="34"/>
  <c r="GSY2" i="34"/>
  <c r="GSX2" i="34"/>
  <c r="GSW2" i="34"/>
  <c r="GSV2" i="34"/>
  <c r="GSU2" i="34"/>
  <c r="GST2" i="34"/>
  <c r="GSS2" i="34"/>
  <c r="GSR2" i="34"/>
  <c r="GSQ2" i="34"/>
  <c r="GSP2" i="34"/>
  <c r="GSO2" i="34"/>
  <c r="GSN2" i="34"/>
  <c r="GSM2" i="34"/>
  <c r="GSL2" i="34"/>
  <c r="GSK2" i="34"/>
  <c r="GSJ2" i="34"/>
  <c r="GSI2" i="34"/>
  <c r="GSH2" i="34"/>
  <c r="GSG2" i="34"/>
  <c r="GSF2" i="34"/>
  <c r="GSE2" i="34"/>
  <c r="GSD2" i="34"/>
  <c r="GSC2" i="34"/>
  <c r="GSB2" i="34"/>
  <c r="GSA2" i="34"/>
  <c r="GRZ2" i="34"/>
  <c r="GRY2" i="34"/>
  <c r="GRX2" i="34"/>
  <c r="GRW2" i="34"/>
  <c r="GRV2" i="34"/>
  <c r="GRU2" i="34"/>
  <c r="GRT2" i="34"/>
  <c r="GRS2" i="34"/>
  <c r="GRR2" i="34"/>
  <c r="GRQ2" i="34"/>
  <c r="GRP2" i="34"/>
  <c r="GRO2" i="34"/>
  <c r="GRN2" i="34"/>
  <c r="GRM2" i="34"/>
  <c r="GRL2" i="34"/>
  <c r="GRK2" i="34"/>
  <c r="GRJ2" i="34"/>
  <c r="GRI2" i="34"/>
  <c r="GRH2" i="34"/>
  <c r="GRG2" i="34"/>
  <c r="GRF2" i="34"/>
  <c r="GRE2" i="34"/>
  <c r="GRD2" i="34"/>
  <c r="GRC2" i="34"/>
  <c r="GRB2" i="34"/>
  <c r="GRA2" i="34"/>
  <c r="GQZ2" i="34"/>
  <c r="GQY2" i="34"/>
  <c r="GQX2" i="34"/>
  <c r="GQW2" i="34"/>
  <c r="GQV2" i="34"/>
  <c r="GQU2" i="34"/>
  <c r="GQT2" i="34"/>
  <c r="GQS2" i="34"/>
  <c r="GQR2" i="34"/>
  <c r="GQQ2" i="34"/>
  <c r="GQP2" i="34"/>
  <c r="GQO2" i="34"/>
  <c r="GQN2" i="34"/>
  <c r="GQM2" i="34"/>
  <c r="GQL2" i="34"/>
  <c r="GQK2" i="34"/>
  <c r="GQJ2" i="34"/>
  <c r="GQI2" i="34"/>
  <c r="GQH2" i="34"/>
  <c r="GQG2" i="34"/>
  <c r="GQF2" i="34"/>
  <c r="GQE2" i="34"/>
  <c r="GQD2" i="34"/>
  <c r="GQC2" i="34"/>
  <c r="GQB2" i="34"/>
  <c r="GQA2" i="34"/>
  <c r="GPZ2" i="34"/>
  <c r="GPY2" i="34"/>
  <c r="GPX2" i="34"/>
  <c r="GPW2" i="34"/>
  <c r="GPV2" i="34"/>
  <c r="GPU2" i="34"/>
  <c r="GPT2" i="34"/>
  <c r="GPS2" i="34"/>
  <c r="GPR2" i="34"/>
  <c r="GPQ2" i="34"/>
  <c r="GPP2" i="34"/>
  <c r="GPO2" i="34"/>
  <c r="GPN2" i="34"/>
  <c r="GPM2" i="34"/>
  <c r="GPL2" i="34"/>
  <c r="GPK2" i="34"/>
  <c r="GPJ2" i="34"/>
  <c r="GPI2" i="34"/>
  <c r="GPH2" i="34"/>
  <c r="GPG2" i="34"/>
  <c r="GPF2" i="34"/>
  <c r="GPE2" i="34"/>
  <c r="GPD2" i="34"/>
  <c r="GPC2" i="34"/>
  <c r="GPB2" i="34"/>
  <c r="GPA2" i="34"/>
  <c r="GOZ2" i="34"/>
  <c r="GOY2" i="34"/>
  <c r="GOX2" i="34"/>
  <c r="GOW2" i="34"/>
  <c r="GOV2" i="34"/>
  <c r="GOU2" i="34"/>
  <c r="GOT2" i="34"/>
  <c r="GOS2" i="34"/>
  <c r="GOR2" i="34"/>
  <c r="GOQ2" i="34"/>
  <c r="GOP2" i="34"/>
  <c r="GOO2" i="34"/>
  <c r="GON2" i="34"/>
  <c r="GOM2" i="34"/>
  <c r="GOL2" i="34"/>
  <c r="GOK2" i="34"/>
  <c r="GOJ2" i="34"/>
  <c r="GOI2" i="34"/>
  <c r="GOH2" i="34"/>
  <c r="GOG2" i="34"/>
  <c r="GOF2" i="34"/>
  <c r="GOE2" i="34"/>
  <c r="GOD2" i="34"/>
  <c r="GOC2" i="34"/>
  <c r="GOB2" i="34"/>
  <c r="GOA2" i="34"/>
  <c r="GNZ2" i="34"/>
  <c r="GNY2" i="34"/>
  <c r="GNX2" i="34"/>
  <c r="GNW2" i="34"/>
  <c r="GNV2" i="34"/>
  <c r="GNU2" i="34"/>
  <c r="GNT2" i="34"/>
  <c r="GNS2" i="34"/>
  <c r="GNR2" i="34"/>
  <c r="GNQ2" i="34"/>
  <c r="GNP2" i="34"/>
  <c r="GNO2" i="34"/>
  <c r="GNN2" i="34"/>
  <c r="GNM2" i="34"/>
  <c r="GNL2" i="34"/>
  <c r="GNK2" i="34"/>
  <c r="GNJ2" i="34"/>
  <c r="GNI2" i="34"/>
  <c r="GNH2" i="34"/>
  <c r="GNG2" i="34"/>
  <c r="GNF2" i="34"/>
  <c r="GNE2" i="34"/>
  <c r="GND2" i="34"/>
  <c r="GNC2" i="34"/>
  <c r="GNB2" i="34"/>
  <c r="GNA2" i="34"/>
  <c r="GMZ2" i="34"/>
  <c r="GMY2" i="34"/>
  <c r="GMX2" i="34"/>
  <c r="GMW2" i="34"/>
  <c r="GMV2" i="34"/>
  <c r="GMU2" i="34"/>
  <c r="GMT2" i="34"/>
  <c r="GMS2" i="34"/>
  <c r="GMR2" i="34"/>
  <c r="GMQ2" i="34"/>
  <c r="GMP2" i="34"/>
  <c r="GMO2" i="34"/>
  <c r="GMN2" i="34"/>
  <c r="GMM2" i="34"/>
  <c r="GML2" i="34"/>
  <c r="GMK2" i="34"/>
  <c r="GMJ2" i="34"/>
  <c r="GMI2" i="34"/>
  <c r="GMH2" i="34"/>
  <c r="GMG2" i="34"/>
  <c r="GMF2" i="34"/>
  <c r="GME2" i="34"/>
  <c r="GMD2" i="34"/>
  <c r="GMC2" i="34"/>
  <c r="GMB2" i="34"/>
  <c r="GMA2" i="34"/>
  <c r="GLZ2" i="34"/>
  <c r="GLY2" i="34"/>
  <c r="GLX2" i="34"/>
  <c r="GLW2" i="34"/>
  <c r="GLV2" i="34"/>
  <c r="GLU2" i="34"/>
  <c r="GLT2" i="34"/>
  <c r="GLS2" i="34"/>
  <c r="GLR2" i="34"/>
  <c r="GLQ2" i="34"/>
  <c r="GLP2" i="34"/>
  <c r="GLO2" i="34"/>
  <c r="GLN2" i="34"/>
  <c r="GLM2" i="34"/>
  <c r="GLL2" i="34"/>
  <c r="GLK2" i="34"/>
  <c r="GLJ2" i="34"/>
  <c r="GLI2" i="34"/>
  <c r="GLH2" i="34"/>
  <c r="GLG2" i="34"/>
  <c r="GLF2" i="34"/>
  <c r="GLE2" i="34"/>
  <c r="GLD2" i="34"/>
  <c r="GLC2" i="34"/>
  <c r="GLB2" i="34"/>
  <c r="GLA2" i="34"/>
  <c r="GKZ2" i="34"/>
  <c r="GKY2" i="34"/>
  <c r="GKX2" i="34"/>
  <c r="GKW2" i="34"/>
  <c r="GKV2" i="34"/>
  <c r="GKU2" i="34"/>
  <c r="GKT2" i="34"/>
  <c r="GKS2" i="34"/>
  <c r="GKR2" i="34"/>
  <c r="GKQ2" i="34"/>
  <c r="GKP2" i="34"/>
  <c r="GKO2" i="34"/>
  <c r="GKN2" i="34"/>
  <c r="GKM2" i="34"/>
  <c r="GKL2" i="34"/>
  <c r="GKK2" i="34"/>
  <c r="GKJ2" i="34"/>
  <c r="GKI2" i="34"/>
  <c r="GKH2" i="34"/>
  <c r="GKG2" i="34"/>
  <c r="GKF2" i="34"/>
  <c r="GKE2" i="34"/>
  <c r="GKD2" i="34"/>
  <c r="GKC2" i="34"/>
  <c r="GKB2" i="34"/>
  <c r="GKA2" i="34"/>
  <c r="GJZ2" i="34"/>
  <c r="GJY2" i="34"/>
  <c r="GJX2" i="34"/>
  <c r="GJW2" i="34"/>
  <c r="GJV2" i="34"/>
  <c r="GJU2" i="34"/>
  <c r="GJT2" i="34"/>
  <c r="GJS2" i="34"/>
  <c r="GJR2" i="34"/>
  <c r="GJQ2" i="34"/>
  <c r="GJP2" i="34"/>
  <c r="GJO2" i="34"/>
  <c r="GJN2" i="34"/>
  <c r="GJM2" i="34"/>
  <c r="GJL2" i="34"/>
  <c r="GJK2" i="34"/>
  <c r="GJJ2" i="34"/>
  <c r="GJI2" i="34"/>
  <c r="GJH2" i="34"/>
  <c r="GJG2" i="34"/>
  <c r="GJF2" i="34"/>
  <c r="GJE2" i="34"/>
  <c r="GJD2" i="34"/>
  <c r="GJC2" i="34"/>
  <c r="GJB2" i="34"/>
  <c r="GJA2" i="34"/>
  <c r="GIZ2" i="34"/>
  <c r="GIY2" i="34"/>
  <c r="GIX2" i="34"/>
  <c r="GIW2" i="34"/>
  <c r="GIV2" i="34"/>
  <c r="GIU2" i="34"/>
  <c r="GIT2" i="34"/>
  <c r="GIS2" i="34"/>
  <c r="GIR2" i="34"/>
  <c r="GIQ2" i="34"/>
  <c r="GIP2" i="34"/>
  <c r="GIO2" i="34"/>
  <c r="GIN2" i="34"/>
  <c r="GIM2" i="34"/>
  <c r="GIL2" i="34"/>
  <c r="GIK2" i="34"/>
  <c r="GIJ2" i="34"/>
  <c r="GII2" i="34"/>
  <c r="GIH2" i="34"/>
  <c r="GIG2" i="34"/>
  <c r="GIF2" i="34"/>
  <c r="GIE2" i="34"/>
  <c r="GID2" i="34"/>
  <c r="GIC2" i="34"/>
  <c r="GIB2" i="34"/>
  <c r="GIA2" i="34"/>
  <c r="GHZ2" i="34"/>
  <c r="GHY2" i="34"/>
  <c r="GHX2" i="34"/>
  <c r="GHW2" i="34"/>
  <c r="GHV2" i="34"/>
  <c r="GHU2" i="34"/>
  <c r="GHT2" i="34"/>
  <c r="GHS2" i="34"/>
  <c r="GHR2" i="34"/>
  <c r="GHQ2" i="34"/>
  <c r="GHP2" i="34"/>
  <c r="GHO2" i="34"/>
  <c r="GHN2" i="34"/>
  <c r="GHM2" i="34"/>
  <c r="GHL2" i="34"/>
  <c r="GHK2" i="34"/>
  <c r="GHJ2" i="34"/>
  <c r="GHI2" i="34"/>
  <c r="GHH2" i="34"/>
  <c r="GHG2" i="34"/>
  <c r="GHF2" i="34"/>
  <c r="GHE2" i="34"/>
  <c r="GHD2" i="34"/>
  <c r="GHC2" i="34"/>
  <c r="GHB2" i="34"/>
  <c r="GHA2" i="34"/>
  <c r="GGZ2" i="34"/>
  <c r="GGY2" i="34"/>
  <c r="GGX2" i="34"/>
  <c r="GGW2" i="34"/>
  <c r="GGV2" i="34"/>
  <c r="GGU2" i="34"/>
  <c r="GGT2" i="34"/>
  <c r="GGS2" i="34"/>
  <c r="GGR2" i="34"/>
  <c r="GGQ2" i="34"/>
  <c r="GGP2" i="34"/>
  <c r="GGO2" i="34"/>
  <c r="GGN2" i="34"/>
  <c r="GGM2" i="34"/>
  <c r="GGL2" i="34"/>
  <c r="GGK2" i="34"/>
  <c r="GGJ2" i="34"/>
  <c r="GGI2" i="34"/>
  <c r="GGH2" i="34"/>
  <c r="GGG2" i="34"/>
  <c r="GGF2" i="34"/>
  <c r="GGE2" i="34"/>
  <c r="GGD2" i="34"/>
  <c r="GGC2" i="34"/>
  <c r="GGB2" i="34"/>
  <c r="GGA2" i="34"/>
  <c r="GFZ2" i="34"/>
  <c r="GFY2" i="34"/>
  <c r="GFX2" i="34"/>
  <c r="GFW2" i="34"/>
  <c r="GFV2" i="34"/>
  <c r="GFU2" i="34"/>
  <c r="GFT2" i="34"/>
  <c r="GFS2" i="34"/>
  <c r="GFR2" i="34"/>
  <c r="GFQ2" i="34"/>
  <c r="GFP2" i="34"/>
  <c r="GFO2" i="34"/>
  <c r="GFN2" i="34"/>
  <c r="GFM2" i="34"/>
  <c r="GFL2" i="34"/>
  <c r="GFK2" i="34"/>
  <c r="GFJ2" i="34"/>
  <c r="GFI2" i="34"/>
  <c r="GFH2" i="34"/>
  <c r="GFG2" i="34"/>
  <c r="GFF2" i="34"/>
  <c r="GFE2" i="34"/>
  <c r="GFD2" i="34"/>
  <c r="GFC2" i="34"/>
  <c r="GFB2" i="34"/>
  <c r="GFA2" i="34"/>
  <c r="GEZ2" i="34"/>
  <c r="GEY2" i="34"/>
  <c r="GEX2" i="34"/>
  <c r="GEW2" i="34"/>
  <c r="GEV2" i="34"/>
  <c r="GEU2" i="34"/>
  <c r="GET2" i="34"/>
  <c r="GES2" i="34"/>
  <c r="GER2" i="34"/>
  <c r="GEQ2" i="34"/>
  <c r="GEP2" i="34"/>
  <c r="GEO2" i="34"/>
  <c r="GEN2" i="34"/>
  <c r="GEM2" i="34"/>
  <c r="GEL2" i="34"/>
  <c r="GEK2" i="34"/>
  <c r="GEJ2" i="34"/>
  <c r="GEI2" i="34"/>
  <c r="GEH2" i="34"/>
  <c r="GEG2" i="34"/>
  <c r="GEF2" i="34"/>
  <c r="GEE2" i="34"/>
  <c r="GED2" i="34"/>
  <c r="GEC2" i="34"/>
  <c r="GEB2" i="34"/>
  <c r="GEA2" i="34"/>
  <c r="GDZ2" i="34"/>
  <c r="GDY2" i="34"/>
  <c r="GDX2" i="34"/>
  <c r="GDW2" i="34"/>
  <c r="GDV2" i="34"/>
  <c r="GDU2" i="34"/>
  <c r="GDT2" i="34"/>
  <c r="GDS2" i="34"/>
  <c r="GDR2" i="34"/>
  <c r="GDQ2" i="34"/>
  <c r="GDP2" i="34"/>
  <c r="GDO2" i="34"/>
  <c r="GDN2" i="34"/>
  <c r="GDM2" i="34"/>
  <c r="GDL2" i="34"/>
  <c r="GDK2" i="34"/>
  <c r="GDJ2" i="34"/>
  <c r="GDI2" i="34"/>
  <c r="GDH2" i="34"/>
  <c r="GDG2" i="34"/>
  <c r="GDF2" i="34"/>
  <c r="GDE2" i="34"/>
  <c r="GDD2" i="34"/>
  <c r="GDC2" i="34"/>
  <c r="GDB2" i="34"/>
  <c r="GDA2" i="34"/>
  <c r="GCZ2" i="34"/>
  <c r="GCY2" i="34"/>
  <c r="GCX2" i="34"/>
  <c r="GCW2" i="34"/>
  <c r="GCV2" i="34"/>
  <c r="GCU2" i="34"/>
  <c r="GCT2" i="34"/>
  <c r="GCS2" i="34"/>
  <c r="GCR2" i="34"/>
  <c r="GCQ2" i="34"/>
  <c r="GCP2" i="34"/>
  <c r="GCO2" i="34"/>
  <c r="GCN2" i="34"/>
  <c r="GCM2" i="34"/>
  <c r="GCL2" i="34"/>
  <c r="GCK2" i="34"/>
  <c r="GCJ2" i="34"/>
  <c r="GCI2" i="34"/>
  <c r="GCH2" i="34"/>
  <c r="GCG2" i="34"/>
  <c r="GCF2" i="34"/>
  <c r="GCE2" i="34"/>
  <c r="GCD2" i="34"/>
  <c r="GCC2" i="34"/>
  <c r="GCB2" i="34"/>
  <c r="GCA2" i="34"/>
  <c r="GBZ2" i="34"/>
  <c r="GBY2" i="34"/>
  <c r="GBX2" i="34"/>
  <c r="GBW2" i="34"/>
  <c r="GBV2" i="34"/>
  <c r="GBU2" i="34"/>
  <c r="GBT2" i="34"/>
  <c r="GBS2" i="34"/>
  <c r="GBR2" i="34"/>
  <c r="GBQ2" i="34"/>
  <c r="GBP2" i="34"/>
  <c r="GBO2" i="34"/>
  <c r="GBN2" i="34"/>
  <c r="GBM2" i="34"/>
  <c r="GBL2" i="34"/>
  <c r="GBK2" i="34"/>
  <c r="GBJ2" i="34"/>
  <c r="GBI2" i="34"/>
  <c r="GBH2" i="34"/>
  <c r="GBG2" i="34"/>
  <c r="GBF2" i="34"/>
  <c r="GBE2" i="34"/>
  <c r="GBD2" i="34"/>
  <c r="GBC2" i="34"/>
  <c r="GBB2" i="34"/>
  <c r="GBA2" i="34"/>
  <c r="GAZ2" i="34"/>
  <c r="GAY2" i="34"/>
  <c r="GAX2" i="34"/>
  <c r="GAW2" i="34"/>
  <c r="GAV2" i="34"/>
  <c r="GAU2" i="34"/>
  <c r="GAT2" i="34"/>
  <c r="GAS2" i="34"/>
  <c r="GAR2" i="34"/>
  <c r="GAQ2" i="34"/>
  <c r="GAP2" i="34"/>
  <c r="GAO2" i="34"/>
  <c r="GAN2" i="34"/>
  <c r="GAM2" i="34"/>
  <c r="GAL2" i="34"/>
  <c r="GAK2" i="34"/>
  <c r="GAJ2" i="34"/>
  <c r="GAI2" i="34"/>
  <c r="GAH2" i="34"/>
  <c r="GAG2" i="34"/>
  <c r="GAF2" i="34"/>
  <c r="GAE2" i="34"/>
  <c r="GAD2" i="34"/>
  <c r="GAC2" i="34"/>
  <c r="GAB2" i="34"/>
  <c r="GAA2" i="34"/>
  <c r="FZZ2" i="34"/>
  <c r="FZY2" i="34"/>
  <c r="FZX2" i="34"/>
  <c r="FZW2" i="34"/>
  <c r="FZV2" i="34"/>
  <c r="FZU2" i="34"/>
  <c r="FZT2" i="34"/>
  <c r="FZS2" i="34"/>
  <c r="FZR2" i="34"/>
  <c r="FZQ2" i="34"/>
  <c r="FZP2" i="34"/>
  <c r="FZO2" i="34"/>
  <c r="FZN2" i="34"/>
  <c r="FZM2" i="34"/>
  <c r="FZL2" i="34"/>
  <c r="FZK2" i="34"/>
  <c r="FZJ2" i="34"/>
  <c r="FZI2" i="34"/>
  <c r="FZH2" i="34"/>
  <c r="FZG2" i="34"/>
  <c r="FZF2" i="34"/>
  <c r="FZE2" i="34"/>
  <c r="FZD2" i="34"/>
  <c r="FZC2" i="34"/>
  <c r="FZB2" i="34"/>
  <c r="FZA2" i="34"/>
  <c r="FYZ2" i="34"/>
  <c r="FYY2" i="34"/>
  <c r="FYX2" i="34"/>
  <c r="FYW2" i="34"/>
  <c r="FYV2" i="34"/>
  <c r="FYU2" i="34"/>
  <c r="FYT2" i="34"/>
  <c r="FYS2" i="34"/>
  <c r="FYR2" i="34"/>
  <c r="FYQ2" i="34"/>
  <c r="FYP2" i="34"/>
  <c r="FYO2" i="34"/>
  <c r="FYN2" i="34"/>
  <c r="FYM2" i="34"/>
  <c r="FYL2" i="34"/>
  <c r="FYK2" i="34"/>
  <c r="FYJ2" i="34"/>
  <c r="FYI2" i="34"/>
  <c r="FYH2" i="34"/>
  <c r="FYG2" i="34"/>
  <c r="FYF2" i="34"/>
  <c r="FYE2" i="34"/>
  <c r="FYD2" i="34"/>
  <c r="FYC2" i="34"/>
  <c r="FYB2" i="34"/>
  <c r="FYA2" i="34"/>
  <c r="FXZ2" i="34"/>
  <c r="FXY2" i="34"/>
  <c r="FXX2" i="34"/>
  <c r="FXW2" i="34"/>
  <c r="FXV2" i="34"/>
  <c r="FXU2" i="34"/>
  <c r="FXT2" i="34"/>
  <c r="FXS2" i="34"/>
  <c r="FXR2" i="34"/>
  <c r="FXQ2" i="34"/>
  <c r="FXP2" i="34"/>
  <c r="FXO2" i="34"/>
  <c r="FXN2" i="34"/>
  <c r="FXM2" i="34"/>
  <c r="FXL2" i="34"/>
  <c r="FXK2" i="34"/>
  <c r="FXJ2" i="34"/>
  <c r="FXI2" i="34"/>
  <c r="FXH2" i="34"/>
  <c r="FXG2" i="34"/>
  <c r="FXF2" i="34"/>
  <c r="FXE2" i="34"/>
  <c r="FXD2" i="34"/>
  <c r="FXC2" i="34"/>
  <c r="FXB2" i="34"/>
  <c r="FXA2" i="34"/>
  <c r="FWZ2" i="34"/>
  <c r="FWY2" i="34"/>
  <c r="FWX2" i="34"/>
  <c r="FWW2" i="34"/>
  <c r="FWV2" i="34"/>
  <c r="FWU2" i="34"/>
  <c r="FWT2" i="34"/>
  <c r="FWS2" i="34"/>
  <c r="FWR2" i="34"/>
  <c r="FWQ2" i="34"/>
  <c r="FWP2" i="34"/>
  <c r="FWO2" i="34"/>
  <c r="FWN2" i="34"/>
  <c r="FWM2" i="34"/>
  <c r="FWL2" i="34"/>
  <c r="FWK2" i="34"/>
  <c r="FWJ2" i="34"/>
  <c r="FWI2" i="34"/>
  <c r="FWH2" i="34"/>
  <c r="FWG2" i="34"/>
  <c r="FWF2" i="34"/>
  <c r="FWE2" i="34"/>
  <c r="FWD2" i="34"/>
  <c r="FWC2" i="34"/>
  <c r="FWB2" i="34"/>
  <c r="FWA2" i="34"/>
  <c r="FVZ2" i="34"/>
  <c r="FVY2" i="34"/>
  <c r="FVX2" i="34"/>
  <c r="FVW2" i="34"/>
  <c r="FVV2" i="34"/>
  <c r="FVU2" i="34"/>
  <c r="FVT2" i="34"/>
  <c r="FVS2" i="34"/>
  <c r="FVR2" i="34"/>
  <c r="FVQ2" i="34"/>
  <c r="FVP2" i="34"/>
  <c r="FVO2" i="34"/>
  <c r="FVN2" i="34"/>
  <c r="FVM2" i="34"/>
  <c r="FVL2" i="34"/>
  <c r="FVK2" i="34"/>
  <c r="FVJ2" i="34"/>
  <c r="FVI2" i="34"/>
  <c r="FVH2" i="34"/>
  <c r="FVG2" i="34"/>
  <c r="FVF2" i="34"/>
  <c r="FVE2" i="34"/>
  <c r="FVD2" i="34"/>
  <c r="FVC2" i="34"/>
  <c r="FVB2" i="34"/>
  <c r="FVA2" i="34"/>
  <c r="FUZ2" i="34"/>
  <c r="FUY2" i="34"/>
  <c r="FUX2" i="34"/>
  <c r="FUW2" i="34"/>
  <c r="FUV2" i="34"/>
  <c r="FUU2" i="34"/>
  <c r="FUT2" i="34"/>
  <c r="FUS2" i="34"/>
  <c r="FUR2" i="34"/>
  <c r="FUQ2" i="34"/>
  <c r="FUP2" i="34"/>
  <c r="FUO2" i="34"/>
  <c r="FUN2" i="34"/>
  <c r="FUM2" i="34"/>
  <c r="FUL2" i="34"/>
  <c r="FUK2" i="34"/>
  <c r="FUJ2" i="34"/>
  <c r="FUI2" i="34"/>
  <c r="FUH2" i="34"/>
  <c r="FUG2" i="34"/>
  <c r="FUF2" i="34"/>
  <c r="FUE2" i="34"/>
  <c r="FUD2" i="34"/>
  <c r="FUC2" i="34"/>
  <c r="FUB2" i="34"/>
  <c r="FUA2" i="34"/>
  <c r="FTZ2" i="34"/>
  <c r="FTY2" i="34"/>
  <c r="FTX2" i="34"/>
  <c r="FTW2" i="34"/>
  <c r="FTV2" i="34"/>
  <c r="FTU2" i="34"/>
  <c r="FTT2" i="34"/>
  <c r="FTS2" i="34"/>
  <c r="FTR2" i="34"/>
  <c r="FTQ2" i="34"/>
  <c r="FTP2" i="34"/>
  <c r="FTO2" i="34"/>
  <c r="FTN2" i="34"/>
  <c r="FTM2" i="34"/>
  <c r="FTL2" i="34"/>
  <c r="FTK2" i="34"/>
  <c r="FTJ2" i="34"/>
  <c r="FTI2" i="34"/>
  <c r="FTH2" i="34"/>
  <c r="FTG2" i="34"/>
  <c r="FTF2" i="34"/>
  <c r="FTE2" i="34"/>
  <c r="FTD2" i="34"/>
  <c r="FTC2" i="34"/>
  <c r="FTB2" i="34"/>
  <c r="FTA2" i="34"/>
  <c r="FSZ2" i="34"/>
  <c r="FSY2" i="34"/>
  <c r="FSX2" i="34"/>
  <c r="FSW2" i="34"/>
  <c r="FSV2" i="34"/>
  <c r="FSU2" i="34"/>
  <c r="FST2" i="34"/>
  <c r="FSS2" i="34"/>
  <c r="FSR2" i="34"/>
  <c r="FSQ2" i="34"/>
  <c r="FSP2" i="34"/>
  <c r="FSO2" i="34"/>
  <c r="FSN2" i="34"/>
  <c r="FSM2" i="34"/>
  <c r="FSL2" i="34"/>
  <c r="FSK2" i="34"/>
  <c r="FSJ2" i="34"/>
  <c r="FSI2" i="34"/>
  <c r="FSH2" i="34"/>
  <c r="FSG2" i="34"/>
  <c r="FSF2" i="34"/>
  <c r="FSE2" i="34"/>
  <c r="FSD2" i="34"/>
  <c r="FSC2" i="34"/>
  <c r="FSB2" i="34"/>
  <c r="FSA2" i="34"/>
  <c r="FRZ2" i="34"/>
  <c r="FRY2" i="34"/>
  <c r="FRX2" i="34"/>
  <c r="FRW2" i="34"/>
  <c r="FRV2" i="34"/>
  <c r="FRU2" i="34"/>
  <c r="FRT2" i="34"/>
  <c r="FRS2" i="34"/>
  <c r="FRR2" i="34"/>
  <c r="FRQ2" i="34"/>
  <c r="FRP2" i="34"/>
  <c r="FRO2" i="34"/>
  <c r="FRN2" i="34"/>
  <c r="FRM2" i="34"/>
  <c r="FRL2" i="34"/>
  <c r="FRK2" i="34"/>
  <c r="FRJ2" i="34"/>
  <c r="FRI2" i="34"/>
  <c r="FRH2" i="34"/>
  <c r="FRG2" i="34"/>
  <c r="FRF2" i="34"/>
  <c r="FRE2" i="34"/>
  <c r="FRD2" i="34"/>
  <c r="FRC2" i="34"/>
  <c r="FRB2" i="34"/>
  <c r="FRA2" i="34"/>
  <c r="FQZ2" i="34"/>
  <c r="FQY2" i="34"/>
  <c r="FQX2" i="34"/>
  <c r="FQW2" i="34"/>
  <c r="FQV2" i="34"/>
  <c r="FQU2" i="34"/>
  <c r="FQT2" i="34"/>
  <c r="FQS2" i="34"/>
  <c r="FQR2" i="34"/>
  <c r="FQQ2" i="34"/>
  <c r="FQP2" i="34"/>
  <c r="FQO2" i="34"/>
  <c r="FQN2" i="34"/>
  <c r="FQM2" i="34"/>
  <c r="FQL2" i="34"/>
  <c r="FQK2" i="34"/>
  <c r="FQJ2" i="34"/>
  <c r="FQI2" i="34"/>
  <c r="FQH2" i="34"/>
  <c r="FQG2" i="34"/>
  <c r="FQF2" i="34"/>
  <c r="FQE2" i="34"/>
  <c r="FQD2" i="34"/>
  <c r="FQC2" i="34"/>
  <c r="FQB2" i="34"/>
  <c r="FQA2" i="34"/>
  <c r="FPZ2" i="34"/>
  <c r="FPY2" i="34"/>
  <c r="FPX2" i="34"/>
  <c r="FPW2" i="34"/>
  <c r="FPV2" i="34"/>
  <c r="FPU2" i="34"/>
  <c r="FPT2" i="34"/>
  <c r="FPS2" i="34"/>
  <c r="FPR2" i="34"/>
  <c r="FPQ2" i="34"/>
  <c r="FPP2" i="34"/>
  <c r="FPO2" i="34"/>
  <c r="FPN2" i="34"/>
  <c r="FPM2" i="34"/>
  <c r="FPL2" i="34"/>
  <c r="FPK2" i="34"/>
  <c r="FPJ2" i="34"/>
  <c r="FPI2" i="34"/>
  <c r="FPH2" i="34"/>
  <c r="FPG2" i="34"/>
  <c r="FPF2" i="34"/>
  <c r="FPE2" i="34"/>
  <c r="FPD2" i="34"/>
  <c r="FPC2" i="34"/>
  <c r="FPB2" i="34"/>
  <c r="FPA2" i="34"/>
  <c r="FOZ2" i="34"/>
  <c r="FOY2" i="34"/>
  <c r="FOX2" i="34"/>
  <c r="FOW2" i="34"/>
  <c r="FOV2" i="34"/>
  <c r="FOU2" i="34"/>
  <c r="FOT2" i="34"/>
  <c r="FOS2" i="34"/>
  <c r="FOR2" i="34"/>
  <c r="FOQ2" i="34"/>
  <c r="FOP2" i="34"/>
  <c r="FOO2" i="34"/>
  <c r="FON2" i="34"/>
  <c r="FOM2" i="34"/>
  <c r="FOL2" i="34"/>
  <c r="FOK2" i="34"/>
  <c r="FOJ2" i="34"/>
  <c r="FOI2" i="34"/>
  <c r="FOH2" i="34"/>
  <c r="FOG2" i="34"/>
  <c r="FOF2" i="34"/>
  <c r="FOE2" i="34"/>
  <c r="FOD2" i="34"/>
  <c r="FOC2" i="34"/>
  <c r="FOB2" i="34"/>
  <c r="FOA2" i="34"/>
  <c r="FNZ2" i="34"/>
  <c r="FNY2" i="34"/>
  <c r="FNX2" i="34"/>
  <c r="FNW2" i="34"/>
  <c r="FNV2" i="34"/>
  <c r="FNU2" i="34"/>
  <c r="FNT2" i="34"/>
  <c r="FNS2" i="34"/>
  <c r="FNR2" i="34"/>
  <c r="FNQ2" i="34"/>
  <c r="FNP2" i="34"/>
  <c r="FNO2" i="34"/>
  <c r="FNN2" i="34"/>
  <c r="FNM2" i="34"/>
  <c r="FNL2" i="34"/>
  <c r="FNK2" i="34"/>
  <c r="FNJ2" i="34"/>
  <c r="FNI2" i="34"/>
  <c r="FNH2" i="34"/>
  <c r="FNG2" i="34"/>
  <c r="FNF2" i="34"/>
  <c r="FNE2" i="34"/>
  <c r="FND2" i="34"/>
  <c r="FNC2" i="34"/>
  <c r="FNB2" i="34"/>
  <c r="FNA2" i="34"/>
  <c r="FMZ2" i="34"/>
  <c r="FMY2" i="34"/>
  <c r="FMX2" i="34"/>
  <c r="FMW2" i="34"/>
  <c r="FMV2" i="34"/>
  <c r="FMU2" i="34"/>
  <c r="FMT2" i="34"/>
  <c r="FMS2" i="34"/>
  <c r="FMR2" i="34"/>
  <c r="FMQ2" i="34"/>
  <c r="FMP2" i="34"/>
  <c r="FMO2" i="34"/>
  <c r="FMN2" i="34"/>
  <c r="FMM2" i="34"/>
  <c r="FML2" i="34"/>
  <c r="FMK2" i="34"/>
  <c r="FMJ2" i="34"/>
  <c r="FMI2" i="34"/>
  <c r="FMH2" i="34"/>
  <c r="FMG2" i="34"/>
  <c r="FMF2" i="34"/>
  <c r="FME2" i="34"/>
  <c r="FMD2" i="34"/>
  <c r="FMC2" i="34"/>
  <c r="FMB2" i="34"/>
  <c r="FMA2" i="34"/>
  <c r="FLZ2" i="34"/>
  <c r="FLY2" i="34"/>
  <c r="FLX2" i="34"/>
  <c r="FLW2" i="34"/>
  <c r="FLV2" i="34"/>
  <c r="FLU2" i="34"/>
  <c r="FLT2" i="34"/>
  <c r="FLS2" i="34"/>
  <c r="FLR2" i="34"/>
  <c r="FLQ2" i="34"/>
  <c r="FLP2" i="34"/>
  <c r="FLO2" i="34"/>
  <c r="FLN2" i="34"/>
  <c r="FLM2" i="34"/>
  <c r="FLL2" i="34"/>
  <c r="FLK2" i="34"/>
  <c r="FLJ2" i="34"/>
  <c r="FLI2" i="34"/>
  <c r="FLH2" i="34"/>
  <c r="FLG2" i="34"/>
  <c r="FLF2" i="34"/>
  <c r="FLE2" i="34"/>
  <c r="FLD2" i="34"/>
  <c r="FLC2" i="34"/>
  <c r="FLB2" i="34"/>
  <c r="FLA2" i="34"/>
  <c r="FKZ2" i="34"/>
  <c r="FKY2" i="34"/>
  <c r="FKX2" i="34"/>
  <c r="FKW2" i="34"/>
  <c r="FKV2" i="34"/>
  <c r="FKU2" i="34"/>
  <c r="FKT2" i="34"/>
  <c r="FKS2" i="34"/>
  <c r="FKR2" i="34"/>
  <c r="FKQ2" i="34"/>
  <c r="FKP2" i="34"/>
  <c r="FKO2" i="34"/>
  <c r="FKN2" i="34"/>
  <c r="FKM2" i="34"/>
  <c r="FKL2" i="34"/>
  <c r="FKK2" i="34"/>
  <c r="FKJ2" i="34"/>
  <c r="FKI2" i="34"/>
  <c r="FKH2" i="34"/>
  <c r="FKG2" i="34"/>
  <c r="FKF2" i="34"/>
  <c r="FKE2" i="34"/>
  <c r="FKD2" i="34"/>
  <c r="FKC2" i="34"/>
  <c r="FKB2" i="34"/>
  <c r="FKA2" i="34"/>
  <c r="FJZ2" i="34"/>
  <c r="FJY2" i="34"/>
  <c r="FJX2" i="34"/>
  <c r="FJW2" i="34"/>
  <c r="FJV2" i="34"/>
  <c r="FJU2" i="34"/>
  <c r="FJT2" i="34"/>
  <c r="FJS2" i="34"/>
  <c r="FJR2" i="34"/>
  <c r="FJQ2" i="34"/>
  <c r="FJP2" i="34"/>
  <c r="FJO2" i="34"/>
  <c r="FJN2" i="34"/>
  <c r="FJM2" i="34"/>
  <c r="FJL2" i="34"/>
  <c r="FJK2" i="34"/>
  <c r="FJJ2" i="34"/>
  <c r="FJI2" i="34"/>
  <c r="FJH2" i="34"/>
  <c r="FJG2" i="34"/>
  <c r="FJF2" i="34"/>
  <c r="FJE2" i="34"/>
  <c r="FJD2" i="34"/>
  <c r="FJC2" i="34"/>
  <c r="FJB2" i="34"/>
  <c r="FJA2" i="34"/>
  <c r="FIZ2" i="34"/>
  <c r="FIY2" i="34"/>
  <c r="FIX2" i="34"/>
  <c r="FIW2" i="34"/>
  <c r="FIV2" i="34"/>
  <c r="FIU2" i="34"/>
  <c r="FIT2" i="34"/>
  <c r="FIS2" i="34"/>
  <c r="FIR2" i="34"/>
  <c r="FIQ2" i="34"/>
  <c r="FIP2" i="34"/>
  <c r="FIO2" i="34"/>
  <c r="FIN2" i="34"/>
  <c r="FIM2" i="34"/>
  <c r="FIL2" i="34"/>
  <c r="FIK2" i="34"/>
  <c r="FIJ2" i="34"/>
  <c r="FII2" i="34"/>
  <c r="FIH2" i="34"/>
  <c r="FIG2" i="34"/>
  <c r="FIF2" i="34"/>
  <c r="FIE2" i="34"/>
  <c r="FID2" i="34"/>
  <c r="FIC2" i="34"/>
  <c r="FIB2" i="34"/>
  <c r="FIA2" i="34"/>
  <c r="FHZ2" i="34"/>
  <c r="FHY2" i="34"/>
  <c r="FHX2" i="34"/>
  <c r="FHW2" i="34"/>
  <c r="FHV2" i="34"/>
  <c r="FHU2" i="34"/>
  <c r="FHT2" i="34"/>
  <c r="FHS2" i="34"/>
  <c r="FHR2" i="34"/>
  <c r="FHQ2" i="34"/>
  <c r="FHP2" i="34"/>
  <c r="FHO2" i="34"/>
  <c r="FHN2" i="34"/>
  <c r="FHM2" i="34"/>
  <c r="FHL2" i="34"/>
  <c r="FHK2" i="34"/>
  <c r="FHJ2" i="34"/>
  <c r="FHI2" i="34"/>
  <c r="FHH2" i="34"/>
  <c r="FHG2" i="34"/>
  <c r="FHF2" i="34"/>
  <c r="FHE2" i="34"/>
  <c r="FHD2" i="34"/>
  <c r="FHC2" i="34"/>
  <c r="FHB2" i="34"/>
  <c r="FHA2" i="34"/>
  <c r="FGZ2" i="34"/>
  <c r="FGY2" i="34"/>
  <c r="FGX2" i="34"/>
  <c r="FGW2" i="34"/>
  <c r="FGV2" i="34"/>
  <c r="FGU2" i="34"/>
  <c r="FGT2" i="34"/>
  <c r="FGS2" i="34"/>
  <c r="FGR2" i="34"/>
  <c r="FGQ2" i="34"/>
  <c r="FGP2" i="34"/>
  <c r="FGO2" i="34"/>
  <c r="FGN2" i="34"/>
  <c r="FGM2" i="34"/>
  <c r="FGL2" i="34"/>
  <c r="FGK2" i="34"/>
  <c r="FGJ2" i="34"/>
  <c r="FGI2" i="34"/>
  <c r="FGH2" i="34"/>
  <c r="FGG2" i="34"/>
  <c r="FGF2" i="34"/>
  <c r="FGE2" i="34"/>
  <c r="FGD2" i="34"/>
  <c r="FGC2" i="34"/>
  <c r="FGB2" i="34"/>
  <c r="FGA2" i="34"/>
  <c r="FFZ2" i="34"/>
  <c r="FFY2" i="34"/>
  <c r="FFX2" i="34"/>
  <c r="FFW2" i="34"/>
  <c r="FFV2" i="34"/>
  <c r="FFU2" i="34"/>
  <c r="FFT2" i="34"/>
  <c r="FFS2" i="34"/>
  <c r="FFR2" i="34"/>
  <c r="FFQ2" i="34"/>
  <c r="FFP2" i="34"/>
  <c r="FFO2" i="34"/>
  <c r="FFN2" i="34"/>
  <c r="FFM2" i="34"/>
  <c r="FFL2" i="34"/>
  <c r="FFK2" i="34"/>
  <c r="FFJ2" i="34"/>
  <c r="FFI2" i="34"/>
  <c r="FFH2" i="34"/>
  <c r="FFG2" i="34"/>
  <c r="FFF2" i="34"/>
  <c r="FFE2" i="34"/>
  <c r="FFD2" i="34"/>
  <c r="FFC2" i="34"/>
  <c r="FFB2" i="34"/>
  <c r="FFA2" i="34"/>
  <c r="FEZ2" i="34"/>
  <c r="FEY2" i="34"/>
  <c r="FEX2" i="34"/>
  <c r="FEW2" i="34"/>
  <c r="FEV2" i="34"/>
  <c r="FEU2" i="34"/>
  <c r="FET2" i="34"/>
  <c r="FES2" i="34"/>
  <c r="FER2" i="34"/>
  <c r="FEQ2" i="34"/>
  <c r="FEP2" i="34"/>
  <c r="FEO2" i="34"/>
  <c r="FEN2" i="34"/>
  <c r="FEM2" i="34"/>
  <c r="FEL2" i="34"/>
  <c r="FEK2" i="34"/>
  <c r="FEJ2" i="34"/>
  <c r="FEI2" i="34"/>
  <c r="FEH2" i="34"/>
  <c r="FEG2" i="34"/>
  <c r="FEF2" i="34"/>
  <c r="FEE2" i="34"/>
  <c r="FED2" i="34"/>
  <c r="FEC2" i="34"/>
  <c r="FEB2" i="34"/>
  <c r="FEA2" i="34"/>
  <c r="FDZ2" i="34"/>
  <c r="FDY2" i="34"/>
  <c r="FDX2" i="34"/>
  <c r="FDW2" i="34"/>
  <c r="FDV2" i="34"/>
  <c r="FDU2" i="34"/>
  <c r="FDT2" i="34"/>
  <c r="FDS2" i="34"/>
  <c r="FDR2" i="34"/>
  <c r="FDQ2" i="34"/>
  <c r="FDP2" i="34"/>
  <c r="FDO2" i="34"/>
  <c r="FDN2" i="34"/>
  <c r="FDM2" i="34"/>
  <c r="FDL2" i="34"/>
  <c r="FDK2" i="34"/>
  <c r="FDJ2" i="34"/>
  <c r="FDI2" i="34"/>
  <c r="FDH2" i="34"/>
  <c r="FDG2" i="34"/>
  <c r="FDF2" i="34"/>
  <c r="FDE2" i="34"/>
  <c r="FDD2" i="34"/>
  <c r="FDC2" i="34"/>
  <c r="FDB2" i="34"/>
  <c r="FDA2" i="34"/>
  <c r="FCZ2" i="34"/>
  <c r="FCY2" i="34"/>
  <c r="FCX2" i="34"/>
  <c r="FCW2" i="34"/>
  <c r="FCV2" i="34"/>
  <c r="FCU2" i="34"/>
  <c r="FCT2" i="34"/>
  <c r="FCS2" i="34"/>
  <c r="FCR2" i="34"/>
  <c r="FCQ2" i="34"/>
  <c r="FCP2" i="34"/>
  <c r="FCO2" i="34"/>
  <c r="FCN2" i="34"/>
  <c r="FCM2" i="34"/>
  <c r="FCL2" i="34"/>
  <c r="FCK2" i="34"/>
  <c r="FCJ2" i="34"/>
  <c r="FCI2" i="34"/>
  <c r="FCH2" i="34"/>
  <c r="FCG2" i="34"/>
  <c r="FCF2" i="34"/>
  <c r="FCE2" i="34"/>
  <c r="FCD2" i="34"/>
  <c r="FCC2" i="34"/>
  <c r="FCB2" i="34"/>
  <c r="FCA2" i="34"/>
  <c r="FBZ2" i="34"/>
  <c r="FBY2" i="34"/>
  <c r="FBX2" i="34"/>
  <c r="FBW2" i="34"/>
  <c r="FBV2" i="34"/>
  <c r="FBU2" i="34"/>
  <c r="FBT2" i="34"/>
  <c r="FBS2" i="34"/>
  <c r="FBR2" i="34"/>
  <c r="FBQ2" i="34"/>
  <c r="FBP2" i="34"/>
  <c r="FBO2" i="34"/>
  <c r="FBN2" i="34"/>
  <c r="FBM2" i="34"/>
  <c r="FBL2" i="34"/>
  <c r="FBK2" i="34"/>
  <c r="FBJ2" i="34"/>
  <c r="FBI2" i="34"/>
  <c r="FBH2" i="34"/>
  <c r="FBG2" i="34"/>
  <c r="FBF2" i="34"/>
  <c r="FBE2" i="34"/>
  <c r="FBD2" i="34"/>
  <c r="FBC2" i="34"/>
  <c r="FBB2" i="34"/>
  <c r="FBA2" i="34"/>
  <c r="FAZ2" i="34"/>
  <c r="FAY2" i="34"/>
  <c r="FAX2" i="34"/>
  <c r="FAW2" i="34"/>
  <c r="FAV2" i="34"/>
  <c r="FAU2" i="34"/>
  <c r="FAT2" i="34"/>
  <c r="FAS2" i="34"/>
  <c r="FAR2" i="34"/>
  <c r="FAQ2" i="34"/>
  <c r="FAP2" i="34"/>
  <c r="FAO2" i="34"/>
  <c r="FAN2" i="34"/>
  <c r="FAM2" i="34"/>
  <c r="FAL2" i="34"/>
  <c r="FAK2" i="34"/>
  <c r="FAJ2" i="34"/>
  <c r="FAI2" i="34"/>
  <c r="FAH2" i="34"/>
  <c r="FAG2" i="34"/>
  <c r="FAF2" i="34"/>
  <c r="FAE2" i="34"/>
  <c r="FAD2" i="34"/>
  <c r="FAC2" i="34"/>
  <c r="FAB2" i="34"/>
  <c r="FAA2" i="34"/>
  <c r="EZZ2" i="34"/>
  <c r="EZY2" i="34"/>
  <c r="EZX2" i="34"/>
  <c r="EZW2" i="34"/>
  <c r="EZV2" i="34"/>
  <c r="EZU2" i="34"/>
  <c r="EZT2" i="34"/>
  <c r="EZS2" i="34"/>
  <c r="EZR2" i="34"/>
  <c r="EZQ2" i="34"/>
  <c r="EZP2" i="34"/>
  <c r="EZO2" i="34"/>
  <c r="EZN2" i="34"/>
  <c r="EZM2" i="34"/>
  <c r="EZL2" i="34"/>
  <c r="EZK2" i="34"/>
  <c r="EZJ2" i="34"/>
  <c r="EZI2" i="34"/>
  <c r="EZH2" i="34"/>
  <c r="EZG2" i="34"/>
  <c r="EZF2" i="34"/>
  <c r="EZE2" i="34"/>
  <c r="EZD2" i="34"/>
  <c r="EZC2" i="34"/>
  <c r="EZB2" i="34"/>
  <c r="EZA2" i="34"/>
  <c r="EYZ2" i="34"/>
  <c r="EYY2" i="34"/>
  <c r="EYX2" i="34"/>
  <c r="EYW2" i="34"/>
  <c r="EYV2" i="34"/>
  <c r="EYU2" i="34"/>
  <c r="EYT2" i="34"/>
  <c r="EYS2" i="34"/>
  <c r="EYR2" i="34"/>
  <c r="EYQ2" i="34"/>
  <c r="EYP2" i="34"/>
  <c r="EYO2" i="34"/>
  <c r="EYN2" i="34"/>
  <c r="EYM2" i="34"/>
  <c r="EYL2" i="34"/>
  <c r="EYK2" i="34"/>
  <c r="EYJ2" i="34"/>
  <c r="EYI2" i="34"/>
  <c r="EYH2" i="34"/>
  <c r="EYG2" i="34"/>
  <c r="EYF2" i="34"/>
  <c r="EYE2" i="34"/>
  <c r="EYD2" i="34"/>
  <c r="EYC2" i="34"/>
  <c r="EYB2" i="34"/>
  <c r="EYA2" i="34"/>
  <c r="EXZ2" i="34"/>
  <c r="EXY2" i="34"/>
  <c r="EXX2" i="34"/>
  <c r="EXW2" i="34"/>
  <c r="EXV2" i="34"/>
  <c r="EXU2" i="34"/>
  <c r="EXT2" i="34"/>
  <c r="EXS2" i="34"/>
  <c r="EXR2" i="34"/>
  <c r="EXQ2" i="34"/>
  <c r="EXP2" i="34"/>
  <c r="EXO2" i="34"/>
  <c r="EXN2" i="34"/>
  <c r="EXM2" i="34"/>
  <c r="EXL2" i="34"/>
  <c r="EXK2" i="34"/>
  <c r="EXJ2" i="34"/>
  <c r="EXI2" i="34"/>
  <c r="EXH2" i="34"/>
  <c r="EXG2" i="34"/>
  <c r="EXF2" i="34"/>
  <c r="EXE2" i="34"/>
  <c r="EXD2" i="34"/>
  <c r="EXC2" i="34"/>
  <c r="EXB2" i="34"/>
  <c r="EXA2" i="34"/>
  <c r="EWZ2" i="34"/>
  <c r="EWY2" i="34"/>
  <c r="EWX2" i="34"/>
  <c r="EWW2" i="34"/>
  <c r="EWV2" i="34"/>
  <c r="EWU2" i="34"/>
  <c r="EWT2" i="34"/>
  <c r="EWS2" i="34"/>
  <c r="EWR2" i="34"/>
  <c r="EWQ2" i="34"/>
  <c r="EWP2" i="34"/>
  <c r="EWO2" i="34"/>
  <c r="EWN2" i="34"/>
  <c r="EWM2" i="34"/>
  <c r="EWL2" i="34"/>
  <c r="EWK2" i="34"/>
  <c r="EWJ2" i="34"/>
  <c r="EWI2" i="34"/>
  <c r="EWH2" i="34"/>
  <c r="EWG2" i="34"/>
  <c r="EWF2" i="34"/>
  <c r="EWE2" i="34"/>
  <c r="EWD2" i="34"/>
  <c r="EWC2" i="34"/>
  <c r="EWB2" i="34"/>
  <c r="EWA2" i="34"/>
  <c r="EVZ2" i="34"/>
  <c r="EVY2" i="34"/>
  <c r="EVX2" i="34"/>
  <c r="EVW2" i="34"/>
  <c r="EVV2" i="34"/>
  <c r="EVU2" i="34"/>
  <c r="EVT2" i="34"/>
  <c r="EVS2" i="34"/>
  <c r="EVR2" i="34"/>
  <c r="EVQ2" i="34"/>
  <c r="EVP2" i="34"/>
  <c r="EVO2" i="34"/>
  <c r="EVN2" i="34"/>
  <c r="EVM2" i="34"/>
  <c r="EVL2" i="34"/>
  <c r="EVK2" i="34"/>
  <c r="EVJ2" i="34"/>
  <c r="EVI2" i="34"/>
  <c r="EVH2" i="34"/>
  <c r="EVG2" i="34"/>
  <c r="EVF2" i="34"/>
  <c r="EVE2" i="34"/>
  <c r="EVD2" i="34"/>
  <c r="EVC2" i="34"/>
  <c r="EVB2" i="34"/>
  <c r="EVA2" i="34"/>
  <c r="EUZ2" i="34"/>
  <c r="EUY2" i="34"/>
  <c r="EUX2" i="34"/>
  <c r="EUW2" i="34"/>
  <c r="EUV2" i="34"/>
  <c r="EUU2" i="34"/>
  <c r="EUT2" i="34"/>
  <c r="EUS2" i="34"/>
  <c r="EUR2" i="34"/>
  <c r="EUQ2" i="34"/>
  <c r="EUP2" i="34"/>
  <c r="EUO2" i="34"/>
  <c r="EUN2" i="34"/>
  <c r="EUM2" i="34"/>
  <c r="EUL2" i="34"/>
  <c r="EUK2" i="34"/>
  <c r="EUJ2" i="34"/>
  <c r="EUI2" i="34"/>
  <c r="EUH2" i="34"/>
  <c r="EUG2" i="34"/>
  <c r="EUF2" i="34"/>
  <c r="EUE2" i="34"/>
  <c r="EUD2" i="34"/>
  <c r="EUC2" i="34"/>
  <c r="EUB2" i="34"/>
  <c r="EUA2" i="34"/>
  <c r="ETZ2" i="34"/>
  <c r="ETY2" i="34"/>
  <c r="ETX2" i="34"/>
  <c r="ETW2" i="34"/>
  <c r="ETV2" i="34"/>
  <c r="ETU2" i="34"/>
  <c r="ETT2" i="34"/>
  <c r="ETS2" i="34"/>
  <c r="ETR2" i="34"/>
  <c r="ETQ2" i="34"/>
  <c r="ETP2" i="34"/>
  <c r="ETO2" i="34"/>
  <c r="ETN2" i="34"/>
  <c r="ETM2" i="34"/>
  <c r="ETL2" i="34"/>
  <c r="ETK2" i="34"/>
  <c r="ETJ2" i="34"/>
  <c r="ETI2" i="34"/>
  <c r="ETH2" i="34"/>
  <c r="ETG2" i="34"/>
  <c r="ETF2" i="34"/>
  <c r="ETE2" i="34"/>
  <c r="ETD2" i="34"/>
  <c r="ETC2" i="34"/>
  <c r="ETB2" i="34"/>
  <c r="ETA2" i="34"/>
  <c r="ESZ2" i="34"/>
  <c r="ESY2" i="34"/>
  <c r="ESX2" i="34"/>
  <c r="ESW2" i="34"/>
  <c r="ESV2" i="34"/>
  <c r="ESU2" i="34"/>
  <c r="EST2" i="34"/>
  <c r="ESS2" i="34"/>
  <c r="ESR2" i="34"/>
  <c r="ESQ2" i="34"/>
  <c r="ESP2" i="34"/>
  <c r="ESO2" i="34"/>
  <c r="ESN2" i="34"/>
  <c r="ESM2" i="34"/>
  <c r="ESL2" i="34"/>
  <c r="ESK2" i="34"/>
  <c r="ESJ2" i="34"/>
  <c r="ESI2" i="34"/>
  <c r="ESH2" i="34"/>
  <c r="ESG2" i="34"/>
  <c r="ESF2" i="34"/>
  <c r="ESE2" i="34"/>
  <c r="ESD2" i="34"/>
  <c r="ESC2" i="34"/>
  <c r="ESB2" i="34"/>
  <c r="ESA2" i="34"/>
  <c r="ERZ2" i="34"/>
  <c r="ERY2" i="34"/>
  <c r="ERX2" i="34"/>
  <c r="ERW2" i="34"/>
  <c r="ERV2" i="34"/>
  <c r="ERU2" i="34"/>
  <c r="ERT2" i="34"/>
  <c r="ERS2" i="34"/>
  <c r="ERR2" i="34"/>
  <c r="ERQ2" i="34"/>
  <c r="ERP2" i="34"/>
  <c r="ERO2" i="34"/>
  <c r="ERN2" i="34"/>
  <c r="ERM2" i="34"/>
  <c r="ERL2" i="34"/>
  <c r="ERK2" i="34"/>
  <c r="ERJ2" i="34"/>
  <c r="ERI2" i="34"/>
  <c r="ERH2" i="34"/>
  <c r="ERG2" i="34"/>
  <c r="ERF2" i="34"/>
  <c r="ERE2" i="34"/>
  <c r="ERD2" i="34"/>
  <c r="ERC2" i="34"/>
  <c r="ERB2" i="34"/>
  <c r="ERA2" i="34"/>
  <c r="EQZ2" i="34"/>
  <c r="EQY2" i="34"/>
  <c r="EQX2" i="34"/>
  <c r="EQW2" i="34"/>
  <c r="EQV2" i="34"/>
  <c r="EQU2" i="34"/>
  <c r="EQT2" i="34"/>
  <c r="EQS2" i="34"/>
  <c r="EQR2" i="34"/>
  <c r="EQQ2" i="34"/>
  <c r="EQP2" i="34"/>
  <c r="EQO2" i="34"/>
  <c r="EQN2" i="34"/>
  <c r="EQM2" i="34"/>
  <c r="EQL2" i="34"/>
  <c r="EQK2" i="34"/>
  <c r="EQJ2" i="34"/>
  <c r="EQI2" i="34"/>
  <c r="EQH2" i="34"/>
  <c r="EQG2" i="34"/>
  <c r="EQF2" i="34"/>
  <c r="EQE2" i="34"/>
  <c r="EQD2" i="34"/>
  <c r="EQC2" i="34"/>
  <c r="EQB2" i="34"/>
  <c r="EQA2" i="34"/>
  <c r="EPZ2" i="34"/>
  <c r="EPY2" i="34"/>
  <c r="EPX2" i="34"/>
  <c r="EPW2" i="34"/>
  <c r="EPV2" i="34"/>
  <c r="EPU2" i="34"/>
  <c r="EPT2" i="34"/>
  <c r="EPS2" i="34"/>
  <c r="EPR2" i="34"/>
  <c r="EPQ2" i="34"/>
  <c r="EPP2" i="34"/>
  <c r="EPO2" i="34"/>
  <c r="EPN2" i="34"/>
  <c r="EPM2" i="34"/>
  <c r="EPL2" i="34"/>
  <c r="EPK2" i="34"/>
  <c r="EPJ2" i="34"/>
  <c r="EPI2" i="34"/>
  <c r="EPH2" i="34"/>
  <c r="EPG2" i="34"/>
  <c r="EPF2" i="34"/>
  <c r="EPE2" i="34"/>
  <c r="EPD2" i="34"/>
  <c r="EPC2" i="34"/>
  <c r="EPB2" i="34"/>
  <c r="EPA2" i="34"/>
  <c r="EOZ2" i="34"/>
  <c r="EOY2" i="34"/>
  <c r="EOX2" i="34"/>
  <c r="EOW2" i="34"/>
  <c r="EOV2" i="34"/>
  <c r="EOU2" i="34"/>
  <c r="EOT2" i="34"/>
  <c r="EOS2" i="34"/>
  <c r="EOR2" i="34"/>
  <c r="EOQ2" i="34"/>
  <c r="EOP2" i="34"/>
  <c r="EOO2" i="34"/>
  <c r="EON2" i="34"/>
  <c r="EOM2" i="34"/>
  <c r="EOL2" i="34"/>
  <c r="EOK2" i="34"/>
  <c r="EOJ2" i="34"/>
  <c r="EOI2" i="34"/>
  <c r="EOH2" i="34"/>
  <c r="EOG2" i="34"/>
  <c r="EOF2" i="34"/>
  <c r="EOE2" i="34"/>
  <c r="EOD2" i="34"/>
  <c r="EOC2" i="34"/>
  <c r="EOB2" i="34"/>
  <c r="EOA2" i="34"/>
  <c r="ENZ2" i="34"/>
  <c r="ENY2" i="34"/>
  <c r="ENX2" i="34"/>
  <c r="ENW2" i="34"/>
  <c r="ENV2" i="34"/>
  <c r="ENU2" i="34"/>
  <c r="ENT2" i="34"/>
  <c r="ENS2" i="34"/>
  <c r="ENR2" i="34"/>
  <c r="ENQ2" i="34"/>
  <c r="ENP2" i="34"/>
  <c r="ENO2" i="34"/>
  <c r="ENN2" i="34"/>
  <c r="ENM2" i="34"/>
  <c r="ENL2" i="34"/>
  <c r="ENK2" i="34"/>
  <c r="ENJ2" i="34"/>
  <c r="ENI2" i="34"/>
  <c r="ENH2" i="34"/>
  <c r="ENG2" i="34"/>
  <c r="ENF2" i="34"/>
  <c r="ENE2" i="34"/>
  <c r="END2" i="34"/>
  <c r="ENC2" i="34"/>
  <c r="ENB2" i="34"/>
  <c r="ENA2" i="34"/>
  <c r="EMZ2" i="34"/>
  <c r="EMY2" i="34"/>
  <c r="EMX2" i="34"/>
  <c r="EMW2" i="34"/>
  <c r="EMV2" i="34"/>
  <c r="EMU2" i="34"/>
  <c r="EMT2" i="34"/>
  <c r="EMS2" i="34"/>
  <c r="EMR2" i="34"/>
  <c r="EMQ2" i="34"/>
  <c r="EMP2" i="34"/>
  <c r="EMO2" i="34"/>
  <c r="EMN2" i="34"/>
  <c r="EMM2" i="34"/>
  <c r="EML2" i="34"/>
  <c r="EMK2" i="34"/>
  <c r="EMJ2" i="34"/>
  <c r="EMI2" i="34"/>
  <c r="EMH2" i="34"/>
  <c r="EMG2" i="34"/>
  <c r="EMF2" i="34"/>
  <c r="EME2" i="34"/>
  <c r="EMD2" i="34"/>
  <c r="EMC2" i="34"/>
  <c r="EMB2" i="34"/>
  <c r="EMA2" i="34"/>
  <c r="ELZ2" i="34"/>
  <c r="ELY2" i="34"/>
  <c r="ELX2" i="34"/>
  <c r="ELW2" i="34"/>
  <c r="ELV2" i="34"/>
  <c r="ELU2" i="34"/>
  <c r="ELT2" i="34"/>
  <c r="ELS2" i="34"/>
  <c r="ELR2" i="34"/>
  <c r="ELQ2" i="34"/>
  <c r="ELP2" i="34"/>
  <c r="ELO2" i="34"/>
  <c r="ELN2" i="34"/>
  <c r="ELM2" i="34"/>
  <c r="ELL2" i="34"/>
  <c r="ELK2" i="34"/>
  <c r="ELJ2" i="34"/>
  <c r="ELI2" i="34"/>
  <c r="ELH2" i="34"/>
  <c r="ELG2" i="34"/>
  <c r="ELF2" i="34"/>
  <c r="ELE2" i="34"/>
  <c r="ELD2" i="34"/>
  <c r="ELC2" i="34"/>
  <c r="ELB2" i="34"/>
  <c r="ELA2" i="34"/>
  <c r="EKZ2" i="34"/>
  <c r="EKY2" i="34"/>
  <c r="EKX2" i="34"/>
  <c r="EKW2" i="34"/>
  <c r="EKV2" i="34"/>
  <c r="EKU2" i="34"/>
  <c r="EKT2" i="34"/>
  <c r="EKS2" i="34"/>
  <c r="EKR2" i="34"/>
  <c r="EKQ2" i="34"/>
  <c r="EKP2" i="34"/>
  <c r="EKO2" i="34"/>
  <c r="EKN2" i="34"/>
  <c r="EKM2" i="34"/>
  <c r="EKL2" i="34"/>
  <c r="EKK2" i="34"/>
  <c r="EKJ2" i="34"/>
  <c r="EKI2" i="34"/>
  <c r="EKH2" i="34"/>
  <c r="EKG2" i="34"/>
  <c r="EKF2" i="34"/>
  <c r="EKE2" i="34"/>
  <c r="EKD2" i="34"/>
  <c r="EKC2" i="34"/>
  <c r="EKB2" i="34"/>
  <c r="EKA2" i="34"/>
  <c r="EJZ2" i="34"/>
  <c r="EJY2" i="34"/>
  <c r="EJX2" i="34"/>
  <c r="EJW2" i="34"/>
  <c r="EJV2" i="34"/>
  <c r="EJU2" i="34"/>
  <c r="EJT2" i="34"/>
  <c r="EJS2" i="34"/>
  <c r="EJR2" i="34"/>
  <c r="EJQ2" i="34"/>
  <c r="EJP2" i="34"/>
  <c r="EJO2" i="34"/>
  <c r="EJN2" i="34"/>
  <c r="EJM2" i="34"/>
  <c r="EJL2" i="34"/>
  <c r="EJK2" i="34"/>
  <c r="EJJ2" i="34"/>
  <c r="EJI2" i="34"/>
  <c r="EJH2" i="34"/>
  <c r="EJG2" i="34"/>
  <c r="EJF2" i="34"/>
  <c r="EJE2" i="34"/>
  <c r="EJD2" i="34"/>
  <c r="EJC2" i="34"/>
  <c r="EJB2" i="34"/>
  <c r="EJA2" i="34"/>
  <c r="EIZ2" i="34"/>
  <c r="EIY2" i="34"/>
  <c r="EIX2" i="34"/>
  <c r="EIW2" i="34"/>
  <c r="EIV2" i="34"/>
  <c r="EIU2" i="34"/>
  <c r="EIT2" i="34"/>
  <c r="EIS2" i="34"/>
  <c r="EIR2" i="34"/>
  <c r="EIQ2" i="34"/>
  <c r="EIP2" i="34"/>
  <c r="EIO2" i="34"/>
  <c r="EIN2" i="34"/>
  <c r="EIM2" i="34"/>
  <c r="EIL2" i="34"/>
  <c r="EIK2" i="34"/>
  <c r="EIJ2" i="34"/>
  <c r="EII2" i="34"/>
  <c r="EIH2" i="34"/>
  <c r="EIG2" i="34"/>
  <c r="EIF2" i="34"/>
  <c r="EIE2" i="34"/>
  <c r="EID2" i="34"/>
  <c r="EIC2" i="34"/>
  <c r="EIB2" i="34"/>
  <c r="EIA2" i="34"/>
  <c r="EHZ2" i="34"/>
  <c r="EHY2" i="34"/>
  <c r="EHX2" i="34"/>
  <c r="EHW2" i="34"/>
  <c r="EHV2" i="34"/>
  <c r="EHU2" i="34"/>
  <c r="EHT2" i="34"/>
  <c r="EHS2" i="34"/>
  <c r="EHR2" i="34"/>
  <c r="EHQ2" i="34"/>
  <c r="EHP2" i="34"/>
  <c r="EHO2" i="34"/>
  <c r="EHN2" i="34"/>
  <c r="EHM2" i="34"/>
  <c r="EHL2" i="34"/>
  <c r="EHK2" i="34"/>
  <c r="EHJ2" i="34"/>
  <c r="EHI2" i="34"/>
  <c r="EHH2" i="34"/>
  <c r="EHG2" i="34"/>
  <c r="EHF2" i="34"/>
  <c r="EHE2" i="34"/>
  <c r="EHD2" i="34"/>
  <c r="EHC2" i="34"/>
  <c r="EHB2" i="34"/>
  <c r="EHA2" i="34"/>
  <c r="EGZ2" i="34"/>
  <c r="EGY2" i="34"/>
  <c r="EGX2" i="34"/>
  <c r="EGW2" i="34"/>
  <c r="EGV2" i="34"/>
  <c r="EGU2" i="34"/>
  <c r="EGT2" i="34"/>
  <c r="EGS2" i="34"/>
  <c r="EGR2" i="34"/>
  <c r="EGQ2" i="34"/>
  <c r="EGP2" i="34"/>
  <c r="EGO2" i="34"/>
  <c r="EGN2" i="34"/>
  <c r="EGM2" i="34"/>
  <c r="EGL2" i="34"/>
  <c r="EGK2" i="34"/>
  <c r="EGJ2" i="34"/>
  <c r="EGI2" i="34"/>
  <c r="EGH2" i="34"/>
  <c r="EGG2" i="34"/>
  <c r="EGF2" i="34"/>
  <c r="EGE2" i="34"/>
  <c r="EGD2" i="34"/>
  <c r="EGC2" i="34"/>
  <c r="EGB2" i="34"/>
  <c r="EGA2" i="34"/>
  <c r="EFZ2" i="34"/>
  <c r="EFY2" i="34"/>
  <c r="EFX2" i="34"/>
  <c r="EFW2" i="34"/>
  <c r="EFV2" i="34"/>
  <c r="EFU2" i="34"/>
  <c r="EFT2" i="34"/>
  <c r="EFS2" i="34"/>
  <c r="EFR2" i="34"/>
  <c r="EFQ2" i="34"/>
  <c r="EFP2" i="34"/>
  <c r="EFO2" i="34"/>
  <c r="EFN2" i="34"/>
  <c r="EFM2" i="34"/>
  <c r="EFL2" i="34"/>
  <c r="EFK2" i="34"/>
  <c r="EFJ2" i="34"/>
  <c r="EFI2" i="34"/>
  <c r="EFH2" i="34"/>
  <c r="EFG2" i="34"/>
  <c r="EFF2" i="34"/>
  <c r="EFE2" i="34"/>
  <c r="EFD2" i="34"/>
  <c r="EFC2" i="34"/>
  <c r="EFB2" i="34"/>
  <c r="EFA2" i="34"/>
  <c r="EEZ2" i="34"/>
  <c r="EEY2" i="34"/>
  <c r="EEX2" i="34"/>
  <c r="EEW2" i="34"/>
  <c r="EEV2" i="34"/>
  <c r="EEU2" i="34"/>
  <c r="EET2" i="34"/>
  <c r="EES2" i="34"/>
  <c r="EER2" i="34"/>
  <c r="EEQ2" i="34"/>
  <c r="EEP2" i="34"/>
  <c r="EEO2" i="34"/>
  <c r="EEN2" i="34"/>
  <c r="EEM2" i="34"/>
  <c r="EEL2" i="34"/>
  <c r="EEK2" i="34"/>
  <c r="EEJ2" i="34"/>
  <c r="EEI2" i="34"/>
  <c r="EEH2" i="34"/>
  <c r="EEG2" i="34"/>
  <c r="EEF2" i="34"/>
  <c r="EEE2" i="34"/>
  <c r="EED2" i="34"/>
  <c r="EEC2" i="34"/>
  <c r="EEB2" i="34"/>
  <c r="EEA2" i="34"/>
  <c r="EDZ2" i="34"/>
  <c r="EDY2" i="34"/>
  <c r="EDX2" i="34"/>
  <c r="EDW2" i="34"/>
  <c r="EDV2" i="34"/>
  <c r="EDU2" i="34"/>
  <c r="EDT2" i="34"/>
  <c r="EDS2" i="34"/>
  <c r="EDR2" i="34"/>
  <c r="EDQ2" i="34"/>
  <c r="EDP2" i="34"/>
  <c r="EDO2" i="34"/>
  <c r="EDN2" i="34"/>
  <c r="EDM2" i="34"/>
  <c r="EDL2" i="34"/>
  <c r="EDK2" i="34"/>
  <c r="EDJ2" i="34"/>
  <c r="EDI2" i="34"/>
  <c r="EDH2" i="34"/>
  <c r="EDG2" i="34"/>
  <c r="EDF2" i="34"/>
  <c r="EDE2" i="34"/>
  <c r="EDD2" i="34"/>
  <c r="EDC2" i="34"/>
  <c r="EDB2" i="34"/>
  <c r="EDA2" i="34"/>
  <c r="ECZ2" i="34"/>
  <c r="ECY2" i="34"/>
  <c r="ECX2" i="34"/>
  <c r="ECW2" i="34"/>
  <c r="ECV2" i="34"/>
  <c r="ECU2" i="34"/>
  <c r="ECT2" i="34"/>
  <c r="ECS2" i="34"/>
  <c r="ECR2" i="34"/>
  <c r="ECQ2" i="34"/>
  <c r="ECP2" i="34"/>
  <c r="ECO2" i="34"/>
  <c r="ECN2" i="34"/>
  <c r="ECM2" i="34"/>
  <c r="ECL2" i="34"/>
  <c r="ECK2" i="34"/>
  <c r="ECJ2" i="34"/>
  <c r="ECI2" i="34"/>
  <c r="ECH2" i="34"/>
  <c r="ECG2" i="34"/>
  <c r="ECF2" i="34"/>
  <c r="ECE2" i="34"/>
  <c r="ECD2" i="34"/>
  <c r="ECC2" i="34"/>
  <c r="ECB2" i="34"/>
  <c r="ECA2" i="34"/>
  <c r="EBZ2" i="34"/>
  <c r="EBY2" i="34"/>
  <c r="EBX2" i="34"/>
  <c r="EBW2" i="34"/>
  <c r="EBV2" i="34"/>
  <c r="EBU2" i="34"/>
  <c r="EBT2" i="34"/>
  <c r="EBS2" i="34"/>
  <c r="EBR2" i="34"/>
  <c r="EBQ2" i="34"/>
  <c r="EBP2" i="34"/>
  <c r="EBO2" i="34"/>
  <c r="EBN2" i="34"/>
  <c r="EBM2" i="34"/>
  <c r="EBL2" i="34"/>
  <c r="EBK2" i="34"/>
  <c r="EBJ2" i="34"/>
  <c r="EBI2" i="34"/>
  <c r="EBH2" i="34"/>
  <c r="EBG2" i="34"/>
  <c r="EBF2" i="34"/>
  <c r="EBE2" i="34"/>
  <c r="EBD2" i="34"/>
  <c r="EBC2" i="34"/>
  <c r="EBB2" i="34"/>
  <c r="EBA2" i="34"/>
  <c r="EAZ2" i="34"/>
  <c r="EAY2" i="34"/>
  <c r="EAX2" i="34"/>
  <c r="EAW2" i="34"/>
  <c r="EAV2" i="34"/>
  <c r="EAU2" i="34"/>
  <c r="EAT2" i="34"/>
  <c r="EAS2" i="34"/>
  <c r="EAR2" i="34"/>
  <c r="EAQ2" i="34"/>
  <c r="EAP2" i="34"/>
  <c r="EAO2" i="34"/>
  <c r="EAN2" i="34"/>
  <c r="EAM2" i="34"/>
  <c r="EAL2" i="34"/>
  <c r="EAK2" i="34"/>
  <c r="EAJ2" i="34"/>
  <c r="EAI2" i="34"/>
  <c r="EAH2" i="34"/>
  <c r="EAG2" i="34"/>
  <c r="EAF2" i="34"/>
  <c r="EAE2" i="34"/>
  <c r="EAD2" i="34"/>
  <c r="EAC2" i="34"/>
  <c r="EAB2" i="34"/>
  <c r="EAA2" i="34"/>
  <c r="DZZ2" i="34"/>
  <c r="DZY2" i="34"/>
  <c r="DZX2" i="34"/>
  <c r="DZW2" i="34"/>
  <c r="DZV2" i="34"/>
  <c r="DZU2" i="34"/>
  <c r="DZT2" i="34"/>
  <c r="DZS2" i="34"/>
  <c r="DZR2" i="34"/>
  <c r="DZQ2" i="34"/>
  <c r="DZP2" i="34"/>
  <c r="DZO2" i="34"/>
  <c r="DZN2" i="34"/>
  <c r="DZM2" i="34"/>
  <c r="DZL2" i="34"/>
  <c r="DZK2" i="34"/>
  <c r="DZJ2" i="34"/>
  <c r="DZI2" i="34"/>
  <c r="DZH2" i="34"/>
  <c r="DZG2" i="34"/>
  <c r="DZF2" i="34"/>
  <c r="DZE2" i="34"/>
  <c r="DZD2" i="34"/>
  <c r="DZC2" i="34"/>
  <c r="DZB2" i="34"/>
  <c r="DZA2" i="34"/>
  <c r="DYZ2" i="34"/>
  <c r="DYY2" i="34"/>
  <c r="DYX2" i="34"/>
  <c r="DYW2" i="34"/>
  <c r="DYV2" i="34"/>
  <c r="DYU2" i="34"/>
  <c r="DYT2" i="34"/>
  <c r="DYS2" i="34"/>
  <c r="DYR2" i="34"/>
  <c r="DYQ2" i="34"/>
  <c r="DYP2" i="34"/>
  <c r="DYO2" i="34"/>
  <c r="DYN2" i="34"/>
  <c r="DYM2" i="34"/>
  <c r="DYL2" i="34"/>
  <c r="DYK2" i="34"/>
  <c r="DYJ2" i="34"/>
  <c r="DYI2" i="34"/>
  <c r="DYH2" i="34"/>
  <c r="DYG2" i="34"/>
  <c r="DYF2" i="34"/>
  <c r="DYE2" i="34"/>
  <c r="DYD2" i="34"/>
  <c r="DYC2" i="34"/>
  <c r="DYB2" i="34"/>
  <c r="DYA2" i="34"/>
  <c r="DXZ2" i="34"/>
  <c r="DXY2" i="34"/>
  <c r="DXX2" i="34"/>
  <c r="DXW2" i="34"/>
  <c r="DXV2" i="34"/>
  <c r="DXU2" i="34"/>
  <c r="DXT2" i="34"/>
  <c r="DXS2" i="34"/>
  <c r="DXR2" i="34"/>
  <c r="DXQ2" i="34"/>
  <c r="DXP2" i="34"/>
  <c r="DXO2" i="34"/>
  <c r="DXN2" i="34"/>
  <c r="DXM2" i="34"/>
  <c r="DXL2" i="34"/>
  <c r="DXK2" i="34"/>
  <c r="DXJ2" i="34"/>
  <c r="DXI2" i="34"/>
  <c r="DXH2" i="34"/>
  <c r="DXG2" i="34"/>
  <c r="DXF2" i="34"/>
  <c r="DXE2" i="34"/>
  <c r="DXD2" i="34"/>
  <c r="DXC2" i="34"/>
  <c r="DXB2" i="34"/>
  <c r="DXA2" i="34"/>
  <c r="DWZ2" i="34"/>
  <c r="DWY2" i="34"/>
  <c r="DWX2" i="34"/>
  <c r="DWW2" i="34"/>
  <c r="DWV2" i="34"/>
  <c r="DWU2" i="34"/>
  <c r="DWT2" i="34"/>
  <c r="DWS2" i="34"/>
  <c r="DWR2" i="34"/>
  <c r="DWQ2" i="34"/>
  <c r="DWP2" i="34"/>
  <c r="DWO2" i="34"/>
  <c r="DWN2" i="34"/>
  <c r="DWM2" i="34"/>
  <c r="DWL2" i="34"/>
  <c r="DWK2" i="34"/>
  <c r="DWJ2" i="34"/>
  <c r="DWI2" i="34"/>
  <c r="DWH2" i="34"/>
  <c r="DWG2" i="34"/>
  <c r="DWF2" i="34"/>
  <c r="DWE2" i="34"/>
  <c r="DWD2" i="34"/>
  <c r="DWC2" i="34"/>
  <c r="DWB2" i="34"/>
  <c r="DWA2" i="34"/>
  <c r="DVZ2" i="34"/>
  <c r="DVY2" i="34"/>
  <c r="DVX2" i="34"/>
  <c r="DVW2" i="34"/>
  <c r="DVV2" i="34"/>
  <c r="DVU2" i="34"/>
  <c r="DVT2" i="34"/>
  <c r="DVS2" i="34"/>
  <c r="DVR2" i="34"/>
  <c r="DVQ2" i="34"/>
  <c r="DVP2" i="34"/>
  <c r="DVO2" i="34"/>
  <c r="DVN2" i="34"/>
  <c r="DVM2" i="34"/>
  <c r="DVL2" i="34"/>
  <c r="DVK2" i="34"/>
  <c r="DVJ2" i="34"/>
  <c r="DVI2" i="34"/>
  <c r="DVH2" i="34"/>
  <c r="DVG2" i="34"/>
  <c r="DVF2" i="34"/>
  <c r="DVE2" i="34"/>
  <c r="DVD2" i="34"/>
  <c r="DVC2" i="34"/>
  <c r="DVB2" i="34"/>
  <c r="DVA2" i="34"/>
  <c r="DUZ2" i="34"/>
  <c r="DUY2" i="34"/>
  <c r="DUX2" i="34"/>
  <c r="DUW2" i="34"/>
  <c r="DUV2" i="34"/>
  <c r="DUU2" i="34"/>
  <c r="DUT2" i="34"/>
  <c r="DUS2" i="34"/>
  <c r="DUR2" i="34"/>
  <c r="DUQ2" i="34"/>
  <c r="DUP2" i="34"/>
  <c r="DUO2" i="34"/>
  <c r="DUN2" i="34"/>
  <c r="DUM2" i="34"/>
  <c r="DUL2" i="34"/>
  <c r="DUK2" i="34"/>
  <c r="DUJ2" i="34"/>
  <c r="DUI2" i="34"/>
  <c r="DUH2" i="34"/>
  <c r="DUG2" i="34"/>
  <c r="DUF2" i="34"/>
  <c r="DUE2" i="34"/>
  <c r="DUD2" i="34"/>
  <c r="DUC2" i="34"/>
  <c r="DUB2" i="34"/>
  <c r="DUA2" i="34"/>
  <c r="DTZ2" i="34"/>
  <c r="DTY2" i="34"/>
  <c r="DTX2" i="34"/>
  <c r="DTW2" i="34"/>
  <c r="DTV2" i="34"/>
  <c r="DTU2" i="34"/>
  <c r="DTT2" i="34"/>
  <c r="DTS2" i="34"/>
  <c r="DTR2" i="34"/>
  <c r="DTQ2" i="34"/>
  <c r="DTP2" i="34"/>
  <c r="DTO2" i="34"/>
  <c r="DTN2" i="34"/>
  <c r="DTM2" i="34"/>
  <c r="DTL2" i="34"/>
  <c r="DTK2" i="34"/>
  <c r="DTJ2" i="34"/>
  <c r="DTI2" i="34"/>
  <c r="DTH2" i="34"/>
  <c r="DTG2" i="34"/>
  <c r="DTF2" i="34"/>
  <c r="DTE2" i="34"/>
  <c r="DTD2" i="34"/>
  <c r="DTC2" i="34"/>
  <c r="DTB2" i="34"/>
  <c r="DTA2" i="34"/>
  <c r="DSZ2" i="34"/>
  <c r="DSY2" i="34"/>
  <c r="DSX2" i="34"/>
  <c r="DSW2" i="34"/>
  <c r="DSV2" i="34"/>
  <c r="DSU2" i="34"/>
  <c r="DST2" i="34"/>
  <c r="DSS2" i="34"/>
  <c r="DSR2" i="34"/>
  <c r="DSQ2" i="34"/>
  <c r="DSP2" i="34"/>
  <c r="DSO2" i="34"/>
  <c r="DSN2" i="34"/>
  <c r="DSM2" i="34"/>
  <c r="DSL2" i="34"/>
  <c r="DSK2" i="34"/>
  <c r="DSJ2" i="34"/>
  <c r="DSI2" i="34"/>
  <c r="DSH2" i="34"/>
  <c r="DSG2" i="34"/>
  <c r="DSF2" i="34"/>
  <c r="DSE2" i="34"/>
  <c r="DSD2" i="34"/>
  <c r="DSC2" i="34"/>
  <c r="DSB2" i="34"/>
  <c r="DSA2" i="34"/>
  <c r="DRZ2" i="34"/>
  <c r="DRY2" i="34"/>
  <c r="DRX2" i="34"/>
  <c r="DRW2" i="34"/>
  <c r="DRV2" i="34"/>
  <c r="DRU2" i="34"/>
  <c r="DRT2" i="34"/>
  <c r="DRS2" i="34"/>
  <c r="DRR2" i="34"/>
  <c r="DRQ2" i="34"/>
  <c r="DRP2" i="34"/>
  <c r="DRO2" i="34"/>
  <c r="DRN2" i="34"/>
  <c r="DRM2" i="34"/>
  <c r="DRL2" i="34"/>
  <c r="DRK2" i="34"/>
  <c r="DRJ2" i="34"/>
  <c r="DRI2" i="34"/>
  <c r="DRH2" i="34"/>
  <c r="DRG2" i="34"/>
  <c r="DRF2" i="34"/>
  <c r="DRE2" i="34"/>
  <c r="DRD2" i="34"/>
  <c r="DRC2" i="34"/>
  <c r="DRB2" i="34"/>
  <c r="DRA2" i="34"/>
  <c r="DQZ2" i="34"/>
  <c r="DQY2" i="34"/>
  <c r="DQX2" i="34"/>
  <c r="DQW2" i="34"/>
  <c r="DQV2" i="34"/>
  <c r="DQU2" i="34"/>
  <c r="DQT2" i="34"/>
  <c r="DQS2" i="34"/>
  <c r="DQR2" i="34"/>
  <c r="DQQ2" i="34"/>
  <c r="DQP2" i="34"/>
  <c r="DQO2" i="34"/>
  <c r="DQN2" i="34"/>
  <c r="DQM2" i="34"/>
  <c r="DQL2" i="34"/>
  <c r="DQK2" i="34"/>
  <c r="DQJ2" i="34"/>
  <c r="DQI2" i="34"/>
  <c r="DQH2" i="34"/>
  <c r="DQG2" i="34"/>
  <c r="DQF2" i="34"/>
  <c r="DQE2" i="34"/>
  <c r="DQD2" i="34"/>
  <c r="DQC2" i="34"/>
  <c r="DQB2" i="34"/>
  <c r="DQA2" i="34"/>
  <c r="DPZ2" i="34"/>
  <c r="DPY2" i="34"/>
  <c r="DPX2" i="34"/>
  <c r="DPW2" i="34"/>
  <c r="DPV2" i="34"/>
  <c r="DPU2" i="34"/>
  <c r="DPT2" i="34"/>
  <c r="DPS2" i="34"/>
  <c r="DPR2" i="34"/>
  <c r="DPQ2" i="34"/>
  <c r="DPP2" i="34"/>
  <c r="DPO2" i="34"/>
  <c r="DPN2" i="34"/>
  <c r="DPM2" i="34"/>
  <c r="DPL2" i="34"/>
  <c r="DPK2" i="34"/>
  <c r="DPJ2" i="34"/>
  <c r="DPI2" i="34"/>
  <c r="DPH2" i="34"/>
  <c r="DPG2" i="34"/>
  <c r="DPF2" i="34"/>
  <c r="DPE2" i="34"/>
  <c r="DPD2" i="34"/>
  <c r="DPC2" i="34"/>
  <c r="DPB2" i="34"/>
  <c r="DPA2" i="34"/>
  <c r="DOZ2" i="34"/>
  <c r="DOY2" i="34"/>
  <c r="DOX2" i="34"/>
  <c r="DOW2" i="34"/>
  <c r="DOV2" i="34"/>
  <c r="DOU2" i="34"/>
  <c r="DOT2" i="34"/>
  <c r="DOS2" i="34"/>
  <c r="DOR2" i="34"/>
  <c r="DOQ2" i="34"/>
  <c r="DOP2" i="34"/>
  <c r="DOO2" i="34"/>
  <c r="DON2" i="34"/>
  <c r="DOM2" i="34"/>
  <c r="DOL2" i="34"/>
  <c r="DOK2" i="34"/>
  <c r="DOJ2" i="34"/>
  <c r="DOI2" i="34"/>
  <c r="DOH2" i="34"/>
  <c r="DOG2" i="34"/>
  <c r="DOF2" i="34"/>
  <c r="DOE2" i="34"/>
  <c r="DOD2" i="34"/>
  <c r="DOC2" i="34"/>
  <c r="DOB2" i="34"/>
  <c r="DOA2" i="34"/>
  <c r="DNZ2" i="34"/>
  <c r="DNY2" i="34"/>
  <c r="DNX2" i="34"/>
  <c r="DNW2" i="34"/>
  <c r="DNV2" i="34"/>
  <c r="DNU2" i="34"/>
  <c r="DNT2" i="34"/>
  <c r="DNS2" i="34"/>
  <c r="DNR2" i="34"/>
  <c r="DNQ2" i="34"/>
  <c r="DNP2" i="34"/>
  <c r="DNO2" i="34"/>
  <c r="DNN2" i="34"/>
  <c r="DNM2" i="34"/>
  <c r="DNL2" i="34"/>
  <c r="DNK2" i="34"/>
  <c r="DNJ2" i="34"/>
  <c r="DNI2" i="34"/>
  <c r="DNH2" i="34"/>
  <c r="DNG2" i="34"/>
  <c r="DNF2" i="34"/>
  <c r="DNE2" i="34"/>
  <c r="DND2" i="34"/>
  <c r="DNC2" i="34"/>
  <c r="DNB2" i="34"/>
  <c r="DNA2" i="34"/>
  <c r="DMZ2" i="34"/>
  <c r="DMY2" i="34"/>
  <c r="DMX2" i="34"/>
  <c r="DMW2" i="34"/>
  <c r="DMV2" i="34"/>
  <c r="DMU2" i="34"/>
  <c r="DMT2" i="34"/>
  <c r="DMS2" i="34"/>
  <c r="DMR2" i="34"/>
  <c r="DMQ2" i="34"/>
  <c r="DMP2" i="34"/>
  <c r="DMO2" i="34"/>
  <c r="DMN2" i="34"/>
  <c r="DMM2" i="34"/>
  <c r="DML2" i="34"/>
  <c r="DMK2" i="34"/>
  <c r="DMJ2" i="34"/>
  <c r="DMI2" i="34"/>
  <c r="DMH2" i="34"/>
  <c r="DMG2" i="34"/>
  <c r="DMF2" i="34"/>
  <c r="DME2" i="34"/>
  <c r="DMD2" i="34"/>
  <c r="DMC2" i="34"/>
  <c r="DMB2" i="34"/>
  <c r="DMA2" i="34"/>
  <c r="DLZ2" i="34"/>
  <c r="DLY2" i="34"/>
  <c r="DLX2" i="34"/>
  <c r="DLW2" i="34"/>
  <c r="DLV2" i="34"/>
  <c r="DLU2" i="34"/>
  <c r="DLT2" i="34"/>
  <c r="DLS2" i="34"/>
  <c r="DLR2" i="34"/>
  <c r="DLQ2" i="34"/>
  <c r="DLP2" i="34"/>
  <c r="DLO2" i="34"/>
  <c r="DLN2" i="34"/>
  <c r="DLM2" i="34"/>
  <c r="DLL2" i="34"/>
  <c r="DLK2" i="34"/>
  <c r="DLJ2" i="34"/>
  <c r="DLI2" i="34"/>
  <c r="DLH2" i="34"/>
  <c r="DLG2" i="34"/>
  <c r="DLF2" i="34"/>
  <c r="DLE2" i="34"/>
  <c r="DLD2" i="34"/>
  <c r="DLC2" i="34"/>
  <c r="DLB2" i="34"/>
  <c r="DLA2" i="34"/>
  <c r="DKZ2" i="34"/>
  <c r="DKY2" i="34"/>
  <c r="DKX2" i="34"/>
  <c r="DKW2" i="34"/>
  <c r="DKV2" i="34"/>
  <c r="DKU2" i="34"/>
  <c r="DKT2" i="34"/>
  <c r="DKS2" i="34"/>
  <c r="DKR2" i="34"/>
  <c r="DKQ2" i="34"/>
  <c r="DKP2" i="34"/>
  <c r="DKO2" i="34"/>
  <c r="DKN2" i="34"/>
  <c r="DKM2" i="34"/>
  <c r="DKL2" i="34"/>
  <c r="DKK2" i="34"/>
  <c r="DKJ2" i="34"/>
  <c r="DKI2" i="34"/>
  <c r="DKH2" i="34"/>
  <c r="DKG2" i="34"/>
  <c r="DKF2" i="34"/>
  <c r="DKE2" i="34"/>
  <c r="DKD2" i="34"/>
  <c r="DKC2" i="34"/>
  <c r="DKB2" i="34"/>
  <c r="DKA2" i="34"/>
  <c r="DJZ2" i="34"/>
  <c r="DJY2" i="34"/>
  <c r="DJX2" i="34"/>
  <c r="DJW2" i="34"/>
  <c r="DJV2" i="34"/>
  <c r="DJU2" i="34"/>
  <c r="DJT2" i="34"/>
  <c r="DJS2" i="34"/>
  <c r="DJR2" i="34"/>
  <c r="DJQ2" i="34"/>
  <c r="DJP2" i="34"/>
  <c r="DJO2" i="34"/>
  <c r="DJN2" i="34"/>
  <c r="DJM2" i="34"/>
  <c r="DJL2" i="34"/>
  <c r="DJK2" i="34"/>
  <c r="DJJ2" i="34"/>
  <c r="DJI2" i="34"/>
  <c r="DJH2" i="34"/>
  <c r="DJG2" i="34"/>
  <c r="DJF2" i="34"/>
  <c r="DJE2" i="34"/>
  <c r="DJD2" i="34"/>
  <c r="DJC2" i="34"/>
  <c r="DJB2" i="34"/>
  <c r="DJA2" i="34"/>
  <c r="DIZ2" i="34"/>
  <c r="DIY2" i="34"/>
  <c r="DIX2" i="34"/>
  <c r="DIW2" i="34"/>
  <c r="DIV2" i="34"/>
  <c r="DIU2" i="34"/>
  <c r="DIT2" i="34"/>
  <c r="DIS2" i="34"/>
  <c r="DIR2" i="34"/>
  <c r="DIQ2" i="34"/>
  <c r="DIP2" i="34"/>
  <c r="DIO2" i="34"/>
  <c r="DIN2" i="34"/>
  <c r="DIM2" i="34"/>
  <c r="DIL2" i="34"/>
  <c r="DIK2" i="34"/>
  <c r="DIJ2" i="34"/>
  <c r="DII2" i="34"/>
  <c r="DIH2" i="34"/>
  <c r="DIG2" i="34"/>
  <c r="DIF2" i="34"/>
  <c r="DIE2" i="34"/>
  <c r="DID2" i="34"/>
  <c r="DIC2" i="34"/>
  <c r="DIB2" i="34"/>
  <c r="DIA2" i="34"/>
  <c r="DHZ2" i="34"/>
  <c r="DHY2" i="34"/>
  <c r="DHX2" i="34"/>
  <c r="DHW2" i="34"/>
  <c r="DHV2" i="34"/>
  <c r="DHU2" i="34"/>
  <c r="DHT2" i="34"/>
  <c r="DHS2" i="34"/>
  <c r="DHR2" i="34"/>
  <c r="DHQ2" i="34"/>
  <c r="DHP2" i="34"/>
  <c r="DHO2" i="34"/>
  <c r="DHN2" i="34"/>
  <c r="DHM2" i="34"/>
  <c r="DHL2" i="34"/>
  <c r="DHK2" i="34"/>
  <c r="DHJ2" i="34"/>
  <c r="DHI2" i="34"/>
  <c r="DHH2" i="34"/>
  <c r="DHG2" i="34"/>
  <c r="DHF2" i="34"/>
  <c r="DHE2" i="34"/>
  <c r="DHD2" i="34"/>
  <c r="DHC2" i="34"/>
  <c r="DHB2" i="34"/>
  <c r="DHA2" i="34"/>
  <c r="DGZ2" i="34"/>
  <c r="DGY2" i="34"/>
  <c r="DGX2" i="34"/>
  <c r="DGW2" i="34"/>
  <c r="DGV2" i="34"/>
  <c r="DGU2" i="34"/>
  <c r="DGT2" i="34"/>
  <c r="DGS2" i="34"/>
  <c r="DGR2" i="34"/>
  <c r="DGQ2" i="34"/>
  <c r="DGP2" i="34"/>
  <c r="DGO2" i="34"/>
  <c r="DGN2" i="34"/>
  <c r="DGM2" i="34"/>
  <c r="DGL2" i="34"/>
  <c r="DGK2" i="34"/>
  <c r="DGJ2" i="34"/>
  <c r="DGI2" i="34"/>
  <c r="DGH2" i="34"/>
  <c r="DGG2" i="34"/>
  <c r="DGF2" i="34"/>
  <c r="DGE2" i="34"/>
  <c r="DGD2" i="34"/>
  <c r="DGC2" i="34"/>
  <c r="DGB2" i="34"/>
  <c r="DGA2" i="34"/>
  <c r="DFZ2" i="34"/>
  <c r="DFY2" i="34"/>
  <c r="DFX2" i="34"/>
  <c r="DFW2" i="34"/>
  <c r="DFV2" i="34"/>
  <c r="DFU2" i="34"/>
  <c r="DFT2" i="34"/>
  <c r="DFS2" i="34"/>
  <c r="DFR2" i="34"/>
  <c r="DFQ2" i="34"/>
  <c r="DFP2" i="34"/>
  <c r="DFO2" i="34"/>
  <c r="DFN2" i="34"/>
  <c r="DFM2" i="34"/>
  <c r="DFL2" i="34"/>
  <c r="DFK2" i="34"/>
  <c r="DFJ2" i="34"/>
  <c r="DFI2" i="34"/>
  <c r="DFH2" i="34"/>
  <c r="DFG2" i="34"/>
  <c r="DFF2" i="34"/>
  <c r="DFE2" i="34"/>
  <c r="DFD2" i="34"/>
  <c r="DFC2" i="34"/>
  <c r="DFB2" i="34"/>
  <c r="DFA2" i="34"/>
  <c r="DEZ2" i="34"/>
  <c r="DEY2" i="34"/>
  <c r="DEX2" i="34"/>
  <c r="DEW2" i="34"/>
  <c r="DEV2" i="34"/>
  <c r="DEU2" i="34"/>
  <c r="DET2" i="34"/>
  <c r="DES2" i="34"/>
  <c r="DER2" i="34"/>
  <c r="DEQ2" i="34"/>
  <c r="DEP2" i="34"/>
  <c r="DEO2" i="34"/>
  <c r="DEN2" i="34"/>
  <c r="DEM2" i="34"/>
  <c r="DEL2" i="34"/>
  <c r="DEK2" i="34"/>
  <c r="DEJ2" i="34"/>
  <c r="DEI2" i="34"/>
  <c r="DEH2" i="34"/>
  <c r="DEG2" i="34"/>
  <c r="DEF2" i="34"/>
  <c r="DEE2" i="34"/>
  <c r="DED2" i="34"/>
  <c r="DEC2" i="34"/>
  <c r="DEB2" i="34"/>
  <c r="DEA2" i="34"/>
  <c r="DDZ2" i="34"/>
  <c r="DDY2" i="34"/>
  <c r="DDX2" i="34"/>
  <c r="DDW2" i="34"/>
  <c r="DDV2" i="34"/>
  <c r="DDU2" i="34"/>
  <c r="DDT2" i="34"/>
  <c r="DDS2" i="34"/>
  <c r="DDR2" i="34"/>
  <c r="DDQ2" i="34"/>
  <c r="DDP2" i="34"/>
  <c r="DDO2" i="34"/>
  <c r="DDN2" i="34"/>
  <c r="DDM2" i="34"/>
  <c r="DDL2" i="34"/>
  <c r="DDK2" i="34"/>
  <c r="DDJ2" i="34"/>
  <c r="DDI2" i="34"/>
  <c r="DDH2" i="34"/>
  <c r="DDG2" i="34"/>
  <c r="DDF2" i="34"/>
  <c r="DDE2" i="34"/>
  <c r="DDD2" i="34"/>
  <c r="DDC2" i="34"/>
  <c r="DDB2" i="34"/>
  <c r="DDA2" i="34"/>
  <c r="DCZ2" i="34"/>
  <c r="DCY2" i="34"/>
  <c r="DCX2" i="34"/>
  <c r="DCW2" i="34"/>
  <c r="DCV2" i="34"/>
  <c r="DCU2" i="34"/>
  <c r="DCT2" i="34"/>
  <c r="DCS2" i="34"/>
  <c r="DCR2" i="34"/>
  <c r="DCQ2" i="34"/>
  <c r="DCP2" i="34"/>
  <c r="DCO2" i="34"/>
  <c r="DCN2" i="34"/>
  <c r="DCM2" i="34"/>
  <c r="DCL2" i="34"/>
  <c r="DCK2" i="34"/>
  <c r="DCJ2" i="34"/>
  <c r="DCI2" i="34"/>
  <c r="DCH2" i="34"/>
  <c r="DCG2" i="34"/>
  <c r="DCF2" i="34"/>
  <c r="DCE2" i="34"/>
  <c r="DCD2" i="34"/>
  <c r="DCC2" i="34"/>
  <c r="DCB2" i="34"/>
  <c r="DCA2" i="34"/>
  <c r="DBZ2" i="34"/>
  <c r="DBY2" i="34"/>
  <c r="DBX2" i="34"/>
  <c r="DBW2" i="34"/>
  <c r="DBV2" i="34"/>
  <c r="DBU2" i="34"/>
  <c r="DBT2" i="34"/>
  <c r="DBS2" i="34"/>
  <c r="DBR2" i="34"/>
  <c r="DBQ2" i="34"/>
  <c r="DBP2" i="34"/>
  <c r="DBO2" i="34"/>
  <c r="DBN2" i="34"/>
  <c r="DBM2" i="34"/>
  <c r="DBL2" i="34"/>
  <c r="DBK2" i="34"/>
  <c r="DBJ2" i="34"/>
  <c r="DBI2" i="34"/>
  <c r="DBH2" i="34"/>
  <c r="DBG2" i="34"/>
  <c r="DBF2" i="34"/>
  <c r="DBE2" i="34"/>
  <c r="DBD2" i="34"/>
  <c r="DBC2" i="34"/>
  <c r="DBB2" i="34"/>
  <c r="DBA2" i="34"/>
  <c r="DAZ2" i="34"/>
  <c r="DAY2" i="34"/>
  <c r="DAX2" i="34"/>
  <c r="DAW2" i="34"/>
  <c r="DAV2" i="34"/>
  <c r="DAU2" i="34"/>
  <c r="DAT2" i="34"/>
  <c r="DAS2" i="34"/>
  <c r="DAR2" i="34"/>
  <c r="DAQ2" i="34"/>
  <c r="DAP2" i="34"/>
  <c r="DAO2" i="34"/>
  <c r="DAN2" i="34"/>
  <c r="DAM2" i="34"/>
  <c r="DAL2" i="34"/>
  <c r="DAK2" i="34"/>
  <c r="DAJ2" i="34"/>
  <c r="DAI2" i="34"/>
  <c r="DAH2" i="34"/>
  <c r="DAG2" i="34"/>
  <c r="DAF2" i="34"/>
  <c r="DAE2" i="34"/>
  <c r="DAD2" i="34"/>
  <c r="DAC2" i="34"/>
  <c r="DAB2" i="34"/>
  <c r="DAA2" i="34"/>
  <c r="CZZ2" i="34"/>
  <c r="CZY2" i="34"/>
  <c r="CZX2" i="34"/>
  <c r="CZW2" i="34"/>
  <c r="CZV2" i="34"/>
  <c r="CZU2" i="34"/>
  <c r="CZT2" i="34"/>
  <c r="CZS2" i="34"/>
  <c r="CZR2" i="34"/>
  <c r="CZQ2" i="34"/>
  <c r="CZP2" i="34"/>
  <c r="CZO2" i="34"/>
  <c r="CZN2" i="34"/>
  <c r="CZM2" i="34"/>
  <c r="CZL2" i="34"/>
  <c r="CZK2" i="34"/>
  <c r="CZJ2" i="34"/>
  <c r="CZI2" i="34"/>
  <c r="CZH2" i="34"/>
  <c r="CZG2" i="34"/>
  <c r="CZF2" i="34"/>
  <c r="CZE2" i="34"/>
  <c r="CZD2" i="34"/>
  <c r="CZC2" i="34"/>
  <c r="CZB2" i="34"/>
  <c r="CZA2" i="34"/>
  <c r="CYZ2" i="34"/>
  <c r="CYY2" i="34"/>
  <c r="CYX2" i="34"/>
  <c r="CYW2" i="34"/>
  <c r="CYV2" i="34"/>
  <c r="CYU2" i="34"/>
  <c r="CYT2" i="34"/>
  <c r="CYS2" i="34"/>
  <c r="CYR2" i="34"/>
  <c r="CYQ2" i="34"/>
  <c r="CYP2" i="34"/>
  <c r="CYO2" i="34"/>
  <c r="CYN2" i="34"/>
  <c r="CYM2" i="34"/>
  <c r="CYL2" i="34"/>
  <c r="CYK2" i="34"/>
  <c r="CYJ2" i="34"/>
  <c r="CYI2" i="34"/>
  <c r="CYH2" i="34"/>
  <c r="CYG2" i="34"/>
  <c r="CYF2" i="34"/>
  <c r="CYE2" i="34"/>
  <c r="CYD2" i="34"/>
  <c r="CYC2" i="34"/>
  <c r="CYB2" i="34"/>
  <c r="CYA2" i="34"/>
  <c r="CXZ2" i="34"/>
  <c r="CXY2" i="34"/>
  <c r="CXX2" i="34"/>
  <c r="CXW2" i="34"/>
  <c r="CXV2" i="34"/>
  <c r="CXU2" i="34"/>
  <c r="CXT2" i="34"/>
  <c r="CXS2" i="34"/>
  <c r="CXR2" i="34"/>
  <c r="CXQ2" i="34"/>
  <c r="CXP2" i="34"/>
  <c r="CXO2" i="34"/>
  <c r="CXN2" i="34"/>
  <c r="CXM2" i="34"/>
  <c r="CXL2" i="34"/>
  <c r="CXK2" i="34"/>
  <c r="CXJ2" i="34"/>
  <c r="CXI2" i="34"/>
  <c r="CXH2" i="34"/>
  <c r="CXG2" i="34"/>
  <c r="CXF2" i="34"/>
  <c r="CXE2" i="34"/>
  <c r="CXD2" i="34"/>
  <c r="CXC2" i="34"/>
  <c r="CXB2" i="34"/>
  <c r="CXA2" i="34"/>
  <c r="CWZ2" i="34"/>
  <c r="CWY2" i="34"/>
  <c r="CWX2" i="34"/>
  <c r="CWW2" i="34"/>
  <c r="CWV2" i="34"/>
  <c r="CWU2" i="34"/>
  <c r="CWT2" i="34"/>
  <c r="CWS2" i="34"/>
  <c r="CWR2" i="34"/>
  <c r="CWQ2" i="34"/>
  <c r="CWP2" i="34"/>
  <c r="CWO2" i="34"/>
  <c r="CWN2" i="34"/>
  <c r="CWM2" i="34"/>
  <c r="CWL2" i="34"/>
  <c r="CWK2" i="34"/>
  <c r="CWJ2" i="34"/>
  <c r="CWI2" i="34"/>
  <c r="CWH2" i="34"/>
  <c r="CWG2" i="34"/>
  <c r="CWF2" i="34"/>
  <c r="CWE2" i="34"/>
  <c r="CWD2" i="34"/>
  <c r="CWC2" i="34"/>
  <c r="CWB2" i="34"/>
  <c r="CWA2" i="34"/>
  <c r="CVZ2" i="34"/>
  <c r="CVY2" i="34"/>
  <c r="CVX2" i="34"/>
  <c r="CVW2" i="34"/>
  <c r="CVV2" i="34"/>
  <c r="CVU2" i="34"/>
  <c r="CVT2" i="34"/>
  <c r="CVS2" i="34"/>
  <c r="CVR2" i="34"/>
  <c r="CVQ2" i="34"/>
  <c r="CVP2" i="34"/>
  <c r="CVO2" i="34"/>
  <c r="CVN2" i="34"/>
  <c r="CVM2" i="34"/>
  <c r="CVL2" i="34"/>
  <c r="CVK2" i="34"/>
  <c r="CVJ2" i="34"/>
  <c r="CVI2" i="34"/>
  <c r="CVH2" i="34"/>
  <c r="CVG2" i="34"/>
  <c r="CVF2" i="34"/>
  <c r="CVE2" i="34"/>
  <c r="CVD2" i="34"/>
  <c r="CVC2" i="34"/>
  <c r="CVB2" i="34"/>
  <c r="CVA2" i="34"/>
  <c r="CUZ2" i="34"/>
  <c r="CUY2" i="34"/>
  <c r="CUX2" i="34"/>
  <c r="CUW2" i="34"/>
  <c r="CUV2" i="34"/>
  <c r="CUU2" i="34"/>
  <c r="CUT2" i="34"/>
  <c r="CUS2" i="34"/>
  <c r="CUR2" i="34"/>
  <c r="CUQ2" i="34"/>
  <c r="CUP2" i="34"/>
  <c r="CUO2" i="34"/>
  <c r="CUN2" i="34"/>
  <c r="CUM2" i="34"/>
  <c r="CUL2" i="34"/>
  <c r="CUK2" i="34"/>
  <c r="CUJ2" i="34"/>
  <c r="CUI2" i="34"/>
  <c r="CUH2" i="34"/>
  <c r="CUG2" i="34"/>
  <c r="CUF2" i="34"/>
  <c r="CUE2" i="34"/>
  <c r="CUD2" i="34"/>
  <c r="CUC2" i="34"/>
  <c r="CUB2" i="34"/>
  <c r="CUA2" i="34"/>
  <c r="CTZ2" i="34"/>
  <c r="CTY2" i="34"/>
  <c r="CTX2" i="34"/>
  <c r="CTW2" i="34"/>
  <c r="CTV2" i="34"/>
  <c r="CTU2" i="34"/>
  <c r="CTT2" i="34"/>
  <c r="CTS2" i="34"/>
  <c r="CTR2" i="34"/>
  <c r="CTQ2" i="34"/>
  <c r="CTP2" i="34"/>
  <c r="CTO2" i="34"/>
  <c r="CTN2" i="34"/>
  <c r="CTM2" i="34"/>
  <c r="CTL2" i="34"/>
  <c r="CTK2" i="34"/>
  <c r="CTJ2" i="34"/>
  <c r="CTI2" i="34"/>
  <c r="CTH2" i="34"/>
  <c r="CTG2" i="34"/>
  <c r="CTF2" i="34"/>
  <c r="CTE2" i="34"/>
  <c r="CTD2" i="34"/>
  <c r="CTC2" i="34"/>
  <c r="CTB2" i="34"/>
  <c r="CTA2" i="34"/>
  <c r="CSZ2" i="34"/>
  <c r="CSY2" i="34"/>
  <c r="CSX2" i="34"/>
  <c r="CSW2" i="34"/>
  <c r="CSV2" i="34"/>
  <c r="CSU2" i="34"/>
  <c r="CST2" i="34"/>
  <c r="CSS2" i="34"/>
  <c r="CSR2" i="34"/>
  <c r="CSQ2" i="34"/>
  <c r="CSP2" i="34"/>
  <c r="CSO2" i="34"/>
  <c r="CSN2" i="34"/>
  <c r="CSM2" i="34"/>
  <c r="CSL2" i="34"/>
  <c r="CSK2" i="34"/>
  <c r="CSJ2" i="34"/>
  <c r="CSI2" i="34"/>
  <c r="CSH2" i="34"/>
  <c r="CSG2" i="34"/>
  <c r="CSF2" i="34"/>
  <c r="CSE2" i="34"/>
  <c r="CSD2" i="34"/>
  <c r="CSC2" i="34"/>
  <c r="CSB2" i="34"/>
  <c r="CSA2" i="34"/>
  <c r="CRZ2" i="34"/>
  <c r="CRY2" i="34"/>
  <c r="CRX2" i="34"/>
  <c r="CRW2" i="34"/>
  <c r="CRV2" i="34"/>
  <c r="CRU2" i="34"/>
  <c r="CRT2" i="34"/>
  <c r="CRS2" i="34"/>
  <c r="CRR2" i="34"/>
  <c r="CRQ2" i="34"/>
  <c r="CRP2" i="34"/>
  <c r="CRO2" i="34"/>
  <c r="CRN2" i="34"/>
  <c r="CRM2" i="34"/>
  <c r="CRL2" i="34"/>
  <c r="CRK2" i="34"/>
  <c r="CRJ2" i="34"/>
  <c r="CRI2" i="34"/>
  <c r="CRH2" i="34"/>
  <c r="CRG2" i="34"/>
  <c r="CRF2" i="34"/>
  <c r="CRE2" i="34"/>
  <c r="CRD2" i="34"/>
  <c r="CRC2" i="34"/>
  <c r="CRB2" i="34"/>
  <c r="CRA2" i="34"/>
  <c r="CQZ2" i="34"/>
  <c r="CQY2" i="34"/>
  <c r="CQX2" i="34"/>
  <c r="CQW2" i="34"/>
  <c r="CQV2" i="34"/>
  <c r="CQU2" i="34"/>
  <c r="CQT2" i="34"/>
  <c r="CQS2" i="34"/>
  <c r="CQR2" i="34"/>
  <c r="CQQ2" i="34"/>
  <c r="CQP2" i="34"/>
  <c r="CQO2" i="34"/>
  <c r="CQN2" i="34"/>
  <c r="CQM2" i="34"/>
  <c r="CQL2" i="34"/>
  <c r="CQK2" i="34"/>
  <c r="CQJ2" i="34"/>
  <c r="CQI2" i="34"/>
  <c r="CQH2" i="34"/>
  <c r="CQG2" i="34"/>
  <c r="CQF2" i="34"/>
  <c r="CQE2" i="34"/>
  <c r="CQD2" i="34"/>
  <c r="CQC2" i="34"/>
  <c r="CQB2" i="34"/>
  <c r="CQA2" i="34"/>
  <c r="CPZ2" i="34"/>
  <c r="CPY2" i="34"/>
  <c r="CPX2" i="34"/>
  <c r="CPW2" i="34"/>
  <c r="CPV2" i="34"/>
  <c r="CPU2" i="34"/>
  <c r="CPT2" i="34"/>
  <c r="CPS2" i="34"/>
  <c r="CPR2" i="34"/>
  <c r="CPQ2" i="34"/>
  <c r="CPP2" i="34"/>
  <c r="CPO2" i="34"/>
  <c r="CPN2" i="34"/>
  <c r="CPM2" i="34"/>
  <c r="CPL2" i="34"/>
  <c r="CPK2" i="34"/>
  <c r="CPJ2" i="34"/>
  <c r="CPI2" i="34"/>
  <c r="CPH2" i="34"/>
  <c r="CPG2" i="34"/>
  <c r="CPF2" i="34"/>
  <c r="CPE2" i="34"/>
  <c r="CPD2" i="34"/>
  <c r="CPC2" i="34"/>
  <c r="CPB2" i="34"/>
  <c r="CPA2" i="34"/>
  <c r="COZ2" i="34"/>
  <c r="COY2" i="34"/>
  <c r="COX2" i="34"/>
  <c r="COW2" i="34"/>
  <c r="COV2" i="34"/>
  <c r="COU2" i="34"/>
  <c r="COT2" i="34"/>
  <c r="COS2" i="34"/>
  <c r="COR2" i="34"/>
  <c r="COQ2" i="34"/>
  <c r="COP2" i="34"/>
  <c r="COO2" i="34"/>
  <c r="CON2" i="34"/>
  <c r="COM2" i="34"/>
  <c r="COL2" i="34"/>
  <c r="COK2" i="34"/>
  <c r="COJ2" i="34"/>
  <c r="COI2" i="34"/>
  <c r="COH2" i="34"/>
  <c r="COG2" i="34"/>
  <c r="COF2" i="34"/>
  <c r="COE2" i="34"/>
  <c r="COD2" i="34"/>
  <c r="COC2" i="34"/>
  <c r="COB2" i="34"/>
  <c r="COA2" i="34"/>
  <c r="CNZ2" i="34"/>
  <c r="CNY2" i="34"/>
  <c r="CNX2" i="34"/>
  <c r="CNW2" i="34"/>
  <c r="CNV2" i="34"/>
  <c r="CNU2" i="34"/>
  <c r="CNT2" i="34"/>
  <c r="CNS2" i="34"/>
  <c r="CNR2" i="34"/>
  <c r="CNQ2" i="34"/>
  <c r="CNP2" i="34"/>
  <c r="CNO2" i="34"/>
  <c r="CNN2" i="34"/>
  <c r="CNM2" i="34"/>
  <c r="CNL2" i="34"/>
  <c r="CNK2" i="34"/>
  <c r="CNJ2" i="34"/>
  <c r="CNI2" i="34"/>
  <c r="CNH2" i="34"/>
  <c r="CNG2" i="34"/>
  <c r="CNF2" i="34"/>
  <c r="CNE2" i="34"/>
  <c r="CND2" i="34"/>
  <c r="CNC2" i="34"/>
  <c r="CNB2" i="34"/>
  <c r="CNA2" i="34"/>
  <c r="CMZ2" i="34"/>
  <c r="CMY2" i="34"/>
  <c r="CMX2" i="34"/>
  <c r="CMW2" i="34"/>
  <c r="CMV2" i="34"/>
  <c r="CMU2" i="34"/>
  <c r="CMT2" i="34"/>
  <c r="CMS2" i="34"/>
  <c r="CMR2" i="34"/>
  <c r="CMQ2" i="34"/>
  <c r="CMP2" i="34"/>
  <c r="CMO2" i="34"/>
  <c r="CMN2" i="34"/>
  <c r="CMM2" i="34"/>
  <c r="CML2" i="34"/>
  <c r="CMK2" i="34"/>
  <c r="CMJ2" i="34"/>
  <c r="CMI2" i="34"/>
  <c r="CMH2" i="34"/>
  <c r="CMG2" i="34"/>
  <c r="CMF2" i="34"/>
  <c r="CME2" i="34"/>
  <c r="CMD2" i="34"/>
  <c r="CMC2" i="34"/>
  <c r="CMB2" i="34"/>
  <c r="CMA2" i="34"/>
  <c r="CLZ2" i="34"/>
  <c r="CLY2" i="34"/>
  <c r="CLX2" i="34"/>
  <c r="CLW2" i="34"/>
  <c r="CLV2" i="34"/>
  <c r="CLU2" i="34"/>
  <c r="CLT2" i="34"/>
  <c r="CLS2" i="34"/>
  <c r="CLR2" i="34"/>
  <c r="CLQ2" i="34"/>
  <c r="CLP2" i="34"/>
  <c r="CLO2" i="34"/>
  <c r="CLN2" i="34"/>
  <c r="CLM2" i="34"/>
  <c r="CLL2" i="34"/>
  <c r="CLK2" i="34"/>
  <c r="CLJ2" i="34"/>
  <c r="CLI2" i="34"/>
  <c r="CLH2" i="34"/>
  <c r="CLG2" i="34"/>
  <c r="CLF2" i="34"/>
  <c r="CLE2" i="34"/>
  <c r="CLD2" i="34"/>
  <c r="CLC2" i="34"/>
  <c r="CLB2" i="34"/>
  <c r="CLA2" i="34"/>
  <c r="CKZ2" i="34"/>
  <c r="CKY2" i="34"/>
  <c r="CKX2" i="34"/>
  <c r="CKW2" i="34"/>
  <c r="CKV2" i="34"/>
  <c r="CKU2" i="34"/>
  <c r="CKT2" i="34"/>
  <c r="CKS2" i="34"/>
  <c r="CKR2" i="34"/>
  <c r="CKQ2" i="34"/>
  <c r="CKP2" i="34"/>
  <c r="CKO2" i="34"/>
  <c r="CKN2" i="34"/>
  <c r="CKM2" i="34"/>
  <c r="CKL2" i="34"/>
  <c r="CKK2" i="34"/>
  <c r="CKJ2" i="34"/>
  <c r="CKI2" i="34"/>
  <c r="CKH2" i="34"/>
  <c r="CKG2" i="34"/>
  <c r="CKF2" i="34"/>
  <c r="CKE2" i="34"/>
  <c r="CKD2" i="34"/>
  <c r="CKC2" i="34"/>
  <c r="CKB2" i="34"/>
  <c r="CKA2" i="34"/>
  <c r="CJZ2" i="34"/>
  <c r="CJY2" i="34"/>
  <c r="CJX2" i="34"/>
  <c r="CJW2" i="34"/>
  <c r="CJV2" i="34"/>
  <c r="CJU2" i="34"/>
  <c r="CJT2" i="34"/>
  <c r="CJS2" i="34"/>
  <c r="CJR2" i="34"/>
  <c r="CJQ2" i="34"/>
  <c r="CJP2" i="34"/>
  <c r="CJO2" i="34"/>
  <c r="CJN2" i="34"/>
  <c r="CJM2" i="34"/>
  <c r="CJL2" i="34"/>
  <c r="CJK2" i="34"/>
  <c r="CJJ2" i="34"/>
  <c r="CJI2" i="34"/>
  <c r="CJH2" i="34"/>
  <c r="CJG2" i="34"/>
  <c r="CJF2" i="34"/>
  <c r="CJE2" i="34"/>
  <c r="CJD2" i="34"/>
  <c r="CJC2" i="34"/>
  <c r="CJB2" i="34"/>
  <c r="CJA2" i="34"/>
  <c r="CIZ2" i="34"/>
  <c r="CIY2" i="34"/>
  <c r="CIX2" i="34"/>
  <c r="CIW2" i="34"/>
  <c r="CIV2" i="34"/>
  <c r="CIU2" i="34"/>
  <c r="CIT2" i="34"/>
  <c r="CIS2" i="34"/>
  <c r="CIR2" i="34"/>
  <c r="CIQ2" i="34"/>
  <c r="CIP2" i="34"/>
  <c r="CIO2" i="34"/>
  <c r="CIN2" i="34"/>
  <c r="CIM2" i="34"/>
  <c r="CIL2" i="34"/>
  <c r="CIK2" i="34"/>
  <c r="CIJ2" i="34"/>
  <c r="CII2" i="34"/>
  <c r="CIH2" i="34"/>
  <c r="CIG2" i="34"/>
  <c r="CIF2" i="34"/>
  <c r="CIE2" i="34"/>
  <c r="CID2" i="34"/>
  <c r="CIC2" i="34"/>
  <c r="CIB2" i="34"/>
  <c r="CIA2" i="34"/>
  <c r="CHZ2" i="34"/>
  <c r="CHY2" i="34"/>
  <c r="CHX2" i="34"/>
  <c r="CHW2" i="34"/>
  <c r="CHV2" i="34"/>
  <c r="CHU2" i="34"/>
  <c r="CHT2" i="34"/>
  <c r="CHS2" i="34"/>
  <c r="CHR2" i="34"/>
  <c r="CHQ2" i="34"/>
  <c r="CHP2" i="34"/>
  <c r="CHO2" i="34"/>
  <c r="CHN2" i="34"/>
  <c r="CHM2" i="34"/>
  <c r="CHL2" i="34"/>
  <c r="CHK2" i="34"/>
  <c r="CHJ2" i="34"/>
  <c r="CHI2" i="34"/>
  <c r="CHH2" i="34"/>
  <c r="CHG2" i="34"/>
  <c r="CHF2" i="34"/>
  <c r="CHE2" i="34"/>
  <c r="CHD2" i="34"/>
  <c r="CHC2" i="34"/>
  <c r="CHB2" i="34"/>
  <c r="CHA2" i="34"/>
  <c r="CGZ2" i="34"/>
  <c r="CGY2" i="34"/>
  <c r="CGX2" i="34"/>
  <c r="CGW2" i="34"/>
  <c r="CGV2" i="34"/>
  <c r="CGU2" i="34"/>
  <c r="CGT2" i="34"/>
  <c r="CGS2" i="34"/>
  <c r="CGR2" i="34"/>
  <c r="CGQ2" i="34"/>
  <c r="CGP2" i="34"/>
  <c r="CGO2" i="34"/>
  <c r="CGN2" i="34"/>
  <c r="CGM2" i="34"/>
  <c r="CGL2" i="34"/>
  <c r="CGK2" i="34"/>
  <c r="CGJ2" i="34"/>
  <c r="CGI2" i="34"/>
  <c r="CGH2" i="34"/>
  <c r="CGG2" i="34"/>
  <c r="CGF2" i="34"/>
  <c r="CGE2" i="34"/>
  <c r="CGD2" i="34"/>
  <c r="CGC2" i="34"/>
  <c r="CGB2" i="34"/>
  <c r="CGA2" i="34"/>
  <c r="CFZ2" i="34"/>
  <c r="CFY2" i="34"/>
  <c r="CFX2" i="34"/>
  <c r="CFW2" i="34"/>
  <c r="CFV2" i="34"/>
  <c r="CFU2" i="34"/>
  <c r="CFT2" i="34"/>
  <c r="CFS2" i="34"/>
  <c r="CFR2" i="34"/>
  <c r="CFQ2" i="34"/>
  <c r="CFP2" i="34"/>
  <c r="CFO2" i="34"/>
  <c r="CFN2" i="34"/>
  <c r="CFM2" i="34"/>
  <c r="CFL2" i="34"/>
  <c r="CFK2" i="34"/>
  <c r="CFJ2" i="34"/>
  <c r="CFI2" i="34"/>
  <c r="CFH2" i="34"/>
  <c r="CFG2" i="34"/>
  <c r="CFF2" i="34"/>
  <c r="CFE2" i="34"/>
  <c r="CFD2" i="34"/>
  <c r="CFC2" i="34"/>
  <c r="CFB2" i="34"/>
  <c r="CFA2" i="34"/>
  <c r="CEZ2" i="34"/>
  <c r="CEY2" i="34"/>
  <c r="CEX2" i="34"/>
  <c r="CEW2" i="34"/>
  <c r="CEV2" i="34"/>
  <c r="CEU2" i="34"/>
  <c r="CET2" i="34"/>
  <c r="CES2" i="34"/>
  <c r="CER2" i="34"/>
  <c r="CEQ2" i="34"/>
  <c r="CEP2" i="34"/>
  <c r="CEO2" i="34"/>
  <c r="CEN2" i="34"/>
  <c r="CEM2" i="34"/>
  <c r="CEL2" i="34"/>
  <c r="CEK2" i="34"/>
  <c r="CEJ2" i="34"/>
  <c r="CEI2" i="34"/>
  <c r="CEH2" i="34"/>
  <c r="CEG2" i="34"/>
  <c r="CEF2" i="34"/>
  <c r="CEE2" i="34"/>
  <c r="CED2" i="34"/>
  <c r="CEC2" i="34"/>
  <c r="CEB2" i="34"/>
  <c r="CEA2" i="34"/>
  <c r="CDZ2" i="34"/>
  <c r="CDY2" i="34"/>
  <c r="CDX2" i="34"/>
  <c r="CDW2" i="34"/>
  <c r="CDV2" i="34"/>
  <c r="CDU2" i="34"/>
  <c r="CDT2" i="34"/>
  <c r="CDS2" i="34"/>
  <c r="CDR2" i="34"/>
  <c r="CDQ2" i="34"/>
  <c r="CDP2" i="34"/>
  <c r="CDO2" i="34"/>
  <c r="CDN2" i="34"/>
  <c r="CDM2" i="34"/>
  <c r="CDL2" i="34"/>
  <c r="CDK2" i="34"/>
  <c r="CDJ2" i="34"/>
  <c r="CDI2" i="34"/>
  <c r="CDH2" i="34"/>
  <c r="CDG2" i="34"/>
  <c r="CDF2" i="34"/>
  <c r="CDE2" i="34"/>
  <c r="CDD2" i="34"/>
  <c r="CDC2" i="34"/>
  <c r="CDB2" i="34"/>
  <c r="CDA2" i="34"/>
  <c r="CCZ2" i="34"/>
  <c r="CCY2" i="34"/>
  <c r="CCX2" i="34"/>
  <c r="CCW2" i="34"/>
  <c r="CCV2" i="34"/>
  <c r="CCU2" i="34"/>
  <c r="CCT2" i="34"/>
  <c r="CCS2" i="34"/>
  <c r="CCR2" i="34"/>
  <c r="CCQ2" i="34"/>
  <c r="CCP2" i="34"/>
  <c r="CCO2" i="34"/>
  <c r="CCN2" i="34"/>
  <c r="CCM2" i="34"/>
  <c r="CCL2" i="34"/>
  <c r="CCK2" i="34"/>
  <c r="CCJ2" i="34"/>
  <c r="CCI2" i="34"/>
  <c r="CCH2" i="34"/>
  <c r="CCG2" i="34"/>
  <c r="CCF2" i="34"/>
  <c r="CCE2" i="34"/>
  <c r="CCD2" i="34"/>
  <c r="CCC2" i="34"/>
  <c r="CCB2" i="34"/>
  <c r="CCA2" i="34"/>
  <c r="CBZ2" i="34"/>
  <c r="CBY2" i="34"/>
  <c r="CBX2" i="34"/>
  <c r="CBW2" i="34"/>
  <c r="CBV2" i="34"/>
  <c r="CBU2" i="34"/>
  <c r="CBT2" i="34"/>
  <c r="CBS2" i="34"/>
  <c r="CBR2" i="34"/>
  <c r="CBQ2" i="34"/>
  <c r="CBP2" i="34"/>
  <c r="CBO2" i="34"/>
  <c r="CBN2" i="34"/>
  <c r="CBM2" i="34"/>
  <c r="CBL2" i="34"/>
  <c r="CBK2" i="34"/>
  <c r="CBJ2" i="34"/>
  <c r="CBI2" i="34"/>
  <c r="CBH2" i="34"/>
  <c r="CBG2" i="34"/>
  <c r="CBF2" i="34"/>
  <c r="CBE2" i="34"/>
  <c r="CBD2" i="34"/>
  <c r="CBC2" i="34"/>
  <c r="CBB2" i="34"/>
  <c r="CBA2" i="34"/>
  <c r="CAZ2" i="34"/>
  <c r="CAY2" i="34"/>
  <c r="CAX2" i="34"/>
  <c r="CAW2" i="34"/>
  <c r="CAV2" i="34"/>
  <c r="CAU2" i="34"/>
  <c r="CAT2" i="34"/>
  <c r="CAS2" i="34"/>
  <c r="CAR2" i="34"/>
  <c r="CAQ2" i="34"/>
  <c r="CAP2" i="34"/>
  <c r="CAO2" i="34"/>
  <c r="CAN2" i="34"/>
  <c r="CAM2" i="34"/>
  <c r="CAL2" i="34"/>
  <c r="CAK2" i="34"/>
  <c r="CAJ2" i="34"/>
  <c r="CAI2" i="34"/>
  <c r="CAH2" i="34"/>
  <c r="CAG2" i="34"/>
  <c r="CAF2" i="34"/>
  <c r="CAE2" i="34"/>
  <c r="CAD2" i="34"/>
  <c r="CAC2" i="34"/>
  <c r="CAB2" i="34"/>
  <c r="CAA2" i="34"/>
  <c r="BZZ2" i="34"/>
  <c r="BZY2" i="34"/>
  <c r="BZX2" i="34"/>
  <c r="BZW2" i="34"/>
  <c r="BZV2" i="34"/>
  <c r="BZU2" i="34"/>
  <c r="BZT2" i="34"/>
  <c r="BZS2" i="34"/>
  <c r="BZR2" i="34"/>
  <c r="BZQ2" i="34"/>
  <c r="BZP2" i="34"/>
  <c r="BZO2" i="34"/>
  <c r="BZN2" i="34"/>
  <c r="BZM2" i="34"/>
  <c r="BZL2" i="34"/>
  <c r="BZK2" i="34"/>
  <c r="BZJ2" i="34"/>
  <c r="BZI2" i="34"/>
  <c r="BZH2" i="34"/>
  <c r="BZG2" i="34"/>
  <c r="BZF2" i="34"/>
  <c r="BZE2" i="34"/>
  <c r="BZD2" i="34"/>
  <c r="BZC2" i="34"/>
  <c r="BZB2" i="34"/>
  <c r="BZA2" i="34"/>
  <c r="BYZ2" i="34"/>
  <c r="BYY2" i="34"/>
  <c r="BYX2" i="34"/>
  <c r="BYW2" i="34"/>
  <c r="BYV2" i="34"/>
  <c r="BYU2" i="34"/>
  <c r="BYT2" i="34"/>
  <c r="BYS2" i="34"/>
  <c r="BYR2" i="34"/>
  <c r="BYQ2" i="34"/>
  <c r="BYP2" i="34"/>
  <c r="BYO2" i="34"/>
  <c r="BYN2" i="34"/>
  <c r="BYM2" i="34"/>
  <c r="BYL2" i="34"/>
  <c r="BYK2" i="34"/>
  <c r="BYJ2" i="34"/>
  <c r="BYI2" i="34"/>
  <c r="BYH2" i="34"/>
  <c r="BYG2" i="34"/>
  <c r="BYF2" i="34"/>
  <c r="BYE2" i="34"/>
  <c r="BYD2" i="34"/>
  <c r="BYC2" i="34"/>
  <c r="BYB2" i="34"/>
  <c r="BYA2" i="34"/>
  <c r="BXZ2" i="34"/>
  <c r="BXY2" i="34"/>
  <c r="BXX2" i="34"/>
  <c r="BXW2" i="34"/>
  <c r="BXV2" i="34"/>
  <c r="BXU2" i="34"/>
  <c r="BXT2" i="34"/>
  <c r="BXS2" i="34"/>
  <c r="BXR2" i="34"/>
  <c r="BXQ2" i="34"/>
  <c r="BXP2" i="34"/>
  <c r="BXO2" i="34"/>
  <c r="BXN2" i="34"/>
  <c r="BXM2" i="34"/>
  <c r="BXL2" i="34"/>
  <c r="BXK2" i="34"/>
  <c r="BXJ2" i="34"/>
  <c r="BXI2" i="34"/>
  <c r="BXH2" i="34"/>
  <c r="BXG2" i="34"/>
  <c r="BXF2" i="34"/>
  <c r="BXE2" i="34"/>
  <c r="BXD2" i="34"/>
  <c r="BXC2" i="34"/>
  <c r="BXB2" i="34"/>
  <c r="BXA2" i="34"/>
  <c r="BWZ2" i="34"/>
  <c r="BWY2" i="34"/>
  <c r="BWX2" i="34"/>
  <c r="BWW2" i="34"/>
  <c r="BWV2" i="34"/>
  <c r="BWU2" i="34"/>
  <c r="BWT2" i="34"/>
  <c r="BWS2" i="34"/>
  <c r="BWR2" i="34"/>
  <c r="BWQ2" i="34"/>
  <c r="BWP2" i="34"/>
  <c r="BWO2" i="34"/>
  <c r="BWN2" i="34"/>
  <c r="BWM2" i="34"/>
  <c r="BWL2" i="34"/>
  <c r="BWK2" i="34"/>
  <c r="BWJ2" i="34"/>
  <c r="BWI2" i="34"/>
  <c r="BWH2" i="34"/>
  <c r="BWG2" i="34"/>
  <c r="BWF2" i="34"/>
  <c r="BWE2" i="34"/>
  <c r="BWD2" i="34"/>
  <c r="BWC2" i="34"/>
  <c r="BWB2" i="34"/>
  <c r="BWA2" i="34"/>
  <c r="BVZ2" i="34"/>
  <c r="BVY2" i="34"/>
  <c r="BVX2" i="34"/>
  <c r="BVW2" i="34"/>
  <c r="BVV2" i="34"/>
  <c r="BVU2" i="34"/>
  <c r="BVT2" i="34"/>
  <c r="BVS2" i="34"/>
  <c r="BVR2" i="34"/>
  <c r="BVQ2" i="34"/>
  <c r="BVP2" i="34"/>
  <c r="BVO2" i="34"/>
  <c r="BVN2" i="34"/>
  <c r="BVM2" i="34"/>
  <c r="BVL2" i="34"/>
  <c r="BVK2" i="34"/>
  <c r="BVJ2" i="34"/>
  <c r="BVI2" i="34"/>
  <c r="BVH2" i="34"/>
  <c r="BVG2" i="34"/>
  <c r="BVF2" i="34"/>
  <c r="BVE2" i="34"/>
  <c r="BVD2" i="34"/>
  <c r="BVC2" i="34"/>
  <c r="BVB2" i="34"/>
  <c r="BVA2" i="34"/>
  <c r="BUZ2" i="34"/>
  <c r="BUY2" i="34"/>
  <c r="BUX2" i="34"/>
  <c r="BUW2" i="34"/>
  <c r="BUV2" i="34"/>
  <c r="BUU2" i="34"/>
  <c r="BUT2" i="34"/>
  <c r="BUS2" i="34"/>
  <c r="BUR2" i="34"/>
  <c r="BUQ2" i="34"/>
  <c r="BUP2" i="34"/>
  <c r="BUO2" i="34"/>
  <c r="BUN2" i="34"/>
  <c r="BUM2" i="34"/>
  <c r="BUL2" i="34"/>
  <c r="BUK2" i="34"/>
  <c r="BUJ2" i="34"/>
  <c r="BUI2" i="34"/>
  <c r="BUH2" i="34"/>
  <c r="BUG2" i="34"/>
  <c r="BUF2" i="34"/>
  <c r="BUE2" i="34"/>
  <c r="BUD2" i="34"/>
  <c r="BUC2" i="34"/>
  <c r="BUB2" i="34"/>
  <c r="BUA2" i="34"/>
  <c r="BTZ2" i="34"/>
  <c r="BTY2" i="34"/>
  <c r="BTX2" i="34"/>
  <c r="BTW2" i="34"/>
  <c r="BTV2" i="34"/>
  <c r="BTU2" i="34"/>
  <c r="BTT2" i="34"/>
  <c r="BTS2" i="34"/>
  <c r="BTR2" i="34"/>
  <c r="BTQ2" i="34"/>
  <c r="BTP2" i="34"/>
  <c r="BTO2" i="34"/>
  <c r="BTN2" i="34"/>
  <c r="BTM2" i="34"/>
  <c r="BTL2" i="34"/>
  <c r="BTK2" i="34"/>
  <c r="BTJ2" i="34"/>
  <c r="BTI2" i="34"/>
  <c r="BTH2" i="34"/>
  <c r="BTG2" i="34"/>
  <c r="BTF2" i="34"/>
  <c r="BTE2" i="34"/>
  <c r="BTD2" i="34"/>
  <c r="BTC2" i="34"/>
  <c r="BTB2" i="34"/>
  <c r="BTA2" i="34"/>
  <c r="BSZ2" i="34"/>
  <c r="BSY2" i="34"/>
  <c r="BSX2" i="34"/>
  <c r="BSW2" i="34"/>
  <c r="BSV2" i="34"/>
  <c r="BSU2" i="34"/>
  <c r="BST2" i="34"/>
  <c r="BSS2" i="34"/>
  <c r="BSR2" i="34"/>
  <c r="BSQ2" i="34"/>
  <c r="BSP2" i="34"/>
  <c r="BSO2" i="34"/>
  <c r="BSN2" i="34"/>
  <c r="BSM2" i="34"/>
  <c r="BSL2" i="34"/>
  <c r="BSK2" i="34"/>
  <c r="BSJ2" i="34"/>
  <c r="BSI2" i="34"/>
  <c r="BSH2" i="34"/>
  <c r="BSG2" i="34"/>
  <c r="BSF2" i="34"/>
  <c r="BSE2" i="34"/>
  <c r="BSD2" i="34"/>
  <c r="BSC2" i="34"/>
  <c r="BSB2" i="34"/>
  <c r="BSA2" i="34"/>
  <c r="BRZ2" i="34"/>
  <c r="BRY2" i="34"/>
  <c r="BRX2" i="34"/>
  <c r="BRW2" i="34"/>
  <c r="BRV2" i="34"/>
  <c r="BRU2" i="34"/>
  <c r="BRT2" i="34"/>
  <c r="BRS2" i="34"/>
  <c r="BRR2" i="34"/>
  <c r="BRQ2" i="34"/>
  <c r="BRP2" i="34"/>
  <c r="BRO2" i="34"/>
  <c r="BRN2" i="34"/>
  <c r="BRM2" i="34"/>
  <c r="BRL2" i="34"/>
  <c r="BRK2" i="34"/>
  <c r="BRJ2" i="34"/>
  <c r="BRI2" i="34"/>
  <c r="BRH2" i="34"/>
  <c r="BRG2" i="34"/>
  <c r="BRF2" i="34"/>
  <c r="BRE2" i="34"/>
  <c r="BRD2" i="34"/>
  <c r="BRC2" i="34"/>
  <c r="BRB2" i="34"/>
  <c r="BRA2" i="34"/>
  <c r="BQZ2" i="34"/>
  <c r="BQY2" i="34"/>
  <c r="BQX2" i="34"/>
  <c r="BQW2" i="34"/>
  <c r="BQV2" i="34"/>
  <c r="BQU2" i="34"/>
  <c r="BQT2" i="34"/>
  <c r="BQS2" i="34"/>
  <c r="BQR2" i="34"/>
  <c r="BQQ2" i="34"/>
  <c r="BQP2" i="34"/>
  <c r="BQO2" i="34"/>
  <c r="BQN2" i="34"/>
  <c r="BQM2" i="34"/>
  <c r="BQL2" i="34"/>
  <c r="BQK2" i="34"/>
  <c r="BQJ2" i="34"/>
  <c r="BQI2" i="34"/>
  <c r="BQH2" i="34"/>
  <c r="BQG2" i="34"/>
  <c r="BQF2" i="34"/>
  <c r="BQE2" i="34"/>
  <c r="BQD2" i="34"/>
  <c r="BQC2" i="34"/>
  <c r="BQB2" i="34"/>
  <c r="BQA2" i="34"/>
  <c r="BPZ2" i="34"/>
  <c r="BPY2" i="34"/>
  <c r="BPX2" i="34"/>
  <c r="BPW2" i="34"/>
  <c r="BPV2" i="34"/>
  <c r="BPU2" i="34"/>
  <c r="BPT2" i="34"/>
  <c r="BPS2" i="34"/>
  <c r="BPR2" i="34"/>
  <c r="BPQ2" i="34"/>
  <c r="BPP2" i="34"/>
  <c r="BPO2" i="34"/>
  <c r="BPN2" i="34"/>
  <c r="BPM2" i="34"/>
  <c r="BPL2" i="34"/>
  <c r="BPK2" i="34"/>
  <c r="BPJ2" i="34"/>
  <c r="BPI2" i="34"/>
  <c r="BPH2" i="34"/>
  <c r="BPG2" i="34"/>
  <c r="BPF2" i="34"/>
  <c r="BPE2" i="34"/>
  <c r="BPD2" i="34"/>
  <c r="BPC2" i="34"/>
  <c r="BPB2" i="34"/>
  <c r="BPA2" i="34"/>
  <c r="BOZ2" i="34"/>
  <c r="BOY2" i="34"/>
  <c r="BOX2" i="34"/>
  <c r="BOW2" i="34"/>
  <c r="BOV2" i="34"/>
  <c r="BOU2" i="34"/>
  <c r="BOT2" i="34"/>
  <c r="BOS2" i="34"/>
  <c r="BOR2" i="34"/>
  <c r="BOQ2" i="34"/>
  <c r="BOP2" i="34"/>
  <c r="BOO2" i="34"/>
  <c r="BON2" i="34"/>
  <c r="BOM2" i="34"/>
  <c r="BOL2" i="34"/>
  <c r="BOK2" i="34"/>
  <c r="BOJ2" i="34"/>
  <c r="BOI2" i="34"/>
  <c r="BOH2" i="34"/>
  <c r="BOG2" i="34"/>
  <c r="BOF2" i="34"/>
  <c r="BOE2" i="34"/>
  <c r="BOD2" i="34"/>
  <c r="BOC2" i="34"/>
  <c r="BOB2" i="34"/>
  <c r="BOA2" i="34"/>
  <c r="BNZ2" i="34"/>
  <c r="BNY2" i="34"/>
  <c r="BNX2" i="34"/>
  <c r="BNW2" i="34"/>
  <c r="BNV2" i="34"/>
  <c r="BNU2" i="34"/>
  <c r="BNT2" i="34"/>
  <c r="BNS2" i="34"/>
  <c r="BNR2" i="34"/>
  <c r="BNQ2" i="34"/>
  <c r="BNP2" i="34"/>
  <c r="BNO2" i="34"/>
  <c r="BNN2" i="34"/>
  <c r="BNM2" i="34"/>
  <c r="BNL2" i="34"/>
  <c r="BNK2" i="34"/>
  <c r="BNJ2" i="34"/>
  <c r="BNI2" i="34"/>
  <c r="BNH2" i="34"/>
  <c r="BNG2" i="34"/>
  <c r="BNF2" i="34"/>
  <c r="BNE2" i="34"/>
  <c r="BND2" i="34"/>
  <c r="BNC2" i="34"/>
  <c r="BNB2" i="34"/>
  <c r="BNA2" i="34"/>
  <c r="BMZ2" i="34"/>
  <c r="BMY2" i="34"/>
  <c r="BMX2" i="34"/>
  <c r="BMW2" i="34"/>
  <c r="BMV2" i="34"/>
  <c r="BMU2" i="34"/>
  <c r="BMT2" i="34"/>
  <c r="BMS2" i="34"/>
  <c r="BMR2" i="34"/>
  <c r="BMQ2" i="34"/>
  <c r="BMP2" i="34"/>
  <c r="BMO2" i="34"/>
  <c r="BMN2" i="34"/>
  <c r="BMM2" i="34"/>
  <c r="BML2" i="34"/>
  <c r="BMK2" i="34"/>
  <c r="BMJ2" i="34"/>
  <c r="BMI2" i="34"/>
  <c r="BMH2" i="34"/>
  <c r="BMG2" i="34"/>
  <c r="BMF2" i="34"/>
  <c r="BME2" i="34"/>
  <c r="BMD2" i="34"/>
  <c r="BMC2" i="34"/>
  <c r="BMB2" i="34"/>
  <c r="BMA2" i="34"/>
  <c r="BLZ2" i="34"/>
  <c r="BLY2" i="34"/>
  <c r="BLX2" i="34"/>
  <c r="BLW2" i="34"/>
  <c r="BLV2" i="34"/>
  <c r="BLU2" i="34"/>
  <c r="BLT2" i="34"/>
  <c r="BLS2" i="34"/>
  <c r="BLR2" i="34"/>
  <c r="BLQ2" i="34"/>
  <c r="BLP2" i="34"/>
  <c r="BLO2" i="34"/>
  <c r="BLN2" i="34"/>
  <c r="BLM2" i="34"/>
  <c r="BLL2" i="34"/>
  <c r="BLK2" i="34"/>
  <c r="BLJ2" i="34"/>
  <c r="BLI2" i="34"/>
  <c r="BLH2" i="34"/>
  <c r="BLG2" i="34"/>
  <c r="BLF2" i="34"/>
  <c r="BLE2" i="34"/>
  <c r="BLD2" i="34"/>
  <c r="BLC2" i="34"/>
  <c r="BLB2" i="34"/>
  <c r="BLA2" i="34"/>
  <c r="BKZ2" i="34"/>
  <c r="BKY2" i="34"/>
  <c r="BKX2" i="34"/>
  <c r="BKW2" i="34"/>
  <c r="BKV2" i="34"/>
  <c r="BKU2" i="34"/>
  <c r="BKT2" i="34"/>
  <c r="BKS2" i="34"/>
  <c r="BKR2" i="34"/>
  <c r="BKQ2" i="34"/>
  <c r="BKP2" i="34"/>
  <c r="BKO2" i="34"/>
  <c r="BKN2" i="34"/>
  <c r="BKM2" i="34"/>
  <c r="BKL2" i="34"/>
  <c r="BKK2" i="34"/>
  <c r="BKJ2" i="34"/>
  <c r="BKI2" i="34"/>
  <c r="BKH2" i="34"/>
  <c r="BKG2" i="34"/>
  <c r="BKF2" i="34"/>
  <c r="BKE2" i="34"/>
  <c r="BKD2" i="34"/>
  <c r="BKC2" i="34"/>
  <c r="BKB2" i="34"/>
  <c r="BKA2" i="34"/>
  <c r="BJZ2" i="34"/>
  <c r="BJY2" i="34"/>
  <c r="BJX2" i="34"/>
  <c r="BJW2" i="34"/>
  <c r="BJV2" i="34"/>
  <c r="BJU2" i="34"/>
  <c r="BJT2" i="34"/>
  <c r="BJS2" i="34"/>
  <c r="BJR2" i="34"/>
  <c r="BJQ2" i="34"/>
  <c r="BJP2" i="34"/>
  <c r="BJO2" i="34"/>
  <c r="BJN2" i="34"/>
  <c r="BJM2" i="34"/>
  <c r="BJL2" i="34"/>
  <c r="BJK2" i="34"/>
  <c r="BJJ2" i="34"/>
  <c r="BJI2" i="34"/>
  <c r="BJH2" i="34"/>
  <c r="BJG2" i="34"/>
  <c r="BJF2" i="34"/>
  <c r="BJE2" i="34"/>
  <c r="BJD2" i="34"/>
  <c r="BJC2" i="34"/>
  <c r="BJB2" i="34"/>
  <c r="BJA2" i="34"/>
  <c r="BIZ2" i="34"/>
  <c r="BIY2" i="34"/>
  <c r="BIX2" i="34"/>
  <c r="BIW2" i="34"/>
  <c r="BIV2" i="34"/>
  <c r="BIU2" i="34"/>
  <c r="BIT2" i="34"/>
  <c r="BIS2" i="34"/>
  <c r="BIR2" i="34"/>
  <c r="BIQ2" i="34"/>
  <c r="BIP2" i="34"/>
  <c r="BIO2" i="34"/>
  <c r="BIN2" i="34"/>
  <c r="BIM2" i="34"/>
  <c r="BIL2" i="34"/>
  <c r="BIK2" i="34"/>
  <c r="BIJ2" i="34"/>
  <c r="BII2" i="34"/>
  <c r="BIH2" i="34"/>
  <c r="BIG2" i="34"/>
  <c r="BIF2" i="34"/>
  <c r="BIE2" i="34"/>
  <c r="BID2" i="34"/>
  <c r="BIC2" i="34"/>
  <c r="BIB2" i="34"/>
  <c r="BIA2" i="34"/>
  <c r="BHZ2" i="34"/>
  <c r="BHY2" i="34"/>
  <c r="BHX2" i="34"/>
  <c r="BHW2" i="34"/>
  <c r="BHV2" i="34"/>
  <c r="BHU2" i="34"/>
  <c r="BHT2" i="34"/>
  <c r="BHS2" i="34"/>
  <c r="BHR2" i="34"/>
  <c r="BHQ2" i="34"/>
  <c r="BHP2" i="34"/>
  <c r="BHO2" i="34"/>
  <c r="BHN2" i="34"/>
  <c r="BHM2" i="34"/>
  <c r="BHL2" i="34"/>
  <c r="BHK2" i="34"/>
  <c r="BHJ2" i="34"/>
  <c r="BHI2" i="34"/>
  <c r="BHH2" i="34"/>
  <c r="BHG2" i="34"/>
  <c r="BHF2" i="34"/>
  <c r="BHE2" i="34"/>
  <c r="BHD2" i="34"/>
  <c r="BHC2" i="34"/>
  <c r="BHB2" i="34"/>
  <c r="BHA2" i="34"/>
  <c r="BGZ2" i="34"/>
  <c r="BGY2" i="34"/>
  <c r="BGX2" i="34"/>
  <c r="BGW2" i="34"/>
  <c r="BGV2" i="34"/>
  <c r="BGU2" i="34"/>
  <c r="BGT2" i="34"/>
  <c r="BGS2" i="34"/>
  <c r="BGR2" i="34"/>
  <c r="BGQ2" i="34"/>
  <c r="BGP2" i="34"/>
  <c r="BGO2" i="34"/>
  <c r="BGN2" i="34"/>
  <c r="BGM2" i="34"/>
  <c r="BGL2" i="34"/>
  <c r="BGK2" i="34"/>
  <c r="BGJ2" i="34"/>
  <c r="BGI2" i="34"/>
  <c r="BGH2" i="34"/>
  <c r="BGG2" i="34"/>
  <c r="BGF2" i="34"/>
  <c r="BGE2" i="34"/>
  <c r="BGD2" i="34"/>
  <c r="BGC2" i="34"/>
  <c r="BGB2" i="34"/>
  <c r="BGA2" i="34"/>
  <c r="BFZ2" i="34"/>
  <c r="BFY2" i="34"/>
  <c r="BFX2" i="34"/>
  <c r="BFW2" i="34"/>
  <c r="BFV2" i="34"/>
  <c r="BFU2" i="34"/>
  <c r="BFT2" i="34"/>
  <c r="BFS2" i="34"/>
  <c r="BFR2" i="34"/>
  <c r="BFQ2" i="34"/>
  <c r="BFP2" i="34"/>
  <c r="BFO2" i="34"/>
  <c r="BFN2" i="34"/>
  <c r="BFM2" i="34"/>
  <c r="BFL2" i="34"/>
  <c r="BFK2" i="34"/>
  <c r="BFJ2" i="34"/>
  <c r="BFI2" i="34"/>
  <c r="BFH2" i="34"/>
  <c r="BFG2" i="34"/>
  <c r="BFF2" i="34"/>
  <c r="BFE2" i="34"/>
  <c r="BFD2" i="34"/>
  <c r="BFC2" i="34"/>
  <c r="BFB2" i="34"/>
  <c r="BFA2" i="34"/>
  <c r="BEZ2" i="34"/>
  <c r="BEY2" i="34"/>
  <c r="BEX2" i="34"/>
  <c r="BEW2" i="34"/>
  <c r="BEV2" i="34"/>
  <c r="BEU2" i="34"/>
  <c r="BET2" i="34"/>
  <c r="BES2" i="34"/>
  <c r="BER2" i="34"/>
  <c r="BEQ2" i="34"/>
  <c r="BEP2" i="34"/>
  <c r="BEO2" i="34"/>
  <c r="BEN2" i="34"/>
  <c r="BEM2" i="34"/>
  <c r="BEL2" i="34"/>
  <c r="BEK2" i="34"/>
  <c r="BEJ2" i="34"/>
  <c r="BEI2" i="34"/>
  <c r="BEH2" i="34"/>
  <c r="BEG2" i="34"/>
  <c r="BEF2" i="34"/>
  <c r="BEE2" i="34"/>
  <c r="BED2" i="34"/>
  <c r="BEC2" i="34"/>
  <c r="BEB2" i="34"/>
  <c r="BEA2" i="34"/>
  <c r="BDZ2" i="34"/>
  <c r="BDY2" i="34"/>
  <c r="BDX2" i="34"/>
  <c r="BDW2" i="34"/>
  <c r="BDV2" i="34"/>
  <c r="BDU2" i="34"/>
  <c r="BDT2" i="34"/>
  <c r="BDS2" i="34"/>
  <c r="BDR2" i="34"/>
  <c r="BDQ2" i="34"/>
  <c r="BDP2" i="34"/>
  <c r="BDO2" i="34"/>
  <c r="BDN2" i="34"/>
  <c r="BDM2" i="34"/>
  <c r="BDL2" i="34"/>
  <c r="BDK2" i="34"/>
  <c r="BDJ2" i="34"/>
  <c r="BDI2" i="34"/>
  <c r="BDH2" i="34"/>
  <c r="BDG2" i="34"/>
  <c r="BDF2" i="34"/>
  <c r="BDE2" i="34"/>
  <c r="BDD2" i="34"/>
  <c r="BDC2" i="34"/>
  <c r="BDB2" i="34"/>
  <c r="BDA2" i="34"/>
  <c r="BCZ2" i="34"/>
  <c r="BCY2" i="34"/>
  <c r="BCX2" i="34"/>
  <c r="BCW2" i="34"/>
  <c r="BCV2" i="34"/>
  <c r="BCU2" i="34"/>
  <c r="BCT2" i="34"/>
  <c r="BCS2" i="34"/>
  <c r="BCR2" i="34"/>
  <c r="BCQ2" i="34"/>
  <c r="BCP2" i="34"/>
  <c r="BCO2" i="34"/>
  <c r="BCN2" i="34"/>
  <c r="BCM2" i="34"/>
  <c r="BCL2" i="34"/>
  <c r="BCK2" i="34"/>
  <c r="BCJ2" i="34"/>
  <c r="BCI2" i="34"/>
  <c r="BCH2" i="34"/>
  <c r="BCG2" i="34"/>
  <c r="BCF2" i="34"/>
  <c r="BCE2" i="34"/>
  <c r="BCD2" i="34"/>
  <c r="BCC2" i="34"/>
  <c r="BCB2" i="34"/>
  <c r="BCA2" i="34"/>
  <c r="BBZ2" i="34"/>
  <c r="BBY2" i="34"/>
  <c r="BBX2" i="34"/>
  <c r="BBW2" i="34"/>
  <c r="BBV2" i="34"/>
  <c r="BBU2" i="34"/>
  <c r="BBT2" i="34"/>
  <c r="BBS2" i="34"/>
  <c r="BBR2" i="34"/>
  <c r="BBQ2" i="34"/>
  <c r="BBP2" i="34"/>
  <c r="BBO2" i="34"/>
  <c r="BBN2" i="34"/>
  <c r="BBM2" i="34"/>
  <c r="BBL2" i="34"/>
  <c r="BBK2" i="34"/>
  <c r="BBJ2" i="34"/>
  <c r="BBI2" i="34"/>
  <c r="BBH2" i="34"/>
  <c r="BBG2" i="34"/>
  <c r="BBF2" i="34"/>
  <c r="BBE2" i="34"/>
  <c r="BBD2" i="34"/>
  <c r="BBC2" i="34"/>
  <c r="BBB2" i="34"/>
  <c r="BBA2" i="34"/>
  <c r="BAZ2" i="34"/>
  <c r="BAY2" i="34"/>
  <c r="BAX2" i="34"/>
  <c r="BAW2" i="34"/>
  <c r="BAV2" i="34"/>
  <c r="BAU2" i="34"/>
  <c r="BAT2" i="34"/>
  <c r="BAS2" i="34"/>
  <c r="BAR2" i="34"/>
  <c r="BAQ2" i="34"/>
  <c r="BAP2" i="34"/>
  <c r="BAO2" i="34"/>
  <c r="BAN2" i="34"/>
  <c r="BAM2" i="34"/>
  <c r="BAL2" i="34"/>
  <c r="BAK2" i="34"/>
  <c r="BAJ2" i="34"/>
  <c r="BAI2" i="34"/>
  <c r="BAH2" i="34"/>
  <c r="BAG2" i="34"/>
  <c r="BAF2" i="34"/>
  <c r="BAE2" i="34"/>
  <c r="BAD2" i="34"/>
  <c r="BAC2" i="34"/>
  <c r="BAB2" i="34"/>
  <c r="BAA2" i="34"/>
  <c r="AZZ2" i="34"/>
  <c r="AZY2" i="34"/>
  <c r="AZX2" i="34"/>
  <c r="AZW2" i="34"/>
  <c r="AZV2" i="34"/>
  <c r="AZU2" i="34"/>
  <c r="AZT2" i="34"/>
  <c r="AZS2" i="34"/>
  <c r="AZR2" i="34"/>
  <c r="AZQ2" i="34"/>
  <c r="AZP2" i="34"/>
  <c r="AZO2" i="34"/>
  <c r="AZN2" i="34"/>
  <c r="AZM2" i="34"/>
  <c r="AZL2" i="34"/>
  <c r="AZK2" i="34"/>
  <c r="AZJ2" i="34"/>
  <c r="AZI2" i="34"/>
  <c r="AZH2" i="34"/>
  <c r="AZG2" i="34"/>
  <c r="AZF2" i="34"/>
  <c r="AZE2" i="34"/>
  <c r="AZD2" i="34"/>
  <c r="AZC2" i="34"/>
  <c r="AZB2" i="34"/>
  <c r="AZA2" i="34"/>
  <c r="AYZ2" i="34"/>
  <c r="AYY2" i="34"/>
  <c r="AYX2" i="34"/>
  <c r="AYW2" i="34"/>
  <c r="AYV2" i="34"/>
  <c r="AYU2" i="34"/>
  <c r="AYT2" i="34"/>
  <c r="AYS2" i="34"/>
  <c r="AYR2" i="34"/>
  <c r="AYQ2" i="34"/>
  <c r="AYP2" i="34"/>
  <c r="AYO2" i="34"/>
  <c r="AYN2" i="34"/>
  <c r="AYM2" i="34"/>
  <c r="AYL2" i="34"/>
  <c r="AYK2" i="34"/>
  <c r="AYJ2" i="34"/>
  <c r="AYI2" i="34"/>
  <c r="AYH2" i="34"/>
  <c r="AYG2" i="34"/>
  <c r="AYF2" i="34"/>
  <c r="AYE2" i="34"/>
  <c r="AYD2" i="34"/>
  <c r="AYC2" i="34"/>
  <c r="AYB2" i="34"/>
  <c r="AYA2" i="34"/>
  <c r="AXZ2" i="34"/>
  <c r="AXY2" i="34"/>
  <c r="AXX2" i="34"/>
  <c r="AXW2" i="34"/>
  <c r="AXV2" i="34"/>
  <c r="AXU2" i="34"/>
  <c r="AXT2" i="34"/>
  <c r="AXS2" i="34"/>
  <c r="AXR2" i="34"/>
  <c r="AXQ2" i="34"/>
  <c r="AXP2" i="34"/>
  <c r="AXO2" i="34"/>
  <c r="AXN2" i="34"/>
  <c r="AXM2" i="34"/>
  <c r="AXL2" i="34"/>
  <c r="AXK2" i="34"/>
  <c r="AXJ2" i="34"/>
  <c r="AXI2" i="34"/>
  <c r="AXH2" i="34"/>
  <c r="AXG2" i="34"/>
  <c r="AXF2" i="34"/>
  <c r="AXE2" i="34"/>
  <c r="AXD2" i="34"/>
  <c r="AXC2" i="34"/>
  <c r="AXB2" i="34"/>
  <c r="AXA2" i="34"/>
  <c r="AWZ2" i="34"/>
  <c r="AWY2" i="34"/>
  <c r="AWX2" i="34"/>
  <c r="AWW2" i="34"/>
  <c r="AWV2" i="34"/>
  <c r="AWU2" i="34"/>
  <c r="AWT2" i="34"/>
  <c r="AWS2" i="34"/>
  <c r="AWR2" i="34"/>
  <c r="AWQ2" i="34"/>
  <c r="AWP2" i="34"/>
  <c r="AWO2" i="34"/>
  <c r="AWN2" i="34"/>
  <c r="AWM2" i="34"/>
  <c r="AWL2" i="34"/>
  <c r="AWK2" i="34"/>
  <c r="AWJ2" i="34"/>
  <c r="AWI2" i="34"/>
  <c r="AWH2" i="34"/>
  <c r="AWG2" i="34"/>
  <c r="AWF2" i="34"/>
  <c r="AWE2" i="34"/>
  <c r="AWD2" i="34"/>
  <c r="AWC2" i="34"/>
  <c r="AWB2" i="34"/>
  <c r="AWA2" i="34"/>
  <c r="AVZ2" i="34"/>
  <c r="AVY2" i="34"/>
  <c r="AVX2" i="34"/>
  <c r="AVW2" i="34"/>
  <c r="AVV2" i="34"/>
  <c r="AVU2" i="34"/>
  <c r="AVT2" i="34"/>
  <c r="AVS2" i="34"/>
  <c r="AVR2" i="34"/>
  <c r="AVQ2" i="34"/>
  <c r="AVP2" i="34"/>
  <c r="AVO2" i="34"/>
  <c r="AVN2" i="34"/>
  <c r="AVM2" i="34"/>
  <c r="AVL2" i="34"/>
  <c r="AVK2" i="34"/>
  <c r="AVJ2" i="34"/>
  <c r="AVI2" i="34"/>
  <c r="AVH2" i="34"/>
  <c r="AVG2" i="34"/>
  <c r="AVF2" i="34"/>
  <c r="AVE2" i="34"/>
  <c r="AVD2" i="34"/>
  <c r="AVC2" i="34"/>
  <c r="AVB2" i="34"/>
  <c r="AVA2" i="34"/>
  <c r="AUZ2" i="34"/>
  <c r="AUY2" i="34"/>
  <c r="AUX2" i="34"/>
  <c r="AUW2" i="34"/>
  <c r="AUV2" i="34"/>
  <c r="AUU2" i="34"/>
  <c r="AUT2" i="34"/>
  <c r="AUS2" i="34"/>
  <c r="AUR2" i="34"/>
  <c r="AUQ2" i="34"/>
  <c r="AUP2" i="34"/>
  <c r="AUO2" i="34"/>
  <c r="AUN2" i="34"/>
  <c r="AUM2" i="34"/>
  <c r="AUL2" i="34"/>
  <c r="AUK2" i="34"/>
  <c r="AUJ2" i="34"/>
  <c r="AUI2" i="34"/>
  <c r="AUH2" i="34"/>
  <c r="AUG2" i="34"/>
  <c r="AUF2" i="34"/>
  <c r="AUE2" i="34"/>
  <c r="AUD2" i="34"/>
  <c r="AUC2" i="34"/>
  <c r="AUB2" i="34"/>
  <c r="AUA2" i="34"/>
  <c r="ATZ2" i="34"/>
  <c r="ATY2" i="34"/>
  <c r="ATX2" i="34"/>
  <c r="ATW2" i="34"/>
  <c r="ATV2" i="34"/>
  <c r="ATU2" i="34"/>
  <c r="ATT2" i="34"/>
  <c r="ATS2" i="34"/>
  <c r="ATR2" i="34"/>
  <c r="ATQ2" i="34"/>
  <c r="ATP2" i="34"/>
  <c r="ATO2" i="34"/>
  <c r="ATN2" i="34"/>
  <c r="ATM2" i="34"/>
  <c r="ATL2" i="34"/>
  <c r="ATK2" i="34"/>
  <c r="ATJ2" i="34"/>
  <c r="ATI2" i="34"/>
  <c r="ATH2" i="34"/>
  <c r="ATG2" i="34"/>
  <c r="ATF2" i="34"/>
  <c r="ATE2" i="34"/>
  <c r="ATD2" i="34"/>
  <c r="ATC2" i="34"/>
  <c r="ATB2" i="34"/>
  <c r="ATA2" i="34"/>
  <c r="ASZ2" i="34"/>
  <c r="ASY2" i="34"/>
  <c r="ASX2" i="34"/>
  <c r="ASW2" i="34"/>
  <c r="ASV2" i="34"/>
  <c r="ASU2" i="34"/>
  <c r="AST2" i="34"/>
  <c r="ASS2" i="34"/>
  <c r="ASR2" i="34"/>
  <c r="ASQ2" i="34"/>
  <c r="ASP2" i="34"/>
  <c r="ASO2" i="34"/>
  <c r="ASN2" i="34"/>
  <c r="ASM2" i="34"/>
  <c r="ASL2" i="34"/>
  <c r="ASK2" i="34"/>
  <c r="ASJ2" i="34"/>
  <c r="ASI2" i="34"/>
  <c r="ASH2" i="34"/>
  <c r="ASG2" i="34"/>
  <c r="ASF2" i="34"/>
  <c r="ASE2" i="34"/>
  <c r="ASD2" i="34"/>
  <c r="ASC2" i="34"/>
  <c r="ASB2" i="34"/>
  <c r="ASA2" i="34"/>
  <c r="ARZ2" i="34"/>
  <c r="ARY2" i="34"/>
  <c r="ARX2" i="34"/>
  <c r="ARW2" i="34"/>
  <c r="ARV2" i="34"/>
  <c r="ARU2" i="34"/>
  <c r="ART2" i="34"/>
  <c r="ARS2" i="34"/>
  <c r="ARR2" i="34"/>
  <c r="ARQ2" i="34"/>
  <c r="ARP2" i="34"/>
  <c r="ARO2" i="34"/>
  <c r="ARN2" i="34"/>
  <c r="ARM2" i="34"/>
  <c r="ARL2" i="34"/>
  <c r="ARK2" i="34"/>
  <c r="ARJ2" i="34"/>
  <c r="ARI2" i="34"/>
  <c r="ARH2" i="34"/>
  <c r="ARG2" i="34"/>
  <c r="ARF2" i="34"/>
  <c r="ARE2" i="34"/>
  <c r="ARD2" i="34"/>
  <c r="ARC2" i="34"/>
  <c r="ARB2" i="34"/>
  <c r="ARA2" i="34"/>
  <c r="AQZ2" i="34"/>
  <c r="AQY2" i="34"/>
  <c r="AQX2" i="34"/>
  <c r="AQW2" i="34"/>
  <c r="AQV2" i="34"/>
  <c r="AQU2" i="34"/>
  <c r="AQT2" i="34"/>
  <c r="AQS2" i="34"/>
  <c r="AQR2" i="34"/>
  <c r="AQQ2" i="34"/>
  <c r="AQP2" i="34"/>
  <c r="AQO2" i="34"/>
  <c r="AQN2" i="34"/>
  <c r="AQM2" i="34"/>
  <c r="AQL2" i="34"/>
  <c r="AQK2" i="34"/>
  <c r="AQJ2" i="34"/>
  <c r="AQI2" i="34"/>
  <c r="AQH2" i="34"/>
  <c r="AQG2" i="34"/>
  <c r="AQF2" i="34"/>
  <c r="AQE2" i="34"/>
  <c r="AQD2" i="34"/>
  <c r="AQC2" i="34"/>
  <c r="AQB2" i="34"/>
  <c r="AQA2" i="34"/>
  <c r="APZ2" i="34"/>
  <c r="APY2" i="34"/>
  <c r="APX2" i="34"/>
  <c r="APW2" i="34"/>
  <c r="APV2" i="34"/>
  <c r="APU2" i="34"/>
  <c r="APT2" i="34"/>
  <c r="APS2" i="34"/>
  <c r="APR2" i="34"/>
  <c r="APQ2" i="34"/>
  <c r="APP2" i="34"/>
  <c r="APO2" i="34"/>
  <c r="APN2" i="34"/>
  <c r="APM2" i="34"/>
  <c r="APL2" i="34"/>
  <c r="APK2" i="34"/>
  <c r="APJ2" i="34"/>
  <c r="API2" i="34"/>
  <c r="APH2" i="34"/>
  <c r="APG2" i="34"/>
  <c r="APF2" i="34"/>
  <c r="APE2" i="34"/>
  <c r="APD2" i="34"/>
  <c r="APC2" i="34"/>
  <c r="APB2" i="34"/>
  <c r="APA2" i="34"/>
  <c r="AOZ2" i="34"/>
  <c r="AOY2" i="34"/>
  <c r="AOX2" i="34"/>
  <c r="AOW2" i="34"/>
  <c r="AOV2" i="34"/>
  <c r="AOU2" i="34"/>
  <c r="AOT2" i="34"/>
  <c r="AOS2" i="34"/>
  <c r="AOR2" i="34"/>
  <c r="AOQ2" i="34"/>
  <c r="AOP2" i="34"/>
  <c r="AOO2" i="34"/>
  <c r="AON2" i="34"/>
  <c r="AOM2" i="34"/>
  <c r="AOL2" i="34"/>
  <c r="AOK2" i="34"/>
  <c r="AOJ2" i="34"/>
  <c r="AOI2" i="34"/>
  <c r="AOH2" i="34"/>
  <c r="AOG2" i="34"/>
  <c r="AOF2" i="34"/>
  <c r="AOE2" i="34"/>
  <c r="AOD2" i="34"/>
  <c r="AOC2" i="34"/>
  <c r="AOB2" i="34"/>
  <c r="AOA2" i="34"/>
  <c r="ANZ2" i="34"/>
  <c r="ANY2" i="34"/>
  <c r="ANX2" i="34"/>
  <c r="ANW2" i="34"/>
  <c r="ANV2" i="34"/>
  <c r="ANU2" i="34"/>
  <c r="ANT2" i="34"/>
  <c r="ANS2" i="34"/>
  <c r="ANR2" i="34"/>
  <c r="ANQ2" i="34"/>
  <c r="ANP2" i="34"/>
  <c r="ANO2" i="34"/>
  <c r="ANN2" i="34"/>
  <c r="ANM2" i="34"/>
  <c r="ANL2" i="34"/>
  <c r="ANK2" i="34"/>
  <c r="ANJ2" i="34"/>
  <c r="ANI2" i="34"/>
  <c r="ANH2" i="34"/>
  <c r="ANG2" i="34"/>
  <c r="ANF2" i="34"/>
  <c r="ANE2" i="34"/>
  <c r="AND2" i="34"/>
  <c r="ANC2" i="34"/>
  <c r="ANB2" i="34"/>
  <c r="ANA2" i="34"/>
  <c r="AMZ2" i="34"/>
  <c r="AMY2" i="34"/>
  <c r="AMX2" i="34"/>
  <c r="AMW2" i="34"/>
  <c r="AMV2" i="34"/>
  <c r="AMU2" i="34"/>
  <c r="AMT2" i="34"/>
  <c r="AMS2" i="34"/>
  <c r="AMR2" i="34"/>
  <c r="AMQ2" i="34"/>
  <c r="AMP2" i="34"/>
  <c r="AMO2" i="34"/>
  <c r="AMN2" i="34"/>
  <c r="AMM2" i="34"/>
  <c r="AML2" i="34"/>
  <c r="AMK2" i="34"/>
  <c r="AMJ2" i="34"/>
  <c r="AMI2" i="34"/>
  <c r="AMH2" i="34"/>
  <c r="AMG2" i="34"/>
  <c r="AMF2" i="34"/>
  <c r="AME2" i="34"/>
  <c r="AMD2" i="34"/>
  <c r="AMC2" i="34"/>
  <c r="AMB2" i="34"/>
  <c r="AMA2" i="34"/>
  <c r="ALZ2" i="34"/>
  <c r="ALY2" i="34"/>
  <c r="ALX2" i="34"/>
  <c r="ALW2" i="34"/>
  <c r="ALV2" i="34"/>
  <c r="ALU2" i="34"/>
  <c r="ALT2" i="34"/>
  <c r="ALS2" i="34"/>
  <c r="ALR2" i="34"/>
  <c r="ALQ2" i="34"/>
  <c r="ALP2" i="34"/>
  <c r="ALO2" i="34"/>
  <c r="ALN2" i="34"/>
  <c r="ALM2" i="34"/>
  <c r="ALL2" i="34"/>
  <c r="ALK2" i="34"/>
  <c r="ALJ2" i="34"/>
  <c r="ALI2" i="34"/>
  <c r="ALH2" i="34"/>
  <c r="ALG2" i="34"/>
  <c r="ALF2" i="34"/>
  <c r="ALE2" i="34"/>
  <c r="ALD2" i="34"/>
  <c r="ALC2" i="34"/>
  <c r="ALB2" i="34"/>
  <c r="ALA2" i="34"/>
  <c r="AKZ2" i="34"/>
  <c r="AKY2" i="34"/>
  <c r="AKX2" i="34"/>
  <c r="AKW2" i="34"/>
  <c r="AKV2" i="34"/>
  <c r="AKU2" i="34"/>
  <c r="AKT2" i="34"/>
  <c r="AKS2" i="34"/>
  <c r="AKR2" i="34"/>
  <c r="AKQ2" i="34"/>
  <c r="AKP2" i="34"/>
  <c r="AKO2" i="34"/>
  <c r="AKN2" i="34"/>
  <c r="AKM2" i="34"/>
  <c r="AKL2" i="34"/>
  <c r="AKK2" i="34"/>
  <c r="AKJ2" i="34"/>
  <c r="AKI2" i="34"/>
  <c r="AKH2" i="34"/>
  <c r="AKG2" i="34"/>
  <c r="AKF2" i="34"/>
  <c r="AKE2" i="34"/>
  <c r="AKD2" i="34"/>
  <c r="AKC2" i="34"/>
  <c r="AKB2" i="34"/>
  <c r="AKA2" i="34"/>
  <c r="AJZ2" i="34"/>
  <c r="AJY2" i="34"/>
  <c r="AJX2" i="34"/>
  <c r="AJW2" i="34"/>
  <c r="AJV2" i="34"/>
  <c r="AJU2" i="34"/>
  <c r="AJT2" i="34"/>
  <c r="AJS2" i="34"/>
  <c r="AJR2" i="34"/>
  <c r="AJQ2" i="34"/>
  <c r="AJP2" i="34"/>
  <c r="AJO2" i="34"/>
  <c r="AJN2" i="34"/>
  <c r="AJM2" i="34"/>
  <c r="AJL2" i="34"/>
  <c r="AJK2" i="34"/>
  <c r="AJJ2" i="34"/>
  <c r="AJI2" i="34"/>
  <c r="AJH2" i="34"/>
  <c r="AJG2" i="34"/>
  <c r="AJF2" i="34"/>
  <c r="AJE2" i="34"/>
  <c r="AJD2" i="34"/>
  <c r="AJC2" i="34"/>
  <c r="AJB2" i="34"/>
  <c r="AJA2" i="34"/>
  <c r="AIZ2" i="34"/>
  <c r="AIY2" i="34"/>
  <c r="AIX2" i="34"/>
  <c r="AIW2" i="34"/>
  <c r="AIV2" i="34"/>
  <c r="AIU2" i="34"/>
  <c r="AIT2" i="34"/>
  <c r="AIS2" i="34"/>
  <c r="AIR2" i="34"/>
  <c r="AIQ2" i="34"/>
  <c r="AIP2" i="34"/>
  <c r="AIO2" i="34"/>
  <c r="AIN2" i="34"/>
  <c r="AIM2" i="34"/>
  <c r="AIL2" i="34"/>
  <c r="AIK2" i="34"/>
  <c r="AIJ2" i="34"/>
  <c r="AII2" i="34"/>
  <c r="AIH2" i="34"/>
  <c r="AIG2" i="34"/>
  <c r="AIF2" i="34"/>
  <c r="AIE2" i="34"/>
  <c r="AID2" i="34"/>
  <c r="AIC2" i="34"/>
  <c r="AIB2" i="34"/>
  <c r="AIA2" i="34"/>
  <c r="AHZ2" i="34"/>
  <c r="AHY2" i="34"/>
  <c r="AHX2" i="34"/>
  <c r="AHW2" i="34"/>
  <c r="AHV2" i="34"/>
  <c r="AHU2" i="34"/>
  <c r="AHT2" i="34"/>
  <c r="AHS2" i="34"/>
  <c r="AHR2" i="34"/>
  <c r="AHQ2" i="34"/>
  <c r="AHP2" i="34"/>
  <c r="AHO2" i="34"/>
  <c r="AHN2" i="34"/>
  <c r="AHM2" i="34"/>
  <c r="AHL2" i="34"/>
  <c r="AHK2" i="34"/>
  <c r="AHJ2" i="34"/>
  <c r="AHI2" i="34"/>
  <c r="AHH2" i="34"/>
  <c r="AHG2" i="34"/>
  <c r="AHF2" i="34"/>
  <c r="AHE2" i="34"/>
  <c r="AHD2" i="34"/>
  <c r="AHC2" i="34"/>
  <c r="AHB2" i="34"/>
  <c r="AHA2" i="34"/>
  <c r="AGZ2" i="34"/>
  <c r="AGY2" i="34"/>
  <c r="AGX2" i="34"/>
  <c r="AGW2" i="34"/>
  <c r="AGV2" i="34"/>
  <c r="AGU2" i="34"/>
  <c r="AGT2" i="34"/>
  <c r="AGS2" i="34"/>
  <c r="AGR2" i="34"/>
  <c r="AGQ2" i="34"/>
  <c r="AGP2" i="34"/>
  <c r="AGO2" i="34"/>
  <c r="AGN2" i="34"/>
  <c r="AGM2" i="34"/>
  <c r="AGL2" i="34"/>
  <c r="AGK2" i="34"/>
  <c r="AGJ2" i="34"/>
  <c r="AGI2" i="34"/>
  <c r="AGH2" i="34"/>
  <c r="AGG2" i="34"/>
  <c r="AGF2" i="34"/>
  <c r="AGE2" i="34"/>
  <c r="AGD2" i="34"/>
  <c r="AGC2" i="34"/>
  <c r="AGB2" i="34"/>
  <c r="AGA2" i="34"/>
  <c r="AFZ2" i="34"/>
  <c r="AFY2" i="34"/>
  <c r="AFX2" i="34"/>
  <c r="AFW2" i="34"/>
  <c r="AFV2" i="34"/>
  <c r="AFU2" i="34"/>
  <c r="AFT2" i="34"/>
  <c r="AFS2" i="34"/>
  <c r="AFR2" i="34"/>
  <c r="AFQ2" i="34"/>
  <c r="AFP2" i="34"/>
  <c r="AFO2" i="34"/>
  <c r="AFN2" i="34"/>
  <c r="AFM2" i="34"/>
  <c r="AFL2" i="34"/>
  <c r="AFK2" i="34"/>
  <c r="AFJ2" i="34"/>
  <c r="AFI2" i="34"/>
  <c r="AFH2" i="34"/>
  <c r="AFG2" i="34"/>
  <c r="AFF2" i="34"/>
  <c r="AFE2" i="34"/>
  <c r="AFD2" i="34"/>
  <c r="AFC2" i="34"/>
  <c r="AFB2" i="34"/>
  <c r="AFA2" i="34"/>
  <c r="AEZ2" i="34"/>
  <c r="AEY2" i="34"/>
  <c r="AEX2" i="34"/>
  <c r="AEW2" i="34"/>
  <c r="AEV2" i="34"/>
  <c r="AEU2" i="34"/>
  <c r="AET2" i="34"/>
  <c r="AES2" i="34"/>
  <c r="AER2" i="34"/>
  <c r="AEQ2" i="34"/>
  <c r="AEP2" i="34"/>
  <c r="AEO2" i="34"/>
  <c r="AEN2" i="34"/>
  <c r="AEM2" i="34"/>
  <c r="AEL2" i="34"/>
  <c r="AEK2" i="34"/>
  <c r="AEJ2" i="34"/>
  <c r="AEI2" i="34"/>
  <c r="AEH2" i="34"/>
  <c r="AEG2" i="34"/>
  <c r="AEF2" i="34"/>
  <c r="AEE2" i="34"/>
  <c r="AED2" i="34"/>
  <c r="AEC2" i="34"/>
  <c r="AEB2" i="34"/>
  <c r="AEA2" i="34"/>
  <c r="ADZ2" i="34"/>
  <c r="ADY2" i="34"/>
  <c r="ADX2" i="34"/>
  <c r="ADW2" i="34"/>
  <c r="ADV2" i="34"/>
  <c r="ADU2" i="34"/>
  <c r="ADT2" i="34"/>
  <c r="ADS2" i="34"/>
  <c r="ADR2" i="34"/>
  <c r="ADQ2" i="34"/>
  <c r="ADP2" i="34"/>
  <c r="ADO2" i="34"/>
  <c r="ADN2" i="34"/>
  <c r="ADM2" i="34"/>
  <c r="ADL2" i="34"/>
  <c r="ADK2" i="34"/>
  <c r="ADJ2" i="34"/>
  <c r="ADI2" i="34"/>
  <c r="ADH2" i="34"/>
  <c r="ADG2" i="34"/>
  <c r="ADF2" i="34"/>
  <c r="ADE2" i="34"/>
  <c r="ADD2" i="34"/>
  <c r="ADC2" i="34"/>
  <c r="ADB2" i="34"/>
  <c r="ADA2" i="34"/>
  <c r="ACZ2" i="34"/>
  <c r="ACY2" i="34"/>
  <c r="ACX2" i="34"/>
  <c r="ACW2" i="34"/>
  <c r="ACV2" i="34"/>
  <c r="ACU2" i="34"/>
  <c r="ACT2" i="34"/>
  <c r="ACS2" i="34"/>
  <c r="ACR2" i="34"/>
  <c r="ACQ2" i="34"/>
  <c r="ACP2" i="34"/>
  <c r="ACO2" i="34"/>
  <c r="ACN2" i="34"/>
  <c r="ACM2" i="34"/>
  <c r="ACL2" i="34"/>
  <c r="ACK2" i="34"/>
  <c r="ACJ2" i="34"/>
  <c r="ACI2" i="34"/>
  <c r="ACH2" i="34"/>
  <c r="ACG2" i="34"/>
  <c r="ACF2" i="34"/>
  <c r="ACE2" i="34"/>
  <c r="ACD2" i="34"/>
  <c r="ACC2" i="34"/>
  <c r="ACB2" i="34"/>
  <c r="ACA2" i="34"/>
  <c r="ABZ2" i="34"/>
  <c r="ABY2" i="34"/>
  <c r="ABX2" i="34"/>
  <c r="ABW2" i="34"/>
  <c r="ABV2" i="34"/>
  <c r="ABU2" i="34"/>
  <c r="ABT2" i="34"/>
  <c r="ABS2" i="34"/>
  <c r="ABR2" i="34"/>
  <c r="ABQ2" i="34"/>
  <c r="ABP2" i="34"/>
  <c r="ABO2" i="34"/>
  <c r="ABN2" i="34"/>
  <c r="ABM2" i="34"/>
  <c r="ABL2" i="34"/>
  <c r="ABK2" i="34"/>
  <c r="ABJ2" i="34"/>
  <c r="ABI2" i="34"/>
  <c r="ABH2" i="34"/>
  <c r="ABG2" i="34"/>
  <c r="ABF2" i="34"/>
  <c r="ABE2" i="34"/>
  <c r="ABD2" i="34"/>
  <c r="ABC2" i="34"/>
  <c r="ABB2" i="34"/>
  <c r="ABA2" i="34"/>
  <c r="AAZ2" i="34"/>
  <c r="AAY2" i="34"/>
  <c r="AAX2" i="34"/>
  <c r="AAW2" i="34"/>
  <c r="AAV2" i="34"/>
  <c r="AAU2" i="34"/>
  <c r="AAT2" i="34"/>
  <c r="AAS2" i="34"/>
  <c r="AAR2" i="34"/>
  <c r="AAQ2" i="34"/>
  <c r="AAP2" i="34"/>
  <c r="AAO2" i="34"/>
  <c r="AAN2" i="34"/>
  <c r="AAM2" i="34"/>
  <c r="AAL2" i="34"/>
  <c r="AAK2" i="34"/>
  <c r="AAJ2" i="34"/>
  <c r="AAI2" i="34"/>
  <c r="AAH2" i="34"/>
  <c r="AAG2" i="34"/>
  <c r="AAF2" i="34"/>
  <c r="AAE2" i="34"/>
  <c r="AAD2" i="34"/>
  <c r="AAC2" i="34"/>
  <c r="AAB2" i="34"/>
  <c r="AAA2" i="34"/>
  <c r="ZZ2" i="34"/>
  <c r="ZY2" i="34"/>
  <c r="ZX2" i="34"/>
  <c r="ZW2" i="34"/>
  <c r="ZV2" i="34"/>
  <c r="ZU2" i="34"/>
  <c r="ZT2" i="34"/>
  <c r="ZS2" i="34"/>
  <c r="ZR2" i="34"/>
  <c r="ZQ2" i="34"/>
  <c r="ZP2" i="34"/>
  <c r="ZO2" i="34"/>
  <c r="ZN2" i="34"/>
  <c r="ZM2" i="34"/>
  <c r="ZL2" i="34"/>
  <c r="ZK2" i="34"/>
  <c r="ZJ2" i="34"/>
  <c r="ZI2" i="34"/>
  <c r="ZH2" i="34"/>
  <c r="ZG2" i="34"/>
  <c r="ZF2" i="34"/>
  <c r="ZE2" i="34"/>
  <c r="ZD2" i="34"/>
  <c r="ZC2" i="34"/>
  <c r="ZB2" i="34"/>
  <c r="ZA2" i="34"/>
  <c r="YZ2" i="34"/>
  <c r="YY2" i="34"/>
  <c r="YX2" i="34"/>
  <c r="YW2" i="34"/>
  <c r="YV2" i="34"/>
  <c r="YU2" i="34"/>
  <c r="YT2" i="34"/>
  <c r="YS2" i="34"/>
  <c r="YR2" i="34"/>
  <c r="YQ2" i="34"/>
  <c r="YP2" i="34"/>
  <c r="YO2" i="34"/>
  <c r="YN2" i="34"/>
  <c r="YM2" i="34"/>
  <c r="YL2" i="34"/>
  <c r="YK2" i="34"/>
  <c r="YJ2" i="34"/>
  <c r="YI2" i="34"/>
  <c r="YH2" i="34"/>
  <c r="YG2" i="34"/>
  <c r="YF2" i="34"/>
  <c r="YE2" i="34"/>
  <c r="YD2" i="34"/>
  <c r="YC2" i="34"/>
  <c r="YB2" i="34"/>
  <c r="YA2" i="34"/>
  <c r="XZ2" i="34"/>
  <c r="XY2" i="34"/>
  <c r="XX2" i="34"/>
  <c r="XW2" i="34"/>
  <c r="XV2" i="34"/>
  <c r="XU2" i="34"/>
  <c r="XT2" i="34"/>
  <c r="XS2" i="34"/>
  <c r="XR2" i="34"/>
  <c r="XQ2" i="34"/>
  <c r="XP2" i="34"/>
  <c r="XO2" i="34"/>
  <c r="XN2" i="34"/>
  <c r="XM2" i="34"/>
  <c r="XL2" i="34"/>
  <c r="XK2" i="34"/>
  <c r="XJ2" i="34"/>
  <c r="XI2" i="34"/>
  <c r="XH2" i="34"/>
  <c r="XG2" i="34"/>
  <c r="XF2" i="34"/>
  <c r="XE2" i="34"/>
  <c r="XD2" i="34"/>
  <c r="XC2" i="34"/>
  <c r="XB2" i="34"/>
  <c r="XA2" i="34"/>
  <c r="WZ2" i="34"/>
  <c r="WY2" i="34"/>
  <c r="WX2" i="34"/>
  <c r="WW2" i="34"/>
  <c r="WV2" i="34"/>
  <c r="WU2" i="34"/>
  <c r="WT2" i="34"/>
  <c r="WS2" i="34"/>
  <c r="WR2" i="34"/>
  <c r="WQ2" i="34"/>
  <c r="WP2" i="34"/>
  <c r="WO2" i="34"/>
  <c r="WN2" i="34"/>
  <c r="WM2" i="34"/>
  <c r="WL2" i="34"/>
  <c r="WK2" i="34"/>
  <c r="WJ2" i="34"/>
  <c r="WI2" i="34"/>
  <c r="WH2" i="34"/>
  <c r="WG2" i="34"/>
  <c r="WF2" i="34"/>
  <c r="WE2" i="34"/>
  <c r="WD2" i="34"/>
  <c r="WC2" i="34"/>
  <c r="WB2" i="34"/>
  <c r="WA2" i="34"/>
  <c r="VZ2" i="34"/>
  <c r="VY2" i="34"/>
  <c r="VX2" i="34"/>
  <c r="VW2" i="34"/>
  <c r="VV2" i="34"/>
  <c r="VU2" i="34"/>
  <c r="VT2" i="34"/>
  <c r="VS2" i="34"/>
  <c r="VR2" i="34"/>
  <c r="VQ2" i="34"/>
  <c r="VP2" i="34"/>
  <c r="VO2" i="34"/>
  <c r="VN2" i="34"/>
  <c r="VM2" i="34"/>
  <c r="VL2" i="34"/>
  <c r="VK2" i="34"/>
  <c r="VJ2" i="34"/>
  <c r="VI2" i="34"/>
  <c r="VH2" i="34"/>
  <c r="VG2" i="34"/>
  <c r="VF2" i="34"/>
  <c r="VE2" i="34"/>
  <c r="VD2" i="34"/>
  <c r="VC2" i="34"/>
  <c r="VB2" i="34"/>
  <c r="VA2" i="34"/>
  <c r="UZ2" i="34"/>
  <c r="UY2" i="34"/>
  <c r="UX2" i="34"/>
  <c r="UW2" i="34"/>
  <c r="UV2" i="34"/>
  <c r="UU2" i="34"/>
  <c r="UT2" i="34"/>
  <c r="US2" i="34"/>
  <c r="UR2" i="34"/>
  <c r="UQ2" i="34"/>
  <c r="UP2" i="34"/>
  <c r="UO2" i="34"/>
  <c r="UN2" i="34"/>
  <c r="UM2" i="34"/>
  <c r="UL2" i="34"/>
  <c r="UK2" i="34"/>
  <c r="UJ2" i="34"/>
  <c r="UI2" i="34"/>
  <c r="UH2" i="34"/>
  <c r="UG2" i="34"/>
  <c r="UF2" i="34"/>
  <c r="UE2" i="34"/>
  <c r="UD2" i="34"/>
  <c r="UC2" i="34"/>
  <c r="UB2" i="34"/>
  <c r="UA2" i="34"/>
  <c r="TZ2" i="34"/>
  <c r="TY2" i="34"/>
  <c r="TX2" i="34"/>
  <c r="TW2" i="34"/>
  <c r="TV2" i="34"/>
  <c r="TU2" i="34"/>
  <c r="TT2" i="34"/>
  <c r="TS2" i="34"/>
  <c r="TR2" i="34"/>
  <c r="TQ2" i="34"/>
  <c r="TP2" i="34"/>
  <c r="TO2" i="34"/>
  <c r="TN2" i="34"/>
  <c r="TM2" i="34"/>
  <c r="TL2" i="34"/>
  <c r="TK2" i="34"/>
  <c r="TJ2" i="34"/>
  <c r="TI2" i="34"/>
  <c r="TH2" i="34"/>
  <c r="TG2" i="34"/>
  <c r="TF2" i="34"/>
  <c r="TE2" i="34"/>
  <c r="TD2" i="34"/>
  <c r="TC2" i="34"/>
  <c r="TB2" i="34"/>
  <c r="TA2" i="34"/>
  <c r="SZ2" i="34"/>
  <c r="SY2" i="34"/>
  <c r="SX2" i="34"/>
  <c r="SW2" i="34"/>
  <c r="SV2" i="34"/>
  <c r="SU2" i="34"/>
  <c r="ST2" i="34"/>
  <c r="SS2" i="34"/>
  <c r="SR2" i="34"/>
  <c r="SQ2" i="34"/>
  <c r="SP2" i="34"/>
  <c r="SO2" i="34"/>
  <c r="SN2" i="34"/>
  <c r="SM2" i="34"/>
  <c r="SL2" i="34"/>
  <c r="SK2" i="34"/>
  <c r="SJ2" i="34"/>
  <c r="SI2" i="34"/>
  <c r="SH2" i="34"/>
  <c r="SG2" i="34"/>
  <c r="SF2" i="34"/>
  <c r="SE2" i="34"/>
  <c r="SD2" i="34"/>
  <c r="SC2" i="34"/>
  <c r="SB2" i="34"/>
  <c r="SA2" i="34"/>
  <c r="RZ2" i="34"/>
  <c r="RY2" i="34"/>
  <c r="RX2" i="34"/>
  <c r="RW2" i="34"/>
  <c r="RV2" i="34"/>
  <c r="RU2" i="34"/>
  <c r="RT2" i="34"/>
  <c r="RS2" i="34"/>
  <c r="RR2" i="34"/>
  <c r="RQ2" i="34"/>
  <c r="RP2" i="34"/>
  <c r="RO2" i="34"/>
  <c r="RN2" i="34"/>
  <c r="RM2" i="34"/>
  <c r="RL2" i="34"/>
  <c r="RK2" i="34"/>
  <c r="RJ2" i="34"/>
  <c r="RI2" i="34"/>
  <c r="RH2" i="34"/>
  <c r="RG2" i="34"/>
  <c r="RF2" i="34"/>
  <c r="RE2" i="34"/>
  <c r="RD2" i="34"/>
  <c r="RC2" i="34"/>
  <c r="RB2" i="34"/>
  <c r="RA2" i="34"/>
  <c r="QZ2" i="34"/>
  <c r="QY2" i="34"/>
  <c r="QX2" i="34"/>
  <c r="QW2" i="34"/>
  <c r="QV2" i="34"/>
  <c r="QU2" i="34"/>
  <c r="QT2" i="34"/>
  <c r="QS2" i="34"/>
  <c r="QR2" i="34"/>
  <c r="QQ2" i="34"/>
  <c r="QP2" i="34"/>
  <c r="QO2" i="34"/>
  <c r="QN2" i="34"/>
  <c r="QM2" i="34"/>
  <c r="QL2" i="34"/>
  <c r="QK2" i="34"/>
  <c r="QJ2" i="34"/>
  <c r="QI2" i="34"/>
  <c r="QH2" i="34"/>
  <c r="QG2" i="34"/>
  <c r="QF2" i="34"/>
  <c r="QE2" i="34"/>
  <c r="QD2" i="34"/>
  <c r="QC2" i="34"/>
  <c r="QB2" i="34"/>
  <c r="QA2" i="34"/>
  <c r="PZ2" i="34"/>
  <c r="PY2" i="34"/>
  <c r="PX2" i="34"/>
  <c r="PW2" i="34"/>
  <c r="PV2" i="34"/>
  <c r="PU2" i="34"/>
  <c r="PT2" i="34"/>
  <c r="PS2" i="34"/>
  <c r="PR2" i="34"/>
  <c r="PQ2" i="34"/>
  <c r="PP2" i="34"/>
  <c r="PO2" i="34"/>
  <c r="PN2" i="34"/>
  <c r="PM2" i="34"/>
  <c r="PL2" i="34"/>
  <c r="PK2" i="34"/>
  <c r="PJ2" i="34"/>
  <c r="PI2" i="34"/>
  <c r="PH2" i="34"/>
  <c r="PG2" i="34"/>
  <c r="PF2" i="34"/>
  <c r="PE2" i="34"/>
  <c r="PD2" i="34"/>
  <c r="PC2" i="34"/>
  <c r="PB2" i="34"/>
  <c r="PA2" i="34"/>
  <c r="OZ2" i="34"/>
  <c r="OY2" i="34"/>
  <c r="OX2" i="34"/>
  <c r="OW2" i="34"/>
  <c r="OV2" i="34"/>
  <c r="OU2" i="34"/>
  <c r="OT2" i="34"/>
  <c r="OS2" i="34"/>
  <c r="OR2" i="34"/>
  <c r="OQ2" i="34"/>
  <c r="OP2" i="34"/>
  <c r="OO2" i="34"/>
  <c r="ON2" i="34"/>
  <c r="OM2" i="34"/>
  <c r="OL2" i="34"/>
  <c r="OK2" i="34"/>
  <c r="OJ2" i="34"/>
  <c r="OI2" i="34"/>
  <c r="OH2" i="34"/>
  <c r="OG2" i="34"/>
  <c r="OF2" i="34"/>
  <c r="OE2" i="34"/>
  <c r="OD2" i="34"/>
  <c r="OC2" i="34"/>
  <c r="OB2" i="34"/>
  <c r="OA2" i="34"/>
  <c r="NZ2" i="34"/>
  <c r="NY2" i="34"/>
  <c r="NX2" i="34"/>
  <c r="NW2" i="34"/>
  <c r="NV2" i="34"/>
  <c r="NU2" i="34"/>
  <c r="NT2" i="34"/>
  <c r="NS2" i="34"/>
  <c r="NR2" i="34"/>
  <c r="NQ2" i="34"/>
  <c r="NP2" i="34"/>
  <c r="NO2" i="34"/>
  <c r="NN2" i="34"/>
  <c r="NM2" i="34"/>
  <c r="NL2" i="34"/>
  <c r="NK2" i="34"/>
  <c r="NJ2" i="34"/>
  <c r="NI2" i="34"/>
  <c r="NH2" i="34"/>
  <c r="NG2" i="34"/>
  <c r="NF2" i="34"/>
  <c r="NE2" i="34"/>
  <c r="ND2" i="34"/>
  <c r="NC2" i="34"/>
  <c r="NB2" i="34"/>
  <c r="NA2" i="34"/>
  <c r="MZ2" i="34"/>
  <c r="MY2" i="34"/>
  <c r="MX2" i="34"/>
  <c r="MW2" i="34"/>
  <c r="MV2" i="34"/>
  <c r="MU2" i="34"/>
  <c r="MT2" i="34"/>
  <c r="MS2" i="34"/>
  <c r="MR2" i="34"/>
  <c r="MQ2" i="34"/>
  <c r="MP2" i="34"/>
  <c r="MO2" i="34"/>
  <c r="MN2" i="34"/>
  <c r="MM2" i="34"/>
  <c r="ML2" i="34"/>
  <c r="MK2" i="34"/>
  <c r="MJ2" i="34"/>
  <c r="MI2" i="34"/>
  <c r="MH2" i="34"/>
  <c r="MG2" i="34"/>
  <c r="MF2" i="34"/>
  <c r="ME2" i="34"/>
  <c r="MD2" i="34"/>
  <c r="MC2" i="34"/>
  <c r="MB2" i="34"/>
  <c r="MA2" i="34"/>
  <c r="LZ2" i="34"/>
  <c r="LY2" i="34"/>
  <c r="LX2" i="34"/>
  <c r="LW2" i="34"/>
  <c r="LV2" i="34"/>
  <c r="LU2" i="34"/>
  <c r="LT2" i="34"/>
  <c r="LS2" i="34"/>
  <c r="LR2" i="34"/>
  <c r="LQ2" i="34"/>
  <c r="LP2" i="34"/>
  <c r="LO2" i="34"/>
  <c r="LN2" i="34"/>
  <c r="LM2" i="34"/>
  <c r="LL2" i="34"/>
  <c r="LK2" i="34"/>
  <c r="LJ2" i="34"/>
  <c r="LI2" i="34"/>
  <c r="LH2" i="34"/>
  <c r="LG2" i="34"/>
  <c r="LF2" i="34"/>
  <c r="LE2" i="34"/>
  <c r="LD2" i="34"/>
  <c r="LC2" i="34"/>
  <c r="LB2" i="34"/>
  <c r="LA2" i="34"/>
  <c r="KZ2" i="34"/>
  <c r="KY2" i="34"/>
  <c r="KX2" i="34"/>
  <c r="KW2" i="34"/>
  <c r="KV2" i="34"/>
  <c r="KU2" i="34"/>
  <c r="KT2" i="34"/>
  <c r="KS2" i="34"/>
  <c r="KR2" i="34"/>
  <c r="KQ2" i="34"/>
  <c r="KP2" i="34"/>
  <c r="KO2" i="34"/>
  <c r="KN2" i="34"/>
  <c r="KM2" i="34"/>
  <c r="KL2" i="34"/>
  <c r="KK2" i="34"/>
  <c r="KJ2" i="34"/>
  <c r="KI2" i="34"/>
  <c r="KH2" i="34"/>
  <c r="KG2" i="34"/>
  <c r="KF2" i="34"/>
  <c r="KE2" i="34"/>
  <c r="KD2" i="34"/>
  <c r="KC2" i="34"/>
  <c r="KB2" i="34"/>
  <c r="KA2" i="34"/>
  <c r="JZ2" i="34"/>
  <c r="JY2" i="34"/>
  <c r="JX2" i="34"/>
  <c r="JW2" i="34"/>
  <c r="JV2" i="34"/>
  <c r="JU2" i="34"/>
  <c r="JT2" i="34"/>
  <c r="JS2" i="34"/>
  <c r="JR2" i="34"/>
  <c r="JQ2" i="34"/>
  <c r="JP2" i="34"/>
  <c r="JO2" i="34"/>
  <c r="JN2" i="34"/>
  <c r="JM2" i="34"/>
  <c r="JL2" i="34"/>
  <c r="JK2" i="34"/>
  <c r="JJ2" i="34"/>
  <c r="JI2" i="34"/>
  <c r="JH2" i="34"/>
  <c r="JG2" i="34"/>
  <c r="JF2" i="34"/>
  <c r="JE2" i="34"/>
  <c r="JD2" i="34"/>
  <c r="JC2" i="34"/>
  <c r="JB2" i="34"/>
  <c r="JA2" i="34"/>
  <c r="IZ2" i="34"/>
  <c r="IY2" i="34"/>
  <c r="IX2" i="34"/>
  <c r="IW2" i="34"/>
  <c r="IV2" i="34"/>
  <c r="IU2" i="34"/>
  <c r="IT2" i="34"/>
  <c r="IS2" i="34"/>
  <c r="IR2" i="34"/>
  <c r="IQ2" i="34"/>
  <c r="IP2" i="34"/>
  <c r="IO2" i="34"/>
  <c r="IN2" i="34"/>
  <c r="IM2" i="34"/>
  <c r="IL2" i="34"/>
  <c r="IK2" i="34"/>
  <c r="IJ2" i="34"/>
  <c r="II2" i="34"/>
  <c r="IH2" i="34"/>
  <c r="IG2" i="34"/>
  <c r="IF2" i="34"/>
  <c r="IE2" i="34"/>
  <c r="ID2" i="34"/>
  <c r="IC2" i="34"/>
  <c r="IB2" i="34"/>
  <c r="IA2" i="34"/>
  <c r="HZ2" i="34"/>
  <c r="HY2" i="34"/>
  <c r="HX2" i="34"/>
  <c r="HW2" i="34"/>
  <c r="HV2" i="34"/>
  <c r="HU2" i="34"/>
  <c r="HT2" i="34"/>
  <c r="HS2" i="34"/>
  <c r="HR2" i="34"/>
  <c r="HQ2" i="34"/>
  <c r="HP2" i="34"/>
  <c r="HO2" i="34"/>
  <c r="HN2" i="34"/>
  <c r="HM2" i="34"/>
  <c r="HL2" i="34"/>
  <c r="HK2" i="34"/>
  <c r="HJ2" i="34"/>
  <c r="HI2" i="34"/>
  <c r="HH2" i="34"/>
  <c r="HG2" i="34"/>
  <c r="HF2" i="34"/>
  <c r="HE2" i="34"/>
  <c r="HD2" i="34"/>
  <c r="HC2" i="34"/>
  <c r="HB2" i="34"/>
  <c r="HA2" i="34"/>
  <c r="GZ2" i="34"/>
  <c r="GY2" i="34"/>
  <c r="GX2" i="34"/>
  <c r="GW2" i="34"/>
  <c r="GV2" i="34"/>
  <c r="GU2" i="34"/>
  <c r="GT2" i="34"/>
  <c r="GS2" i="34"/>
  <c r="GR2" i="34"/>
  <c r="GQ2" i="34"/>
  <c r="GP2" i="34"/>
  <c r="GO2" i="34"/>
  <c r="GN2" i="34"/>
  <c r="GM2" i="34"/>
  <c r="GL2" i="34"/>
  <c r="GK2" i="34"/>
  <c r="GJ2" i="34"/>
  <c r="GI2" i="34"/>
  <c r="GH2" i="34"/>
  <c r="GG2" i="34"/>
  <c r="GF2" i="34"/>
  <c r="GE2" i="34"/>
  <c r="GD2" i="34"/>
  <c r="GC2" i="34"/>
  <c r="GB2" i="34"/>
  <c r="GA2" i="34"/>
  <c r="FZ2" i="34"/>
  <c r="FY2" i="34"/>
  <c r="FX2" i="34"/>
  <c r="FW2" i="34"/>
  <c r="FV2" i="34"/>
  <c r="FU2" i="34"/>
  <c r="FT2" i="34"/>
  <c r="FS2" i="34"/>
  <c r="FR2" i="34"/>
  <c r="FQ2" i="34"/>
  <c r="FP2" i="34"/>
  <c r="FO2" i="34"/>
  <c r="FN2" i="34"/>
  <c r="FM2" i="34"/>
  <c r="FL2" i="34"/>
  <c r="FK2" i="34"/>
  <c r="FJ2" i="34"/>
  <c r="FI2" i="34"/>
  <c r="FH2" i="34"/>
  <c r="FG2" i="34"/>
  <c r="FF2" i="34"/>
  <c r="FE2" i="34"/>
  <c r="FD2" i="34"/>
  <c r="FC2" i="34"/>
  <c r="FB2" i="34"/>
  <c r="FA2" i="34"/>
  <c r="EZ2" i="34"/>
  <c r="EY2" i="34"/>
  <c r="EX2" i="34"/>
  <c r="EW2" i="34"/>
  <c r="EV2" i="34"/>
  <c r="EU2" i="34"/>
  <c r="ET2" i="34"/>
  <c r="ES2" i="34"/>
  <c r="ER2" i="34"/>
  <c r="EQ2" i="34"/>
  <c r="EP2" i="34"/>
  <c r="EO2" i="34"/>
  <c r="EN2" i="34"/>
  <c r="EM2" i="34"/>
  <c r="EL2" i="34"/>
  <c r="EK2" i="34"/>
  <c r="EJ2" i="34"/>
  <c r="EI2" i="34"/>
  <c r="EH2" i="34"/>
  <c r="EG2" i="34"/>
  <c r="EF2" i="34"/>
  <c r="EE2" i="34"/>
  <c r="ED2" i="34"/>
  <c r="EC2" i="34"/>
  <c r="EB2" i="34"/>
  <c r="EA2" i="34"/>
  <c r="DZ2" i="34"/>
  <c r="DY2" i="34"/>
  <c r="DX2" i="34"/>
  <c r="DW2" i="34"/>
  <c r="DV2" i="34"/>
  <c r="DU2" i="34"/>
  <c r="DT2" i="34"/>
  <c r="DS2" i="34"/>
  <c r="DR2" i="34"/>
  <c r="DQ2" i="34"/>
  <c r="DP2" i="34"/>
  <c r="DO2" i="34"/>
  <c r="DN2" i="34"/>
  <c r="DM2" i="34"/>
  <c r="DL2" i="34"/>
  <c r="DK2" i="34"/>
  <c r="DJ2" i="34"/>
  <c r="DI2" i="34"/>
  <c r="DH2" i="34"/>
  <c r="DG2" i="34"/>
  <c r="DF2" i="34"/>
  <c r="DE2" i="34"/>
  <c r="DD2" i="34"/>
  <c r="DC2" i="34"/>
  <c r="DB2" i="34"/>
  <c r="DA2" i="34"/>
  <c r="CZ2" i="34"/>
  <c r="CY2" i="34"/>
  <c r="CX2" i="34"/>
  <c r="CW2" i="34"/>
  <c r="CV2" i="34"/>
  <c r="CU2" i="34"/>
  <c r="CT2" i="34"/>
  <c r="CS2" i="34"/>
  <c r="CR2" i="34"/>
  <c r="CQ2" i="34"/>
  <c r="CP2" i="34"/>
  <c r="CO2" i="34"/>
  <c r="CN2" i="34"/>
  <c r="CM2" i="34"/>
  <c r="CL2" i="34"/>
  <c r="CK2" i="34"/>
  <c r="CJ2" i="34"/>
  <c r="CI2" i="34"/>
  <c r="CH2" i="34"/>
  <c r="CG2" i="34"/>
  <c r="CF2" i="34"/>
  <c r="CE2" i="34"/>
  <c r="CD2" i="34"/>
  <c r="CC2" i="34"/>
  <c r="CB2" i="34"/>
  <c r="CA2" i="34"/>
  <c r="BZ2" i="34"/>
  <c r="BY2" i="34"/>
  <c r="BX2" i="34"/>
  <c r="BW2" i="34"/>
  <c r="BV2" i="34"/>
  <c r="BU2" i="34"/>
  <c r="BT2" i="34"/>
  <c r="BS2" i="34"/>
  <c r="BR2" i="34"/>
  <c r="BQ2" i="34"/>
  <c r="BP2" i="34"/>
  <c r="BO2" i="34"/>
  <c r="BN2" i="34"/>
  <c r="BM2" i="34"/>
  <c r="BL2" i="34"/>
  <c r="BK2" i="34"/>
  <c r="BJ2" i="34"/>
  <c r="BI2" i="34"/>
  <c r="BH2" i="34"/>
  <c r="BG2" i="34"/>
  <c r="BF2" i="34"/>
  <c r="BE2" i="34"/>
  <c r="BD2" i="34"/>
  <c r="BC2" i="34"/>
  <c r="BB2" i="34"/>
  <c r="BA2" i="34"/>
  <c r="AZ2" i="34"/>
  <c r="AY2" i="34"/>
  <c r="AX2" i="34"/>
  <c r="AW2" i="34"/>
  <c r="AV2" i="34"/>
  <c r="AU2" i="34"/>
  <c r="AT2" i="34"/>
  <c r="AS2" i="34"/>
  <c r="AR2" i="34"/>
  <c r="AQ2" i="34"/>
  <c r="AP2" i="34"/>
  <c r="AO2" i="34"/>
  <c r="AN2" i="34"/>
  <c r="AM2" i="34"/>
  <c r="AL2" i="34"/>
  <c r="AK2" i="34"/>
  <c r="AJ2" i="34"/>
  <c r="AI2" i="34"/>
  <c r="AH2" i="34"/>
  <c r="AG2" i="34"/>
  <c r="AF2" i="34"/>
  <c r="AE2" i="34"/>
  <c r="AD2" i="34"/>
  <c r="AC2" i="34"/>
  <c r="AB2" i="34"/>
  <c r="AA2" i="34"/>
  <c r="Z2" i="34"/>
  <c r="Y2" i="34"/>
  <c r="X2" i="34"/>
  <c r="W2" i="34"/>
  <c r="V2" i="34"/>
  <c r="U2" i="34"/>
  <c r="T2" i="34"/>
  <c r="S2" i="34"/>
  <c r="R2" i="34"/>
  <c r="Q2" i="34"/>
  <c r="P2" i="34"/>
  <c r="O2" i="34"/>
  <c r="N2" i="34"/>
  <c r="M2" i="34"/>
  <c r="L2" i="34"/>
  <c r="K2" i="34"/>
  <c r="J2" i="34"/>
  <c r="I2" i="34"/>
  <c r="H2" i="34"/>
  <c r="WAI1" i="34"/>
  <c r="WAH1" i="34"/>
  <c r="WAG1" i="34"/>
  <c r="WAF1" i="34"/>
  <c r="WAE1" i="34"/>
  <c r="WAD1" i="34"/>
  <c r="WAC1" i="34"/>
  <c r="WAB1" i="34"/>
  <c r="WAA1" i="34"/>
  <c r="VZZ1" i="34"/>
  <c r="VZY1" i="34"/>
  <c r="VZX1" i="34"/>
  <c r="VZW1" i="34"/>
  <c r="VZV1" i="34"/>
  <c r="VZU1" i="34"/>
  <c r="VZT1" i="34"/>
  <c r="VZS1" i="34"/>
  <c r="VZR1" i="34"/>
  <c r="VZQ1" i="34"/>
  <c r="VZP1" i="34"/>
  <c r="VZO1" i="34"/>
  <c r="VZN1" i="34"/>
  <c r="VZM1" i="34"/>
  <c r="VZL1" i="34"/>
  <c r="VZK1" i="34"/>
  <c r="VZJ1" i="34"/>
  <c r="VZI1" i="34"/>
  <c r="VZH1" i="34"/>
  <c r="VZG1" i="34"/>
  <c r="VZF1" i="34"/>
  <c r="VZE1" i="34"/>
  <c r="VZD1" i="34"/>
  <c r="VZC1" i="34"/>
  <c r="VZB1" i="34"/>
  <c r="VZA1" i="34"/>
  <c r="VYZ1" i="34"/>
  <c r="VYY1" i="34"/>
  <c r="VYX1" i="34"/>
  <c r="VYW1" i="34"/>
  <c r="VYV1" i="34"/>
  <c r="VYU1" i="34"/>
  <c r="VYT1" i="34"/>
  <c r="VYS1" i="34"/>
  <c r="VYR1" i="34"/>
  <c r="VYQ1" i="34"/>
  <c r="VYP1" i="34"/>
  <c r="VYO1" i="34"/>
  <c r="VYN1" i="34"/>
  <c r="VYM1" i="34"/>
  <c r="VYL1" i="34"/>
  <c r="VYK1" i="34"/>
  <c r="VYJ1" i="34"/>
  <c r="VYI1" i="34"/>
  <c r="VYH1" i="34"/>
  <c r="VYG1" i="34"/>
  <c r="VYF1" i="34"/>
  <c r="VYE1" i="34"/>
  <c r="VYD1" i="34"/>
  <c r="VYC1" i="34"/>
  <c r="VYB1" i="34"/>
  <c r="VYA1" i="34"/>
  <c r="VXZ1" i="34"/>
  <c r="VXY1" i="34"/>
  <c r="VXX1" i="34"/>
  <c r="VXW1" i="34"/>
  <c r="VXV1" i="34"/>
  <c r="VXU1" i="34"/>
  <c r="VXT1" i="34"/>
  <c r="VXS1" i="34"/>
  <c r="VXR1" i="34"/>
  <c r="VXQ1" i="34"/>
  <c r="VXP1" i="34"/>
  <c r="VXO1" i="34"/>
  <c r="VXN1" i="34"/>
  <c r="VXM1" i="34"/>
  <c r="VXL1" i="34"/>
  <c r="VXK1" i="34"/>
  <c r="VXJ1" i="34"/>
  <c r="VXI1" i="34"/>
  <c r="VXH1" i="34"/>
  <c r="VXG1" i="34"/>
  <c r="VXF1" i="34"/>
  <c r="VXE1" i="34"/>
  <c r="VXD1" i="34"/>
  <c r="VXC1" i="34"/>
  <c r="VXB1" i="34"/>
  <c r="VXA1" i="34"/>
  <c r="VWZ1" i="34"/>
  <c r="VWY1" i="34"/>
  <c r="VWX1" i="34"/>
  <c r="VWW1" i="34"/>
  <c r="VWV1" i="34"/>
  <c r="VWU1" i="34"/>
  <c r="VWT1" i="34"/>
  <c r="VWS1" i="34"/>
  <c r="VWR1" i="34"/>
  <c r="VWQ1" i="34"/>
  <c r="VWP1" i="34"/>
  <c r="VWO1" i="34"/>
  <c r="VWN1" i="34"/>
  <c r="VWM1" i="34"/>
  <c r="VWL1" i="34"/>
  <c r="VWK1" i="34"/>
  <c r="VWJ1" i="34"/>
  <c r="VWI1" i="34"/>
  <c r="VWH1" i="34"/>
  <c r="VWG1" i="34"/>
  <c r="VWF1" i="34"/>
  <c r="VWE1" i="34"/>
  <c r="VWD1" i="34"/>
  <c r="VWC1" i="34"/>
  <c r="VWB1" i="34"/>
  <c r="VWA1" i="34"/>
  <c r="VVZ1" i="34"/>
  <c r="VVY1" i="34"/>
  <c r="VVX1" i="34"/>
  <c r="VVW1" i="34"/>
  <c r="VVV1" i="34"/>
  <c r="VVU1" i="34"/>
  <c r="VVT1" i="34"/>
  <c r="VVS1" i="34"/>
  <c r="VVR1" i="34"/>
  <c r="VVQ1" i="34"/>
  <c r="VVP1" i="34"/>
  <c r="VVO1" i="34"/>
  <c r="VVN1" i="34"/>
  <c r="VVM1" i="34"/>
  <c r="VVL1" i="34"/>
  <c r="VVK1" i="34"/>
  <c r="VVJ1" i="34"/>
  <c r="VVI1" i="34"/>
  <c r="VVH1" i="34"/>
  <c r="VVG1" i="34"/>
  <c r="VVF1" i="34"/>
  <c r="VVE1" i="34"/>
  <c r="VVD1" i="34"/>
  <c r="VVC1" i="34"/>
  <c r="VVB1" i="34"/>
  <c r="VVA1" i="34"/>
  <c r="VUZ1" i="34"/>
  <c r="VUY1" i="34"/>
  <c r="VUX1" i="34"/>
  <c r="VUW1" i="34"/>
  <c r="VUV1" i="34"/>
  <c r="VUU1" i="34"/>
  <c r="VUT1" i="34"/>
  <c r="VUS1" i="34"/>
  <c r="VUR1" i="34"/>
  <c r="VUQ1" i="34"/>
  <c r="VUP1" i="34"/>
  <c r="VUO1" i="34"/>
  <c r="VUN1" i="34"/>
  <c r="VUM1" i="34"/>
  <c r="VUL1" i="34"/>
  <c r="VUK1" i="34"/>
  <c r="VUJ1" i="34"/>
  <c r="VUI1" i="34"/>
  <c r="VUH1" i="34"/>
  <c r="VUG1" i="34"/>
  <c r="VUF1" i="34"/>
  <c r="VUE1" i="34"/>
  <c r="VUD1" i="34"/>
  <c r="VUC1" i="34"/>
  <c r="VUB1" i="34"/>
  <c r="VUA1" i="34"/>
  <c r="VTZ1" i="34"/>
  <c r="VTY1" i="34"/>
  <c r="VTX1" i="34"/>
  <c r="VTW1" i="34"/>
  <c r="VTV1" i="34"/>
  <c r="VTU1" i="34"/>
  <c r="VTT1" i="34"/>
  <c r="VTS1" i="34"/>
  <c r="VTR1" i="34"/>
  <c r="VTQ1" i="34"/>
  <c r="VTP1" i="34"/>
  <c r="VTO1" i="34"/>
  <c r="VTN1" i="34"/>
  <c r="VTM1" i="34"/>
  <c r="VTL1" i="34"/>
  <c r="VTK1" i="34"/>
  <c r="VTJ1" i="34"/>
  <c r="VTI1" i="34"/>
  <c r="VTH1" i="34"/>
  <c r="VTG1" i="34"/>
  <c r="VTF1" i="34"/>
  <c r="VTE1" i="34"/>
  <c r="VTD1" i="34"/>
  <c r="VTC1" i="34"/>
  <c r="VTB1" i="34"/>
  <c r="VTA1" i="34"/>
  <c r="VSZ1" i="34"/>
  <c r="VSY1" i="34"/>
  <c r="VSX1" i="34"/>
  <c r="VSW1" i="34"/>
  <c r="VSV1" i="34"/>
  <c r="VSU1" i="34"/>
  <c r="VST1" i="34"/>
  <c r="VSS1" i="34"/>
  <c r="VSR1" i="34"/>
  <c r="VSQ1" i="34"/>
  <c r="VSP1" i="34"/>
  <c r="VSO1" i="34"/>
  <c r="VSN1" i="34"/>
  <c r="VSM1" i="34"/>
  <c r="VSL1" i="34"/>
  <c r="VSK1" i="34"/>
  <c r="VSJ1" i="34"/>
  <c r="VSI1" i="34"/>
  <c r="VSH1" i="34"/>
  <c r="VSG1" i="34"/>
  <c r="VSF1" i="34"/>
  <c r="VSE1" i="34"/>
  <c r="VSD1" i="34"/>
  <c r="VSC1" i="34"/>
  <c r="VSB1" i="34"/>
  <c r="VSA1" i="34"/>
  <c r="VRZ1" i="34"/>
  <c r="VRY1" i="34"/>
  <c r="VRX1" i="34"/>
  <c r="VRW1" i="34"/>
  <c r="VRV1" i="34"/>
  <c r="VRU1" i="34"/>
  <c r="VRT1" i="34"/>
  <c r="VRS1" i="34"/>
  <c r="VRR1" i="34"/>
  <c r="VRQ1" i="34"/>
  <c r="VRP1" i="34"/>
  <c r="VRO1" i="34"/>
  <c r="VRN1" i="34"/>
  <c r="VRM1" i="34"/>
  <c r="VRL1" i="34"/>
  <c r="VRK1" i="34"/>
  <c r="VRJ1" i="34"/>
  <c r="VRI1" i="34"/>
  <c r="VRH1" i="34"/>
  <c r="VRG1" i="34"/>
  <c r="VRF1" i="34"/>
  <c r="VRE1" i="34"/>
  <c r="VRD1" i="34"/>
  <c r="VRC1" i="34"/>
  <c r="VRB1" i="34"/>
  <c r="VRA1" i="34"/>
  <c r="VQZ1" i="34"/>
  <c r="VQY1" i="34"/>
  <c r="VQX1" i="34"/>
  <c r="VQW1" i="34"/>
  <c r="VQV1" i="34"/>
  <c r="VQU1" i="34"/>
  <c r="VQT1" i="34"/>
  <c r="VQS1" i="34"/>
  <c r="VQR1" i="34"/>
  <c r="VQQ1" i="34"/>
  <c r="VQP1" i="34"/>
  <c r="VQO1" i="34"/>
  <c r="VQN1" i="34"/>
  <c r="VQM1" i="34"/>
  <c r="VQL1" i="34"/>
  <c r="VQK1" i="34"/>
  <c r="VQJ1" i="34"/>
  <c r="VQI1" i="34"/>
  <c r="VQH1" i="34"/>
  <c r="VQG1" i="34"/>
  <c r="VQF1" i="34"/>
  <c r="VQE1" i="34"/>
  <c r="VQD1" i="34"/>
  <c r="VQC1" i="34"/>
  <c r="VQB1" i="34"/>
  <c r="VQA1" i="34"/>
  <c r="VPZ1" i="34"/>
  <c r="VPY1" i="34"/>
  <c r="VPX1" i="34"/>
  <c r="VPW1" i="34"/>
  <c r="VPV1" i="34"/>
  <c r="VPU1" i="34"/>
  <c r="VPT1" i="34"/>
  <c r="VPS1" i="34"/>
  <c r="VPR1" i="34"/>
  <c r="VPQ1" i="34"/>
  <c r="VPP1" i="34"/>
  <c r="VPO1" i="34"/>
  <c r="VPN1" i="34"/>
  <c r="VPM1" i="34"/>
  <c r="VPL1" i="34"/>
  <c r="VPK1" i="34"/>
  <c r="VPJ1" i="34"/>
  <c r="VPI1" i="34"/>
  <c r="VPH1" i="34"/>
  <c r="VPG1" i="34"/>
  <c r="VPF1" i="34"/>
  <c r="VPE1" i="34"/>
  <c r="VPD1" i="34"/>
  <c r="VPC1" i="34"/>
  <c r="VPB1" i="34"/>
  <c r="VPA1" i="34"/>
  <c r="VOZ1" i="34"/>
  <c r="VOY1" i="34"/>
  <c r="VOX1" i="34"/>
  <c r="VOW1" i="34"/>
  <c r="VOV1" i="34"/>
  <c r="VOU1" i="34"/>
  <c r="VOT1" i="34"/>
  <c r="VOS1" i="34"/>
  <c r="VOR1" i="34"/>
  <c r="VOQ1" i="34"/>
  <c r="VOP1" i="34"/>
  <c r="VOO1" i="34"/>
  <c r="VON1" i="34"/>
  <c r="VOM1" i="34"/>
  <c r="VOL1" i="34"/>
  <c r="VOK1" i="34"/>
  <c r="VOJ1" i="34"/>
  <c r="VOI1" i="34"/>
  <c r="VOH1" i="34"/>
  <c r="VOG1" i="34"/>
  <c r="VOF1" i="34"/>
  <c r="VOE1" i="34"/>
  <c r="VOD1" i="34"/>
  <c r="VOC1" i="34"/>
  <c r="VOB1" i="34"/>
  <c r="VOA1" i="34"/>
  <c r="VNZ1" i="34"/>
  <c r="VNY1" i="34"/>
  <c r="VNX1" i="34"/>
  <c r="VNW1" i="34"/>
  <c r="VNV1" i="34"/>
  <c r="VNU1" i="34"/>
  <c r="VNT1" i="34"/>
  <c r="VNS1" i="34"/>
  <c r="VNR1" i="34"/>
  <c r="VNQ1" i="34"/>
  <c r="VNP1" i="34"/>
  <c r="VNO1" i="34"/>
  <c r="VNN1" i="34"/>
  <c r="VNM1" i="34"/>
  <c r="VNL1" i="34"/>
  <c r="VNK1" i="34"/>
  <c r="VNJ1" i="34"/>
  <c r="VNI1" i="34"/>
  <c r="VNH1" i="34"/>
  <c r="VNG1" i="34"/>
  <c r="VNF1" i="34"/>
  <c r="VNE1" i="34"/>
  <c r="VND1" i="34"/>
  <c r="VNC1" i="34"/>
  <c r="VNB1" i="34"/>
  <c r="VNA1" i="34"/>
  <c r="VMZ1" i="34"/>
  <c r="VMY1" i="34"/>
  <c r="VMX1" i="34"/>
  <c r="VMW1" i="34"/>
  <c r="VMV1" i="34"/>
  <c r="VMU1" i="34"/>
  <c r="VMT1" i="34"/>
  <c r="VMS1" i="34"/>
  <c r="VMR1" i="34"/>
  <c r="VMQ1" i="34"/>
  <c r="VMP1" i="34"/>
  <c r="VMO1" i="34"/>
  <c r="VMN1" i="34"/>
  <c r="VMM1" i="34"/>
  <c r="VML1" i="34"/>
  <c r="VMK1" i="34"/>
  <c r="VMJ1" i="34"/>
  <c r="VMI1" i="34"/>
  <c r="VMH1" i="34"/>
  <c r="VMG1" i="34"/>
  <c r="VMF1" i="34"/>
  <c r="VME1" i="34"/>
  <c r="VMD1" i="34"/>
  <c r="VMC1" i="34"/>
  <c r="VMB1" i="34"/>
  <c r="VMA1" i="34"/>
  <c r="VLZ1" i="34"/>
  <c r="VLY1" i="34"/>
  <c r="VLX1" i="34"/>
  <c r="VLW1" i="34"/>
  <c r="VLV1" i="34"/>
  <c r="VLU1" i="34"/>
  <c r="VLT1" i="34"/>
  <c r="VLS1" i="34"/>
  <c r="VLR1" i="34"/>
  <c r="VLQ1" i="34"/>
  <c r="VLP1" i="34"/>
  <c r="VLO1" i="34"/>
  <c r="VLN1" i="34"/>
  <c r="VLM1" i="34"/>
  <c r="VLL1" i="34"/>
  <c r="VLK1" i="34"/>
  <c r="VLJ1" i="34"/>
  <c r="VLI1" i="34"/>
  <c r="VLH1" i="34"/>
  <c r="VLG1" i="34"/>
  <c r="VLF1" i="34"/>
  <c r="VLE1" i="34"/>
  <c r="VLD1" i="34"/>
  <c r="VLC1" i="34"/>
  <c r="VLB1" i="34"/>
  <c r="VLA1" i="34"/>
  <c r="VKZ1" i="34"/>
  <c r="VKY1" i="34"/>
  <c r="VKX1" i="34"/>
  <c r="VKW1" i="34"/>
  <c r="VKV1" i="34"/>
  <c r="VKU1" i="34"/>
  <c r="VKT1" i="34"/>
  <c r="VKS1" i="34"/>
  <c r="VKR1" i="34"/>
  <c r="VKQ1" i="34"/>
  <c r="VKP1" i="34"/>
  <c r="VKO1" i="34"/>
  <c r="VKN1" i="34"/>
  <c r="VKM1" i="34"/>
  <c r="VKL1" i="34"/>
  <c r="VKK1" i="34"/>
  <c r="VKJ1" i="34"/>
  <c r="VKI1" i="34"/>
  <c r="VKH1" i="34"/>
  <c r="VKG1" i="34"/>
  <c r="VKF1" i="34"/>
  <c r="VKE1" i="34"/>
  <c r="VKD1" i="34"/>
  <c r="VKC1" i="34"/>
  <c r="VKB1" i="34"/>
  <c r="VKA1" i="34"/>
  <c r="VJZ1" i="34"/>
  <c r="VJY1" i="34"/>
  <c r="VJX1" i="34"/>
  <c r="VJW1" i="34"/>
  <c r="VJV1" i="34"/>
  <c r="VJU1" i="34"/>
  <c r="VJT1" i="34"/>
  <c r="VJS1" i="34"/>
  <c r="VJR1" i="34"/>
  <c r="VJQ1" i="34"/>
  <c r="VJP1" i="34"/>
  <c r="VJO1" i="34"/>
  <c r="VJN1" i="34"/>
  <c r="VJM1" i="34"/>
  <c r="VJL1" i="34"/>
  <c r="VJK1" i="34"/>
  <c r="VJJ1" i="34"/>
  <c r="VJI1" i="34"/>
  <c r="VJH1" i="34"/>
  <c r="VJG1" i="34"/>
  <c r="VJF1" i="34"/>
  <c r="VJE1" i="34"/>
  <c r="VJD1" i="34"/>
  <c r="VJC1" i="34"/>
  <c r="VJB1" i="34"/>
  <c r="VJA1" i="34"/>
  <c r="VIZ1" i="34"/>
  <c r="VIY1" i="34"/>
  <c r="VIX1" i="34"/>
  <c r="VIW1" i="34"/>
  <c r="VIV1" i="34"/>
  <c r="VIU1" i="34"/>
  <c r="VIT1" i="34"/>
  <c r="VIS1" i="34"/>
  <c r="VIR1" i="34"/>
  <c r="VIQ1" i="34"/>
  <c r="VIP1" i="34"/>
  <c r="VIO1" i="34"/>
  <c r="VIN1" i="34"/>
  <c r="VIM1" i="34"/>
  <c r="VIL1" i="34"/>
  <c r="VIK1" i="34"/>
  <c r="VIJ1" i="34"/>
  <c r="VII1" i="34"/>
  <c r="VIH1" i="34"/>
  <c r="VIG1" i="34"/>
  <c r="VIF1" i="34"/>
  <c r="VIE1" i="34"/>
  <c r="VID1" i="34"/>
  <c r="VIC1" i="34"/>
  <c r="VIB1" i="34"/>
  <c r="VIA1" i="34"/>
  <c r="VHZ1" i="34"/>
  <c r="VHY1" i="34"/>
  <c r="VHX1" i="34"/>
  <c r="VHW1" i="34"/>
  <c r="VHV1" i="34"/>
  <c r="VHU1" i="34"/>
  <c r="VHT1" i="34"/>
  <c r="VHS1" i="34"/>
  <c r="VHR1" i="34"/>
  <c r="VHQ1" i="34"/>
  <c r="VHP1" i="34"/>
  <c r="VHO1" i="34"/>
  <c r="VHN1" i="34"/>
  <c r="VHM1" i="34"/>
  <c r="VHL1" i="34"/>
  <c r="VHK1" i="34"/>
  <c r="VHJ1" i="34"/>
  <c r="VHI1" i="34"/>
  <c r="VHH1" i="34"/>
  <c r="VHG1" i="34"/>
  <c r="VHF1" i="34"/>
  <c r="VHE1" i="34"/>
  <c r="VHD1" i="34"/>
  <c r="VHC1" i="34"/>
  <c r="VHB1" i="34"/>
  <c r="VHA1" i="34"/>
  <c r="VGZ1" i="34"/>
  <c r="VGY1" i="34"/>
  <c r="VGX1" i="34"/>
  <c r="VGW1" i="34"/>
  <c r="VGV1" i="34"/>
  <c r="VGU1" i="34"/>
  <c r="VGT1" i="34"/>
  <c r="VGS1" i="34"/>
  <c r="VGR1" i="34"/>
  <c r="VGQ1" i="34"/>
  <c r="VGP1" i="34"/>
  <c r="VGO1" i="34"/>
  <c r="VGN1" i="34"/>
  <c r="VGM1" i="34"/>
  <c r="VGL1" i="34"/>
  <c r="VGK1" i="34"/>
  <c r="VGJ1" i="34"/>
  <c r="VGI1" i="34"/>
  <c r="VGH1" i="34"/>
  <c r="VGG1" i="34"/>
  <c r="VGF1" i="34"/>
  <c r="VGE1" i="34"/>
  <c r="VGD1" i="34"/>
  <c r="VGC1" i="34"/>
  <c r="VGB1" i="34"/>
  <c r="VGA1" i="34"/>
  <c r="VFZ1" i="34"/>
  <c r="VFY1" i="34"/>
  <c r="VFX1" i="34"/>
  <c r="VFW1" i="34"/>
  <c r="VFV1" i="34"/>
  <c r="VFU1" i="34"/>
  <c r="VFT1" i="34"/>
  <c r="VFS1" i="34"/>
  <c r="VFR1" i="34"/>
  <c r="VFQ1" i="34"/>
  <c r="VFP1" i="34"/>
  <c r="VFO1" i="34"/>
  <c r="VFN1" i="34"/>
  <c r="VFM1" i="34"/>
  <c r="VFL1" i="34"/>
  <c r="VFK1" i="34"/>
  <c r="VFJ1" i="34"/>
  <c r="VFI1" i="34"/>
  <c r="VFH1" i="34"/>
  <c r="VFG1" i="34"/>
  <c r="VFF1" i="34"/>
  <c r="VFE1" i="34"/>
  <c r="VFD1" i="34"/>
  <c r="VFC1" i="34"/>
  <c r="VFB1" i="34"/>
  <c r="VFA1" i="34"/>
  <c r="VEZ1" i="34"/>
  <c r="VEY1" i="34"/>
  <c r="VEX1" i="34"/>
  <c r="VEW1" i="34"/>
  <c r="VEV1" i="34"/>
  <c r="VEU1" i="34"/>
  <c r="VET1" i="34"/>
  <c r="VES1" i="34"/>
  <c r="VER1" i="34"/>
  <c r="VEQ1" i="34"/>
  <c r="VEP1" i="34"/>
  <c r="VEO1" i="34"/>
  <c r="VEN1" i="34"/>
  <c r="VEM1" i="34"/>
  <c r="VEL1" i="34"/>
  <c r="VEK1" i="34"/>
  <c r="VEJ1" i="34"/>
  <c r="VEI1" i="34"/>
  <c r="VEH1" i="34"/>
  <c r="VEG1" i="34"/>
  <c r="VEF1" i="34"/>
  <c r="VEE1" i="34"/>
  <c r="VED1" i="34"/>
  <c r="VEC1" i="34"/>
  <c r="VEB1" i="34"/>
  <c r="VEA1" i="34"/>
  <c r="VDZ1" i="34"/>
  <c r="VDY1" i="34"/>
  <c r="VDX1" i="34"/>
  <c r="VDW1" i="34"/>
  <c r="VDV1" i="34"/>
  <c r="VDU1" i="34"/>
  <c r="VDT1" i="34"/>
  <c r="VDS1" i="34"/>
  <c r="VDR1" i="34"/>
  <c r="VDQ1" i="34"/>
  <c r="VDP1" i="34"/>
  <c r="VDO1" i="34"/>
  <c r="VDN1" i="34"/>
  <c r="VDM1" i="34"/>
  <c r="VDL1" i="34"/>
  <c r="VDK1" i="34"/>
  <c r="VDJ1" i="34"/>
  <c r="VDI1" i="34"/>
  <c r="VDH1" i="34"/>
  <c r="VDG1" i="34"/>
  <c r="VDF1" i="34"/>
  <c r="VDE1" i="34"/>
  <c r="VDD1" i="34"/>
  <c r="VDC1" i="34"/>
  <c r="VDB1" i="34"/>
  <c r="VDA1" i="34"/>
  <c r="VCZ1" i="34"/>
  <c r="VCY1" i="34"/>
  <c r="VCX1" i="34"/>
  <c r="VCW1" i="34"/>
  <c r="VCV1" i="34"/>
  <c r="VCU1" i="34"/>
  <c r="VCT1" i="34"/>
  <c r="VCS1" i="34"/>
  <c r="VCR1" i="34"/>
  <c r="VCQ1" i="34"/>
  <c r="VCP1" i="34"/>
  <c r="VCO1" i="34"/>
  <c r="VCN1" i="34"/>
  <c r="VCM1" i="34"/>
  <c r="VCL1" i="34"/>
  <c r="VCK1" i="34"/>
  <c r="VCJ1" i="34"/>
  <c r="VCI1" i="34"/>
  <c r="VCH1" i="34"/>
  <c r="VCG1" i="34"/>
  <c r="VCF1" i="34"/>
  <c r="VCE1" i="34"/>
  <c r="VCD1" i="34"/>
  <c r="VCC1" i="34"/>
  <c r="VCB1" i="34"/>
  <c r="VCA1" i="34"/>
  <c r="VBZ1" i="34"/>
  <c r="VBY1" i="34"/>
  <c r="VBX1" i="34"/>
  <c r="VBW1" i="34"/>
  <c r="VBV1" i="34"/>
  <c r="VBU1" i="34"/>
  <c r="VBT1" i="34"/>
  <c r="VBS1" i="34"/>
  <c r="VBR1" i="34"/>
  <c r="VBQ1" i="34"/>
  <c r="VBP1" i="34"/>
  <c r="VBO1" i="34"/>
  <c r="VBN1" i="34"/>
  <c r="VBM1" i="34"/>
  <c r="VBL1" i="34"/>
  <c r="VBK1" i="34"/>
  <c r="VBJ1" i="34"/>
  <c r="VBI1" i="34"/>
  <c r="VBH1" i="34"/>
  <c r="VBG1" i="34"/>
  <c r="VBF1" i="34"/>
  <c r="VBE1" i="34"/>
  <c r="VBD1" i="34"/>
  <c r="VBC1" i="34"/>
  <c r="VBB1" i="34"/>
  <c r="VBA1" i="34"/>
  <c r="VAZ1" i="34"/>
  <c r="VAY1" i="34"/>
  <c r="VAX1" i="34"/>
  <c r="VAW1" i="34"/>
  <c r="VAV1" i="34"/>
  <c r="VAU1" i="34"/>
  <c r="VAT1" i="34"/>
  <c r="VAS1" i="34"/>
  <c r="VAR1" i="34"/>
  <c r="VAQ1" i="34"/>
  <c r="VAP1" i="34"/>
  <c r="VAO1" i="34"/>
  <c r="VAN1" i="34"/>
  <c r="VAM1" i="34"/>
  <c r="VAL1" i="34"/>
  <c r="VAK1" i="34"/>
  <c r="VAJ1" i="34"/>
  <c r="VAI1" i="34"/>
  <c r="VAH1" i="34"/>
  <c r="VAG1" i="34"/>
  <c r="VAF1" i="34"/>
  <c r="VAE1" i="34"/>
  <c r="VAD1" i="34"/>
  <c r="VAC1" i="34"/>
  <c r="VAB1" i="34"/>
  <c r="VAA1" i="34"/>
  <c r="UZZ1" i="34"/>
  <c r="UZY1" i="34"/>
  <c r="UZX1" i="34"/>
  <c r="UZW1" i="34"/>
  <c r="UZV1" i="34"/>
  <c r="UZU1" i="34"/>
  <c r="UZT1" i="34"/>
  <c r="UZS1" i="34"/>
  <c r="UZR1" i="34"/>
  <c r="UZQ1" i="34"/>
  <c r="UZP1" i="34"/>
  <c r="UZO1" i="34"/>
  <c r="UZN1" i="34"/>
  <c r="UZM1" i="34"/>
  <c r="UZL1" i="34"/>
  <c r="UZK1" i="34"/>
  <c r="UZJ1" i="34"/>
  <c r="UZI1" i="34"/>
  <c r="UZH1" i="34"/>
  <c r="UZG1" i="34"/>
  <c r="UZF1" i="34"/>
  <c r="UZE1" i="34"/>
  <c r="UZD1" i="34"/>
  <c r="UZC1" i="34"/>
  <c r="UZB1" i="34"/>
  <c r="UZA1" i="34"/>
  <c r="UYZ1" i="34"/>
  <c r="UYY1" i="34"/>
  <c r="UYX1" i="34"/>
  <c r="UYW1" i="34"/>
  <c r="UYV1" i="34"/>
  <c r="UYU1" i="34"/>
  <c r="UYT1" i="34"/>
  <c r="UYS1" i="34"/>
  <c r="UYR1" i="34"/>
  <c r="UYQ1" i="34"/>
  <c r="UYP1" i="34"/>
  <c r="UYO1" i="34"/>
  <c r="UYN1" i="34"/>
  <c r="UYM1" i="34"/>
  <c r="UYL1" i="34"/>
  <c r="UYK1" i="34"/>
  <c r="UYJ1" i="34"/>
  <c r="UYI1" i="34"/>
  <c r="UYH1" i="34"/>
  <c r="UYG1" i="34"/>
  <c r="UYF1" i="34"/>
  <c r="UYE1" i="34"/>
  <c r="UYD1" i="34"/>
  <c r="UYC1" i="34"/>
  <c r="UYB1" i="34"/>
  <c r="UYA1" i="34"/>
  <c r="UXZ1" i="34"/>
  <c r="UXY1" i="34"/>
  <c r="UXX1" i="34"/>
  <c r="UXW1" i="34"/>
  <c r="UXV1" i="34"/>
  <c r="UXU1" i="34"/>
  <c r="UXT1" i="34"/>
  <c r="UXS1" i="34"/>
  <c r="UXR1" i="34"/>
  <c r="UXQ1" i="34"/>
  <c r="UXP1" i="34"/>
  <c r="UXO1" i="34"/>
  <c r="UXN1" i="34"/>
  <c r="UXM1" i="34"/>
  <c r="UXL1" i="34"/>
  <c r="UXK1" i="34"/>
  <c r="UXJ1" i="34"/>
  <c r="UXI1" i="34"/>
  <c r="UXH1" i="34"/>
  <c r="UXG1" i="34"/>
  <c r="UXF1" i="34"/>
  <c r="UXE1" i="34"/>
  <c r="UXD1" i="34"/>
  <c r="UXC1" i="34"/>
  <c r="UXB1" i="34"/>
  <c r="UXA1" i="34"/>
  <c r="UWZ1" i="34"/>
  <c r="UWY1" i="34"/>
  <c r="UWX1" i="34"/>
  <c r="UWW1" i="34"/>
  <c r="UWV1" i="34"/>
  <c r="UWU1" i="34"/>
  <c r="UWT1" i="34"/>
  <c r="UWS1" i="34"/>
  <c r="UWR1" i="34"/>
  <c r="UWQ1" i="34"/>
  <c r="UWP1" i="34"/>
  <c r="UWO1" i="34"/>
  <c r="UWN1" i="34"/>
  <c r="UWM1" i="34"/>
  <c r="UWL1" i="34"/>
  <c r="UWK1" i="34"/>
  <c r="UWJ1" i="34"/>
  <c r="UWI1" i="34"/>
  <c r="UWH1" i="34"/>
  <c r="UWG1" i="34"/>
  <c r="UWF1" i="34"/>
  <c r="UWE1" i="34"/>
  <c r="UWD1" i="34"/>
  <c r="UWC1" i="34"/>
  <c r="UWB1" i="34"/>
  <c r="UWA1" i="34"/>
  <c r="UVZ1" i="34"/>
  <c r="UVY1" i="34"/>
  <c r="UVX1" i="34"/>
  <c r="UVW1" i="34"/>
  <c r="UVV1" i="34"/>
  <c r="UVU1" i="34"/>
  <c r="UVT1" i="34"/>
  <c r="UVS1" i="34"/>
  <c r="UVR1" i="34"/>
  <c r="UVQ1" i="34"/>
  <c r="UVP1" i="34"/>
  <c r="UVO1" i="34"/>
  <c r="UVN1" i="34"/>
  <c r="UVM1" i="34"/>
  <c r="UVL1" i="34"/>
  <c r="UVK1" i="34"/>
  <c r="UVJ1" i="34"/>
  <c r="UVI1" i="34"/>
  <c r="UVH1" i="34"/>
  <c r="UVG1" i="34"/>
  <c r="UVF1" i="34"/>
  <c r="UVE1" i="34"/>
  <c r="UVD1" i="34"/>
  <c r="UVC1" i="34"/>
  <c r="UVB1" i="34"/>
  <c r="UVA1" i="34"/>
  <c r="UUZ1" i="34"/>
  <c r="UUY1" i="34"/>
  <c r="UUX1" i="34"/>
  <c r="UUW1" i="34"/>
  <c r="UUV1" i="34"/>
  <c r="UUU1" i="34"/>
  <c r="UUT1" i="34"/>
  <c r="UUS1" i="34"/>
  <c r="UUR1" i="34"/>
  <c r="UUQ1" i="34"/>
  <c r="UUP1" i="34"/>
  <c r="UUO1" i="34"/>
  <c r="UUN1" i="34"/>
  <c r="UUM1" i="34"/>
  <c r="UUL1" i="34"/>
  <c r="UUK1" i="34"/>
  <c r="UUJ1" i="34"/>
  <c r="UUI1" i="34"/>
  <c r="UUH1" i="34"/>
  <c r="UUG1" i="34"/>
  <c r="UUF1" i="34"/>
  <c r="UUE1" i="34"/>
  <c r="UUD1" i="34"/>
  <c r="UUC1" i="34"/>
  <c r="UUB1" i="34"/>
  <c r="UUA1" i="34"/>
  <c r="UTZ1" i="34"/>
  <c r="UTY1" i="34"/>
  <c r="UTX1" i="34"/>
  <c r="UTW1" i="34"/>
  <c r="UTV1" i="34"/>
  <c r="UTU1" i="34"/>
  <c r="UTT1" i="34"/>
  <c r="UTS1" i="34"/>
  <c r="UTR1" i="34"/>
  <c r="UTQ1" i="34"/>
  <c r="UTP1" i="34"/>
  <c r="UTO1" i="34"/>
  <c r="UTN1" i="34"/>
  <c r="UTM1" i="34"/>
  <c r="UTL1" i="34"/>
  <c r="UTK1" i="34"/>
  <c r="UTJ1" i="34"/>
  <c r="UTI1" i="34"/>
  <c r="UTH1" i="34"/>
  <c r="UTG1" i="34"/>
  <c r="UTF1" i="34"/>
  <c r="UTE1" i="34"/>
  <c r="UTD1" i="34"/>
  <c r="UTC1" i="34"/>
  <c r="UTB1" i="34"/>
  <c r="UTA1" i="34"/>
  <c r="USZ1" i="34"/>
  <c r="USY1" i="34"/>
  <c r="USX1" i="34"/>
  <c r="USW1" i="34"/>
  <c r="USV1" i="34"/>
  <c r="USU1" i="34"/>
  <c r="UST1" i="34"/>
  <c r="USS1" i="34"/>
  <c r="USR1" i="34"/>
  <c r="USQ1" i="34"/>
  <c r="USP1" i="34"/>
  <c r="USO1" i="34"/>
  <c r="USN1" i="34"/>
  <c r="USM1" i="34"/>
  <c r="USL1" i="34"/>
  <c r="USK1" i="34"/>
  <c r="USJ1" i="34"/>
  <c r="USI1" i="34"/>
  <c r="USH1" i="34"/>
  <c r="USG1" i="34"/>
  <c r="USF1" i="34"/>
  <c r="USE1" i="34"/>
  <c r="USD1" i="34"/>
  <c r="USC1" i="34"/>
  <c r="USB1" i="34"/>
  <c r="USA1" i="34"/>
  <c r="URZ1" i="34"/>
  <c r="URY1" i="34"/>
  <c r="URX1" i="34"/>
  <c r="URW1" i="34"/>
  <c r="URV1" i="34"/>
  <c r="URU1" i="34"/>
  <c r="URT1" i="34"/>
  <c r="URS1" i="34"/>
  <c r="URR1" i="34"/>
  <c r="URQ1" i="34"/>
  <c r="URP1" i="34"/>
  <c r="URO1" i="34"/>
  <c r="URN1" i="34"/>
  <c r="URM1" i="34"/>
  <c r="URL1" i="34"/>
  <c r="URK1" i="34"/>
  <c r="URJ1" i="34"/>
  <c r="URI1" i="34"/>
  <c r="URH1" i="34"/>
  <c r="URG1" i="34"/>
  <c r="URF1" i="34"/>
  <c r="URE1" i="34"/>
  <c r="URD1" i="34"/>
  <c r="URC1" i="34"/>
  <c r="URB1" i="34"/>
  <c r="URA1" i="34"/>
  <c r="UQZ1" i="34"/>
  <c r="UQY1" i="34"/>
  <c r="UQX1" i="34"/>
  <c r="UQW1" i="34"/>
  <c r="UQV1" i="34"/>
  <c r="UQU1" i="34"/>
  <c r="UQT1" i="34"/>
  <c r="UQS1" i="34"/>
  <c r="UQR1" i="34"/>
  <c r="UQQ1" i="34"/>
  <c r="UQP1" i="34"/>
  <c r="UQO1" i="34"/>
  <c r="UQN1" i="34"/>
  <c r="UQM1" i="34"/>
  <c r="UQL1" i="34"/>
  <c r="UQK1" i="34"/>
  <c r="UQJ1" i="34"/>
  <c r="UQI1" i="34"/>
  <c r="UQH1" i="34"/>
  <c r="UQG1" i="34"/>
  <c r="UQF1" i="34"/>
  <c r="UQE1" i="34"/>
  <c r="UQD1" i="34"/>
  <c r="UQC1" i="34"/>
  <c r="UQB1" i="34"/>
  <c r="UQA1" i="34"/>
  <c r="UPZ1" i="34"/>
  <c r="UPY1" i="34"/>
  <c r="UPX1" i="34"/>
  <c r="UPW1" i="34"/>
  <c r="UPV1" i="34"/>
  <c r="UPU1" i="34"/>
  <c r="UPT1" i="34"/>
  <c r="UPS1" i="34"/>
  <c r="UPR1" i="34"/>
  <c r="UPQ1" i="34"/>
  <c r="UPP1" i="34"/>
  <c r="UPO1" i="34"/>
  <c r="UPN1" i="34"/>
  <c r="UPM1" i="34"/>
  <c r="UPL1" i="34"/>
  <c r="UPK1" i="34"/>
  <c r="UPJ1" i="34"/>
  <c r="UPI1" i="34"/>
  <c r="UPH1" i="34"/>
  <c r="UPG1" i="34"/>
  <c r="UPF1" i="34"/>
  <c r="UPE1" i="34"/>
  <c r="UPD1" i="34"/>
  <c r="UPC1" i="34"/>
  <c r="UPB1" i="34"/>
  <c r="UPA1" i="34"/>
  <c r="UOZ1" i="34"/>
  <c r="UOY1" i="34"/>
  <c r="UOX1" i="34"/>
  <c r="UOW1" i="34"/>
  <c r="UOV1" i="34"/>
  <c r="UOU1" i="34"/>
  <c r="UOT1" i="34"/>
  <c r="UOS1" i="34"/>
  <c r="UOR1" i="34"/>
  <c r="UOQ1" i="34"/>
  <c r="UOP1" i="34"/>
  <c r="UOO1" i="34"/>
  <c r="UON1" i="34"/>
  <c r="UOM1" i="34"/>
  <c r="UOL1" i="34"/>
  <c r="UOK1" i="34"/>
  <c r="UOJ1" i="34"/>
  <c r="UOI1" i="34"/>
  <c r="UOH1" i="34"/>
  <c r="UOG1" i="34"/>
  <c r="UOF1" i="34"/>
  <c r="UOE1" i="34"/>
  <c r="UOD1" i="34"/>
  <c r="UOC1" i="34"/>
  <c r="UOB1" i="34"/>
  <c r="UOA1" i="34"/>
  <c r="UNZ1" i="34"/>
  <c r="UNY1" i="34"/>
  <c r="UNX1" i="34"/>
  <c r="UNW1" i="34"/>
  <c r="UNV1" i="34"/>
  <c r="UNU1" i="34"/>
  <c r="UNT1" i="34"/>
  <c r="UNS1" i="34"/>
  <c r="UNR1" i="34"/>
  <c r="UNQ1" i="34"/>
  <c r="UNP1" i="34"/>
  <c r="UNO1" i="34"/>
  <c r="UNN1" i="34"/>
  <c r="UNM1" i="34"/>
  <c r="UNL1" i="34"/>
  <c r="UNK1" i="34"/>
  <c r="UNJ1" i="34"/>
  <c r="UNI1" i="34"/>
  <c r="UNH1" i="34"/>
  <c r="UNG1" i="34"/>
  <c r="UNF1" i="34"/>
  <c r="UNE1" i="34"/>
  <c r="UND1" i="34"/>
  <c r="UNC1" i="34"/>
  <c r="UNB1" i="34"/>
  <c r="UNA1" i="34"/>
  <c r="UMZ1" i="34"/>
  <c r="UMY1" i="34"/>
  <c r="UMX1" i="34"/>
  <c r="UMW1" i="34"/>
  <c r="UMV1" i="34"/>
  <c r="UMU1" i="34"/>
  <c r="UMT1" i="34"/>
  <c r="UMS1" i="34"/>
  <c r="UMR1" i="34"/>
  <c r="UMQ1" i="34"/>
  <c r="UMP1" i="34"/>
  <c r="UMO1" i="34"/>
  <c r="UMN1" i="34"/>
  <c r="UMM1" i="34"/>
  <c r="UML1" i="34"/>
  <c r="UMK1" i="34"/>
  <c r="UMJ1" i="34"/>
  <c r="UMI1" i="34"/>
  <c r="UMH1" i="34"/>
  <c r="UMG1" i="34"/>
  <c r="UMF1" i="34"/>
  <c r="UME1" i="34"/>
  <c r="UMD1" i="34"/>
  <c r="UMC1" i="34"/>
  <c r="UMB1" i="34"/>
  <c r="UMA1" i="34"/>
  <c r="ULZ1" i="34"/>
  <c r="ULY1" i="34"/>
  <c r="ULX1" i="34"/>
  <c r="ULW1" i="34"/>
  <c r="ULV1" i="34"/>
  <c r="ULU1" i="34"/>
  <c r="ULT1" i="34"/>
  <c r="ULS1" i="34"/>
  <c r="ULR1" i="34"/>
  <c r="ULQ1" i="34"/>
  <c r="ULP1" i="34"/>
  <c r="ULO1" i="34"/>
  <c r="ULN1" i="34"/>
  <c r="ULM1" i="34"/>
  <c r="ULL1" i="34"/>
  <c r="ULK1" i="34"/>
  <c r="ULJ1" i="34"/>
  <c r="ULI1" i="34"/>
  <c r="ULH1" i="34"/>
  <c r="ULG1" i="34"/>
  <c r="ULF1" i="34"/>
  <c r="ULE1" i="34"/>
  <c r="ULD1" i="34"/>
  <c r="ULC1" i="34"/>
  <c r="ULB1" i="34"/>
  <c r="ULA1" i="34"/>
  <c r="UKZ1" i="34"/>
  <c r="UKY1" i="34"/>
  <c r="UKX1" i="34"/>
  <c r="UKW1" i="34"/>
  <c r="UKV1" i="34"/>
  <c r="UKU1" i="34"/>
  <c r="UKT1" i="34"/>
  <c r="UKS1" i="34"/>
  <c r="UKR1" i="34"/>
  <c r="UKQ1" i="34"/>
  <c r="UKP1" i="34"/>
  <c r="UKO1" i="34"/>
  <c r="UKN1" i="34"/>
  <c r="UKM1" i="34"/>
  <c r="UKL1" i="34"/>
  <c r="UKK1" i="34"/>
  <c r="UKJ1" i="34"/>
  <c r="UKI1" i="34"/>
  <c r="UKH1" i="34"/>
  <c r="UKG1" i="34"/>
  <c r="UKF1" i="34"/>
  <c r="UKE1" i="34"/>
  <c r="UKD1" i="34"/>
  <c r="UKC1" i="34"/>
  <c r="UKB1" i="34"/>
  <c r="UKA1" i="34"/>
  <c r="UJZ1" i="34"/>
  <c r="UJY1" i="34"/>
  <c r="UJX1" i="34"/>
  <c r="UJW1" i="34"/>
  <c r="UJV1" i="34"/>
  <c r="UJU1" i="34"/>
  <c r="UJT1" i="34"/>
  <c r="UJS1" i="34"/>
  <c r="UJR1" i="34"/>
  <c r="UJQ1" i="34"/>
  <c r="UJP1" i="34"/>
  <c r="UJO1" i="34"/>
  <c r="UJN1" i="34"/>
  <c r="UJM1" i="34"/>
  <c r="UJL1" i="34"/>
  <c r="UJK1" i="34"/>
  <c r="UJJ1" i="34"/>
  <c r="UJI1" i="34"/>
  <c r="UJH1" i="34"/>
  <c r="UJG1" i="34"/>
  <c r="UJF1" i="34"/>
  <c r="UJE1" i="34"/>
  <c r="UJD1" i="34"/>
  <c r="UJC1" i="34"/>
  <c r="UJB1" i="34"/>
  <c r="UJA1" i="34"/>
  <c r="UIZ1" i="34"/>
  <c r="UIY1" i="34"/>
  <c r="UIX1" i="34"/>
  <c r="UIW1" i="34"/>
  <c r="UIV1" i="34"/>
  <c r="UIU1" i="34"/>
  <c r="UIT1" i="34"/>
  <c r="UIS1" i="34"/>
  <c r="UIR1" i="34"/>
  <c r="UIQ1" i="34"/>
  <c r="UIP1" i="34"/>
  <c r="UIO1" i="34"/>
  <c r="UIN1" i="34"/>
  <c r="UIM1" i="34"/>
  <c r="UIL1" i="34"/>
  <c r="UIK1" i="34"/>
  <c r="UIJ1" i="34"/>
  <c r="UII1" i="34"/>
  <c r="UIH1" i="34"/>
  <c r="UIG1" i="34"/>
  <c r="UIF1" i="34"/>
  <c r="UIE1" i="34"/>
  <c r="UID1" i="34"/>
  <c r="UIC1" i="34"/>
  <c r="UIB1" i="34"/>
  <c r="UIA1" i="34"/>
  <c r="UHZ1" i="34"/>
  <c r="UHY1" i="34"/>
  <c r="UHX1" i="34"/>
  <c r="UHW1" i="34"/>
  <c r="UHV1" i="34"/>
  <c r="UHU1" i="34"/>
  <c r="UHT1" i="34"/>
  <c r="UHS1" i="34"/>
  <c r="UHR1" i="34"/>
  <c r="UHQ1" i="34"/>
  <c r="UHP1" i="34"/>
  <c r="UHO1" i="34"/>
  <c r="UHN1" i="34"/>
  <c r="UHM1" i="34"/>
  <c r="UHL1" i="34"/>
  <c r="UHK1" i="34"/>
  <c r="UHJ1" i="34"/>
  <c r="UHI1" i="34"/>
  <c r="UHH1" i="34"/>
  <c r="UHG1" i="34"/>
  <c r="UHF1" i="34"/>
  <c r="UHE1" i="34"/>
  <c r="UHD1" i="34"/>
  <c r="UHC1" i="34"/>
  <c r="UHB1" i="34"/>
  <c r="UHA1" i="34"/>
  <c r="UGZ1" i="34"/>
  <c r="UGY1" i="34"/>
  <c r="UGX1" i="34"/>
  <c r="UGW1" i="34"/>
  <c r="UGV1" i="34"/>
  <c r="UGU1" i="34"/>
  <c r="UGT1" i="34"/>
  <c r="UGS1" i="34"/>
  <c r="UGR1" i="34"/>
  <c r="UGQ1" i="34"/>
  <c r="UGP1" i="34"/>
  <c r="UGO1" i="34"/>
  <c r="UGN1" i="34"/>
  <c r="UGM1" i="34"/>
  <c r="UGL1" i="34"/>
  <c r="UGK1" i="34"/>
  <c r="UGJ1" i="34"/>
  <c r="UGI1" i="34"/>
  <c r="UGH1" i="34"/>
  <c r="UGG1" i="34"/>
  <c r="UGF1" i="34"/>
  <c r="UGE1" i="34"/>
  <c r="UGD1" i="34"/>
  <c r="UGC1" i="34"/>
  <c r="UGB1" i="34"/>
  <c r="UGA1" i="34"/>
  <c r="UFZ1" i="34"/>
  <c r="UFY1" i="34"/>
  <c r="UFX1" i="34"/>
  <c r="UFW1" i="34"/>
  <c r="UFV1" i="34"/>
  <c r="UFU1" i="34"/>
  <c r="UFT1" i="34"/>
  <c r="UFS1" i="34"/>
  <c r="UFR1" i="34"/>
  <c r="UFQ1" i="34"/>
  <c r="UFP1" i="34"/>
  <c r="UFO1" i="34"/>
  <c r="UFN1" i="34"/>
  <c r="UFM1" i="34"/>
  <c r="UFL1" i="34"/>
  <c r="UFK1" i="34"/>
  <c r="UFJ1" i="34"/>
  <c r="UFI1" i="34"/>
  <c r="UFH1" i="34"/>
  <c r="UFG1" i="34"/>
  <c r="UFF1" i="34"/>
  <c r="UFE1" i="34"/>
  <c r="UFD1" i="34"/>
  <c r="UFC1" i="34"/>
  <c r="UFB1" i="34"/>
  <c r="UFA1" i="34"/>
  <c r="UEZ1" i="34"/>
  <c r="UEY1" i="34"/>
  <c r="UEX1" i="34"/>
  <c r="UEW1" i="34"/>
  <c r="UEV1" i="34"/>
  <c r="UEU1" i="34"/>
  <c r="UET1" i="34"/>
  <c r="UES1" i="34"/>
  <c r="UER1" i="34"/>
  <c r="UEQ1" i="34"/>
  <c r="UEP1" i="34"/>
  <c r="UEO1" i="34"/>
  <c r="UEN1" i="34"/>
  <c r="UEM1" i="34"/>
  <c r="UEL1" i="34"/>
  <c r="UEK1" i="34"/>
  <c r="UEJ1" i="34"/>
  <c r="UEI1" i="34"/>
  <c r="UEH1" i="34"/>
  <c r="UEG1" i="34"/>
  <c r="UEF1" i="34"/>
  <c r="UEE1" i="34"/>
  <c r="UED1" i="34"/>
  <c r="UEC1" i="34"/>
  <c r="UEB1" i="34"/>
  <c r="UEA1" i="34"/>
  <c r="UDZ1" i="34"/>
  <c r="UDY1" i="34"/>
  <c r="UDX1" i="34"/>
  <c r="UDW1" i="34"/>
  <c r="UDV1" i="34"/>
  <c r="UDU1" i="34"/>
  <c r="UDT1" i="34"/>
  <c r="UDS1" i="34"/>
  <c r="UDR1" i="34"/>
  <c r="UDQ1" i="34"/>
  <c r="UDP1" i="34"/>
  <c r="UDO1" i="34"/>
  <c r="UDN1" i="34"/>
  <c r="UDM1" i="34"/>
  <c r="UDL1" i="34"/>
  <c r="UDK1" i="34"/>
  <c r="UDJ1" i="34"/>
  <c r="UDI1" i="34"/>
  <c r="UDH1" i="34"/>
  <c r="UDG1" i="34"/>
  <c r="UDF1" i="34"/>
  <c r="UDE1" i="34"/>
  <c r="UDD1" i="34"/>
  <c r="UDC1" i="34"/>
  <c r="UDB1" i="34"/>
  <c r="UDA1" i="34"/>
  <c r="UCZ1" i="34"/>
  <c r="UCY1" i="34"/>
  <c r="UCX1" i="34"/>
  <c r="UCW1" i="34"/>
  <c r="UCV1" i="34"/>
  <c r="UCU1" i="34"/>
  <c r="UCT1" i="34"/>
  <c r="UCS1" i="34"/>
  <c r="UCR1" i="34"/>
  <c r="UCQ1" i="34"/>
  <c r="UCP1" i="34"/>
  <c r="UCO1" i="34"/>
  <c r="UCN1" i="34"/>
  <c r="UCM1" i="34"/>
  <c r="UCL1" i="34"/>
  <c r="UCK1" i="34"/>
  <c r="UCJ1" i="34"/>
  <c r="UCI1" i="34"/>
  <c r="UCH1" i="34"/>
  <c r="UCG1" i="34"/>
  <c r="UCF1" i="34"/>
  <c r="UCE1" i="34"/>
  <c r="UCD1" i="34"/>
  <c r="UCC1" i="34"/>
  <c r="UCB1" i="34"/>
  <c r="UCA1" i="34"/>
  <c r="UBZ1" i="34"/>
  <c r="UBY1" i="34"/>
  <c r="UBX1" i="34"/>
  <c r="UBW1" i="34"/>
  <c r="UBV1" i="34"/>
  <c r="UBU1" i="34"/>
  <c r="UBT1" i="34"/>
  <c r="UBS1" i="34"/>
  <c r="UBR1" i="34"/>
  <c r="UBQ1" i="34"/>
  <c r="UBP1" i="34"/>
  <c r="UBO1" i="34"/>
  <c r="UBN1" i="34"/>
  <c r="UBM1" i="34"/>
  <c r="UBL1" i="34"/>
  <c r="UBK1" i="34"/>
  <c r="UBJ1" i="34"/>
  <c r="UBI1" i="34"/>
  <c r="UBH1" i="34"/>
  <c r="UBG1" i="34"/>
  <c r="UBF1" i="34"/>
  <c r="UBE1" i="34"/>
  <c r="UBD1" i="34"/>
  <c r="UBC1" i="34"/>
  <c r="UBB1" i="34"/>
  <c r="UBA1" i="34"/>
  <c r="UAZ1" i="34"/>
  <c r="UAY1" i="34"/>
  <c r="UAX1" i="34"/>
  <c r="UAW1" i="34"/>
  <c r="UAV1" i="34"/>
  <c r="UAU1" i="34"/>
  <c r="UAT1" i="34"/>
  <c r="UAS1" i="34"/>
  <c r="UAR1" i="34"/>
  <c r="UAQ1" i="34"/>
  <c r="UAP1" i="34"/>
  <c r="UAO1" i="34"/>
  <c r="UAN1" i="34"/>
  <c r="UAM1" i="34"/>
  <c r="UAL1" i="34"/>
  <c r="UAK1" i="34"/>
  <c r="UAJ1" i="34"/>
  <c r="UAI1" i="34"/>
  <c r="UAH1" i="34"/>
  <c r="UAG1" i="34"/>
  <c r="UAF1" i="34"/>
  <c r="UAE1" i="34"/>
  <c r="UAD1" i="34"/>
  <c r="UAC1" i="34"/>
  <c r="UAB1" i="34"/>
  <c r="UAA1" i="34"/>
  <c r="TZZ1" i="34"/>
  <c r="TZY1" i="34"/>
  <c r="TZX1" i="34"/>
  <c r="TZW1" i="34"/>
  <c r="TZV1" i="34"/>
  <c r="TZU1" i="34"/>
  <c r="TZT1" i="34"/>
  <c r="TZS1" i="34"/>
  <c r="TZR1" i="34"/>
  <c r="TZQ1" i="34"/>
  <c r="TZP1" i="34"/>
  <c r="TZO1" i="34"/>
  <c r="TZN1" i="34"/>
  <c r="TZM1" i="34"/>
  <c r="TZL1" i="34"/>
  <c r="TZK1" i="34"/>
  <c r="TZJ1" i="34"/>
  <c r="TZI1" i="34"/>
  <c r="TZH1" i="34"/>
  <c r="TZG1" i="34"/>
  <c r="TZF1" i="34"/>
  <c r="TZE1" i="34"/>
  <c r="TZD1" i="34"/>
  <c r="TZC1" i="34"/>
  <c r="TZB1" i="34"/>
  <c r="TZA1" i="34"/>
  <c r="TYZ1" i="34"/>
  <c r="TYY1" i="34"/>
  <c r="TYX1" i="34"/>
  <c r="TYW1" i="34"/>
  <c r="TYV1" i="34"/>
  <c r="TYU1" i="34"/>
  <c r="TYT1" i="34"/>
  <c r="TYS1" i="34"/>
  <c r="TYR1" i="34"/>
  <c r="TYQ1" i="34"/>
  <c r="TYP1" i="34"/>
  <c r="TYO1" i="34"/>
  <c r="TYN1" i="34"/>
  <c r="TYM1" i="34"/>
  <c r="TYL1" i="34"/>
  <c r="TYK1" i="34"/>
  <c r="TYJ1" i="34"/>
  <c r="TYI1" i="34"/>
  <c r="TYH1" i="34"/>
  <c r="TYG1" i="34"/>
  <c r="TYF1" i="34"/>
  <c r="TYE1" i="34"/>
  <c r="TYD1" i="34"/>
  <c r="TYC1" i="34"/>
  <c r="TYB1" i="34"/>
  <c r="TYA1" i="34"/>
  <c r="TXZ1" i="34"/>
  <c r="TXY1" i="34"/>
  <c r="TXX1" i="34"/>
  <c r="TXW1" i="34"/>
  <c r="TXV1" i="34"/>
  <c r="TXU1" i="34"/>
  <c r="TXT1" i="34"/>
  <c r="TXS1" i="34"/>
  <c r="TXR1" i="34"/>
  <c r="TXQ1" i="34"/>
  <c r="TXP1" i="34"/>
  <c r="TXO1" i="34"/>
  <c r="TXN1" i="34"/>
  <c r="TXM1" i="34"/>
  <c r="TXL1" i="34"/>
  <c r="TXK1" i="34"/>
  <c r="TXJ1" i="34"/>
  <c r="TXI1" i="34"/>
  <c r="TXH1" i="34"/>
  <c r="TXG1" i="34"/>
  <c r="TXF1" i="34"/>
  <c r="TXE1" i="34"/>
  <c r="TXD1" i="34"/>
  <c r="TXC1" i="34"/>
  <c r="TXB1" i="34"/>
  <c r="TXA1" i="34"/>
  <c r="TWZ1" i="34"/>
  <c r="TWY1" i="34"/>
  <c r="TWX1" i="34"/>
  <c r="TWW1" i="34"/>
  <c r="TWV1" i="34"/>
  <c r="TWU1" i="34"/>
  <c r="TWT1" i="34"/>
  <c r="TWS1" i="34"/>
  <c r="TWR1" i="34"/>
  <c r="TWQ1" i="34"/>
  <c r="TWP1" i="34"/>
  <c r="TWO1" i="34"/>
  <c r="TWN1" i="34"/>
  <c r="TWM1" i="34"/>
  <c r="TWL1" i="34"/>
  <c r="TWK1" i="34"/>
  <c r="TWJ1" i="34"/>
  <c r="TWI1" i="34"/>
  <c r="TWH1" i="34"/>
  <c r="TWG1" i="34"/>
  <c r="TWF1" i="34"/>
  <c r="TWE1" i="34"/>
  <c r="TWD1" i="34"/>
  <c r="TWC1" i="34"/>
  <c r="TWB1" i="34"/>
  <c r="TWA1" i="34"/>
  <c r="TVZ1" i="34"/>
  <c r="TVY1" i="34"/>
  <c r="TVX1" i="34"/>
  <c r="TVW1" i="34"/>
  <c r="TVV1" i="34"/>
  <c r="TVU1" i="34"/>
  <c r="TVT1" i="34"/>
  <c r="TVS1" i="34"/>
  <c r="TVR1" i="34"/>
  <c r="TVQ1" i="34"/>
  <c r="TVP1" i="34"/>
  <c r="TVO1" i="34"/>
  <c r="TVN1" i="34"/>
  <c r="TVM1" i="34"/>
  <c r="TVL1" i="34"/>
  <c r="TVK1" i="34"/>
  <c r="TVJ1" i="34"/>
  <c r="TVI1" i="34"/>
  <c r="TVH1" i="34"/>
  <c r="TVG1" i="34"/>
  <c r="TVF1" i="34"/>
  <c r="TVE1" i="34"/>
  <c r="TVD1" i="34"/>
  <c r="TVC1" i="34"/>
  <c r="TVB1" i="34"/>
  <c r="TVA1" i="34"/>
  <c r="TUZ1" i="34"/>
  <c r="TUY1" i="34"/>
  <c r="TUX1" i="34"/>
  <c r="TUW1" i="34"/>
  <c r="TUV1" i="34"/>
  <c r="TUU1" i="34"/>
  <c r="TUT1" i="34"/>
  <c r="TUS1" i="34"/>
  <c r="TUR1" i="34"/>
  <c r="TUQ1" i="34"/>
  <c r="TUP1" i="34"/>
  <c r="TUO1" i="34"/>
  <c r="TUN1" i="34"/>
  <c r="TUM1" i="34"/>
  <c r="TUL1" i="34"/>
  <c r="TUK1" i="34"/>
  <c r="TUJ1" i="34"/>
  <c r="TUI1" i="34"/>
  <c r="TUH1" i="34"/>
  <c r="TUG1" i="34"/>
  <c r="TUF1" i="34"/>
  <c r="TUE1" i="34"/>
  <c r="TUD1" i="34"/>
  <c r="TUC1" i="34"/>
  <c r="TUB1" i="34"/>
  <c r="TUA1" i="34"/>
  <c r="TTZ1" i="34"/>
  <c r="TTY1" i="34"/>
  <c r="TTX1" i="34"/>
  <c r="TTW1" i="34"/>
  <c r="TTV1" i="34"/>
  <c r="TTU1" i="34"/>
  <c r="TTT1" i="34"/>
  <c r="TTS1" i="34"/>
  <c r="TTR1" i="34"/>
  <c r="TTQ1" i="34"/>
  <c r="TTP1" i="34"/>
  <c r="TTO1" i="34"/>
  <c r="TTN1" i="34"/>
  <c r="TTM1" i="34"/>
  <c r="TTL1" i="34"/>
  <c r="TTK1" i="34"/>
  <c r="TTJ1" i="34"/>
  <c r="TTI1" i="34"/>
  <c r="TTH1" i="34"/>
  <c r="TTG1" i="34"/>
  <c r="TTF1" i="34"/>
  <c r="TTE1" i="34"/>
  <c r="TTD1" i="34"/>
  <c r="TTC1" i="34"/>
  <c r="TTB1" i="34"/>
  <c r="TTA1" i="34"/>
  <c r="TSZ1" i="34"/>
  <c r="TSY1" i="34"/>
  <c r="TSX1" i="34"/>
  <c r="TSW1" i="34"/>
  <c r="TSV1" i="34"/>
  <c r="TSU1" i="34"/>
  <c r="TST1" i="34"/>
  <c r="TSS1" i="34"/>
  <c r="TSR1" i="34"/>
  <c r="TSQ1" i="34"/>
  <c r="TSP1" i="34"/>
  <c r="TSO1" i="34"/>
  <c r="TSN1" i="34"/>
  <c r="TSM1" i="34"/>
  <c r="TSL1" i="34"/>
  <c r="TSK1" i="34"/>
  <c r="TSJ1" i="34"/>
  <c r="TSI1" i="34"/>
  <c r="TSH1" i="34"/>
  <c r="TSG1" i="34"/>
  <c r="TSF1" i="34"/>
  <c r="TSE1" i="34"/>
  <c r="TSD1" i="34"/>
  <c r="TSC1" i="34"/>
  <c r="TSB1" i="34"/>
  <c r="TSA1" i="34"/>
  <c r="TRZ1" i="34"/>
  <c r="TRY1" i="34"/>
  <c r="TRX1" i="34"/>
  <c r="TRW1" i="34"/>
  <c r="TRV1" i="34"/>
  <c r="TRU1" i="34"/>
  <c r="TRT1" i="34"/>
  <c r="TRS1" i="34"/>
  <c r="TRR1" i="34"/>
  <c r="TRQ1" i="34"/>
  <c r="TRP1" i="34"/>
  <c r="TRO1" i="34"/>
  <c r="TRN1" i="34"/>
  <c r="TRM1" i="34"/>
  <c r="TRL1" i="34"/>
  <c r="TRK1" i="34"/>
  <c r="TRJ1" i="34"/>
  <c r="TRI1" i="34"/>
  <c r="TRH1" i="34"/>
  <c r="TRG1" i="34"/>
  <c r="TRF1" i="34"/>
  <c r="TRE1" i="34"/>
  <c r="TRD1" i="34"/>
  <c r="TRC1" i="34"/>
  <c r="TRB1" i="34"/>
  <c r="TRA1" i="34"/>
  <c r="TQZ1" i="34"/>
  <c r="TQY1" i="34"/>
  <c r="TQX1" i="34"/>
  <c r="TQW1" i="34"/>
  <c r="TQV1" i="34"/>
  <c r="TQU1" i="34"/>
  <c r="TQT1" i="34"/>
  <c r="TQS1" i="34"/>
  <c r="TQR1" i="34"/>
  <c r="TQQ1" i="34"/>
  <c r="TQP1" i="34"/>
  <c r="TQO1" i="34"/>
  <c r="TQN1" i="34"/>
  <c r="TQM1" i="34"/>
  <c r="TQL1" i="34"/>
  <c r="TQK1" i="34"/>
  <c r="TQJ1" i="34"/>
  <c r="TQI1" i="34"/>
  <c r="TQH1" i="34"/>
  <c r="TQG1" i="34"/>
  <c r="TQF1" i="34"/>
  <c r="TQE1" i="34"/>
  <c r="TQD1" i="34"/>
  <c r="TQC1" i="34"/>
  <c r="TQB1" i="34"/>
  <c r="TQA1" i="34"/>
  <c r="TPZ1" i="34"/>
  <c r="TPY1" i="34"/>
  <c r="TPX1" i="34"/>
  <c r="TPW1" i="34"/>
  <c r="TPV1" i="34"/>
  <c r="TPU1" i="34"/>
  <c r="TPT1" i="34"/>
  <c r="TPS1" i="34"/>
  <c r="TPR1" i="34"/>
  <c r="TPQ1" i="34"/>
  <c r="TPP1" i="34"/>
  <c r="TPO1" i="34"/>
  <c r="TPN1" i="34"/>
  <c r="TPM1" i="34"/>
  <c r="TPL1" i="34"/>
  <c r="TPK1" i="34"/>
  <c r="TPJ1" i="34"/>
  <c r="TPI1" i="34"/>
  <c r="TPH1" i="34"/>
  <c r="TPG1" i="34"/>
  <c r="TPF1" i="34"/>
  <c r="TPE1" i="34"/>
  <c r="TPD1" i="34"/>
  <c r="TPC1" i="34"/>
  <c r="TPB1" i="34"/>
  <c r="TPA1" i="34"/>
  <c r="TOZ1" i="34"/>
  <c r="TOY1" i="34"/>
  <c r="TOX1" i="34"/>
  <c r="TOW1" i="34"/>
  <c r="TOV1" i="34"/>
  <c r="TOU1" i="34"/>
  <c r="TOT1" i="34"/>
  <c r="TOS1" i="34"/>
  <c r="TOR1" i="34"/>
  <c r="TOQ1" i="34"/>
  <c r="TOP1" i="34"/>
  <c r="TOO1" i="34"/>
  <c r="TON1" i="34"/>
  <c r="TOM1" i="34"/>
  <c r="TOL1" i="34"/>
  <c r="TOK1" i="34"/>
  <c r="TOJ1" i="34"/>
  <c r="TOI1" i="34"/>
  <c r="TOH1" i="34"/>
  <c r="TOG1" i="34"/>
  <c r="TOF1" i="34"/>
  <c r="TOE1" i="34"/>
  <c r="TOD1" i="34"/>
  <c r="TOC1" i="34"/>
  <c r="TOB1" i="34"/>
  <c r="TOA1" i="34"/>
  <c r="TNZ1" i="34"/>
  <c r="TNY1" i="34"/>
  <c r="TNX1" i="34"/>
  <c r="TNW1" i="34"/>
  <c r="TNV1" i="34"/>
  <c r="TNU1" i="34"/>
  <c r="TNT1" i="34"/>
  <c r="TNS1" i="34"/>
  <c r="TNR1" i="34"/>
  <c r="TNQ1" i="34"/>
  <c r="TNP1" i="34"/>
  <c r="TNO1" i="34"/>
  <c r="TNN1" i="34"/>
  <c r="TNM1" i="34"/>
  <c r="TNL1" i="34"/>
  <c r="TNK1" i="34"/>
  <c r="TNJ1" i="34"/>
  <c r="TNI1" i="34"/>
  <c r="TNH1" i="34"/>
  <c r="TNG1" i="34"/>
  <c r="TNF1" i="34"/>
  <c r="TNE1" i="34"/>
  <c r="TND1" i="34"/>
  <c r="TNC1" i="34"/>
  <c r="TNB1" i="34"/>
  <c r="TNA1" i="34"/>
  <c r="TMZ1" i="34"/>
  <c r="TMY1" i="34"/>
  <c r="TMX1" i="34"/>
  <c r="TMW1" i="34"/>
  <c r="TMV1" i="34"/>
  <c r="TMU1" i="34"/>
  <c r="TMT1" i="34"/>
  <c r="TMS1" i="34"/>
  <c r="TMR1" i="34"/>
  <c r="TMQ1" i="34"/>
  <c r="TMP1" i="34"/>
  <c r="TMO1" i="34"/>
  <c r="TMN1" i="34"/>
  <c r="TMM1" i="34"/>
  <c r="TML1" i="34"/>
  <c r="TMK1" i="34"/>
  <c r="TMJ1" i="34"/>
  <c r="TMI1" i="34"/>
  <c r="TMH1" i="34"/>
  <c r="TMG1" i="34"/>
  <c r="TMF1" i="34"/>
  <c r="TME1" i="34"/>
  <c r="TMD1" i="34"/>
  <c r="TMC1" i="34"/>
  <c r="TMB1" i="34"/>
  <c r="TMA1" i="34"/>
  <c r="TLZ1" i="34"/>
  <c r="TLY1" i="34"/>
  <c r="TLX1" i="34"/>
  <c r="TLW1" i="34"/>
  <c r="TLV1" i="34"/>
  <c r="TLU1" i="34"/>
  <c r="TLT1" i="34"/>
  <c r="TLS1" i="34"/>
  <c r="TLR1" i="34"/>
  <c r="TLQ1" i="34"/>
  <c r="TLP1" i="34"/>
  <c r="TLO1" i="34"/>
  <c r="TLN1" i="34"/>
  <c r="TLM1" i="34"/>
  <c r="TLL1" i="34"/>
  <c r="TLK1" i="34"/>
  <c r="TLJ1" i="34"/>
  <c r="TLI1" i="34"/>
  <c r="TLH1" i="34"/>
  <c r="TLG1" i="34"/>
  <c r="TLF1" i="34"/>
  <c r="TLE1" i="34"/>
  <c r="TLD1" i="34"/>
  <c r="TLC1" i="34"/>
  <c r="TLB1" i="34"/>
  <c r="TLA1" i="34"/>
  <c r="TKZ1" i="34"/>
  <c r="TKY1" i="34"/>
  <c r="TKX1" i="34"/>
  <c r="TKW1" i="34"/>
  <c r="TKV1" i="34"/>
  <c r="TKU1" i="34"/>
  <c r="TKT1" i="34"/>
  <c r="TKS1" i="34"/>
  <c r="TKR1" i="34"/>
  <c r="TKQ1" i="34"/>
  <c r="TKP1" i="34"/>
  <c r="TKO1" i="34"/>
  <c r="TKN1" i="34"/>
  <c r="TKM1" i="34"/>
  <c r="TKL1" i="34"/>
  <c r="TKK1" i="34"/>
  <c r="TKJ1" i="34"/>
  <c r="TKI1" i="34"/>
  <c r="TKH1" i="34"/>
  <c r="TKG1" i="34"/>
  <c r="TKF1" i="34"/>
  <c r="TKE1" i="34"/>
  <c r="TKD1" i="34"/>
  <c r="TKC1" i="34"/>
  <c r="TKB1" i="34"/>
  <c r="TKA1" i="34"/>
  <c r="TJZ1" i="34"/>
  <c r="TJY1" i="34"/>
  <c r="TJX1" i="34"/>
  <c r="TJW1" i="34"/>
  <c r="TJV1" i="34"/>
  <c r="TJU1" i="34"/>
  <c r="TJT1" i="34"/>
  <c r="TJS1" i="34"/>
  <c r="TJR1" i="34"/>
  <c r="TJQ1" i="34"/>
  <c r="TJP1" i="34"/>
  <c r="TJO1" i="34"/>
  <c r="TJN1" i="34"/>
  <c r="TJM1" i="34"/>
  <c r="TJL1" i="34"/>
  <c r="TJK1" i="34"/>
  <c r="TJJ1" i="34"/>
  <c r="TJI1" i="34"/>
  <c r="TJH1" i="34"/>
  <c r="TJG1" i="34"/>
  <c r="TJF1" i="34"/>
  <c r="TJE1" i="34"/>
  <c r="TJD1" i="34"/>
  <c r="TJC1" i="34"/>
  <c r="TJB1" i="34"/>
  <c r="TJA1" i="34"/>
  <c r="TIZ1" i="34"/>
  <c r="TIY1" i="34"/>
  <c r="TIX1" i="34"/>
  <c r="TIW1" i="34"/>
  <c r="TIV1" i="34"/>
  <c r="TIU1" i="34"/>
  <c r="TIT1" i="34"/>
  <c r="TIS1" i="34"/>
  <c r="TIR1" i="34"/>
  <c r="TIQ1" i="34"/>
  <c r="TIP1" i="34"/>
  <c r="TIO1" i="34"/>
  <c r="TIN1" i="34"/>
  <c r="TIM1" i="34"/>
  <c r="TIL1" i="34"/>
  <c r="TIK1" i="34"/>
  <c r="TIJ1" i="34"/>
  <c r="TII1" i="34"/>
  <c r="TIH1" i="34"/>
  <c r="TIG1" i="34"/>
  <c r="TIF1" i="34"/>
  <c r="TIE1" i="34"/>
  <c r="TID1" i="34"/>
  <c r="TIC1" i="34"/>
  <c r="TIB1" i="34"/>
  <c r="TIA1" i="34"/>
  <c r="THZ1" i="34"/>
  <c r="THY1" i="34"/>
  <c r="THX1" i="34"/>
  <c r="THW1" i="34"/>
  <c r="THV1" i="34"/>
  <c r="THU1" i="34"/>
  <c r="THT1" i="34"/>
  <c r="THS1" i="34"/>
  <c r="THR1" i="34"/>
  <c r="THQ1" i="34"/>
  <c r="THP1" i="34"/>
  <c r="THO1" i="34"/>
  <c r="THN1" i="34"/>
  <c r="THM1" i="34"/>
  <c r="THL1" i="34"/>
  <c r="THK1" i="34"/>
  <c r="THJ1" i="34"/>
  <c r="THI1" i="34"/>
  <c r="THH1" i="34"/>
  <c r="THG1" i="34"/>
  <c r="THF1" i="34"/>
  <c r="THE1" i="34"/>
  <c r="THD1" i="34"/>
  <c r="THC1" i="34"/>
  <c r="THB1" i="34"/>
  <c r="THA1" i="34"/>
  <c r="TGZ1" i="34"/>
  <c r="TGY1" i="34"/>
  <c r="TGX1" i="34"/>
  <c r="TGW1" i="34"/>
  <c r="TGV1" i="34"/>
  <c r="TGU1" i="34"/>
  <c r="TGT1" i="34"/>
  <c r="TGS1" i="34"/>
  <c r="TGR1" i="34"/>
  <c r="TGQ1" i="34"/>
  <c r="TGP1" i="34"/>
  <c r="TGO1" i="34"/>
  <c r="TGN1" i="34"/>
  <c r="TGM1" i="34"/>
  <c r="TGL1" i="34"/>
  <c r="TGK1" i="34"/>
  <c r="TGJ1" i="34"/>
  <c r="TGI1" i="34"/>
  <c r="TGH1" i="34"/>
  <c r="TGG1" i="34"/>
  <c r="TGF1" i="34"/>
  <c r="TGE1" i="34"/>
  <c r="TGD1" i="34"/>
  <c r="TGC1" i="34"/>
  <c r="TGB1" i="34"/>
  <c r="TGA1" i="34"/>
  <c r="TFZ1" i="34"/>
  <c r="TFY1" i="34"/>
  <c r="TFX1" i="34"/>
  <c r="TFW1" i="34"/>
  <c r="TFV1" i="34"/>
  <c r="TFU1" i="34"/>
  <c r="TFT1" i="34"/>
  <c r="TFS1" i="34"/>
  <c r="TFR1" i="34"/>
  <c r="TFQ1" i="34"/>
  <c r="TFP1" i="34"/>
  <c r="TFO1" i="34"/>
  <c r="TFN1" i="34"/>
  <c r="TFM1" i="34"/>
  <c r="TFL1" i="34"/>
  <c r="TFK1" i="34"/>
  <c r="TFJ1" i="34"/>
  <c r="TFI1" i="34"/>
  <c r="TFH1" i="34"/>
  <c r="TFG1" i="34"/>
  <c r="TFF1" i="34"/>
  <c r="TFE1" i="34"/>
  <c r="TFD1" i="34"/>
  <c r="TFC1" i="34"/>
  <c r="TFB1" i="34"/>
  <c r="TFA1" i="34"/>
  <c r="TEZ1" i="34"/>
  <c r="TEY1" i="34"/>
  <c r="TEX1" i="34"/>
  <c r="TEW1" i="34"/>
  <c r="TEV1" i="34"/>
  <c r="TEU1" i="34"/>
  <c r="TET1" i="34"/>
  <c r="TES1" i="34"/>
  <c r="TER1" i="34"/>
  <c r="TEQ1" i="34"/>
  <c r="TEP1" i="34"/>
  <c r="TEO1" i="34"/>
  <c r="TEN1" i="34"/>
  <c r="TEM1" i="34"/>
  <c r="TEL1" i="34"/>
  <c r="TEK1" i="34"/>
  <c r="TEJ1" i="34"/>
  <c r="TEI1" i="34"/>
  <c r="TEH1" i="34"/>
  <c r="TEG1" i="34"/>
  <c r="TEF1" i="34"/>
  <c r="TEE1" i="34"/>
  <c r="TED1" i="34"/>
  <c r="TEC1" i="34"/>
  <c r="TEB1" i="34"/>
  <c r="TEA1" i="34"/>
  <c r="TDZ1" i="34"/>
  <c r="TDY1" i="34"/>
  <c r="TDX1" i="34"/>
  <c r="TDW1" i="34"/>
  <c r="TDV1" i="34"/>
  <c r="TDU1" i="34"/>
  <c r="TDT1" i="34"/>
  <c r="TDS1" i="34"/>
  <c r="TDR1" i="34"/>
  <c r="TDQ1" i="34"/>
  <c r="TDP1" i="34"/>
  <c r="TDO1" i="34"/>
  <c r="TDN1" i="34"/>
  <c r="TDM1" i="34"/>
  <c r="TDL1" i="34"/>
  <c r="TDK1" i="34"/>
  <c r="TDJ1" i="34"/>
  <c r="TDI1" i="34"/>
  <c r="TDH1" i="34"/>
  <c r="TDG1" i="34"/>
  <c r="TDF1" i="34"/>
  <c r="TDE1" i="34"/>
  <c r="TDD1" i="34"/>
  <c r="TDC1" i="34"/>
  <c r="TDB1" i="34"/>
  <c r="TDA1" i="34"/>
  <c r="TCZ1" i="34"/>
  <c r="TCY1" i="34"/>
  <c r="TCX1" i="34"/>
  <c r="TCW1" i="34"/>
  <c r="TCV1" i="34"/>
  <c r="TCU1" i="34"/>
  <c r="TCT1" i="34"/>
  <c r="TCS1" i="34"/>
  <c r="TCR1" i="34"/>
  <c r="TCQ1" i="34"/>
  <c r="TCP1" i="34"/>
  <c r="TCO1" i="34"/>
  <c r="TCN1" i="34"/>
  <c r="TCM1" i="34"/>
  <c r="TCL1" i="34"/>
  <c r="TCK1" i="34"/>
  <c r="TCJ1" i="34"/>
  <c r="TCI1" i="34"/>
  <c r="TCH1" i="34"/>
  <c r="TCG1" i="34"/>
  <c r="TCF1" i="34"/>
  <c r="TCE1" i="34"/>
  <c r="TCD1" i="34"/>
  <c r="TCC1" i="34"/>
  <c r="TCB1" i="34"/>
  <c r="TCA1" i="34"/>
  <c r="TBZ1" i="34"/>
  <c r="TBY1" i="34"/>
  <c r="TBX1" i="34"/>
  <c r="TBW1" i="34"/>
  <c r="TBV1" i="34"/>
  <c r="TBU1" i="34"/>
  <c r="TBT1" i="34"/>
  <c r="TBS1" i="34"/>
  <c r="TBR1" i="34"/>
  <c r="TBQ1" i="34"/>
  <c r="TBP1" i="34"/>
  <c r="TBO1" i="34"/>
  <c r="TBN1" i="34"/>
  <c r="TBM1" i="34"/>
  <c r="TBL1" i="34"/>
  <c r="TBK1" i="34"/>
  <c r="TBJ1" i="34"/>
  <c r="TBI1" i="34"/>
  <c r="TBH1" i="34"/>
  <c r="TBG1" i="34"/>
  <c r="TBF1" i="34"/>
  <c r="TBE1" i="34"/>
  <c r="TBD1" i="34"/>
  <c r="TBC1" i="34"/>
  <c r="TBB1" i="34"/>
  <c r="TBA1" i="34"/>
  <c r="TAZ1" i="34"/>
  <c r="TAY1" i="34"/>
  <c r="TAX1" i="34"/>
  <c r="TAW1" i="34"/>
  <c r="TAV1" i="34"/>
  <c r="TAU1" i="34"/>
  <c r="TAT1" i="34"/>
  <c r="TAS1" i="34"/>
  <c r="TAR1" i="34"/>
  <c r="TAQ1" i="34"/>
  <c r="TAP1" i="34"/>
  <c r="TAO1" i="34"/>
  <c r="TAN1" i="34"/>
  <c r="TAM1" i="34"/>
  <c r="TAL1" i="34"/>
  <c r="TAK1" i="34"/>
  <c r="TAJ1" i="34"/>
  <c r="TAI1" i="34"/>
  <c r="TAH1" i="34"/>
  <c r="TAG1" i="34"/>
  <c r="TAF1" i="34"/>
  <c r="TAE1" i="34"/>
  <c r="TAD1" i="34"/>
  <c r="TAC1" i="34"/>
  <c r="TAB1" i="34"/>
  <c r="TAA1" i="34"/>
  <c r="SZZ1" i="34"/>
  <c r="SZY1" i="34"/>
  <c r="SZX1" i="34"/>
  <c r="SZW1" i="34"/>
  <c r="SZV1" i="34"/>
  <c r="SZU1" i="34"/>
  <c r="SZT1" i="34"/>
  <c r="SZS1" i="34"/>
  <c r="SZR1" i="34"/>
  <c r="SZQ1" i="34"/>
  <c r="SZP1" i="34"/>
  <c r="SZO1" i="34"/>
  <c r="SZN1" i="34"/>
  <c r="SZM1" i="34"/>
  <c r="SZL1" i="34"/>
  <c r="SZK1" i="34"/>
  <c r="SZJ1" i="34"/>
  <c r="SZI1" i="34"/>
  <c r="SZH1" i="34"/>
  <c r="SZG1" i="34"/>
  <c r="SZF1" i="34"/>
  <c r="SZE1" i="34"/>
  <c r="SZD1" i="34"/>
  <c r="SZC1" i="34"/>
  <c r="SZB1" i="34"/>
  <c r="SZA1" i="34"/>
  <c r="SYZ1" i="34"/>
  <c r="SYY1" i="34"/>
  <c r="SYX1" i="34"/>
  <c r="SYW1" i="34"/>
  <c r="SYV1" i="34"/>
  <c r="SYU1" i="34"/>
  <c r="SYT1" i="34"/>
  <c r="SYS1" i="34"/>
  <c r="SYR1" i="34"/>
  <c r="SYQ1" i="34"/>
  <c r="SYP1" i="34"/>
  <c r="SYO1" i="34"/>
  <c r="SYN1" i="34"/>
  <c r="SYM1" i="34"/>
  <c r="SYL1" i="34"/>
  <c r="SYK1" i="34"/>
  <c r="SYJ1" i="34"/>
  <c r="SYI1" i="34"/>
  <c r="SYH1" i="34"/>
  <c r="SYG1" i="34"/>
  <c r="SYF1" i="34"/>
  <c r="SYE1" i="34"/>
  <c r="SYD1" i="34"/>
  <c r="SYC1" i="34"/>
  <c r="SYB1" i="34"/>
  <c r="SYA1" i="34"/>
  <c r="SXZ1" i="34"/>
  <c r="SXY1" i="34"/>
  <c r="SXX1" i="34"/>
  <c r="SXW1" i="34"/>
  <c r="SXV1" i="34"/>
  <c r="SXU1" i="34"/>
  <c r="SXT1" i="34"/>
  <c r="SXS1" i="34"/>
  <c r="SXR1" i="34"/>
  <c r="SXQ1" i="34"/>
  <c r="SXP1" i="34"/>
  <c r="SXO1" i="34"/>
  <c r="SXN1" i="34"/>
  <c r="SXM1" i="34"/>
  <c r="SXL1" i="34"/>
  <c r="SXK1" i="34"/>
  <c r="SXJ1" i="34"/>
  <c r="SXI1" i="34"/>
  <c r="SXH1" i="34"/>
  <c r="SXG1" i="34"/>
  <c r="SXF1" i="34"/>
  <c r="SXE1" i="34"/>
  <c r="SXD1" i="34"/>
  <c r="SXC1" i="34"/>
  <c r="SXB1" i="34"/>
  <c r="SXA1" i="34"/>
  <c r="SWZ1" i="34"/>
  <c r="SWY1" i="34"/>
  <c r="SWX1" i="34"/>
  <c r="SWW1" i="34"/>
  <c r="SWV1" i="34"/>
  <c r="SWU1" i="34"/>
  <c r="SWT1" i="34"/>
  <c r="SWS1" i="34"/>
  <c r="SWR1" i="34"/>
  <c r="SWQ1" i="34"/>
  <c r="SWP1" i="34"/>
  <c r="SWO1" i="34"/>
  <c r="SWN1" i="34"/>
  <c r="SWM1" i="34"/>
  <c r="SWL1" i="34"/>
  <c r="SWK1" i="34"/>
  <c r="SWJ1" i="34"/>
  <c r="SWI1" i="34"/>
  <c r="SWH1" i="34"/>
  <c r="SWG1" i="34"/>
  <c r="SWF1" i="34"/>
  <c r="SWE1" i="34"/>
  <c r="SWD1" i="34"/>
  <c r="SWC1" i="34"/>
  <c r="SWB1" i="34"/>
  <c r="SWA1" i="34"/>
  <c r="SVZ1" i="34"/>
  <c r="SVY1" i="34"/>
  <c r="SVX1" i="34"/>
  <c r="SVW1" i="34"/>
  <c r="SVV1" i="34"/>
  <c r="SVU1" i="34"/>
  <c r="SVT1" i="34"/>
  <c r="SVS1" i="34"/>
  <c r="SVR1" i="34"/>
  <c r="SVQ1" i="34"/>
  <c r="SVP1" i="34"/>
  <c r="SVO1" i="34"/>
  <c r="SVN1" i="34"/>
  <c r="SVM1" i="34"/>
  <c r="SVL1" i="34"/>
  <c r="SVK1" i="34"/>
  <c r="SVJ1" i="34"/>
  <c r="SVI1" i="34"/>
  <c r="SVH1" i="34"/>
  <c r="SVG1" i="34"/>
  <c r="SVF1" i="34"/>
  <c r="SVE1" i="34"/>
  <c r="SVD1" i="34"/>
  <c r="SVC1" i="34"/>
  <c r="SVB1" i="34"/>
  <c r="SVA1" i="34"/>
  <c r="SUZ1" i="34"/>
  <c r="SUY1" i="34"/>
  <c r="SUX1" i="34"/>
  <c r="SUW1" i="34"/>
  <c r="SUV1" i="34"/>
  <c r="SUU1" i="34"/>
  <c r="SUT1" i="34"/>
  <c r="SUS1" i="34"/>
  <c r="SUR1" i="34"/>
  <c r="SUQ1" i="34"/>
  <c r="SUP1" i="34"/>
  <c r="SUO1" i="34"/>
  <c r="SUN1" i="34"/>
  <c r="SUM1" i="34"/>
  <c r="SUL1" i="34"/>
  <c r="SUK1" i="34"/>
  <c r="SUJ1" i="34"/>
  <c r="SUI1" i="34"/>
  <c r="SUH1" i="34"/>
  <c r="SUG1" i="34"/>
  <c r="SUF1" i="34"/>
  <c r="SUE1" i="34"/>
  <c r="SUD1" i="34"/>
  <c r="SUC1" i="34"/>
  <c r="SUB1" i="34"/>
  <c r="SUA1" i="34"/>
  <c r="STZ1" i="34"/>
  <c r="STY1" i="34"/>
  <c r="STX1" i="34"/>
  <c r="STW1" i="34"/>
  <c r="STV1" i="34"/>
  <c r="STU1" i="34"/>
  <c r="STT1" i="34"/>
  <c r="STS1" i="34"/>
  <c r="STR1" i="34"/>
  <c r="STQ1" i="34"/>
  <c r="STP1" i="34"/>
  <c r="STO1" i="34"/>
  <c r="STN1" i="34"/>
  <c r="STM1" i="34"/>
  <c r="STL1" i="34"/>
  <c r="STK1" i="34"/>
  <c r="STJ1" i="34"/>
  <c r="STI1" i="34"/>
  <c r="STH1" i="34"/>
  <c r="STG1" i="34"/>
  <c r="STF1" i="34"/>
  <c r="STE1" i="34"/>
  <c r="STD1" i="34"/>
  <c r="STC1" i="34"/>
  <c r="STB1" i="34"/>
  <c r="STA1" i="34"/>
  <c r="SSZ1" i="34"/>
  <c r="SSY1" i="34"/>
  <c r="SSX1" i="34"/>
  <c r="SSW1" i="34"/>
  <c r="SSV1" i="34"/>
  <c r="SSU1" i="34"/>
  <c r="SST1" i="34"/>
  <c r="SSS1" i="34"/>
  <c r="SSR1" i="34"/>
  <c r="SSQ1" i="34"/>
  <c r="SSP1" i="34"/>
  <c r="SSO1" i="34"/>
  <c r="SSN1" i="34"/>
  <c r="SSM1" i="34"/>
  <c r="SSL1" i="34"/>
  <c r="SSK1" i="34"/>
  <c r="SSJ1" i="34"/>
  <c r="SSI1" i="34"/>
  <c r="SSH1" i="34"/>
  <c r="SSG1" i="34"/>
  <c r="SSF1" i="34"/>
  <c r="SSE1" i="34"/>
  <c r="SSD1" i="34"/>
  <c r="SSC1" i="34"/>
  <c r="SSB1" i="34"/>
  <c r="SSA1" i="34"/>
  <c r="SRZ1" i="34"/>
  <c r="SRY1" i="34"/>
  <c r="SRX1" i="34"/>
  <c r="SRW1" i="34"/>
  <c r="SRV1" i="34"/>
  <c r="SRU1" i="34"/>
  <c r="SRT1" i="34"/>
  <c r="SRS1" i="34"/>
  <c r="SRR1" i="34"/>
  <c r="SRQ1" i="34"/>
  <c r="SRP1" i="34"/>
  <c r="SRO1" i="34"/>
  <c r="SRN1" i="34"/>
  <c r="SRM1" i="34"/>
  <c r="SRL1" i="34"/>
  <c r="SRK1" i="34"/>
  <c r="SRJ1" i="34"/>
  <c r="SRI1" i="34"/>
  <c r="SRH1" i="34"/>
  <c r="SRG1" i="34"/>
  <c r="SRF1" i="34"/>
  <c r="SRE1" i="34"/>
  <c r="SRD1" i="34"/>
  <c r="SRC1" i="34"/>
  <c r="SRB1" i="34"/>
  <c r="SRA1" i="34"/>
  <c r="SQZ1" i="34"/>
  <c r="SQY1" i="34"/>
  <c r="SQX1" i="34"/>
  <c r="SQW1" i="34"/>
  <c r="SQV1" i="34"/>
  <c r="SQU1" i="34"/>
  <c r="SQT1" i="34"/>
  <c r="SQS1" i="34"/>
  <c r="SQR1" i="34"/>
  <c r="SQQ1" i="34"/>
  <c r="SQP1" i="34"/>
  <c r="SQO1" i="34"/>
  <c r="SQN1" i="34"/>
  <c r="SQM1" i="34"/>
  <c r="SQL1" i="34"/>
  <c r="SQK1" i="34"/>
  <c r="SQJ1" i="34"/>
  <c r="SQI1" i="34"/>
  <c r="SQH1" i="34"/>
  <c r="SQG1" i="34"/>
  <c r="SQF1" i="34"/>
  <c r="SQE1" i="34"/>
  <c r="SQD1" i="34"/>
  <c r="SQC1" i="34"/>
  <c r="SQB1" i="34"/>
  <c r="SQA1" i="34"/>
  <c r="SPZ1" i="34"/>
  <c r="SPY1" i="34"/>
  <c r="SPX1" i="34"/>
  <c r="SPW1" i="34"/>
  <c r="SPV1" i="34"/>
  <c r="SPU1" i="34"/>
  <c r="SPT1" i="34"/>
  <c r="SPS1" i="34"/>
  <c r="SPR1" i="34"/>
  <c r="SPQ1" i="34"/>
  <c r="SPP1" i="34"/>
  <c r="SPO1" i="34"/>
  <c r="SPN1" i="34"/>
  <c r="SPM1" i="34"/>
  <c r="SPL1" i="34"/>
  <c r="SPK1" i="34"/>
  <c r="SPJ1" i="34"/>
  <c r="SPI1" i="34"/>
  <c r="SPH1" i="34"/>
  <c r="SPG1" i="34"/>
  <c r="SPF1" i="34"/>
  <c r="SPE1" i="34"/>
  <c r="SPD1" i="34"/>
  <c r="SPC1" i="34"/>
  <c r="SPB1" i="34"/>
  <c r="SPA1" i="34"/>
  <c r="SOZ1" i="34"/>
  <c r="SOY1" i="34"/>
  <c r="SOX1" i="34"/>
  <c r="SOW1" i="34"/>
  <c r="SOV1" i="34"/>
  <c r="SOU1" i="34"/>
  <c r="SOT1" i="34"/>
  <c r="SOS1" i="34"/>
  <c r="SOR1" i="34"/>
  <c r="SOQ1" i="34"/>
  <c r="SOP1" i="34"/>
  <c r="SOO1" i="34"/>
  <c r="SON1" i="34"/>
  <c r="SOM1" i="34"/>
  <c r="SOL1" i="34"/>
  <c r="SOK1" i="34"/>
  <c r="SOJ1" i="34"/>
  <c r="SOI1" i="34"/>
  <c r="SOH1" i="34"/>
  <c r="SOG1" i="34"/>
  <c r="SOF1" i="34"/>
  <c r="SOE1" i="34"/>
  <c r="SOD1" i="34"/>
  <c r="SOC1" i="34"/>
  <c r="SOB1" i="34"/>
  <c r="SOA1" i="34"/>
  <c r="SNZ1" i="34"/>
  <c r="SNY1" i="34"/>
  <c r="SNX1" i="34"/>
  <c r="SNW1" i="34"/>
  <c r="SNV1" i="34"/>
  <c r="SNU1" i="34"/>
  <c r="SNT1" i="34"/>
  <c r="SNS1" i="34"/>
  <c r="SNR1" i="34"/>
  <c r="SNQ1" i="34"/>
  <c r="SNP1" i="34"/>
  <c r="SNO1" i="34"/>
  <c r="SNN1" i="34"/>
  <c r="SNM1" i="34"/>
  <c r="SNL1" i="34"/>
  <c r="SNK1" i="34"/>
  <c r="SNJ1" i="34"/>
  <c r="SNI1" i="34"/>
  <c r="SNH1" i="34"/>
  <c r="SNG1" i="34"/>
  <c r="SNF1" i="34"/>
  <c r="SNE1" i="34"/>
  <c r="SND1" i="34"/>
  <c r="SNC1" i="34"/>
  <c r="SNB1" i="34"/>
  <c r="SNA1" i="34"/>
  <c r="SMZ1" i="34"/>
  <c r="SMY1" i="34"/>
  <c r="SMX1" i="34"/>
  <c r="SMW1" i="34"/>
  <c r="SMV1" i="34"/>
  <c r="SMU1" i="34"/>
  <c r="SMT1" i="34"/>
  <c r="SMS1" i="34"/>
  <c r="SMR1" i="34"/>
  <c r="SMQ1" i="34"/>
  <c r="SMP1" i="34"/>
  <c r="SMO1" i="34"/>
  <c r="SMN1" i="34"/>
  <c r="SMM1" i="34"/>
  <c r="SML1" i="34"/>
  <c r="SMK1" i="34"/>
  <c r="SMJ1" i="34"/>
  <c r="SMI1" i="34"/>
  <c r="SMH1" i="34"/>
  <c r="SMG1" i="34"/>
  <c r="SMF1" i="34"/>
  <c r="SME1" i="34"/>
  <c r="SMD1" i="34"/>
  <c r="SMC1" i="34"/>
  <c r="SMB1" i="34"/>
  <c r="SMA1" i="34"/>
  <c r="SLZ1" i="34"/>
  <c r="SLY1" i="34"/>
  <c r="SLX1" i="34"/>
  <c r="SLW1" i="34"/>
  <c r="SLV1" i="34"/>
  <c r="SLU1" i="34"/>
  <c r="SLT1" i="34"/>
  <c r="SLS1" i="34"/>
  <c r="SLR1" i="34"/>
  <c r="SLQ1" i="34"/>
  <c r="SLP1" i="34"/>
  <c r="SLO1" i="34"/>
  <c r="SLN1" i="34"/>
  <c r="SLM1" i="34"/>
  <c r="SLL1" i="34"/>
  <c r="SLK1" i="34"/>
  <c r="SLJ1" i="34"/>
  <c r="SLI1" i="34"/>
  <c r="SLH1" i="34"/>
  <c r="SLG1" i="34"/>
  <c r="SLF1" i="34"/>
  <c r="SLE1" i="34"/>
  <c r="SLD1" i="34"/>
  <c r="SLC1" i="34"/>
  <c r="SLB1" i="34"/>
  <c r="SLA1" i="34"/>
  <c r="SKZ1" i="34"/>
  <c r="SKY1" i="34"/>
  <c r="SKX1" i="34"/>
  <c r="SKW1" i="34"/>
  <c r="SKV1" i="34"/>
  <c r="SKU1" i="34"/>
  <c r="SKT1" i="34"/>
  <c r="SKS1" i="34"/>
  <c r="SKR1" i="34"/>
  <c r="SKQ1" i="34"/>
  <c r="SKP1" i="34"/>
  <c r="SKO1" i="34"/>
  <c r="SKN1" i="34"/>
  <c r="SKM1" i="34"/>
  <c r="SKL1" i="34"/>
  <c r="SKK1" i="34"/>
  <c r="SKJ1" i="34"/>
  <c r="SKI1" i="34"/>
  <c r="SKH1" i="34"/>
  <c r="SKG1" i="34"/>
  <c r="SKF1" i="34"/>
  <c r="SKE1" i="34"/>
  <c r="SKD1" i="34"/>
  <c r="SKC1" i="34"/>
  <c r="SKB1" i="34"/>
  <c r="SKA1" i="34"/>
  <c r="SJZ1" i="34"/>
  <c r="SJY1" i="34"/>
  <c r="SJX1" i="34"/>
  <c r="SJW1" i="34"/>
  <c r="SJV1" i="34"/>
  <c r="SJU1" i="34"/>
  <c r="SJT1" i="34"/>
  <c r="SJS1" i="34"/>
  <c r="SJR1" i="34"/>
  <c r="SJQ1" i="34"/>
  <c r="SJP1" i="34"/>
  <c r="SJO1" i="34"/>
  <c r="SJN1" i="34"/>
  <c r="SJM1" i="34"/>
  <c r="SJL1" i="34"/>
  <c r="SJK1" i="34"/>
  <c r="SJJ1" i="34"/>
  <c r="SJI1" i="34"/>
  <c r="SJH1" i="34"/>
  <c r="SJG1" i="34"/>
  <c r="SJF1" i="34"/>
  <c r="SJE1" i="34"/>
  <c r="SJD1" i="34"/>
  <c r="SJC1" i="34"/>
  <c r="SJB1" i="34"/>
  <c r="SJA1" i="34"/>
  <c r="SIZ1" i="34"/>
  <c r="SIY1" i="34"/>
  <c r="SIX1" i="34"/>
  <c r="SIW1" i="34"/>
  <c r="SIV1" i="34"/>
  <c r="SIU1" i="34"/>
  <c r="SIT1" i="34"/>
  <c r="SIS1" i="34"/>
  <c r="SIR1" i="34"/>
  <c r="SIQ1" i="34"/>
  <c r="SIP1" i="34"/>
  <c r="SIO1" i="34"/>
  <c r="SIN1" i="34"/>
  <c r="SIM1" i="34"/>
  <c r="SIL1" i="34"/>
  <c r="SIK1" i="34"/>
  <c r="SIJ1" i="34"/>
  <c r="SII1" i="34"/>
  <c r="SIH1" i="34"/>
  <c r="SIG1" i="34"/>
  <c r="SIF1" i="34"/>
  <c r="SIE1" i="34"/>
  <c r="SID1" i="34"/>
  <c r="SIC1" i="34"/>
  <c r="SIB1" i="34"/>
  <c r="SIA1" i="34"/>
  <c r="SHZ1" i="34"/>
  <c r="SHY1" i="34"/>
  <c r="SHX1" i="34"/>
  <c r="SHW1" i="34"/>
  <c r="SHV1" i="34"/>
  <c r="SHU1" i="34"/>
  <c r="SHT1" i="34"/>
  <c r="SHS1" i="34"/>
  <c r="SHR1" i="34"/>
  <c r="SHQ1" i="34"/>
  <c r="SHP1" i="34"/>
  <c r="SHO1" i="34"/>
  <c r="SHN1" i="34"/>
  <c r="SHM1" i="34"/>
  <c r="SHL1" i="34"/>
  <c r="SHK1" i="34"/>
  <c r="SHJ1" i="34"/>
  <c r="SHI1" i="34"/>
  <c r="SHH1" i="34"/>
  <c r="SHG1" i="34"/>
  <c r="SHF1" i="34"/>
  <c r="SHE1" i="34"/>
  <c r="SHD1" i="34"/>
  <c r="SHC1" i="34"/>
  <c r="SHB1" i="34"/>
  <c r="SHA1" i="34"/>
  <c r="SGZ1" i="34"/>
  <c r="SGY1" i="34"/>
  <c r="SGX1" i="34"/>
  <c r="SGW1" i="34"/>
  <c r="SGV1" i="34"/>
  <c r="SGU1" i="34"/>
  <c r="SGT1" i="34"/>
  <c r="SGS1" i="34"/>
  <c r="SGR1" i="34"/>
  <c r="SGQ1" i="34"/>
  <c r="SGP1" i="34"/>
  <c r="SGO1" i="34"/>
  <c r="SGN1" i="34"/>
  <c r="SGM1" i="34"/>
  <c r="SGL1" i="34"/>
  <c r="SGK1" i="34"/>
  <c r="SGJ1" i="34"/>
  <c r="SGI1" i="34"/>
  <c r="SGH1" i="34"/>
  <c r="SGG1" i="34"/>
  <c r="SGF1" i="34"/>
  <c r="SGE1" i="34"/>
  <c r="SGD1" i="34"/>
  <c r="SGC1" i="34"/>
  <c r="SGB1" i="34"/>
  <c r="SGA1" i="34"/>
  <c r="SFZ1" i="34"/>
  <c r="SFY1" i="34"/>
  <c r="SFX1" i="34"/>
  <c r="SFW1" i="34"/>
  <c r="SFV1" i="34"/>
  <c r="SFU1" i="34"/>
  <c r="SFT1" i="34"/>
  <c r="SFS1" i="34"/>
  <c r="SFR1" i="34"/>
  <c r="SFQ1" i="34"/>
  <c r="SFP1" i="34"/>
  <c r="SFO1" i="34"/>
  <c r="SFN1" i="34"/>
  <c r="SFM1" i="34"/>
  <c r="SFL1" i="34"/>
  <c r="SFK1" i="34"/>
  <c r="SFJ1" i="34"/>
  <c r="SFI1" i="34"/>
  <c r="SFH1" i="34"/>
  <c r="SFG1" i="34"/>
  <c r="SFF1" i="34"/>
  <c r="SFE1" i="34"/>
  <c r="SFD1" i="34"/>
  <c r="SFC1" i="34"/>
  <c r="SFB1" i="34"/>
  <c r="SFA1" i="34"/>
  <c r="SEZ1" i="34"/>
  <c r="SEY1" i="34"/>
  <c r="SEX1" i="34"/>
  <c r="SEW1" i="34"/>
  <c r="SEV1" i="34"/>
  <c r="SEU1" i="34"/>
  <c r="SET1" i="34"/>
  <c r="SES1" i="34"/>
  <c r="SER1" i="34"/>
  <c r="SEQ1" i="34"/>
  <c r="SEP1" i="34"/>
  <c r="SEO1" i="34"/>
  <c r="SEN1" i="34"/>
  <c r="SEM1" i="34"/>
  <c r="SEL1" i="34"/>
  <c r="SEK1" i="34"/>
  <c r="SEJ1" i="34"/>
  <c r="SEI1" i="34"/>
  <c r="SEH1" i="34"/>
  <c r="SEG1" i="34"/>
  <c r="SEF1" i="34"/>
  <c r="SEE1" i="34"/>
  <c r="SED1" i="34"/>
  <c r="SEC1" i="34"/>
  <c r="SEB1" i="34"/>
  <c r="SEA1" i="34"/>
  <c r="SDZ1" i="34"/>
  <c r="SDY1" i="34"/>
  <c r="SDX1" i="34"/>
  <c r="SDW1" i="34"/>
  <c r="SDV1" i="34"/>
  <c r="SDU1" i="34"/>
  <c r="SDT1" i="34"/>
  <c r="SDS1" i="34"/>
  <c r="SDR1" i="34"/>
  <c r="SDQ1" i="34"/>
  <c r="SDP1" i="34"/>
  <c r="SDO1" i="34"/>
  <c r="SDN1" i="34"/>
  <c r="SDM1" i="34"/>
  <c r="SDL1" i="34"/>
  <c r="SDK1" i="34"/>
  <c r="SDJ1" i="34"/>
  <c r="SDI1" i="34"/>
  <c r="SDH1" i="34"/>
  <c r="SDG1" i="34"/>
  <c r="SDF1" i="34"/>
  <c r="SDE1" i="34"/>
  <c r="SDD1" i="34"/>
  <c r="SDC1" i="34"/>
  <c r="SDB1" i="34"/>
  <c r="SDA1" i="34"/>
  <c r="SCZ1" i="34"/>
  <c r="SCY1" i="34"/>
  <c r="SCX1" i="34"/>
  <c r="SCW1" i="34"/>
  <c r="SCV1" i="34"/>
  <c r="SCU1" i="34"/>
  <c r="SCT1" i="34"/>
  <c r="SCS1" i="34"/>
  <c r="SCR1" i="34"/>
  <c r="SCQ1" i="34"/>
  <c r="SCP1" i="34"/>
  <c r="SCO1" i="34"/>
  <c r="SCN1" i="34"/>
  <c r="SCM1" i="34"/>
  <c r="SCL1" i="34"/>
  <c r="SCK1" i="34"/>
  <c r="SCJ1" i="34"/>
  <c r="SCI1" i="34"/>
  <c r="SCH1" i="34"/>
  <c r="SCG1" i="34"/>
  <c r="SCF1" i="34"/>
  <c r="SCE1" i="34"/>
  <c r="SCD1" i="34"/>
  <c r="SCC1" i="34"/>
  <c r="SCB1" i="34"/>
  <c r="SCA1" i="34"/>
  <c r="SBZ1" i="34"/>
  <c r="SBY1" i="34"/>
  <c r="SBX1" i="34"/>
  <c r="SBW1" i="34"/>
  <c r="SBV1" i="34"/>
  <c r="SBU1" i="34"/>
  <c r="SBT1" i="34"/>
  <c r="SBS1" i="34"/>
  <c r="SBR1" i="34"/>
  <c r="SBQ1" i="34"/>
  <c r="SBP1" i="34"/>
  <c r="SBO1" i="34"/>
  <c r="SBN1" i="34"/>
  <c r="SBM1" i="34"/>
  <c r="SBL1" i="34"/>
  <c r="SBK1" i="34"/>
  <c r="SBJ1" i="34"/>
  <c r="SBI1" i="34"/>
  <c r="SBH1" i="34"/>
  <c r="SBG1" i="34"/>
  <c r="SBF1" i="34"/>
  <c r="SBE1" i="34"/>
  <c r="SBD1" i="34"/>
  <c r="SBC1" i="34"/>
  <c r="SBB1" i="34"/>
  <c r="SBA1" i="34"/>
  <c r="SAZ1" i="34"/>
  <c r="SAY1" i="34"/>
  <c r="SAX1" i="34"/>
  <c r="SAW1" i="34"/>
  <c r="SAV1" i="34"/>
  <c r="SAU1" i="34"/>
  <c r="SAT1" i="34"/>
  <c r="SAS1" i="34"/>
  <c r="SAR1" i="34"/>
  <c r="SAQ1" i="34"/>
  <c r="SAP1" i="34"/>
  <c r="SAO1" i="34"/>
  <c r="SAN1" i="34"/>
  <c r="SAM1" i="34"/>
  <c r="SAL1" i="34"/>
  <c r="SAK1" i="34"/>
  <c r="SAJ1" i="34"/>
  <c r="SAI1" i="34"/>
  <c r="SAH1" i="34"/>
  <c r="SAG1" i="34"/>
  <c r="SAF1" i="34"/>
  <c r="SAE1" i="34"/>
  <c r="SAD1" i="34"/>
  <c r="SAC1" i="34"/>
  <c r="SAB1" i="34"/>
  <c r="SAA1" i="34"/>
  <c r="RZZ1" i="34"/>
  <c r="RZY1" i="34"/>
  <c r="RZX1" i="34"/>
  <c r="RZW1" i="34"/>
  <c r="RZV1" i="34"/>
  <c r="RZU1" i="34"/>
  <c r="RZT1" i="34"/>
  <c r="RZS1" i="34"/>
  <c r="RZR1" i="34"/>
  <c r="RZQ1" i="34"/>
  <c r="RZP1" i="34"/>
  <c r="RZO1" i="34"/>
  <c r="RZN1" i="34"/>
  <c r="RZM1" i="34"/>
  <c r="RZL1" i="34"/>
  <c r="RZK1" i="34"/>
  <c r="RZJ1" i="34"/>
  <c r="RZI1" i="34"/>
  <c r="RZH1" i="34"/>
  <c r="RZG1" i="34"/>
  <c r="RZF1" i="34"/>
  <c r="RZE1" i="34"/>
  <c r="RZD1" i="34"/>
  <c r="RZC1" i="34"/>
  <c r="RZB1" i="34"/>
  <c r="RZA1" i="34"/>
  <c r="RYZ1" i="34"/>
  <c r="RYY1" i="34"/>
  <c r="RYX1" i="34"/>
  <c r="RYW1" i="34"/>
  <c r="RYV1" i="34"/>
  <c r="RYU1" i="34"/>
  <c r="RYT1" i="34"/>
  <c r="RYS1" i="34"/>
  <c r="RYR1" i="34"/>
  <c r="RYQ1" i="34"/>
  <c r="RYP1" i="34"/>
  <c r="RYO1" i="34"/>
  <c r="RYN1" i="34"/>
  <c r="RYM1" i="34"/>
  <c r="RYL1" i="34"/>
  <c r="RYK1" i="34"/>
  <c r="RYJ1" i="34"/>
  <c r="RYI1" i="34"/>
  <c r="RYH1" i="34"/>
  <c r="RYG1" i="34"/>
  <c r="RYF1" i="34"/>
  <c r="RYE1" i="34"/>
  <c r="RYD1" i="34"/>
  <c r="RYC1" i="34"/>
  <c r="RYB1" i="34"/>
  <c r="RYA1" i="34"/>
  <c r="RXZ1" i="34"/>
  <c r="RXY1" i="34"/>
  <c r="RXX1" i="34"/>
  <c r="RXW1" i="34"/>
  <c r="RXV1" i="34"/>
  <c r="RXU1" i="34"/>
  <c r="RXT1" i="34"/>
  <c r="RXS1" i="34"/>
  <c r="RXR1" i="34"/>
  <c r="RXQ1" i="34"/>
  <c r="RXP1" i="34"/>
  <c r="RXO1" i="34"/>
  <c r="RXN1" i="34"/>
  <c r="RXM1" i="34"/>
  <c r="RXL1" i="34"/>
  <c r="RXK1" i="34"/>
  <c r="RXJ1" i="34"/>
  <c r="RXI1" i="34"/>
  <c r="RXH1" i="34"/>
  <c r="RXG1" i="34"/>
  <c r="RXF1" i="34"/>
  <c r="RXE1" i="34"/>
  <c r="RXD1" i="34"/>
  <c r="RXC1" i="34"/>
  <c r="RXB1" i="34"/>
  <c r="RXA1" i="34"/>
  <c r="RWZ1" i="34"/>
  <c r="RWY1" i="34"/>
  <c r="RWX1" i="34"/>
  <c r="RWW1" i="34"/>
  <c r="RWV1" i="34"/>
  <c r="RWU1" i="34"/>
  <c r="RWT1" i="34"/>
  <c r="RWS1" i="34"/>
  <c r="RWR1" i="34"/>
  <c r="RWQ1" i="34"/>
  <c r="RWP1" i="34"/>
  <c r="RWO1" i="34"/>
  <c r="RWN1" i="34"/>
  <c r="RWM1" i="34"/>
  <c r="RWL1" i="34"/>
  <c r="RWK1" i="34"/>
  <c r="RWJ1" i="34"/>
  <c r="RWI1" i="34"/>
  <c r="RWH1" i="34"/>
  <c r="RWG1" i="34"/>
  <c r="RWF1" i="34"/>
  <c r="RWE1" i="34"/>
  <c r="RWD1" i="34"/>
  <c r="RWC1" i="34"/>
  <c r="RWB1" i="34"/>
  <c r="RWA1" i="34"/>
  <c r="RVZ1" i="34"/>
  <c r="RVY1" i="34"/>
  <c r="RVX1" i="34"/>
  <c r="RVW1" i="34"/>
  <c r="RVV1" i="34"/>
  <c r="RVU1" i="34"/>
  <c r="RVT1" i="34"/>
  <c r="RVS1" i="34"/>
  <c r="RVR1" i="34"/>
  <c r="RVQ1" i="34"/>
  <c r="RVP1" i="34"/>
  <c r="RVO1" i="34"/>
  <c r="RVN1" i="34"/>
  <c r="RVM1" i="34"/>
  <c r="RVL1" i="34"/>
  <c r="RVK1" i="34"/>
  <c r="RVJ1" i="34"/>
  <c r="RVI1" i="34"/>
  <c r="RVH1" i="34"/>
  <c r="RVG1" i="34"/>
  <c r="RVF1" i="34"/>
  <c r="RVE1" i="34"/>
  <c r="RVD1" i="34"/>
  <c r="RVC1" i="34"/>
  <c r="RVB1" i="34"/>
  <c r="RVA1" i="34"/>
  <c r="RUZ1" i="34"/>
  <c r="RUY1" i="34"/>
  <c r="RUX1" i="34"/>
  <c r="RUW1" i="34"/>
  <c r="RUV1" i="34"/>
  <c r="RUU1" i="34"/>
  <c r="RUT1" i="34"/>
  <c r="RUS1" i="34"/>
  <c r="RUR1" i="34"/>
  <c r="RUQ1" i="34"/>
  <c r="RUP1" i="34"/>
  <c r="RUO1" i="34"/>
  <c r="RUN1" i="34"/>
  <c r="RUM1" i="34"/>
  <c r="RUL1" i="34"/>
  <c r="RUK1" i="34"/>
  <c r="RUJ1" i="34"/>
  <c r="RUI1" i="34"/>
  <c r="RUH1" i="34"/>
  <c r="RUG1" i="34"/>
  <c r="RUF1" i="34"/>
  <c r="RUE1" i="34"/>
  <c r="RUD1" i="34"/>
  <c r="RUC1" i="34"/>
  <c r="RUB1" i="34"/>
  <c r="RUA1" i="34"/>
  <c r="RTZ1" i="34"/>
  <c r="RTY1" i="34"/>
  <c r="RTX1" i="34"/>
  <c r="RTW1" i="34"/>
  <c r="RTV1" i="34"/>
  <c r="RTU1" i="34"/>
  <c r="RTT1" i="34"/>
  <c r="RTS1" i="34"/>
  <c r="RTR1" i="34"/>
  <c r="RTQ1" i="34"/>
  <c r="RTP1" i="34"/>
  <c r="RTO1" i="34"/>
  <c r="RTN1" i="34"/>
  <c r="RTM1" i="34"/>
  <c r="RTL1" i="34"/>
  <c r="RTK1" i="34"/>
  <c r="RTJ1" i="34"/>
  <c r="RTI1" i="34"/>
  <c r="RTH1" i="34"/>
  <c r="RTG1" i="34"/>
  <c r="RTF1" i="34"/>
  <c r="RTE1" i="34"/>
  <c r="RTD1" i="34"/>
  <c r="RTC1" i="34"/>
  <c r="RTB1" i="34"/>
  <c r="RTA1" i="34"/>
  <c r="RSZ1" i="34"/>
  <c r="RSY1" i="34"/>
  <c r="RSX1" i="34"/>
  <c r="RSW1" i="34"/>
  <c r="RSV1" i="34"/>
  <c r="RSU1" i="34"/>
  <c r="RST1" i="34"/>
  <c r="RSS1" i="34"/>
  <c r="RSR1" i="34"/>
  <c r="RSQ1" i="34"/>
  <c r="RSP1" i="34"/>
  <c r="RSO1" i="34"/>
  <c r="RSN1" i="34"/>
  <c r="RSM1" i="34"/>
  <c r="RSL1" i="34"/>
  <c r="RSK1" i="34"/>
  <c r="RSJ1" i="34"/>
  <c r="RSI1" i="34"/>
  <c r="RSH1" i="34"/>
  <c r="RSG1" i="34"/>
  <c r="RSF1" i="34"/>
  <c r="RSE1" i="34"/>
  <c r="RSD1" i="34"/>
  <c r="RSC1" i="34"/>
  <c r="RSB1" i="34"/>
  <c r="RSA1" i="34"/>
  <c r="RRZ1" i="34"/>
  <c r="RRY1" i="34"/>
  <c r="RRX1" i="34"/>
  <c r="RRW1" i="34"/>
  <c r="RRV1" i="34"/>
  <c r="RRU1" i="34"/>
  <c r="RRT1" i="34"/>
  <c r="RRS1" i="34"/>
  <c r="RRR1" i="34"/>
  <c r="RRQ1" i="34"/>
  <c r="RRP1" i="34"/>
  <c r="RRO1" i="34"/>
  <c r="RRN1" i="34"/>
  <c r="RRM1" i="34"/>
  <c r="RRL1" i="34"/>
  <c r="RRK1" i="34"/>
  <c r="RRJ1" i="34"/>
  <c r="RRI1" i="34"/>
  <c r="RRH1" i="34"/>
  <c r="RRG1" i="34"/>
  <c r="RRF1" i="34"/>
  <c r="RRE1" i="34"/>
  <c r="RRD1" i="34"/>
  <c r="RRC1" i="34"/>
  <c r="RRB1" i="34"/>
  <c r="RRA1" i="34"/>
  <c r="RQZ1" i="34"/>
  <c r="RQY1" i="34"/>
  <c r="RQX1" i="34"/>
  <c r="RQW1" i="34"/>
  <c r="RQV1" i="34"/>
  <c r="RQU1" i="34"/>
  <c r="RQT1" i="34"/>
  <c r="RQS1" i="34"/>
  <c r="RQR1" i="34"/>
  <c r="RQQ1" i="34"/>
  <c r="RQP1" i="34"/>
  <c r="RQO1" i="34"/>
  <c r="RQN1" i="34"/>
  <c r="RQM1" i="34"/>
  <c r="RQL1" i="34"/>
  <c r="RQK1" i="34"/>
  <c r="RQJ1" i="34"/>
  <c r="RQI1" i="34"/>
  <c r="RQH1" i="34"/>
  <c r="RQG1" i="34"/>
  <c r="RQF1" i="34"/>
  <c r="RQE1" i="34"/>
  <c r="RQD1" i="34"/>
  <c r="RQC1" i="34"/>
  <c r="RQB1" i="34"/>
  <c r="RQA1" i="34"/>
  <c r="RPZ1" i="34"/>
  <c r="RPY1" i="34"/>
  <c r="RPX1" i="34"/>
  <c r="RPW1" i="34"/>
  <c r="RPV1" i="34"/>
  <c r="RPU1" i="34"/>
  <c r="RPT1" i="34"/>
  <c r="RPS1" i="34"/>
  <c r="RPR1" i="34"/>
  <c r="RPQ1" i="34"/>
  <c r="RPP1" i="34"/>
  <c r="RPO1" i="34"/>
  <c r="RPN1" i="34"/>
  <c r="RPM1" i="34"/>
  <c r="RPL1" i="34"/>
  <c r="RPK1" i="34"/>
  <c r="RPJ1" i="34"/>
  <c r="RPI1" i="34"/>
  <c r="RPH1" i="34"/>
  <c r="RPG1" i="34"/>
  <c r="RPF1" i="34"/>
  <c r="RPE1" i="34"/>
  <c r="RPD1" i="34"/>
  <c r="RPC1" i="34"/>
  <c r="RPB1" i="34"/>
  <c r="RPA1" i="34"/>
  <c r="ROZ1" i="34"/>
  <c r="ROY1" i="34"/>
  <c r="ROX1" i="34"/>
  <c r="ROW1" i="34"/>
  <c r="ROV1" i="34"/>
  <c r="ROU1" i="34"/>
  <c r="ROT1" i="34"/>
  <c r="ROS1" i="34"/>
  <c r="ROR1" i="34"/>
  <c r="ROQ1" i="34"/>
  <c r="ROP1" i="34"/>
  <c r="ROO1" i="34"/>
  <c r="RON1" i="34"/>
  <c r="ROM1" i="34"/>
  <c r="ROL1" i="34"/>
  <c r="ROK1" i="34"/>
  <c r="ROJ1" i="34"/>
  <c r="ROI1" i="34"/>
  <c r="ROH1" i="34"/>
  <c r="ROG1" i="34"/>
  <c r="ROF1" i="34"/>
  <c r="ROE1" i="34"/>
  <c r="ROD1" i="34"/>
  <c r="ROC1" i="34"/>
  <c r="ROB1" i="34"/>
  <c r="ROA1" i="34"/>
  <c r="RNZ1" i="34"/>
  <c r="RNY1" i="34"/>
  <c r="RNX1" i="34"/>
  <c r="RNW1" i="34"/>
  <c r="RNV1" i="34"/>
  <c r="RNU1" i="34"/>
  <c r="RNT1" i="34"/>
  <c r="RNS1" i="34"/>
  <c r="RNR1" i="34"/>
  <c r="RNQ1" i="34"/>
  <c r="RNP1" i="34"/>
  <c r="RNO1" i="34"/>
  <c r="RNN1" i="34"/>
  <c r="RNM1" i="34"/>
  <c r="RNL1" i="34"/>
  <c r="RNK1" i="34"/>
  <c r="RNJ1" i="34"/>
  <c r="RNI1" i="34"/>
  <c r="RNH1" i="34"/>
  <c r="RNG1" i="34"/>
  <c r="RNF1" i="34"/>
  <c r="RNE1" i="34"/>
  <c r="RND1" i="34"/>
  <c r="RNC1" i="34"/>
  <c r="RNB1" i="34"/>
  <c r="RNA1" i="34"/>
  <c r="RMZ1" i="34"/>
  <c r="RMY1" i="34"/>
  <c r="RMX1" i="34"/>
  <c r="RMW1" i="34"/>
  <c r="RMV1" i="34"/>
  <c r="RMU1" i="34"/>
  <c r="RMT1" i="34"/>
  <c r="RMS1" i="34"/>
  <c r="RMR1" i="34"/>
  <c r="RMQ1" i="34"/>
  <c r="RMP1" i="34"/>
  <c r="RMO1" i="34"/>
  <c r="RMN1" i="34"/>
  <c r="RMM1" i="34"/>
  <c r="RML1" i="34"/>
  <c r="RMK1" i="34"/>
  <c r="RMJ1" i="34"/>
  <c r="RMI1" i="34"/>
  <c r="RMH1" i="34"/>
  <c r="RMG1" i="34"/>
  <c r="RMF1" i="34"/>
  <c r="RME1" i="34"/>
  <c r="RMD1" i="34"/>
  <c r="RMC1" i="34"/>
  <c r="RMB1" i="34"/>
  <c r="RMA1" i="34"/>
  <c r="RLZ1" i="34"/>
  <c r="RLY1" i="34"/>
  <c r="RLX1" i="34"/>
  <c r="RLW1" i="34"/>
  <c r="RLV1" i="34"/>
  <c r="RLU1" i="34"/>
  <c r="RLT1" i="34"/>
  <c r="RLS1" i="34"/>
  <c r="RLR1" i="34"/>
  <c r="RLQ1" i="34"/>
  <c r="RLP1" i="34"/>
  <c r="RLO1" i="34"/>
  <c r="RLN1" i="34"/>
  <c r="RLM1" i="34"/>
  <c r="RLL1" i="34"/>
  <c r="RLK1" i="34"/>
  <c r="RLJ1" i="34"/>
  <c r="RLI1" i="34"/>
  <c r="RLH1" i="34"/>
  <c r="RLG1" i="34"/>
  <c r="RLF1" i="34"/>
  <c r="RLE1" i="34"/>
  <c r="RLD1" i="34"/>
  <c r="RLC1" i="34"/>
  <c r="RLB1" i="34"/>
  <c r="RLA1" i="34"/>
  <c r="RKZ1" i="34"/>
  <c r="RKY1" i="34"/>
  <c r="RKX1" i="34"/>
  <c r="RKW1" i="34"/>
  <c r="RKV1" i="34"/>
  <c r="RKU1" i="34"/>
  <c r="RKT1" i="34"/>
  <c r="RKS1" i="34"/>
  <c r="RKR1" i="34"/>
  <c r="RKQ1" i="34"/>
  <c r="RKP1" i="34"/>
  <c r="RKO1" i="34"/>
  <c r="RKN1" i="34"/>
  <c r="RKM1" i="34"/>
  <c r="RKL1" i="34"/>
  <c r="RKK1" i="34"/>
  <c r="RKJ1" i="34"/>
  <c r="RKI1" i="34"/>
  <c r="RKH1" i="34"/>
  <c r="RKG1" i="34"/>
  <c r="RKF1" i="34"/>
  <c r="RKE1" i="34"/>
  <c r="RKD1" i="34"/>
  <c r="RKC1" i="34"/>
  <c r="RKB1" i="34"/>
  <c r="RKA1" i="34"/>
  <c r="RJZ1" i="34"/>
  <c r="RJY1" i="34"/>
  <c r="RJX1" i="34"/>
  <c r="RJW1" i="34"/>
  <c r="RJV1" i="34"/>
  <c r="RJU1" i="34"/>
  <c r="RJT1" i="34"/>
  <c r="RJS1" i="34"/>
  <c r="RJR1" i="34"/>
  <c r="RJQ1" i="34"/>
  <c r="RJP1" i="34"/>
  <c r="RJO1" i="34"/>
  <c r="RJN1" i="34"/>
  <c r="RJM1" i="34"/>
  <c r="RJL1" i="34"/>
  <c r="RJK1" i="34"/>
  <c r="RJJ1" i="34"/>
  <c r="RJI1" i="34"/>
  <c r="RJH1" i="34"/>
  <c r="RJG1" i="34"/>
  <c r="RJF1" i="34"/>
  <c r="RJE1" i="34"/>
  <c r="RJD1" i="34"/>
  <c r="RJC1" i="34"/>
  <c r="RJB1" i="34"/>
  <c r="RJA1" i="34"/>
  <c r="RIZ1" i="34"/>
  <c r="RIY1" i="34"/>
  <c r="RIX1" i="34"/>
  <c r="RIW1" i="34"/>
  <c r="RIV1" i="34"/>
  <c r="RIU1" i="34"/>
  <c r="RIT1" i="34"/>
  <c r="RIS1" i="34"/>
  <c r="RIR1" i="34"/>
  <c r="RIQ1" i="34"/>
  <c r="RIP1" i="34"/>
  <c r="RIO1" i="34"/>
  <c r="RIN1" i="34"/>
  <c r="RIM1" i="34"/>
  <c r="RIL1" i="34"/>
  <c r="RIK1" i="34"/>
  <c r="RIJ1" i="34"/>
  <c r="RII1" i="34"/>
  <c r="RIH1" i="34"/>
  <c r="RIG1" i="34"/>
  <c r="RIF1" i="34"/>
  <c r="RIE1" i="34"/>
  <c r="RID1" i="34"/>
  <c r="RIC1" i="34"/>
  <c r="RIB1" i="34"/>
  <c r="RIA1" i="34"/>
  <c r="RHZ1" i="34"/>
  <c r="RHY1" i="34"/>
  <c r="RHX1" i="34"/>
  <c r="RHW1" i="34"/>
  <c r="RHV1" i="34"/>
  <c r="RHU1" i="34"/>
  <c r="RHT1" i="34"/>
  <c r="RHS1" i="34"/>
  <c r="RHR1" i="34"/>
  <c r="RHQ1" i="34"/>
  <c r="RHP1" i="34"/>
  <c r="RHO1" i="34"/>
  <c r="RHN1" i="34"/>
  <c r="RHM1" i="34"/>
  <c r="RHL1" i="34"/>
  <c r="RHK1" i="34"/>
  <c r="RHJ1" i="34"/>
  <c r="RHI1" i="34"/>
  <c r="RHH1" i="34"/>
  <c r="RHG1" i="34"/>
  <c r="RHF1" i="34"/>
  <c r="RHE1" i="34"/>
  <c r="RHD1" i="34"/>
  <c r="RHC1" i="34"/>
  <c r="RHB1" i="34"/>
  <c r="RHA1" i="34"/>
  <c r="RGZ1" i="34"/>
  <c r="RGY1" i="34"/>
  <c r="RGX1" i="34"/>
  <c r="RGW1" i="34"/>
  <c r="RGV1" i="34"/>
  <c r="RGU1" i="34"/>
  <c r="RGT1" i="34"/>
  <c r="RGS1" i="34"/>
  <c r="RGR1" i="34"/>
  <c r="RGQ1" i="34"/>
  <c r="RGP1" i="34"/>
  <c r="RGO1" i="34"/>
  <c r="RGN1" i="34"/>
  <c r="RGM1" i="34"/>
  <c r="RGL1" i="34"/>
  <c r="RGK1" i="34"/>
  <c r="RGJ1" i="34"/>
  <c r="RGI1" i="34"/>
  <c r="RGH1" i="34"/>
  <c r="RGG1" i="34"/>
  <c r="RGF1" i="34"/>
  <c r="RGE1" i="34"/>
  <c r="RGD1" i="34"/>
  <c r="RGC1" i="34"/>
  <c r="RGB1" i="34"/>
  <c r="RGA1" i="34"/>
  <c r="RFZ1" i="34"/>
  <c r="RFY1" i="34"/>
  <c r="RFX1" i="34"/>
  <c r="RFW1" i="34"/>
  <c r="RFV1" i="34"/>
  <c r="RFU1" i="34"/>
  <c r="RFT1" i="34"/>
  <c r="RFS1" i="34"/>
  <c r="RFR1" i="34"/>
  <c r="RFQ1" i="34"/>
  <c r="RFP1" i="34"/>
  <c r="RFO1" i="34"/>
  <c r="RFN1" i="34"/>
  <c r="RFM1" i="34"/>
  <c r="RFL1" i="34"/>
  <c r="RFK1" i="34"/>
  <c r="RFJ1" i="34"/>
  <c r="RFI1" i="34"/>
  <c r="RFH1" i="34"/>
  <c r="RFG1" i="34"/>
  <c r="RFF1" i="34"/>
  <c r="RFE1" i="34"/>
  <c r="RFD1" i="34"/>
  <c r="RFC1" i="34"/>
  <c r="RFB1" i="34"/>
  <c r="RFA1" i="34"/>
  <c r="REZ1" i="34"/>
  <c r="REY1" i="34"/>
  <c r="REX1" i="34"/>
  <c r="REW1" i="34"/>
  <c r="REV1" i="34"/>
  <c r="REU1" i="34"/>
  <c r="RET1" i="34"/>
  <c r="RES1" i="34"/>
  <c r="RER1" i="34"/>
  <c r="REQ1" i="34"/>
  <c r="REP1" i="34"/>
  <c r="REO1" i="34"/>
  <c r="REN1" i="34"/>
  <c r="REM1" i="34"/>
  <c r="REL1" i="34"/>
  <c r="REK1" i="34"/>
  <c r="REJ1" i="34"/>
  <c r="REI1" i="34"/>
  <c r="REH1" i="34"/>
  <c r="REG1" i="34"/>
  <c r="REF1" i="34"/>
  <c r="REE1" i="34"/>
  <c r="RED1" i="34"/>
  <c r="REC1" i="34"/>
  <c r="REB1" i="34"/>
  <c r="REA1" i="34"/>
  <c r="RDZ1" i="34"/>
  <c r="RDY1" i="34"/>
  <c r="RDX1" i="34"/>
  <c r="RDW1" i="34"/>
  <c r="RDV1" i="34"/>
  <c r="RDU1" i="34"/>
  <c r="RDT1" i="34"/>
  <c r="RDS1" i="34"/>
  <c r="RDR1" i="34"/>
  <c r="RDQ1" i="34"/>
  <c r="RDP1" i="34"/>
  <c r="RDO1" i="34"/>
  <c r="RDN1" i="34"/>
  <c r="RDM1" i="34"/>
  <c r="RDL1" i="34"/>
  <c r="RDK1" i="34"/>
  <c r="RDJ1" i="34"/>
  <c r="RDI1" i="34"/>
  <c r="RDH1" i="34"/>
  <c r="RDG1" i="34"/>
  <c r="RDF1" i="34"/>
  <c r="RDE1" i="34"/>
  <c r="RDD1" i="34"/>
  <c r="RDC1" i="34"/>
  <c r="RDB1" i="34"/>
  <c r="RDA1" i="34"/>
  <c r="RCZ1" i="34"/>
  <c r="RCY1" i="34"/>
  <c r="RCX1" i="34"/>
  <c r="RCW1" i="34"/>
  <c r="RCV1" i="34"/>
  <c r="RCU1" i="34"/>
  <c r="RCT1" i="34"/>
  <c r="RCS1" i="34"/>
  <c r="RCR1" i="34"/>
  <c r="RCQ1" i="34"/>
  <c r="RCP1" i="34"/>
  <c r="RCO1" i="34"/>
  <c r="RCN1" i="34"/>
  <c r="RCM1" i="34"/>
  <c r="RCL1" i="34"/>
  <c r="RCK1" i="34"/>
  <c r="RCJ1" i="34"/>
  <c r="RCI1" i="34"/>
  <c r="RCH1" i="34"/>
  <c r="RCG1" i="34"/>
  <c r="RCF1" i="34"/>
  <c r="RCE1" i="34"/>
  <c r="RCD1" i="34"/>
  <c r="RCC1" i="34"/>
  <c r="RCB1" i="34"/>
  <c r="RCA1" i="34"/>
  <c r="RBZ1" i="34"/>
  <c r="RBY1" i="34"/>
  <c r="RBX1" i="34"/>
  <c r="RBW1" i="34"/>
  <c r="RBV1" i="34"/>
  <c r="RBU1" i="34"/>
  <c r="RBT1" i="34"/>
  <c r="RBS1" i="34"/>
  <c r="RBR1" i="34"/>
  <c r="RBQ1" i="34"/>
  <c r="RBP1" i="34"/>
  <c r="RBO1" i="34"/>
  <c r="RBN1" i="34"/>
  <c r="RBM1" i="34"/>
  <c r="RBL1" i="34"/>
  <c r="RBK1" i="34"/>
  <c r="RBJ1" i="34"/>
  <c r="RBI1" i="34"/>
  <c r="RBH1" i="34"/>
  <c r="RBG1" i="34"/>
  <c r="RBF1" i="34"/>
  <c r="RBE1" i="34"/>
  <c r="RBD1" i="34"/>
  <c r="RBC1" i="34"/>
  <c r="RBB1" i="34"/>
  <c r="RBA1" i="34"/>
  <c r="RAZ1" i="34"/>
  <c r="RAY1" i="34"/>
  <c r="RAX1" i="34"/>
  <c r="RAW1" i="34"/>
  <c r="RAV1" i="34"/>
  <c r="RAU1" i="34"/>
  <c r="RAT1" i="34"/>
  <c r="RAS1" i="34"/>
  <c r="RAR1" i="34"/>
  <c r="RAQ1" i="34"/>
  <c r="RAP1" i="34"/>
  <c r="RAO1" i="34"/>
  <c r="RAN1" i="34"/>
  <c r="RAM1" i="34"/>
  <c r="RAL1" i="34"/>
  <c r="RAK1" i="34"/>
  <c r="RAJ1" i="34"/>
  <c r="RAI1" i="34"/>
  <c r="RAH1" i="34"/>
  <c r="RAG1" i="34"/>
  <c r="RAF1" i="34"/>
  <c r="RAE1" i="34"/>
  <c r="RAD1" i="34"/>
  <c r="RAC1" i="34"/>
  <c r="RAB1" i="34"/>
  <c r="RAA1" i="34"/>
  <c r="QZZ1" i="34"/>
  <c r="QZY1" i="34"/>
  <c r="QZX1" i="34"/>
  <c r="QZW1" i="34"/>
  <c r="QZV1" i="34"/>
  <c r="QZU1" i="34"/>
  <c r="QZT1" i="34"/>
  <c r="QZS1" i="34"/>
  <c r="QZR1" i="34"/>
  <c r="QZQ1" i="34"/>
  <c r="QZP1" i="34"/>
  <c r="QZO1" i="34"/>
  <c r="QZN1" i="34"/>
  <c r="QZM1" i="34"/>
  <c r="QZL1" i="34"/>
  <c r="QZK1" i="34"/>
  <c r="QZJ1" i="34"/>
  <c r="QZI1" i="34"/>
  <c r="QZH1" i="34"/>
  <c r="QZG1" i="34"/>
  <c r="QZF1" i="34"/>
  <c r="QZE1" i="34"/>
  <c r="QZD1" i="34"/>
  <c r="QZC1" i="34"/>
  <c r="QZB1" i="34"/>
  <c r="QZA1" i="34"/>
  <c r="QYZ1" i="34"/>
  <c r="QYY1" i="34"/>
  <c r="QYX1" i="34"/>
  <c r="QYW1" i="34"/>
  <c r="QYV1" i="34"/>
  <c r="QYU1" i="34"/>
  <c r="QYT1" i="34"/>
  <c r="QYS1" i="34"/>
  <c r="QYR1" i="34"/>
  <c r="QYQ1" i="34"/>
  <c r="QYP1" i="34"/>
  <c r="QYO1" i="34"/>
  <c r="QYN1" i="34"/>
  <c r="QYM1" i="34"/>
  <c r="QYL1" i="34"/>
  <c r="QYK1" i="34"/>
  <c r="QYJ1" i="34"/>
  <c r="QYI1" i="34"/>
  <c r="QYH1" i="34"/>
  <c r="QYG1" i="34"/>
  <c r="QYF1" i="34"/>
  <c r="QYE1" i="34"/>
  <c r="QYD1" i="34"/>
  <c r="QYC1" i="34"/>
  <c r="QYB1" i="34"/>
  <c r="QYA1" i="34"/>
  <c r="QXZ1" i="34"/>
  <c r="QXY1" i="34"/>
  <c r="QXX1" i="34"/>
  <c r="QXW1" i="34"/>
  <c r="QXV1" i="34"/>
  <c r="QXU1" i="34"/>
  <c r="QXT1" i="34"/>
  <c r="QXS1" i="34"/>
  <c r="QXR1" i="34"/>
  <c r="QXQ1" i="34"/>
  <c r="QXP1" i="34"/>
  <c r="QXO1" i="34"/>
  <c r="QXN1" i="34"/>
  <c r="QXM1" i="34"/>
  <c r="QXL1" i="34"/>
  <c r="QXK1" i="34"/>
  <c r="QXJ1" i="34"/>
  <c r="QXI1" i="34"/>
  <c r="QXH1" i="34"/>
  <c r="QXG1" i="34"/>
  <c r="QXF1" i="34"/>
  <c r="QXE1" i="34"/>
  <c r="QXD1" i="34"/>
  <c r="QXC1" i="34"/>
  <c r="QXB1" i="34"/>
  <c r="QXA1" i="34"/>
  <c r="QWZ1" i="34"/>
  <c r="QWY1" i="34"/>
  <c r="QWX1" i="34"/>
  <c r="QWW1" i="34"/>
  <c r="QWV1" i="34"/>
  <c r="QWU1" i="34"/>
  <c r="QWT1" i="34"/>
  <c r="QWS1" i="34"/>
  <c r="QWR1" i="34"/>
  <c r="QWQ1" i="34"/>
  <c r="QWP1" i="34"/>
  <c r="QWO1" i="34"/>
  <c r="QWN1" i="34"/>
  <c r="QWM1" i="34"/>
  <c r="QWL1" i="34"/>
  <c r="QWK1" i="34"/>
  <c r="QWJ1" i="34"/>
  <c r="QWI1" i="34"/>
  <c r="QWH1" i="34"/>
  <c r="QWG1" i="34"/>
  <c r="QWF1" i="34"/>
  <c r="QWE1" i="34"/>
  <c r="QWD1" i="34"/>
  <c r="QWC1" i="34"/>
  <c r="QWB1" i="34"/>
  <c r="QWA1" i="34"/>
  <c r="QVZ1" i="34"/>
  <c r="QVY1" i="34"/>
  <c r="QVX1" i="34"/>
  <c r="QVW1" i="34"/>
  <c r="QVV1" i="34"/>
  <c r="QVU1" i="34"/>
  <c r="QVT1" i="34"/>
  <c r="QVS1" i="34"/>
  <c r="QVR1" i="34"/>
  <c r="QVQ1" i="34"/>
  <c r="QVP1" i="34"/>
  <c r="QVO1" i="34"/>
  <c r="QVN1" i="34"/>
  <c r="QVM1" i="34"/>
  <c r="QVL1" i="34"/>
  <c r="QVK1" i="34"/>
  <c r="QVJ1" i="34"/>
  <c r="QVI1" i="34"/>
  <c r="QVH1" i="34"/>
  <c r="QVG1" i="34"/>
  <c r="QVF1" i="34"/>
  <c r="QVE1" i="34"/>
  <c r="QVD1" i="34"/>
  <c r="QVC1" i="34"/>
  <c r="QVB1" i="34"/>
  <c r="QVA1" i="34"/>
  <c r="QUZ1" i="34"/>
  <c r="QUY1" i="34"/>
  <c r="QUX1" i="34"/>
  <c r="QUW1" i="34"/>
  <c r="QUV1" i="34"/>
  <c r="QUU1" i="34"/>
  <c r="QUT1" i="34"/>
  <c r="QUS1" i="34"/>
  <c r="QUR1" i="34"/>
  <c r="QUQ1" i="34"/>
  <c r="QUP1" i="34"/>
  <c r="QUO1" i="34"/>
  <c r="QUN1" i="34"/>
  <c r="QUM1" i="34"/>
  <c r="QUL1" i="34"/>
  <c r="QUK1" i="34"/>
  <c r="QUJ1" i="34"/>
  <c r="QUI1" i="34"/>
  <c r="QUH1" i="34"/>
  <c r="QUG1" i="34"/>
  <c r="QUF1" i="34"/>
  <c r="QUE1" i="34"/>
  <c r="QUD1" i="34"/>
  <c r="QUC1" i="34"/>
  <c r="QUB1" i="34"/>
  <c r="QUA1" i="34"/>
  <c r="QTZ1" i="34"/>
  <c r="QTY1" i="34"/>
  <c r="QTX1" i="34"/>
  <c r="QTW1" i="34"/>
  <c r="QTV1" i="34"/>
  <c r="QTU1" i="34"/>
  <c r="QTT1" i="34"/>
  <c r="QTS1" i="34"/>
  <c r="QTR1" i="34"/>
  <c r="QTQ1" i="34"/>
  <c r="QTP1" i="34"/>
  <c r="QTO1" i="34"/>
  <c r="QTN1" i="34"/>
  <c r="QTM1" i="34"/>
  <c r="QTL1" i="34"/>
  <c r="QTK1" i="34"/>
  <c r="QTJ1" i="34"/>
  <c r="QTI1" i="34"/>
  <c r="QTH1" i="34"/>
  <c r="QTG1" i="34"/>
  <c r="QTF1" i="34"/>
  <c r="QTE1" i="34"/>
  <c r="QTD1" i="34"/>
  <c r="QTC1" i="34"/>
  <c r="QTB1" i="34"/>
  <c r="QTA1" i="34"/>
  <c r="QSZ1" i="34"/>
  <c r="QSY1" i="34"/>
  <c r="QSX1" i="34"/>
  <c r="QSW1" i="34"/>
  <c r="QSV1" i="34"/>
  <c r="QSU1" i="34"/>
  <c r="QST1" i="34"/>
  <c r="QSS1" i="34"/>
  <c r="QSR1" i="34"/>
  <c r="QSQ1" i="34"/>
  <c r="QSP1" i="34"/>
  <c r="QSO1" i="34"/>
  <c r="QSN1" i="34"/>
  <c r="QSM1" i="34"/>
  <c r="QSL1" i="34"/>
  <c r="QSK1" i="34"/>
  <c r="QSJ1" i="34"/>
  <c r="QSI1" i="34"/>
  <c r="QSH1" i="34"/>
  <c r="QSG1" i="34"/>
  <c r="QSF1" i="34"/>
  <c r="QSE1" i="34"/>
  <c r="QSD1" i="34"/>
  <c r="QSC1" i="34"/>
  <c r="QSB1" i="34"/>
  <c r="QSA1" i="34"/>
  <c r="QRZ1" i="34"/>
  <c r="QRY1" i="34"/>
  <c r="QRX1" i="34"/>
  <c r="QRW1" i="34"/>
  <c r="QRV1" i="34"/>
  <c r="QRU1" i="34"/>
  <c r="QRT1" i="34"/>
  <c r="QRS1" i="34"/>
  <c r="QRR1" i="34"/>
  <c r="QRQ1" i="34"/>
  <c r="QRP1" i="34"/>
  <c r="QRO1" i="34"/>
  <c r="QRN1" i="34"/>
  <c r="QRM1" i="34"/>
  <c r="QRL1" i="34"/>
  <c r="QRK1" i="34"/>
  <c r="QRJ1" i="34"/>
  <c r="QRI1" i="34"/>
  <c r="QRH1" i="34"/>
  <c r="QRG1" i="34"/>
  <c r="QRF1" i="34"/>
  <c r="QRE1" i="34"/>
  <c r="QRD1" i="34"/>
  <c r="QRC1" i="34"/>
  <c r="QRB1" i="34"/>
  <c r="QRA1" i="34"/>
  <c r="QQZ1" i="34"/>
  <c r="QQY1" i="34"/>
  <c r="QQX1" i="34"/>
  <c r="QQW1" i="34"/>
  <c r="QQV1" i="34"/>
  <c r="QQU1" i="34"/>
  <c r="QQT1" i="34"/>
  <c r="QQS1" i="34"/>
  <c r="QQR1" i="34"/>
  <c r="QQQ1" i="34"/>
  <c r="QQP1" i="34"/>
  <c r="QQO1" i="34"/>
  <c r="QQN1" i="34"/>
  <c r="QQM1" i="34"/>
  <c r="QQL1" i="34"/>
  <c r="QQK1" i="34"/>
  <c r="QQJ1" i="34"/>
  <c r="QQI1" i="34"/>
  <c r="QQH1" i="34"/>
  <c r="QQG1" i="34"/>
  <c r="QQF1" i="34"/>
  <c r="QQE1" i="34"/>
  <c r="QQD1" i="34"/>
  <c r="QQC1" i="34"/>
  <c r="QQB1" i="34"/>
  <c r="QQA1" i="34"/>
  <c r="QPZ1" i="34"/>
  <c r="QPY1" i="34"/>
  <c r="QPX1" i="34"/>
  <c r="QPW1" i="34"/>
  <c r="QPV1" i="34"/>
  <c r="QPU1" i="34"/>
  <c r="QPT1" i="34"/>
  <c r="QPS1" i="34"/>
  <c r="QPR1" i="34"/>
  <c r="QPQ1" i="34"/>
  <c r="QPP1" i="34"/>
  <c r="QPO1" i="34"/>
  <c r="QPN1" i="34"/>
  <c r="QPM1" i="34"/>
  <c r="QPL1" i="34"/>
  <c r="QPK1" i="34"/>
  <c r="QPJ1" i="34"/>
  <c r="QPI1" i="34"/>
  <c r="QPH1" i="34"/>
  <c r="QPG1" i="34"/>
  <c r="QPF1" i="34"/>
  <c r="QPE1" i="34"/>
  <c r="QPD1" i="34"/>
  <c r="QPC1" i="34"/>
  <c r="QPB1" i="34"/>
  <c r="QPA1" i="34"/>
  <c r="QOZ1" i="34"/>
  <c r="QOY1" i="34"/>
  <c r="QOX1" i="34"/>
  <c r="QOW1" i="34"/>
  <c r="QOV1" i="34"/>
  <c r="QOU1" i="34"/>
  <c r="QOT1" i="34"/>
  <c r="QOS1" i="34"/>
  <c r="QOR1" i="34"/>
  <c r="QOQ1" i="34"/>
  <c r="QOP1" i="34"/>
  <c r="QOO1" i="34"/>
  <c r="QON1" i="34"/>
  <c r="QOM1" i="34"/>
  <c r="QOL1" i="34"/>
  <c r="QOK1" i="34"/>
  <c r="QOJ1" i="34"/>
  <c r="QOI1" i="34"/>
  <c r="QOH1" i="34"/>
  <c r="QOG1" i="34"/>
  <c r="QOF1" i="34"/>
  <c r="QOE1" i="34"/>
  <c r="QOD1" i="34"/>
  <c r="QOC1" i="34"/>
  <c r="QOB1" i="34"/>
  <c r="QOA1" i="34"/>
  <c r="QNZ1" i="34"/>
  <c r="QNY1" i="34"/>
  <c r="QNX1" i="34"/>
  <c r="QNW1" i="34"/>
  <c r="QNV1" i="34"/>
  <c r="QNU1" i="34"/>
  <c r="QNT1" i="34"/>
  <c r="QNS1" i="34"/>
  <c r="QNR1" i="34"/>
  <c r="QNQ1" i="34"/>
  <c r="QNP1" i="34"/>
  <c r="QNO1" i="34"/>
  <c r="QNN1" i="34"/>
  <c r="QNM1" i="34"/>
  <c r="QNL1" i="34"/>
  <c r="QNK1" i="34"/>
  <c r="QNJ1" i="34"/>
  <c r="QNI1" i="34"/>
  <c r="QNH1" i="34"/>
  <c r="QNG1" i="34"/>
  <c r="QNF1" i="34"/>
  <c r="QNE1" i="34"/>
  <c r="QND1" i="34"/>
  <c r="QNC1" i="34"/>
  <c r="QNB1" i="34"/>
  <c r="QNA1" i="34"/>
  <c r="QMZ1" i="34"/>
  <c r="QMY1" i="34"/>
  <c r="QMX1" i="34"/>
  <c r="QMW1" i="34"/>
  <c r="QMV1" i="34"/>
  <c r="QMU1" i="34"/>
  <c r="QMT1" i="34"/>
  <c r="QMS1" i="34"/>
  <c r="QMR1" i="34"/>
  <c r="QMQ1" i="34"/>
  <c r="QMP1" i="34"/>
  <c r="QMO1" i="34"/>
  <c r="QMN1" i="34"/>
  <c r="QMM1" i="34"/>
  <c r="QML1" i="34"/>
  <c r="QMK1" i="34"/>
  <c r="QMJ1" i="34"/>
  <c r="QMI1" i="34"/>
  <c r="QMH1" i="34"/>
  <c r="QMG1" i="34"/>
  <c r="QMF1" i="34"/>
  <c r="QME1" i="34"/>
  <c r="QMD1" i="34"/>
  <c r="QMC1" i="34"/>
  <c r="QMB1" i="34"/>
  <c r="QMA1" i="34"/>
  <c r="QLZ1" i="34"/>
  <c r="QLY1" i="34"/>
  <c r="QLX1" i="34"/>
  <c r="QLW1" i="34"/>
  <c r="QLV1" i="34"/>
  <c r="QLU1" i="34"/>
  <c r="QLT1" i="34"/>
  <c r="QLS1" i="34"/>
  <c r="QLR1" i="34"/>
  <c r="QLQ1" i="34"/>
  <c r="QLP1" i="34"/>
  <c r="QLO1" i="34"/>
  <c r="QLN1" i="34"/>
  <c r="QLM1" i="34"/>
  <c r="QLL1" i="34"/>
  <c r="QLK1" i="34"/>
  <c r="QLJ1" i="34"/>
  <c r="QLI1" i="34"/>
  <c r="QLH1" i="34"/>
  <c r="QLG1" i="34"/>
  <c r="QLF1" i="34"/>
  <c r="QLE1" i="34"/>
  <c r="QLD1" i="34"/>
  <c r="QLC1" i="34"/>
  <c r="QLB1" i="34"/>
  <c r="QLA1" i="34"/>
  <c r="QKZ1" i="34"/>
  <c r="QKY1" i="34"/>
  <c r="QKX1" i="34"/>
  <c r="QKW1" i="34"/>
  <c r="QKV1" i="34"/>
  <c r="QKU1" i="34"/>
  <c r="QKT1" i="34"/>
  <c r="QKS1" i="34"/>
  <c r="QKR1" i="34"/>
  <c r="QKQ1" i="34"/>
  <c r="QKP1" i="34"/>
  <c r="QKO1" i="34"/>
  <c r="QKN1" i="34"/>
  <c r="QKM1" i="34"/>
  <c r="QKL1" i="34"/>
  <c r="QKK1" i="34"/>
  <c r="QKJ1" i="34"/>
  <c r="QKI1" i="34"/>
  <c r="QKH1" i="34"/>
  <c r="QKG1" i="34"/>
  <c r="QKF1" i="34"/>
  <c r="QKE1" i="34"/>
  <c r="QKD1" i="34"/>
  <c r="QKC1" i="34"/>
  <c r="QKB1" i="34"/>
  <c r="QKA1" i="34"/>
  <c r="QJZ1" i="34"/>
  <c r="QJY1" i="34"/>
  <c r="QJX1" i="34"/>
  <c r="QJW1" i="34"/>
  <c r="QJV1" i="34"/>
  <c r="QJU1" i="34"/>
  <c r="QJT1" i="34"/>
  <c r="QJS1" i="34"/>
  <c r="QJR1" i="34"/>
  <c r="QJQ1" i="34"/>
  <c r="QJP1" i="34"/>
  <c r="QJO1" i="34"/>
  <c r="QJN1" i="34"/>
  <c r="QJM1" i="34"/>
  <c r="QJL1" i="34"/>
  <c r="QJK1" i="34"/>
  <c r="QJJ1" i="34"/>
  <c r="QJI1" i="34"/>
  <c r="QJH1" i="34"/>
  <c r="QJG1" i="34"/>
  <c r="QJF1" i="34"/>
  <c r="QJE1" i="34"/>
  <c r="QJD1" i="34"/>
  <c r="QJC1" i="34"/>
  <c r="QJB1" i="34"/>
  <c r="QJA1" i="34"/>
  <c r="QIZ1" i="34"/>
  <c r="QIY1" i="34"/>
  <c r="QIX1" i="34"/>
  <c r="QIW1" i="34"/>
  <c r="QIV1" i="34"/>
  <c r="QIU1" i="34"/>
  <c r="QIT1" i="34"/>
  <c r="QIS1" i="34"/>
  <c r="QIR1" i="34"/>
  <c r="QIQ1" i="34"/>
  <c r="QIP1" i="34"/>
  <c r="QIO1" i="34"/>
  <c r="QIN1" i="34"/>
  <c r="QIM1" i="34"/>
  <c r="QIL1" i="34"/>
  <c r="QIK1" i="34"/>
  <c r="QIJ1" i="34"/>
  <c r="QII1" i="34"/>
  <c r="QIH1" i="34"/>
  <c r="QIG1" i="34"/>
  <c r="QIF1" i="34"/>
  <c r="QIE1" i="34"/>
  <c r="QID1" i="34"/>
  <c r="QIC1" i="34"/>
  <c r="QIB1" i="34"/>
  <c r="QIA1" i="34"/>
  <c r="QHZ1" i="34"/>
  <c r="QHY1" i="34"/>
  <c r="QHX1" i="34"/>
  <c r="QHW1" i="34"/>
  <c r="QHV1" i="34"/>
  <c r="QHU1" i="34"/>
  <c r="QHT1" i="34"/>
  <c r="QHS1" i="34"/>
  <c r="QHR1" i="34"/>
  <c r="QHQ1" i="34"/>
  <c r="QHP1" i="34"/>
  <c r="QHO1" i="34"/>
  <c r="QHN1" i="34"/>
  <c r="QHM1" i="34"/>
  <c r="QHL1" i="34"/>
  <c r="QHK1" i="34"/>
  <c r="QHJ1" i="34"/>
  <c r="QHI1" i="34"/>
  <c r="QHH1" i="34"/>
  <c r="QHG1" i="34"/>
  <c r="QHF1" i="34"/>
  <c r="QHE1" i="34"/>
  <c r="QHD1" i="34"/>
  <c r="QHC1" i="34"/>
  <c r="QHB1" i="34"/>
  <c r="QHA1" i="34"/>
  <c r="QGZ1" i="34"/>
  <c r="QGY1" i="34"/>
  <c r="QGX1" i="34"/>
  <c r="QGW1" i="34"/>
  <c r="QGV1" i="34"/>
  <c r="QGU1" i="34"/>
  <c r="QGT1" i="34"/>
  <c r="QGS1" i="34"/>
  <c r="QGR1" i="34"/>
  <c r="QGQ1" i="34"/>
  <c r="QGP1" i="34"/>
  <c r="QGO1" i="34"/>
  <c r="QGN1" i="34"/>
  <c r="QGM1" i="34"/>
  <c r="QGL1" i="34"/>
  <c r="QGK1" i="34"/>
  <c r="QGJ1" i="34"/>
  <c r="QGI1" i="34"/>
  <c r="QGH1" i="34"/>
  <c r="QGG1" i="34"/>
  <c r="QGF1" i="34"/>
  <c r="QGE1" i="34"/>
  <c r="QGD1" i="34"/>
  <c r="QGC1" i="34"/>
  <c r="QGB1" i="34"/>
  <c r="QGA1" i="34"/>
  <c r="QFZ1" i="34"/>
  <c r="QFY1" i="34"/>
  <c r="QFX1" i="34"/>
  <c r="QFW1" i="34"/>
  <c r="QFV1" i="34"/>
  <c r="QFU1" i="34"/>
  <c r="QFT1" i="34"/>
  <c r="QFS1" i="34"/>
  <c r="QFR1" i="34"/>
  <c r="QFQ1" i="34"/>
  <c r="QFP1" i="34"/>
  <c r="QFO1" i="34"/>
  <c r="QFN1" i="34"/>
  <c r="QFM1" i="34"/>
  <c r="QFL1" i="34"/>
  <c r="QFK1" i="34"/>
  <c r="QFJ1" i="34"/>
  <c r="QFI1" i="34"/>
  <c r="QFH1" i="34"/>
  <c r="QFG1" i="34"/>
  <c r="QFF1" i="34"/>
  <c r="QFE1" i="34"/>
  <c r="QFD1" i="34"/>
  <c r="QFC1" i="34"/>
  <c r="QFB1" i="34"/>
  <c r="QFA1" i="34"/>
  <c r="QEZ1" i="34"/>
  <c r="QEY1" i="34"/>
  <c r="QEX1" i="34"/>
  <c r="QEW1" i="34"/>
  <c r="QEV1" i="34"/>
  <c r="QEU1" i="34"/>
  <c r="QET1" i="34"/>
  <c r="QES1" i="34"/>
  <c r="QER1" i="34"/>
  <c r="QEQ1" i="34"/>
  <c r="QEP1" i="34"/>
  <c r="QEO1" i="34"/>
  <c r="QEN1" i="34"/>
  <c r="QEM1" i="34"/>
  <c r="QEL1" i="34"/>
  <c r="QEK1" i="34"/>
  <c r="QEJ1" i="34"/>
  <c r="QEI1" i="34"/>
  <c r="QEH1" i="34"/>
  <c r="QEG1" i="34"/>
  <c r="QEF1" i="34"/>
  <c r="QEE1" i="34"/>
  <c r="QED1" i="34"/>
  <c r="QEC1" i="34"/>
  <c r="QEB1" i="34"/>
  <c r="QEA1" i="34"/>
  <c r="QDZ1" i="34"/>
  <c r="QDY1" i="34"/>
  <c r="QDX1" i="34"/>
  <c r="QDW1" i="34"/>
  <c r="QDV1" i="34"/>
  <c r="QDU1" i="34"/>
  <c r="QDT1" i="34"/>
  <c r="QDS1" i="34"/>
  <c r="QDR1" i="34"/>
  <c r="QDQ1" i="34"/>
  <c r="QDP1" i="34"/>
  <c r="QDO1" i="34"/>
  <c r="QDN1" i="34"/>
  <c r="QDM1" i="34"/>
  <c r="QDL1" i="34"/>
  <c r="QDK1" i="34"/>
  <c r="QDJ1" i="34"/>
  <c r="QDI1" i="34"/>
  <c r="QDH1" i="34"/>
  <c r="QDG1" i="34"/>
  <c r="QDF1" i="34"/>
  <c r="QDE1" i="34"/>
  <c r="QDD1" i="34"/>
  <c r="QDC1" i="34"/>
  <c r="QDB1" i="34"/>
  <c r="QDA1" i="34"/>
  <c r="QCZ1" i="34"/>
  <c r="QCY1" i="34"/>
  <c r="QCX1" i="34"/>
  <c r="QCW1" i="34"/>
  <c r="QCV1" i="34"/>
  <c r="QCU1" i="34"/>
  <c r="QCT1" i="34"/>
  <c r="QCS1" i="34"/>
  <c r="QCR1" i="34"/>
  <c r="QCQ1" i="34"/>
  <c r="QCP1" i="34"/>
  <c r="QCO1" i="34"/>
  <c r="QCN1" i="34"/>
  <c r="QCM1" i="34"/>
  <c r="QCL1" i="34"/>
  <c r="QCK1" i="34"/>
  <c r="QCJ1" i="34"/>
  <c r="QCI1" i="34"/>
  <c r="QCH1" i="34"/>
  <c r="QCG1" i="34"/>
  <c r="QCF1" i="34"/>
  <c r="QCE1" i="34"/>
  <c r="QCD1" i="34"/>
  <c r="QCC1" i="34"/>
  <c r="QCB1" i="34"/>
  <c r="QCA1" i="34"/>
  <c r="QBZ1" i="34"/>
  <c r="QBY1" i="34"/>
  <c r="QBX1" i="34"/>
  <c r="QBW1" i="34"/>
  <c r="QBV1" i="34"/>
  <c r="QBU1" i="34"/>
  <c r="QBT1" i="34"/>
  <c r="QBS1" i="34"/>
  <c r="QBR1" i="34"/>
  <c r="QBQ1" i="34"/>
  <c r="QBP1" i="34"/>
  <c r="QBO1" i="34"/>
  <c r="QBN1" i="34"/>
  <c r="QBM1" i="34"/>
  <c r="QBL1" i="34"/>
  <c r="QBK1" i="34"/>
  <c r="QBJ1" i="34"/>
  <c r="QBI1" i="34"/>
  <c r="QBH1" i="34"/>
  <c r="QBG1" i="34"/>
  <c r="QBF1" i="34"/>
  <c r="QBE1" i="34"/>
  <c r="QBD1" i="34"/>
  <c r="QBC1" i="34"/>
  <c r="QBB1" i="34"/>
  <c r="QBA1" i="34"/>
  <c r="QAZ1" i="34"/>
  <c r="QAY1" i="34"/>
  <c r="QAX1" i="34"/>
  <c r="QAW1" i="34"/>
  <c r="QAV1" i="34"/>
  <c r="QAU1" i="34"/>
  <c r="QAT1" i="34"/>
  <c r="QAS1" i="34"/>
  <c r="QAR1" i="34"/>
  <c r="QAQ1" i="34"/>
  <c r="QAP1" i="34"/>
  <c r="QAO1" i="34"/>
  <c r="QAN1" i="34"/>
  <c r="QAM1" i="34"/>
  <c r="QAL1" i="34"/>
  <c r="QAK1" i="34"/>
  <c r="QAJ1" i="34"/>
  <c r="QAI1" i="34"/>
  <c r="QAH1" i="34"/>
  <c r="QAG1" i="34"/>
  <c r="QAF1" i="34"/>
  <c r="QAE1" i="34"/>
  <c r="QAD1" i="34"/>
  <c r="QAC1" i="34"/>
  <c r="QAB1" i="34"/>
  <c r="QAA1" i="34"/>
  <c r="PZZ1" i="34"/>
  <c r="PZY1" i="34"/>
  <c r="PZX1" i="34"/>
  <c r="PZW1" i="34"/>
  <c r="PZV1" i="34"/>
  <c r="PZU1" i="34"/>
  <c r="PZT1" i="34"/>
  <c r="PZS1" i="34"/>
  <c r="PZR1" i="34"/>
  <c r="PZQ1" i="34"/>
  <c r="PZP1" i="34"/>
  <c r="PZO1" i="34"/>
  <c r="PZN1" i="34"/>
  <c r="PZM1" i="34"/>
  <c r="PZL1" i="34"/>
  <c r="PZK1" i="34"/>
  <c r="PZJ1" i="34"/>
  <c r="PZI1" i="34"/>
  <c r="PZH1" i="34"/>
  <c r="PZG1" i="34"/>
  <c r="PZF1" i="34"/>
  <c r="PZE1" i="34"/>
  <c r="PZD1" i="34"/>
  <c r="PZC1" i="34"/>
  <c r="PZB1" i="34"/>
  <c r="PZA1" i="34"/>
  <c r="PYZ1" i="34"/>
  <c r="PYY1" i="34"/>
  <c r="PYX1" i="34"/>
  <c r="PYW1" i="34"/>
  <c r="PYV1" i="34"/>
  <c r="PYU1" i="34"/>
  <c r="PYT1" i="34"/>
  <c r="PYS1" i="34"/>
  <c r="PYR1" i="34"/>
  <c r="PYQ1" i="34"/>
  <c r="PYP1" i="34"/>
  <c r="PYO1" i="34"/>
  <c r="PYN1" i="34"/>
  <c r="PYM1" i="34"/>
  <c r="PYL1" i="34"/>
  <c r="PYK1" i="34"/>
  <c r="PYJ1" i="34"/>
  <c r="PYI1" i="34"/>
  <c r="PYH1" i="34"/>
  <c r="PYG1" i="34"/>
  <c r="PYF1" i="34"/>
  <c r="PYE1" i="34"/>
  <c r="PYD1" i="34"/>
  <c r="PYC1" i="34"/>
  <c r="PYB1" i="34"/>
  <c r="PYA1" i="34"/>
  <c r="PXZ1" i="34"/>
  <c r="PXY1" i="34"/>
  <c r="PXX1" i="34"/>
  <c r="PXW1" i="34"/>
  <c r="PXV1" i="34"/>
  <c r="PXU1" i="34"/>
  <c r="PXT1" i="34"/>
  <c r="PXS1" i="34"/>
  <c r="PXR1" i="34"/>
  <c r="PXQ1" i="34"/>
  <c r="PXP1" i="34"/>
  <c r="PXO1" i="34"/>
  <c r="PXN1" i="34"/>
  <c r="PXM1" i="34"/>
  <c r="PXL1" i="34"/>
  <c r="PXK1" i="34"/>
  <c r="PXJ1" i="34"/>
  <c r="PXI1" i="34"/>
  <c r="PXH1" i="34"/>
  <c r="PXG1" i="34"/>
  <c r="PXF1" i="34"/>
  <c r="PXE1" i="34"/>
  <c r="PXD1" i="34"/>
  <c r="PXC1" i="34"/>
  <c r="PXB1" i="34"/>
  <c r="PXA1" i="34"/>
  <c r="PWZ1" i="34"/>
  <c r="PWY1" i="34"/>
  <c r="PWX1" i="34"/>
  <c r="PWW1" i="34"/>
  <c r="PWV1" i="34"/>
  <c r="PWU1" i="34"/>
  <c r="PWT1" i="34"/>
  <c r="PWS1" i="34"/>
  <c r="PWR1" i="34"/>
  <c r="PWQ1" i="34"/>
  <c r="PWP1" i="34"/>
  <c r="PWO1" i="34"/>
  <c r="PWN1" i="34"/>
  <c r="PWM1" i="34"/>
  <c r="PWL1" i="34"/>
  <c r="PWK1" i="34"/>
  <c r="PWJ1" i="34"/>
  <c r="PWI1" i="34"/>
  <c r="PWH1" i="34"/>
  <c r="PWG1" i="34"/>
  <c r="PWF1" i="34"/>
  <c r="PWE1" i="34"/>
  <c r="PWD1" i="34"/>
  <c r="PWC1" i="34"/>
  <c r="PWB1" i="34"/>
  <c r="PWA1" i="34"/>
  <c r="PVZ1" i="34"/>
  <c r="PVY1" i="34"/>
  <c r="PVX1" i="34"/>
  <c r="PVW1" i="34"/>
  <c r="PVV1" i="34"/>
  <c r="PVU1" i="34"/>
  <c r="PVT1" i="34"/>
  <c r="PVS1" i="34"/>
  <c r="PVR1" i="34"/>
  <c r="PVQ1" i="34"/>
  <c r="PVP1" i="34"/>
  <c r="PVO1" i="34"/>
  <c r="PVN1" i="34"/>
  <c r="PVM1" i="34"/>
  <c r="PVL1" i="34"/>
  <c r="PVK1" i="34"/>
  <c r="PVJ1" i="34"/>
  <c r="PVI1" i="34"/>
  <c r="PVH1" i="34"/>
  <c r="PVG1" i="34"/>
  <c r="PVF1" i="34"/>
  <c r="PVE1" i="34"/>
  <c r="PVD1" i="34"/>
  <c r="PVC1" i="34"/>
  <c r="PVB1" i="34"/>
  <c r="PVA1" i="34"/>
  <c r="PUZ1" i="34"/>
  <c r="PUY1" i="34"/>
  <c r="PUX1" i="34"/>
  <c r="PUW1" i="34"/>
  <c r="PUV1" i="34"/>
  <c r="PUU1" i="34"/>
  <c r="PUT1" i="34"/>
  <c r="PUS1" i="34"/>
  <c r="PUR1" i="34"/>
  <c r="PUQ1" i="34"/>
  <c r="PUP1" i="34"/>
  <c r="PUO1" i="34"/>
  <c r="PUN1" i="34"/>
  <c r="PUM1" i="34"/>
  <c r="PUL1" i="34"/>
  <c r="PUK1" i="34"/>
  <c r="PUJ1" i="34"/>
  <c r="PUI1" i="34"/>
  <c r="PUH1" i="34"/>
  <c r="PUG1" i="34"/>
  <c r="PUF1" i="34"/>
  <c r="PUE1" i="34"/>
  <c r="PUD1" i="34"/>
  <c r="PUC1" i="34"/>
  <c r="PUB1" i="34"/>
  <c r="PUA1" i="34"/>
  <c r="PTZ1" i="34"/>
  <c r="PTY1" i="34"/>
  <c r="PTX1" i="34"/>
  <c r="PTW1" i="34"/>
  <c r="PTV1" i="34"/>
  <c r="PTU1" i="34"/>
  <c r="PTT1" i="34"/>
  <c r="PTS1" i="34"/>
  <c r="PTR1" i="34"/>
  <c r="PTQ1" i="34"/>
  <c r="PTP1" i="34"/>
  <c r="PTO1" i="34"/>
  <c r="PTN1" i="34"/>
  <c r="PTM1" i="34"/>
  <c r="PTL1" i="34"/>
  <c r="PTK1" i="34"/>
  <c r="PTJ1" i="34"/>
  <c r="PTI1" i="34"/>
  <c r="PTH1" i="34"/>
  <c r="PTG1" i="34"/>
  <c r="PTF1" i="34"/>
  <c r="PTE1" i="34"/>
  <c r="PTD1" i="34"/>
  <c r="PTC1" i="34"/>
  <c r="PTB1" i="34"/>
  <c r="PTA1" i="34"/>
  <c r="PSZ1" i="34"/>
  <c r="PSY1" i="34"/>
  <c r="PSX1" i="34"/>
  <c r="PSW1" i="34"/>
  <c r="PSV1" i="34"/>
  <c r="PSU1" i="34"/>
  <c r="PST1" i="34"/>
  <c r="PSS1" i="34"/>
  <c r="PSR1" i="34"/>
  <c r="PSQ1" i="34"/>
  <c r="PSP1" i="34"/>
  <c r="PSO1" i="34"/>
  <c r="PSN1" i="34"/>
  <c r="PSM1" i="34"/>
  <c r="PSL1" i="34"/>
  <c r="PSK1" i="34"/>
  <c r="PSJ1" i="34"/>
  <c r="PSI1" i="34"/>
  <c r="PSH1" i="34"/>
  <c r="PSG1" i="34"/>
  <c r="PSF1" i="34"/>
  <c r="PSE1" i="34"/>
  <c r="PSD1" i="34"/>
  <c r="PSC1" i="34"/>
  <c r="PSB1" i="34"/>
  <c r="PSA1" i="34"/>
  <c r="PRZ1" i="34"/>
  <c r="PRY1" i="34"/>
  <c r="PRX1" i="34"/>
  <c r="PRW1" i="34"/>
  <c r="PRV1" i="34"/>
  <c r="PRU1" i="34"/>
  <c r="PRT1" i="34"/>
  <c r="PRS1" i="34"/>
  <c r="PRR1" i="34"/>
  <c r="PRQ1" i="34"/>
  <c r="PRP1" i="34"/>
  <c r="PRO1" i="34"/>
  <c r="PRN1" i="34"/>
  <c r="PRM1" i="34"/>
  <c r="PRL1" i="34"/>
  <c r="PRK1" i="34"/>
  <c r="PRJ1" i="34"/>
  <c r="PRI1" i="34"/>
  <c r="PRH1" i="34"/>
  <c r="PRG1" i="34"/>
  <c r="PRF1" i="34"/>
  <c r="PRE1" i="34"/>
  <c r="PRD1" i="34"/>
  <c r="PRC1" i="34"/>
  <c r="PRB1" i="34"/>
  <c r="PRA1" i="34"/>
  <c r="PQZ1" i="34"/>
  <c r="PQY1" i="34"/>
  <c r="PQX1" i="34"/>
  <c r="PQW1" i="34"/>
  <c r="PQV1" i="34"/>
  <c r="PQU1" i="34"/>
  <c r="PQT1" i="34"/>
  <c r="PQS1" i="34"/>
  <c r="PQR1" i="34"/>
  <c r="PQQ1" i="34"/>
  <c r="PQP1" i="34"/>
  <c r="PQO1" i="34"/>
  <c r="PQN1" i="34"/>
  <c r="PQM1" i="34"/>
  <c r="PQL1" i="34"/>
  <c r="PQK1" i="34"/>
  <c r="PQJ1" i="34"/>
  <c r="PQI1" i="34"/>
  <c r="PQH1" i="34"/>
  <c r="PQG1" i="34"/>
  <c r="PQF1" i="34"/>
  <c r="PQE1" i="34"/>
  <c r="PQD1" i="34"/>
  <c r="PQC1" i="34"/>
  <c r="PQB1" i="34"/>
  <c r="PQA1" i="34"/>
  <c r="PPZ1" i="34"/>
  <c r="PPY1" i="34"/>
  <c r="PPX1" i="34"/>
  <c r="PPW1" i="34"/>
  <c r="PPV1" i="34"/>
  <c r="PPU1" i="34"/>
  <c r="PPT1" i="34"/>
  <c r="PPS1" i="34"/>
  <c r="PPR1" i="34"/>
  <c r="PPQ1" i="34"/>
  <c r="PPP1" i="34"/>
  <c r="PPO1" i="34"/>
  <c r="PPN1" i="34"/>
  <c r="PPM1" i="34"/>
  <c r="PPL1" i="34"/>
  <c r="PPK1" i="34"/>
  <c r="PPJ1" i="34"/>
  <c r="PPI1" i="34"/>
  <c r="PPH1" i="34"/>
  <c r="PPG1" i="34"/>
  <c r="PPF1" i="34"/>
  <c r="PPE1" i="34"/>
  <c r="PPD1" i="34"/>
  <c r="PPC1" i="34"/>
  <c r="PPB1" i="34"/>
  <c r="PPA1" i="34"/>
  <c r="POZ1" i="34"/>
  <c r="POY1" i="34"/>
  <c r="POX1" i="34"/>
  <c r="POW1" i="34"/>
  <c r="POV1" i="34"/>
  <c r="POU1" i="34"/>
  <c r="POT1" i="34"/>
  <c r="POS1" i="34"/>
  <c r="POR1" i="34"/>
  <c r="POQ1" i="34"/>
  <c r="POP1" i="34"/>
  <c r="POO1" i="34"/>
  <c r="PON1" i="34"/>
  <c r="POM1" i="34"/>
  <c r="POL1" i="34"/>
  <c r="POK1" i="34"/>
  <c r="POJ1" i="34"/>
  <c r="POI1" i="34"/>
  <c r="POH1" i="34"/>
  <c r="POG1" i="34"/>
  <c r="POF1" i="34"/>
  <c r="POE1" i="34"/>
  <c r="POD1" i="34"/>
  <c r="POC1" i="34"/>
  <c r="POB1" i="34"/>
  <c r="POA1" i="34"/>
  <c r="PNZ1" i="34"/>
  <c r="PNY1" i="34"/>
  <c r="PNX1" i="34"/>
  <c r="PNW1" i="34"/>
  <c r="PNV1" i="34"/>
  <c r="PNU1" i="34"/>
  <c r="PNT1" i="34"/>
  <c r="PNS1" i="34"/>
  <c r="PNR1" i="34"/>
  <c r="PNQ1" i="34"/>
  <c r="PNP1" i="34"/>
  <c r="PNO1" i="34"/>
  <c r="PNN1" i="34"/>
  <c r="PNM1" i="34"/>
  <c r="PNL1" i="34"/>
  <c r="PNK1" i="34"/>
  <c r="PNJ1" i="34"/>
  <c r="PNI1" i="34"/>
  <c r="PNH1" i="34"/>
  <c r="PNG1" i="34"/>
  <c r="PNF1" i="34"/>
  <c r="PNE1" i="34"/>
  <c r="PND1" i="34"/>
  <c r="PNC1" i="34"/>
  <c r="PNB1" i="34"/>
  <c r="PNA1" i="34"/>
  <c r="PMZ1" i="34"/>
  <c r="PMY1" i="34"/>
  <c r="PMX1" i="34"/>
  <c r="PMW1" i="34"/>
  <c r="PMV1" i="34"/>
  <c r="PMU1" i="34"/>
  <c r="PMT1" i="34"/>
  <c r="PMS1" i="34"/>
  <c r="PMR1" i="34"/>
  <c r="PMQ1" i="34"/>
  <c r="PMP1" i="34"/>
  <c r="PMO1" i="34"/>
  <c r="PMN1" i="34"/>
  <c r="PMM1" i="34"/>
  <c r="PML1" i="34"/>
  <c r="PMK1" i="34"/>
  <c r="PMJ1" i="34"/>
  <c r="PMI1" i="34"/>
  <c r="PMH1" i="34"/>
  <c r="PMG1" i="34"/>
  <c r="PMF1" i="34"/>
  <c r="PME1" i="34"/>
  <c r="PMD1" i="34"/>
  <c r="PMC1" i="34"/>
  <c r="PMB1" i="34"/>
  <c r="PMA1" i="34"/>
  <c r="PLZ1" i="34"/>
  <c r="PLY1" i="34"/>
  <c r="PLX1" i="34"/>
  <c r="PLW1" i="34"/>
  <c r="PLV1" i="34"/>
  <c r="PLU1" i="34"/>
  <c r="PLT1" i="34"/>
  <c r="PLS1" i="34"/>
  <c r="PLR1" i="34"/>
  <c r="PLQ1" i="34"/>
  <c r="PLP1" i="34"/>
  <c r="PLO1" i="34"/>
  <c r="PLN1" i="34"/>
  <c r="PLM1" i="34"/>
  <c r="PLL1" i="34"/>
  <c r="PLK1" i="34"/>
  <c r="PLJ1" i="34"/>
  <c r="PLI1" i="34"/>
  <c r="PLH1" i="34"/>
  <c r="PLG1" i="34"/>
  <c r="PLF1" i="34"/>
  <c r="PLE1" i="34"/>
  <c r="PLD1" i="34"/>
  <c r="PLC1" i="34"/>
  <c r="PLB1" i="34"/>
  <c r="PLA1" i="34"/>
  <c r="PKZ1" i="34"/>
  <c r="PKY1" i="34"/>
  <c r="PKX1" i="34"/>
  <c r="PKW1" i="34"/>
  <c r="PKV1" i="34"/>
  <c r="PKU1" i="34"/>
  <c r="PKT1" i="34"/>
  <c r="PKS1" i="34"/>
  <c r="PKR1" i="34"/>
  <c r="PKQ1" i="34"/>
  <c r="PKP1" i="34"/>
  <c r="PKO1" i="34"/>
  <c r="PKN1" i="34"/>
  <c r="PKM1" i="34"/>
  <c r="PKL1" i="34"/>
  <c r="PKK1" i="34"/>
  <c r="PKJ1" i="34"/>
  <c r="PKI1" i="34"/>
  <c r="PKH1" i="34"/>
  <c r="PKG1" i="34"/>
  <c r="PKF1" i="34"/>
  <c r="PKE1" i="34"/>
  <c r="PKD1" i="34"/>
  <c r="PKC1" i="34"/>
  <c r="PKB1" i="34"/>
  <c r="PKA1" i="34"/>
  <c r="PJZ1" i="34"/>
  <c r="PJY1" i="34"/>
  <c r="PJX1" i="34"/>
  <c r="PJW1" i="34"/>
  <c r="PJV1" i="34"/>
  <c r="PJU1" i="34"/>
  <c r="PJT1" i="34"/>
  <c r="PJS1" i="34"/>
  <c r="PJR1" i="34"/>
  <c r="PJQ1" i="34"/>
  <c r="PJP1" i="34"/>
  <c r="PJO1" i="34"/>
  <c r="PJN1" i="34"/>
  <c r="PJM1" i="34"/>
  <c r="PJL1" i="34"/>
  <c r="PJK1" i="34"/>
  <c r="PJJ1" i="34"/>
  <c r="PJI1" i="34"/>
  <c r="PJH1" i="34"/>
  <c r="PJG1" i="34"/>
  <c r="PJF1" i="34"/>
  <c r="PJE1" i="34"/>
  <c r="PJD1" i="34"/>
  <c r="PJC1" i="34"/>
  <c r="PJB1" i="34"/>
  <c r="PJA1" i="34"/>
  <c r="PIZ1" i="34"/>
  <c r="PIY1" i="34"/>
  <c r="PIX1" i="34"/>
  <c r="PIW1" i="34"/>
  <c r="PIV1" i="34"/>
  <c r="PIU1" i="34"/>
  <c r="PIT1" i="34"/>
  <c r="PIS1" i="34"/>
  <c r="PIR1" i="34"/>
  <c r="PIQ1" i="34"/>
  <c r="PIP1" i="34"/>
  <c r="PIO1" i="34"/>
  <c r="PIN1" i="34"/>
  <c r="PIM1" i="34"/>
  <c r="PIL1" i="34"/>
  <c r="PIK1" i="34"/>
  <c r="PIJ1" i="34"/>
  <c r="PII1" i="34"/>
  <c r="PIH1" i="34"/>
  <c r="PIG1" i="34"/>
  <c r="PIF1" i="34"/>
  <c r="PIE1" i="34"/>
  <c r="PID1" i="34"/>
  <c r="PIC1" i="34"/>
  <c r="PIB1" i="34"/>
  <c r="PIA1" i="34"/>
  <c r="PHZ1" i="34"/>
  <c r="PHY1" i="34"/>
  <c r="PHX1" i="34"/>
  <c r="PHW1" i="34"/>
  <c r="PHV1" i="34"/>
  <c r="PHU1" i="34"/>
  <c r="PHT1" i="34"/>
  <c r="PHS1" i="34"/>
  <c r="PHR1" i="34"/>
  <c r="PHQ1" i="34"/>
  <c r="PHP1" i="34"/>
  <c r="PHO1" i="34"/>
  <c r="PHN1" i="34"/>
  <c r="PHM1" i="34"/>
  <c r="PHL1" i="34"/>
  <c r="PHK1" i="34"/>
  <c r="PHJ1" i="34"/>
  <c r="PHI1" i="34"/>
  <c r="PHH1" i="34"/>
  <c r="PHG1" i="34"/>
  <c r="PHF1" i="34"/>
  <c r="PHE1" i="34"/>
  <c r="PHD1" i="34"/>
  <c r="PHC1" i="34"/>
  <c r="PHB1" i="34"/>
  <c r="PHA1" i="34"/>
  <c r="PGZ1" i="34"/>
  <c r="PGY1" i="34"/>
  <c r="PGX1" i="34"/>
  <c r="PGW1" i="34"/>
  <c r="PGV1" i="34"/>
  <c r="PGU1" i="34"/>
  <c r="PGT1" i="34"/>
  <c r="PGS1" i="34"/>
  <c r="PGR1" i="34"/>
  <c r="PGQ1" i="34"/>
  <c r="PGP1" i="34"/>
  <c r="PGO1" i="34"/>
  <c r="PGN1" i="34"/>
  <c r="PGM1" i="34"/>
  <c r="PGL1" i="34"/>
  <c r="PGK1" i="34"/>
  <c r="PGJ1" i="34"/>
  <c r="PGI1" i="34"/>
  <c r="PGH1" i="34"/>
  <c r="PGG1" i="34"/>
  <c r="PGF1" i="34"/>
  <c r="PGE1" i="34"/>
  <c r="PGD1" i="34"/>
  <c r="PGC1" i="34"/>
  <c r="PGB1" i="34"/>
  <c r="PGA1" i="34"/>
  <c r="PFZ1" i="34"/>
  <c r="PFY1" i="34"/>
  <c r="PFX1" i="34"/>
  <c r="PFW1" i="34"/>
  <c r="PFV1" i="34"/>
  <c r="PFU1" i="34"/>
  <c r="PFT1" i="34"/>
  <c r="PFS1" i="34"/>
  <c r="PFR1" i="34"/>
  <c r="PFQ1" i="34"/>
  <c r="PFP1" i="34"/>
  <c r="PFO1" i="34"/>
  <c r="PFN1" i="34"/>
  <c r="PFM1" i="34"/>
  <c r="PFL1" i="34"/>
  <c r="PFK1" i="34"/>
  <c r="PFJ1" i="34"/>
  <c r="PFI1" i="34"/>
  <c r="PFH1" i="34"/>
  <c r="PFG1" i="34"/>
  <c r="PFF1" i="34"/>
  <c r="PFE1" i="34"/>
  <c r="PFD1" i="34"/>
  <c r="PFC1" i="34"/>
  <c r="PFB1" i="34"/>
  <c r="PFA1" i="34"/>
  <c r="PEZ1" i="34"/>
  <c r="PEY1" i="34"/>
  <c r="PEX1" i="34"/>
  <c r="PEW1" i="34"/>
  <c r="PEV1" i="34"/>
  <c r="PEU1" i="34"/>
  <c r="PET1" i="34"/>
  <c r="PES1" i="34"/>
  <c r="PER1" i="34"/>
  <c r="PEQ1" i="34"/>
  <c r="PEP1" i="34"/>
  <c r="PEO1" i="34"/>
  <c r="PEN1" i="34"/>
  <c r="PEM1" i="34"/>
  <c r="PEL1" i="34"/>
  <c r="PEK1" i="34"/>
  <c r="PEJ1" i="34"/>
  <c r="PEI1" i="34"/>
  <c r="PEH1" i="34"/>
  <c r="PEG1" i="34"/>
  <c r="PEF1" i="34"/>
  <c r="PEE1" i="34"/>
  <c r="PED1" i="34"/>
  <c r="PEC1" i="34"/>
  <c r="PEB1" i="34"/>
  <c r="PEA1" i="34"/>
  <c r="PDZ1" i="34"/>
  <c r="PDY1" i="34"/>
  <c r="PDX1" i="34"/>
  <c r="PDW1" i="34"/>
  <c r="PDV1" i="34"/>
  <c r="PDU1" i="34"/>
  <c r="PDT1" i="34"/>
  <c r="PDS1" i="34"/>
  <c r="PDR1" i="34"/>
  <c r="PDQ1" i="34"/>
  <c r="PDP1" i="34"/>
  <c r="PDO1" i="34"/>
  <c r="PDN1" i="34"/>
  <c r="PDM1" i="34"/>
  <c r="PDL1" i="34"/>
  <c r="PDK1" i="34"/>
  <c r="PDJ1" i="34"/>
  <c r="PDI1" i="34"/>
  <c r="PDH1" i="34"/>
  <c r="PDG1" i="34"/>
  <c r="PDF1" i="34"/>
  <c r="PDE1" i="34"/>
  <c r="PDD1" i="34"/>
  <c r="PDC1" i="34"/>
  <c r="PDB1" i="34"/>
  <c r="PDA1" i="34"/>
  <c r="PCZ1" i="34"/>
  <c r="PCY1" i="34"/>
  <c r="PCX1" i="34"/>
  <c r="PCW1" i="34"/>
  <c r="PCV1" i="34"/>
  <c r="PCU1" i="34"/>
  <c r="PCT1" i="34"/>
  <c r="PCS1" i="34"/>
  <c r="PCR1" i="34"/>
  <c r="PCQ1" i="34"/>
  <c r="PCP1" i="34"/>
  <c r="PCO1" i="34"/>
  <c r="PCN1" i="34"/>
  <c r="PCM1" i="34"/>
  <c r="PCL1" i="34"/>
  <c r="PCK1" i="34"/>
  <c r="PCJ1" i="34"/>
  <c r="PCI1" i="34"/>
  <c r="PCH1" i="34"/>
  <c r="PCG1" i="34"/>
  <c r="PCF1" i="34"/>
  <c r="PCE1" i="34"/>
  <c r="PCD1" i="34"/>
  <c r="PCC1" i="34"/>
  <c r="PCB1" i="34"/>
  <c r="PCA1" i="34"/>
  <c r="PBZ1" i="34"/>
  <c r="PBY1" i="34"/>
  <c r="PBX1" i="34"/>
  <c r="PBW1" i="34"/>
  <c r="PBV1" i="34"/>
  <c r="PBU1" i="34"/>
  <c r="PBT1" i="34"/>
  <c r="PBS1" i="34"/>
  <c r="PBR1" i="34"/>
  <c r="PBQ1" i="34"/>
  <c r="PBP1" i="34"/>
  <c r="PBO1" i="34"/>
  <c r="PBN1" i="34"/>
  <c r="PBM1" i="34"/>
  <c r="PBL1" i="34"/>
  <c r="PBK1" i="34"/>
  <c r="PBJ1" i="34"/>
  <c r="PBI1" i="34"/>
  <c r="PBH1" i="34"/>
  <c r="PBG1" i="34"/>
  <c r="PBF1" i="34"/>
  <c r="PBE1" i="34"/>
  <c r="PBD1" i="34"/>
  <c r="PBC1" i="34"/>
  <c r="PBB1" i="34"/>
  <c r="PBA1" i="34"/>
  <c r="PAZ1" i="34"/>
  <c r="PAY1" i="34"/>
  <c r="PAX1" i="34"/>
  <c r="PAW1" i="34"/>
  <c r="PAV1" i="34"/>
  <c r="PAU1" i="34"/>
  <c r="PAT1" i="34"/>
  <c r="PAS1" i="34"/>
  <c r="PAR1" i="34"/>
  <c r="PAQ1" i="34"/>
  <c r="PAP1" i="34"/>
  <c r="PAO1" i="34"/>
  <c r="PAN1" i="34"/>
  <c r="PAM1" i="34"/>
  <c r="PAL1" i="34"/>
  <c r="PAK1" i="34"/>
  <c r="PAJ1" i="34"/>
  <c r="PAI1" i="34"/>
  <c r="PAH1" i="34"/>
  <c r="PAG1" i="34"/>
  <c r="PAF1" i="34"/>
  <c r="PAE1" i="34"/>
  <c r="PAD1" i="34"/>
  <c r="PAC1" i="34"/>
  <c r="PAB1" i="34"/>
  <c r="PAA1" i="34"/>
  <c r="OZZ1" i="34"/>
  <c r="OZY1" i="34"/>
  <c r="OZX1" i="34"/>
  <c r="OZW1" i="34"/>
  <c r="OZV1" i="34"/>
  <c r="OZU1" i="34"/>
  <c r="OZT1" i="34"/>
  <c r="OZS1" i="34"/>
  <c r="OZR1" i="34"/>
  <c r="OZQ1" i="34"/>
  <c r="OZP1" i="34"/>
  <c r="OZO1" i="34"/>
  <c r="OZN1" i="34"/>
  <c r="OZM1" i="34"/>
  <c r="OZL1" i="34"/>
  <c r="OZK1" i="34"/>
  <c r="OZJ1" i="34"/>
  <c r="OZI1" i="34"/>
  <c r="OZH1" i="34"/>
  <c r="OZG1" i="34"/>
  <c r="OZF1" i="34"/>
  <c r="OZE1" i="34"/>
  <c r="OZD1" i="34"/>
  <c r="OZC1" i="34"/>
  <c r="OZB1" i="34"/>
  <c r="OZA1" i="34"/>
  <c r="OYZ1" i="34"/>
  <c r="OYY1" i="34"/>
  <c r="OYX1" i="34"/>
  <c r="OYW1" i="34"/>
  <c r="OYV1" i="34"/>
  <c r="OYU1" i="34"/>
  <c r="OYT1" i="34"/>
  <c r="OYS1" i="34"/>
  <c r="OYR1" i="34"/>
  <c r="OYQ1" i="34"/>
  <c r="OYP1" i="34"/>
  <c r="OYO1" i="34"/>
  <c r="OYN1" i="34"/>
  <c r="OYM1" i="34"/>
  <c r="OYL1" i="34"/>
  <c r="OYK1" i="34"/>
  <c r="OYJ1" i="34"/>
  <c r="OYI1" i="34"/>
  <c r="OYH1" i="34"/>
  <c r="OYG1" i="34"/>
  <c r="OYF1" i="34"/>
  <c r="OYE1" i="34"/>
  <c r="OYD1" i="34"/>
  <c r="OYC1" i="34"/>
  <c r="OYB1" i="34"/>
  <c r="OYA1" i="34"/>
  <c r="OXZ1" i="34"/>
  <c r="OXY1" i="34"/>
  <c r="OXX1" i="34"/>
  <c r="OXW1" i="34"/>
  <c r="OXV1" i="34"/>
  <c r="OXU1" i="34"/>
  <c r="OXT1" i="34"/>
  <c r="OXS1" i="34"/>
  <c r="OXR1" i="34"/>
  <c r="OXQ1" i="34"/>
  <c r="OXP1" i="34"/>
  <c r="OXO1" i="34"/>
  <c r="OXN1" i="34"/>
  <c r="OXM1" i="34"/>
  <c r="OXL1" i="34"/>
  <c r="OXK1" i="34"/>
  <c r="OXJ1" i="34"/>
  <c r="OXI1" i="34"/>
  <c r="OXH1" i="34"/>
  <c r="OXG1" i="34"/>
  <c r="OXF1" i="34"/>
  <c r="OXE1" i="34"/>
  <c r="OXD1" i="34"/>
  <c r="OXC1" i="34"/>
  <c r="OXB1" i="34"/>
  <c r="OXA1" i="34"/>
  <c r="OWZ1" i="34"/>
  <c r="OWY1" i="34"/>
  <c r="OWX1" i="34"/>
  <c r="OWW1" i="34"/>
  <c r="OWV1" i="34"/>
  <c r="OWU1" i="34"/>
  <c r="OWT1" i="34"/>
  <c r="OWS1" i="34"/>
  <c r="OWR1" i="34"/>
  <c r="OWQ1" i="34"/>
  <c r="OWP1" i="34"/>
  <c r="OWO1" i="34"/>
  <c r="OWN1" i="34"/>
  <c r="OWM1" i="34"/>
  <c r="OWL1" i="34"/>
  <c r="OWK1" i="34"/>
  <c r="OWJ1" i="34"/>
  <c r="OWI1" i="34"/>
  <c r="OWH1" i="34"/>
  <c r="OWG1" i="34"/>
  <c r="OWF1" i="34"/>
  <c r="OWE1" i="34"/>
  <c r="OWD1" i="34"/>
  <c r="OWC1" i="34"/>
  <c r="OWB1" i="34"/>
  <c r="OWA1" i="34"/>
  <c r="OVZ1" i="34"/>
  <c r="OVY1" i="34"/>
  <c r="OVX1" i="34"/>
  <c r="OVW1" i="34"/>
  <c r="OVV1" i="34"/>
  <c r="OVU1" i="34"/>
  <c r="OVT1" i="34"/>
  <c r="OVS1" i="34"/>
  <c r="OVR1" i="34"/>
  <c r="OVQ1" i="34"/>
  <c r="OVP1" i="34"/>
  <c r="OVO1" i="34"/>
  <c r="OVN1" i="34"/>
  <c r="OVM1" i="34"/>
  <c r="OVL1" i="34"/>
  <c r="OVK1" i="34"/>
  <c r="OVJ1" i="34"/>
  <c r="OVI1" i="34"/>
  <c r="OVH1" i="34"/>
  <c r="OVG1" i="34"/>
  <c r="OVF1" i="34"/>
  <c r="OVE1" i="34"/>
  <c r="OVD1" i="34"/>
  <c r="OVC1" i="34"/>
  <c r="OVB1" i="34"/>
  <c r="OVA1" i="34"/>
  <c r="OUZ1" i="34"/>
  <c r="OUY1" i="34"/>
  <c r="OUX1" i="34"/>
  <c r="OUW1" i="34"/>
  <c r="OUV1" i="34"/>
  <c r="OUU1" i="34"/>
  <c r="OUT1" i="34"/>
  <c r="OUS1" i="34"/>
  <c r="OUR1" i="34"/>
  <c r="OUQ1" i="34"/>
  <c r="OUP1" i="34"/>
  <c r="OUO1" i="34"/>
  <c r="OUN1" i="34"/>
  <c r="OUM1" i="34"/>
  <c r="OUL1" i="34"/>
  <c r="OUK1" i="34"/>
  <c r="OUJ1" i="34"/>
  <c r="OUI1" i="34"/>
  <c r="OUH1" i="34"/>
  <c r="OUG1" i="34"/>
  <c r="OUF1" i="34"/>
  <c r="OUE1" i="34"/>
  <c r="OUD1" i="34"/>
  <c r="OUC1" i="34"/>
  <c r="OUB1" i="34"/>
  <c r="OUA1" i="34"/>
  <c r="OTZ1" i="34"/>
  <c r="OTY1" i="34"/>
  <c r="OTX1" i="34"/>
  <c r="OTW1" i="34"/>
  <c r="OTV1" i="34"/>
  <c r="OTU1" i="34"/>
  <c r="OTT1" i="34"/>
  <c r="OTS1" i="34"/>
  <c r="OTR1" i="34"/>
  <c r="OTQ1" i="34"/>
  <c r="OTP1" i="34"/>
  <c r="OTO1" i="34"/>
  <c r="OTN1" i="34"/>
  <c r="OTM1" i="34"/>
  <c r="OTL1" i="34"/>
  <c r="OTK1" i="34"/>
  <c r="OTJ1" i="34"/>
  <c r="OTI1" i="34"/>
  <c r="OTH1" i="34"/>
  <c r="OTG1" i="34"/>
  <c r="OTF1" i="34"/>
  <c r="OTE1" i="34"/>
  <c r="OTD1" i="34"/>
  <c r="OTC1" i="34"/>
  <c r="OTB1" i="34"/>
  <c r="OTA1" i="34"/>
  <c r="OSZ1" i="34"/>
  <c r="OSY1" i="34"/>
  <c r="OSX1" i="34"/>
  <c r="OSW1" i="34"/>
  <c r="OSV1" i="34"/>
  <c r="OSU1" i="34"/>
  <c r="OST1" i="34"/>
  <c r="OSS1" i="34"/>
  <c r="OSR1" i="34"/>
  <c r="OSQ1" i="34"/>
  <c r="OSP1" i="34"/>
  <c r="OSO1" i="34"/>
  <c r="OSN1" i="34"/>
  <c r="OSM1" i="34"/>
  <c r="OSL1" i="34"/>
  <c r="OSK1" i="34"/>
  <c r="OSJ1" i="34"/>
  <c r="OSI1" i="34"/>
  <c r="OSH1" i="34"/>
  <c r="OSG1" i="34"/>
  <c r="OSF1" i="34"/>
  <c r="OSE1" i="34"/>
  <c r="OSD1" i="34"/>
  <c r="OSC1" i="34"/>
  <c r="OSB1" i="34"/>
  <c r="OSA1" i="34"/>
  <c r="ORZ1" i="34"/>
  <c r="ORY1" i="34"/>
  <c r="ORX1" i="34"/>
  <c r="ORW1" i="34"/>
  <c r="ORV1" i="34"/>
  <c r="ORU1" i="34"/>
  <c r="ORT1" i="34"/>
  <c r="ORS1" i="34"/>
  <c r="ORR1" i="34"/>
  <c r="ORQ1" i="34"/>
  <c r="ORP1" i="34"/>
  <c r="ORO1" i="34"/>
  <c r="ORN1" i="34"/>
  <c r="ORM1" i="34"/>
  <c r="ORL1" i="34"/>
  <c r="ORK1" i="34"/>
  <c r="ORJ1" i="34"/>
  <c r="ORI1" i="34"/>
  <c r="ORH1" i="34"/>
  <c r="ORG1" i="34"/>
  <c r="ORF1" i="34"/>
  <c r="ORE1" i="34"/>
  <c r="ORD1" i="34"/>
  <c r="ORC1" i="34"/>
  <c r="ORB1" i="34"/>
  <c r="ORA1" i="34"/>
  <c r="OQZ1" i="34"/>
  <c r="OQY1" i="34"/>
  <c r="OQX1" i="34"/>
  <c r="OQW1" i="34"/>
  <c r="OQV1" i="34"/>
  <c r="OQU1" i="34"/>
  <c r="OQT1" i="34"/>
  <c r="OQS1" i="34"/>
  <c r="OQR1" i="34"/>
  <c r="OQQ1" i="34"/>
  <c r="OQP1" i="34"/>
  <c r="OQO1" i="34"/>
  <c r="OQN1" i="34"/>
  <c r="OQM1" i="34"/>
  <c r="OQL1" i="34"/>
  <c r="OQK1" i="34"/>
  <c r="OQJ1" i="34"/>
  <c r="OQI1" i="34"/>
  <c r="OQH1" i="34"/>
  <c r="OQG1" i="34"/>
  <c r="OQF1" i="34"/>
  <c r="OQE1" i="34"/>
  <c r="OQD1" i="34"/>
  <c r="OQC1" i="34"/>
  <c r="OQB1" i="34"/>
  <c r="OQA1" i="34"/>
  <c r="OPZ1" i="34"/>
  <c r="OPY1" i="34"/>
  <c r="OPX1" i="34"/>
  <c r="OPW1" i="34"/>
  <c r="OPV1" i="34"/>
  <c r="OPU1" i="34"/>
  <c r="OPT1" i="34"/>
  <c r="OPS1" i="34"/>
  <c r="OPR1" i="34"/>
  <c r="OPQ1" i="34"/>
  <c r="OPP1" i="34"/>
  <c r="OPO1" i="34"/>
  <c r="OPN1" i="34"/>
  <c r="OPM1" i="34"/>
  <c r="OPL1" i="34"/>
  <c r="OPK1" i="34"/>
  <c r="OPJ1" i="34"/>
  <c r="OPI1" i="34"/>
  <c r="OPH1" i="34"/>
  <c r="OPG1" i="34"/>
  <c r="OPF1" i="34"/>
  <c r="OPE1" i="34"/>
  <c r="OPD1" i="34"/>
  <c r="OPC1" i="34"/>
  <c r="OPB1" i="34"/>
  <c r="OPA1" i="34"/>
  <c r="OOZ1" i="34"/>
  <c r="OOY1" i="34"/>
  <c r="OOX1" i="34"/>
  <c r="OOW1" i="34"/>
  <c r="OOV1" i="34"/>
  <c r="OOU1" i="34"/>
  <c r="OOT1" i="34"/>
  <c r="OOS1" i="34"/>
  <c r="OOR1" i="34"/>
  <c r="OOQ1" i="34"/>
  <c r="OOP1" i="34"/>
  <c r="OOO1" i="34"/>
  <c r="OON1" i="34"/>
  <c r="OOM1" i="34"/>
  <c r="OOL1" i="34"/>
  <c r="OOK1" i="34"/>
  <c r="OOJ1" i="34"/>
  <c r="OOI1" i="34"/>
  <c r="OOH1" i="34"/>
  <c r="OOG1" i="34"/>
  <c r="OOF1" i="34"/>
  <c r="OOE1" i="34"/>
  <c r="OOD1" i="34"/>
  <c r="OOC1" i="34"/>
  <c r="OOB1" i="34"/>
  <c r="OOA1" i="34"/>
  <c r="ONZ1" i="34"/>
  <c r="ONY1" i="34"/>
  <c r="ONX1" i="34"/>
  <c r="ONW1" i="34"/>
  <c r="ONV1" i="34"/>
  <c r="ONU1" i="34"/>
  <c r="ONT1" i="34"/>
  <c r="ONS1" i="34"/>
  <c r="ONR1" i="34"/>
  <c r="ONQ1" i="34"/>
  <c r="ONP1" i="34"/>
  <c r="ONO1" i="34"/>
  <c r="ONN1" i="34"/>
  <c r="ONM1" i="34"/>
  <c r="ONL1" i="34"/>
  <c r="ONK1" i="34"/>
  <c r="ONJ1" i="34"/>
  <c r="ONI1" i="34"/>
  <c r="ONH1" i="34"/>
  <c r="ONG1" i="34"/>
  <c r="ONF1" i="34"/>
  <c r="ONE1" i="34"/>
  <c r="OND1" i="34"/>
  <c r="ONC1" i="34"/>
  <c r="ONB1" i="34"/>
  <c r="ONA1" i="34"/>
  <c r="OMZ1" i="34"/>
  <c r="OMY1" i="34"/>
  <c r="OMX1" i="34"/>
  <c r="OMW1" i="34"/>
  <c r="OMV1" i="34"/>
  <c r="OMU1" i="34"/>
  <c r="OMT1" i="34"/>
  <c r="OMS1" i="34"/>
  <c r="OMR1" i="34"/>
  <c r="OMQ1" i="34"/>
  <c r="OMP1" i="34"/>
  <c r="OMO1" i="34"/>
  <c r="OMN1" i="34"/>
  <c r="OMM1" i="34"/>
  <c r="OML1" i="34"/>
  <c r="OMK1" i="34"/>
  <c r="OMJ1" i="34"/>
  <c r="OMI1" i="34"/>
  <c r="OMH1" i="34"/>
  <c r="OMG1" i="34"/>
  <c r="OMF1" i="34"/>
  <c r="OME1" i="34"/>
  <c r="OMD1" i="34"/>
  <c r="OMC1" i="34"/>
  <c r="OMB1" i="34"/>
  <c r="OMA1" i="34"/>
  <c r="OLZ1" i="34"/>
  <c r="OLY1" i="34"/>
  <c r="OLX1" i="34"/>
  <c r="OLW1" i="34"/>
  <c r="OLV1" i="34"/>
  <c r="OLU1" i="34"/>
  <c r="OLT1" i="34"/>
  <c r="OLS1" i="34"/>
  <c r="OLR1" i="34"/>
  <c r="OLQ1" i="34"/>
  <c r="OLP1" i="34"/>
  <c r="OLO1" i="34"/>
  <c r="OLN1" i="34"/>
  <c r="OLM1" i="34"/>
  <c r="OLL1" i="34"/>
  <c r="OLK1" i="34"/>
  <c r="OLJ1" i="34"/>
  <c r="OLI1" i="34"/>
  <c r="OLH1" i="34"/>
  <c r="OLG1" i="34"/>
  <c r="OLF1" i="34"/>
  <c r="OLE1" i="34"/>
  <c r="OLD1" i="34"/>
  <c r="OLC1" i="34"/>
  <c r="OLB1" i="34"/>
  <c r="OLA1" i="34"/>
  <c r="OKZ1" i="34"/>
  <c r="OKY1" i="34"/>
  <c r="OKX1" i="34"/>
  <c r="OKW1" i="34"/>
  <c r="OKV1" i="34"/>
  <c r="OKU1" i="34"/>
  <c r="OKT1" i="34"/>
  <c r="OKS1" i="34"/>
  <c r="OKR1" i="34"/>
  <c r="OKQ1" i="34"/>
  <c r="OKP1" i="34"/>
  <c r="OKO1" i="34"/>
  <c r="OKN1" i="34"/>
  <c r="OKM1" i="34"/>
  <c r="OKL1" i="34"/>
  <c r="OKK1" i="34"/>
  <c r="OKJ1" i="34"/>
  <c r="OKI1" i="34"/>
  <c r="OKH1" i="34"/>
  <c r="OKG1" i="34"/>
  <c r="OKF1" i="34"/>
  <c r="OKE1" i="34"/>
  <c r="OKD1" i="34"/>
  <c r="OKC1" i="34"/>
  <c r="OKB1" i="34"/>
  <c r="OKA1" i="34"/>
  <c r="OJZ1" i="34"/>
  <c r="OJY1" i="34"/>
  <c r="OJX1" i="34"/>
  <c r="OJW1" i="34"/>
  <c r="OJV1" i="34"/>
  <c r="OJU1" i="34"/>
  <c r="OJT1" i="34"/>
  <c r="OJS1" i="34"/>
  <c r="OJR1" i="34"/>
  <c r="OJQ1" i="34"/>
  <c r="OJP1" i="34"/>
  <c r="OJO1" i="34"/>
  <c r="OJN1" i="34"/>
  <c r="OJM1" i="34"/>
  <c r="OJL1" i="34"/>
  <c r="OJK1" i="34"/>
  <c r="OJJ1" i="34"/>
  <c r="OJI1" i="34"/>
  <c r="OJH1" i="34"/>
  <c r="OJG1" i="34"/>
  <c r="OJF1" i="34"/>
  <c r="OJE1" i="34"/>
  <c r="OJD1" i="34"/>
  <c r="OJC1" i="34"/>
  <c r="OJB1" i="34"/>
  <c r="OJA1" i="34"/>
  <c r="OIZ1" i="34"/>
  <c r="OIY1" i="34"/>
  <c r="OIX1" i="34"/>
  <c r="OIW1" i="34"/>
  <c r="OIV1" i="34"/>
  <c r="OIU1" i="34"/>
  <c r="OIT1" i="34"/>
  <c r="OIS1" i="34"/>
  <c r="OIR1" i="34"/>
  <c r="OIQ1" i="34"/>
  <c r="OIP1" i="34"/>
  <c r="OIO1" i="34"/>
  <c r="OIN1" i="34"/>
  <c r="OIM1" i="34"/>
  <c r="OIL1" i="34"/>
  <c r="OIK1" i="34"/>
  <c r="OIJ1" i="34"/>
  <c r="OII1" i="34"/>
  <c r="OIH1" i="34"/>
  <c r="OIG1" i="34"/>
  <c r="OIF1" i="34"/>
  <c r="OIE1" i="34"/>
  <c r="OID1" i="34"/>
  <c r="OIC1" i="34"/>
  <c r="OIB1" i="34"/>
  <c r="OIA1" i="34"/>
  <c r="OHZ1" i="34"/>
  <c r="OHY1" i="34"/>
  <c r="OHX1" i="34"/>
  <c r="OHW1" i="34"/>
  <c r="OHV1" i="34"/>
  <c r="OHU1" i="34"/>
  <c r="OHT1" i="34"/>
  <c r="OHS1" i="34"/>
  <c r="OHR1" i="34"/>
  <c r="OHQ1" i="34"/>
  <c r="OHP1" i="34"/>
  <c r="OHO1" i="34"/>
  <c r="OHN1" i="34"/>
  <c r="OHM1" i="34"/>
  <c r="OHL1" i="34"/>
  <c r="OHK1" i="34"/>
  <c r="OHJ1" i="34"/>
  <c r="OHI1" i="34"/>
  <c r="OHH1" i="34"/>
  <c r="OHG1" i="34"/>
  <c r="OHF1" i="34"/>
  <c r="OHE1" i="34"/>
  <c r="OHD1" i="34"/>
  <c r="OHC1" i="34"/>
  <c r="OHB1" i="34"/>
  <c r="OHA1" i="34"/>
  <c r="OGZ1" i="34"/>
  <c r="OGY1" i="34"/>
  <c r="OGX1" i="34"/>
  <c r="OGW1" i="34"/>
  <c r="OGV1" i="34"/>
  <c r="OGU1" i="34"/>
  <c r="OGT1" i="34"/>
  <c r="OGS1" i="34"/>
  <c r="OGR1" i="34"/>
  <c r="OGQ1" i="34"/>
  <c r="OGP1" i="34"/>
  <c r="OGO1" i="34"/>
  <c r="OGN1" i="34"/>
  <c r="OGM1" i="34"/>
  <c r="OGL1" i="34"/>
  <c r="OGK1" i="34"/>
  <c r="OGJ1" i="34"/>
  <c r="OGI1" i="34"/>
  <c r="OGH1" i="34"/>
  <c r="OGG1" i="34"/>
  <c r="OGF1" i="34"/>
  <c r="OGE1" i="34"/>
  <c r="OGD1" i="34"/>
  <c r="OGC1" i="34"/>
  <c r="OGB1" i="34"/>
  <c r="OGA1" i="34"/>
  <c r="OFZ1" i="34"/>
  <c r="OFY1" i="34"/>
  <c r="OFX1" i="34"/>
  <c r="OFW1" i="34"/>
  <c r="OFV1" i="34"/>
  <c r="OFU1" i="34"/>
  <c r="OFT1" i="34"/>
  <c r="OFS1" i="34"/>
  <c r="OFR1" i="34"/>
  <c r="OFQ1" i="34"/>
  <c r="OFP1" i="34"/>
  <c r="OFO1" i="34"/>
  <c r="OFN1" i="34"/>
  <c r="OFM1" i="34"/>
  <c r="OFL1" i="34"/>
  <c r="OFK1" i="34"/>
  <c r="OFJ1" i="34"/>
  <c r="OFI1" i="34"/>
  <c r="OFH1" i="34"/>
  <c r="OFG1" i="34"/>
  <c r="OFF1" i="34"/>
  <c r="OFE1" i="34"/>
  <c r="OFD1" i="34"/>
  <c r="OFC1" i="34"/>
  <c r="OFB1" i="34"/>
  <c r="OFA1" i="34"/>
  <c r="OEZ1" i="34"/>
  <c r="OEY1" i="34"/>
  <c r="OEX1" i="34"/>
  <c r="OEW1" i="34"/>
  <c r="OEV1" i="34"/>
  <c r="OEU1" i="34"/>
  <c r="OET1" i="34"/>
  <c r="OES1" i="34"/>
  <c r="OER1" i="34"/>
  <c r="OEQ1" i="34"/>
  <c r="OEP1" i="34"/>
  <c r="OEO1" i="34"/>
  <c r="OEN1" i="34"/>
  <c r="OEM1" i="34"/>
  <c r="OEL1" i="34"/>
  <c r="OEK1" i="34"/>
  <c r="OEJ1" i="34"/>
  <c r="OEI1" i="34"/>
  <c r="OEH1" i="34"/>
  <c r="OEG1" i="34"/>
  <c r="OEF1" i="34"/>
  <c r="OEE1" i="34"/>
  <c r="OED1" i="34"/>
  <c r="OEC1" i="34"/>
  <c r="OEB1" i="34"/>
  <c r="OEA1" i="34"/>
  <c r="ODZ1" i="34"/>
  <c r="ODY1" i="34"/>
  <c r="ODX1" i="34"/>
  <c r="ODW1" i="34"/>
  <c r="ODV1" i="34"/>
  <c r="ODU1" i="34"/>
  <c r="ODT1" i="34"/>
  <c r="ODS1" i="34"/>
  <c r="ODR1" i="34"/>
  <c r="ODQ1" i="34"/>
  <c r="ODP1" i="34"/>
  <c r="ODO1" i="34"/>
  <c r="ODN1" i="34"/>
  <c r="ODM1" i="34"/>
  <c r="ODL1" i="34"/>
  <c r="ODK1" i="34"/>
  <c r="ODJ1" i="34"/>
  <c r="ODI1" i="34"/>
  <c r="ODH1" i="34"/>
  <c r="ODG1" i="34"/>
  <c r="ODF1" i="34"/>
  <c r="ODE1" i="34"/>
  <c r="ODD1" i="34"/>
  <c r="ODC1" i="34"/>
  <c r="ODB1" i="34"/>
  <c r="ODA1" i="34"/>
  <c r="OCZ1" i="34"/>
  <c r="OCY1" i="34"/>
  <c r="OCX1" i="34"/>
  <c r="OCW1" i="34"/>
  <c r="OCV1" i="34"/>
  <c r="OCU1" i="34"/>
  <c r="OCT1" i="34"/>
  <c r="OCS1" i="34"/>
  <c r="OCR1" i="34"/>
  <c r="OCQ1" i="34"/>
  <c r="OCP1" i="34"/>
  <c r="OCO1" i="34"/>
  <c r="OCN1" i="34"/>
  <c r="OCM1" i="34"/>
  <c r="OCL1" i="34"/>
  <c r="OCK1" i="34"/>
  <c r="OCJ1" i="34"/>
  <c r="OCI1" i="34"/>
  <c r="OCH1" i="34"/>
  <c r="OCG1" i="34"/>
  <c r="OCF1" i="34"/>
  <c r="OCE1" i="34"/>
  <c r="OCD1" i="34"/>
  <c r="OCC1" i="34"/>
  <c r="OCB1" i="34"/>
  <c r="OCA1" i="34"/>
  <c r="OBZ1" i="34"/>
  <c r="OBY1" i="34"/>
  <c r="OBX1" i="34"/>
  <c r="OBW1" i="34"/>
  <c r="OBV1" i="34"/>
  <c r="OBU1" i="34"/>
  <c r="OBT1" i="34"/>
  <c r="OBS1" i="34"/>
  <c r="OBR1" i="34"/>
  <c r="OBQ1" i="34"/>
  <c r="OBP1" i="34"/>
  <c r="OBO1" i="34"/>
  <c r="OBN1" i="34"/>
  <c r="OBM1" i="34"/>
  <c r="OBL1" i="34"/>
  <c r="OBK1" i="34"/>
  <c r="OBJ1" i="34"/>
  <c r="OBI1" i="34"/>
  <c r="OBH1" i="34"/>
  <c r="OBG1" i="34"/>
  <c r="OBF1" i="34"/>
  <c r="OBE1" i="34"/>
  <c r="OBD1" i="34"/>
  <c r="OBC1" i="34"/>
  <c r="OBB1" i="34"/>
  <c r="OBA1" i="34"/>
  <c r="OAZ1" i="34"/>
  <c r="OAY1" i="34"/>
  <c r="OAX1" i="34"/>
  <c r="OAW1" i="34"/>
  <c r="OAV1" i="34"/>
  <c r="OAU1" i="34"/>
  <c r="OAT1" i="34"/>
  <c r="OAS1" i="34"/>
  <c r="OAR1" i="34"/>
  <c r="OAQ1" i="34"/>
  <c r="OAP1" i="34"/>
  <c r="OAO1" i="34"/>
  <c r="OAN1" i="34"/>
  <c r="OAM1" i="34"/>
  <c r="OAL1" i="34"/>
  <c r="OAK1" i="34"/>
  <c r="OAJ1" i="34"/>
  <c r="OAI1" i="34"/>
  <c r="OAH1" i="34"/>
  <c r="OAG1" i="34"/>
  <c r="OAF1" i="34"/>
  <c r="OAE1" i="34"/>
  <c r="OAD1" i="34"/>
  <c r="OAC1" i="34"/>
  <c r="OAB1" i="34"/>
  <c r="OAA1" i="34"/>
  <c r="NZZ1" i="34"/>
  <c r="NZY1" i="34"/>
  <c r="NZX1" i="34"/>
  <c r="NZW1" i="34"/>
  <c r="NZV1" i="34"/>
  <c r="NZU1" i="34"/>
  <c r="NZT1" i="34"/>
  <c r="NZS1" i="34"/>
  <c r="NZR1" i="34"/>
  <c r="NZQ1" i="34"/>
  <c r="NZP1" i="34"/>
  <c r="NZO1" i="34"/>
  <c r="NZN1" i="34"/>
  <c r="NZM1" i="34"/>
  <c r="NZL1" i="34"/>
  <c r="NZK1" i="34"/>
  <c r="NZJ1" i="34"/>
  <c r="NZI1" i="34"/>
  <c r="NZH1" i="34"/>
  <c r="NZG1" i="34"/>
  <c r="NZF1" i="34"/>
  <c r="NZE1" i="34"/>
  <c r="NZD1" i="34"/>
  <c r="NZC1" i="34"/>
  <c r="NZB1" i="34"/>
  <c r="NZA1" i="34"/>
  <c r="NYZ1" i="34"/>
  <c r="NYY1" i="34"/>
  <c r="NYX1" i="34"/>
  <c r="NYW1" i="34"/>
  <c r="NYV1" i="34"/>
  <c r="NYU1" i="34"/>
  <c r="NYT1" i="34"/>
  <c r="NYS1" i="34"/>
  <c r="NYR1" i="34"/>
  <c r="NYQ1" i="34"/>
  <c r="NYP1" i="34"/>
  <c r="NYO1" i="34"/>
  <c r="NYN1" i="34"/>
  <c r="NYM1" i="34"/>
  <c r="NYL1" i="34"/>
  <c r="NYK1" i="34"/>
  <c r="NYJ1" i="34"/>
  <c r="NYI1" i="34"/>
  <c r="NYH1" i="34"/>
  <c r="NYG1" i="34"/>
  <c r="NYF1" i="34"/>
  <c r="NYE1" i="34"/>
  <c r="NYD1" i="34"/>
  <c r="NYC1" i="34"/>
  <c r="NYB1" i="34"/>
  <c r="NYA1" i="34"/>
  <c r="NXZ1" i="34"/>
  <c r="NXY1" i="34"/>
  <c r="NXX1" i="34"/>
  <c r="NXW1" i="34"/>
  <c r="NXV1" i="34"/>
  <c r="NXU1" i="34"/>
  <c r="NXT1" i="34"/>
  <c r="NXS1" i="34"/>
  <c r="NXR1" i="34"/>
  <c r="NXQ1" i="34"/>
  <c r="NXP1" i="34"/>
  <c r="NXO1" i="34"/>
  <c r="NXN1" i="34"/>
  <c r="NXM1" i="34"/>
  <c r="NXL1" i="34"/>
  <c r="NXK1" i="34"/>
  <c r="NXJ1" i="34"/>
  <c r="NXI1" i="34"/>
  <c r="NXH1" i="34"/>
  <c r="NXG1" i="34"/>
  <c r="NXF1" i="34"/>
  <c r="NXE1" i="34"/>
  <c r="NXD1" i="34"/>
  <c r="NXC1" i="34"/>
  <c r="NXB1" i="34"/>
  <c r="NXA1" i="34"/>
  <c r="NWZ1" i="34"/>
  <c r="NWY1" i="34"/>
  <c r="NWX1" i="34"/>
  <c r="NWW1" i="34"/>
  <c r="NWV1" i="34"/>
  <c r="NWU1" i="34"/>
  <c r="NWT1" i="34"/>
  <c r="NWS1" i="34"/>
  <c r="NWR1" i="34"/>
  <c r="NWQ1" i="34"/>
  <c r="NWP1" i="34"/>
  <c r="NWO1" i="34"/>
  <c r="NWN1" i="34"/>
  <c r="NWM1" i="34"/>
  <c r="NWL1" i="34"/>
  <c r="NWK1" i="34"/>
  <c r="NWJ1" i="34"/>
  <c r="NWI1" i="34"/>
  <c r="NWH1" i="34"/>
  <c r="NWG1" i="34"/>
  <c r="NWF1" i="34"/>
  <c r="NWE1" i="34"/>
  <c r="NWD1" i="34"/>
  <c r="NWC1" i="34"/>
  <c r="NWB1" i="34"/>
  <c r="NWA1" i="34"/>
  <c r="NVZ1" i="34"/>
  <c r="NVY1" i="34"/>
  <c r="NVX1" i="34"/>
  <c r="NVW1" i="34"/>
  <c r="NVV1" i="34"/>
  <c r="NVU1" i="34"/>
  <c r="NVT1" i="34"/>
  <c r="NVS1" i="34"/>
  <c r="NVR1" i="34"/>
  <c r="NVQ1" i="34"/>
  <c r="NVP1" i="34"/>
  <c r="NVO1" i="34"/>
  <c r="NVN1" i="34"/>
  <c r="NVM1" i="34"/>
  <c r="NVL1" i="34"/>
  <c r="NVK1" i="34"/>
  <c r="NVJ1" i="34"/>
  <c r="NVI1" i="34"/>
  <c r="NVH1" i="34"/>
  <c r="NVG1" i="34"/>
  <c r="NVF1" i="34"/>
  <c r="NVE1" i="34"/>
  <c r="NVD1" i="34"/>
  <c r="NVC1" i="34"/>
  <c r="NVB1" i="34"/>
  <c r="NVA1" i="34"/>
  <c r="NUZ1" i="34"/>
  <c r="NUY1" i="34"/>
  <c r="NUX1" i="34"/>
  <c r="NUW1" i="34"/>
  <c r="NUV1" i="34"/>
  <c r="NUU1" i="34"/>
  <c r="NUT1" i="34"/>
  <c r="NUS1" i="34"/>
  <c r="NUR1" i="34"/>
  <c r="NUQ1" i="34"/>
  <c r="NUP1" i="34"/>
  <c r="NUO1" i="34"/>
  <c r="NUN1" i="34"/>
  <c r="NUM1" i="34"/>
  <c r="NUL1" i="34"/>
  <c r="NUK1" i="34"/>
  <c r="NUJ1" i="34"/>
  <c r="NUI1" i="34"/>
  <c r="NUH1" i="34"/>
  <c r="NUG1" i="34"/>
  <c r="NUF1" i="34"/>
  <c r="NUE1" i="34"/>
  <c r="NUD1" i="34"/>
  <c r="NUC1" i="34"/>
  <c r="NUB1" i="34"/>
  <c r="NUA1" i="34"/>
  <c r="NTZ1" i="34"/>
  <c r="NTY1" i="34"/>
  <c r="NTX1" i="34"/>
  <c r="NTW1" i="34"/>
  <c r="NTV1" i="34"/>
  <c r="NTU1" i="34"/>
  <c r="NTT1" i="34"/>
  <c r="NTS1" i="34"/>
  <c r="NTR1" i="34"/>
  <c r="NTQ1" i="34"/>
  <c r="NTP1" i="34"/>
  <c r="NTO1" i="34"/>
  <c r="NTN1" i="34"/>
  <c r="NTM1" i="34"/>
  <c r="NTL1" i="34"/>
  <c r="NTK1" i="34"/>
  <c r="NTJ1" i="34"/>
  <c r="NTI1" i="34"/>
  <c r="NTH1" i="34"/>
  <c r="NTG1" i="34"/>
  <c r="NTF1" i="34"/>
  <c r="NTE1" i="34"/>
  <c r="NTD1" i="34"/>
  <c r="NTC1" i="34"/>
  <c r="NTB1" i="34"/>
  <c r="NTA1" i="34"/>
  <c r="NSZ1" i="34"/>
  <c r="NSY1" i="34"/>
  <c r="NSX1" i="34"/>
  <c r="NSW1" i="34"/>
  <c r="NSV1" i="34"/>
  <c r="NSU1" i="34"/>
  <c r="NST1" i="34"/>
  <c r="NSS1" i="34"/>
  <c r="NSR1" i="34"/>
  <c r="NSQ1" i="34"/>
  <c r="NSP1" i="34"/>
  <c r="NSO1" i="34"/>
  <c r="NSN1" i="34"/>
  <c r="NSM1" i="34"/>
  <c r="NSL1" i="34"/>
  <c r="NSK1" i="34"/>
  <c r="NSJ1" i="34"/>
  <c r="NSI1" i="34"/>
  <c r="NSH1" i="34"/>
  <c r="NSG1" i="34"/>
  <c r="NSF1" i="34"/>
  <c r="NSE1" i="34"/>
  <c r="NSD1" i="34"/>
  <c r="NSC1" i="34"/>
  <c r="NSB1" i="34"/>
  <c r="NSA1" i="34"/>
  <c r="NRZ1" i="34"/>
  <c r="NRY1" i="34"/>
  <c r="NRX1" i="34"/>
  <c r="NRW1" i="34"/>
  <c r="NRV1" i="34"/>
  <c r="NRU1" i="34"/>
  <c r="NRT1" i="34"/>
  <c r="NRS1" i="34"/>
  <c r="NRR1" i="34"/>
  <c r="NRQ1" i="34"/>
  <c r="NRP1" i="34"/>
  <c r="NRO1" i="34"/>
  <c r="NRN1" i="34"/>
  <c r="NRM1" i="34"/>
  <c r="NRL1" i="34"/>
  <c r="NRK1" i="34"/>
  <c r="NRJ1" i="34"/>
  <c r="NRI1" i="34"/>
  <c r="NRH1" i="34"/>
  <c r="NRG1" i="34"/>
  <c r="NRF1" i="34"/>
  <c r="NRE1" i="34"/>
  <c r="NRD1" i="34"/>
  <c r="NRC1" i="34"/>
  <c r="NRB1" i="34"/>
  <c r="NRA1" i="34"/>
  <c r="NQZ1" i="34"/>
  <c r="NQY1" i="34"/>
  <c r="NQX1" i="34"/>
  <c r="NQW1" i="34"/>
  <c r="NQV1" i="34"/>
  <c r="NQU1" i="34"/>
  <c r="NQT1" i="34"/>
  <c r="NQS1" i="34"/>
  <c r="NQR1" i="34"/>
  <c r="NQQ1" i="34"/>
  <c r="NQP1" i="34"/>
  <c r="NQO1" i="34"/>
  <c r="NQN1" i="34"/>
  <c r="NQM1" i="34"/>
  <c r="NQL1" i="34"/>
  <c r="NQK1" i="34"/>
  <c r="NQJ1" i="34"/>
  <c r="NQI1" i="34"/>
  <c r="NQH1" i="34"/>
  <c r="NQG1" i="34"/>
  <c r="NQF1" i="34"/>
  <c r="NQE1" i="34"/>
  <c r="NQD1" i="34"/>
  <c r="NQC1" i="34"/>
  <c r="NQB1" i="34"/>
  <c r="NQA1" i="34"/>
  <c r="NPZ1" i="34"/>
  <c r="NPY1" i="34"/>
  <c r="NPX1" i="34"/>
  <c r="NPW1" i="34"/>
  <c r="NPV1" i="34"/>
  <c r="NPU1" i="34"/>
  <c r="NPT1" i="34"/>
  <c r="NPS1" i="34"/>
  <c r="NPR1" i="34"/>
  <c r="NPQ1" i="34"/>
  <c r="NPP1" i="34"/>
  <c r="NPO1" i="34"/>
  <c r="NPN1" i="34"/>
  <c r="NPM1" i="34"/>
  <c r="NPL1" i="34"/>
  <c r="NPK1" i="34"/>
  <c r="NPJ1" i="34"/>
  <c r="NPI1" i="34"/>
  <c r="NPH1" i="34"/>
  <c r="NPG1" i="34"/>
  <c r="NPF1" i="34"/>
  <c r="NPE1" i="34"/>
  <c r="NPD1" i="34"/>
  <c r="NPC1" i="34"/>
  <c r="NPB1" i="34"/>
  <c r="NPA1" i="34"/>
  <c r="NOZ1" i="34"/>
  <c r="NOY1" i="34"/>
  <c r="NOX1" i="34"/>
  <c r="NOW1" i="34"/>
  <c r="NOV1" i="34"/>
  <c r="NOU1" i="34"/>
  <c r="NOT1" i="34"/>
  <c r="NOS1" i="34"/>
  <c r="NOR1" i="34"/>
  <c r="NOQ1" i="34"/>
  <c r="NOP1" i="34"/>
  <c r="NOO1" i="34"/>
  <c r="NON1" i="34"/>
  <c r="NOM1" i="34"/>
  <c r="NOL1" i="34"/>
  <c r="NOK1" i="34"/>
  <c r="NOJ1" i="34"/>
  <c r="NOI1" i="34"/>
  <c r="NOH1" i="34"/>
  <c r="NOG1" i="34"/>
  <c r="NOF1" i="34"/>
  <c r="NOE1" i="34"/>
  <c r="NOD1" i="34"/>
  <c r="NOC1" i="34"/>
  <c r="NOB1" i="34"/>
  <c r="NOA1" i="34"/>
  <c r="NNZ1" i="34"/>
  <c r="NNY1" i="34"/>
  <c r="NNX1" i="34"/>
  <c r="NNW1" i="34"/>
  <c r="NNV1" i="34"/>
  <c r="NNU1" i="34"/>
  <c r="NNT1" i="34"/>
  <c r="NNS1" i="34"/>
  <c r="NNR1" i="34"/>
  <c r="NNQ1" i="34"/>
  <c r="NNP1" i="34"/>
  <c r="NNO1" i="34"/>
  <c r="NNN1" i="34"/>
  <c r="NNM1" i="34"/>
  <c r="NNL1" i="34"/>
  <c r="NNK1" i="34"/>
  <c r="NNJ1" i="34"/>
  <c r="NNI1" i="34"/>
  <c r="NNH1" i="34"/>
  <c r="NNG1" i="34"/>
  <c r="NNF1" i="34"/>
  <c r="NNE1" i="34"/>
  <c r="NND1" i="34"/>
  <c r="NNC1" i="34"/>
  <c r="NNB1" i="34"/>
  <c r="NNA1" i="34"/>
  <c r="NMZ1" i="34"/>
  <c r="NMY1" i="34"/>
  <c r="NMX1" i="34"/>
  <c r="NMW1" i="34"/>
  <c r="NMV1" i="34"/>
  <c r="NMU1" i="34"/>
  <c r="NMT1" i="34"/>
  <c r="NMS1" i="34"/>
  <c r="NMR1" i="34"/>
  <c r="NMQ1" i="34"/>
  <c r="NMP1" i="34"/>
  <c r="NMO1" i="34"/>
  <c r="NMN1" i="34"/>
  <c r="NMM1" i="34"/>
  <c r="NML1" i="34"/>
  <c r="NMK1" i="34"/>
  <c r="NMJ1" i="34"/>
  <c r="NMI1" i="34"/>
  <c r="NMH1" i="34"/>
  <c r="NMG1" i="34"/>
  <c r="NMF1" i="34"/>
  <c r="NME1" i="34"/>
  <c r="NMD1" i="34"/>
  <c r="NMC1" i="34"/>
  <c r="NMB1" i="34"/>
  <c r="NMA1" i="34"/>
  <c r="NLZ1" i="34"/>
  <c r="NLY1" i="34"/>
  <c r="NLX1" i="34"/>
  <c r="NLW1" i="34"/>
  <c r="NLV1" i="34"/>
  <c r="NLU1" i="34"/>
  <c r="NLT1" i="34"/>
  <c r="NLS1" i="34"/>
  <c r="NLR1" i="34"/>
  <c r="NLQ1" i="34"/>
  <c r="NLP1" i="34"/>
  <c r="NLO1" i="34"/>
  <c r="NLN1" i="34"/>
  <c r="NLM1" i="34"/>
  <c r="NLL1" i="34"/>
  <c r="NLK1" i="34"/>
  <c r="NLJ1" i="34"/>
  <c r="NLI1" i="34"/>
  <c r="NLH1" i="34"/>
  <c r="NLG1" i="34"/>
  <c r="NLF1" i="34"/>
  <c r="NLE1" i="34"/>
  <c r="NLD1" i="34"/>
  <c r="NLC1" i="34"/>
  <c r="NLB1" i="34"/>
  <c r="NLA1" i="34"/>
  <c r="NKZ1" i="34"/>
  <c r="NKY1" i="34"/>
  <c r="NKX1" i="34"/>
  <c r="NKW1" i="34"/>
  <c r="NKV1" i="34"/>
  <c r="NKU1" i="34"/>
  <c r="NKT1" i="34"/>
  <c r="NKS1" i="34"/>
  <c r="NKR1" i="34"/>
  <c r="NKQ1" i="34"/>
  <c r="NKP1" i="34"/>
  <c r="NKO1" i="34"/>
  <c r="NKN1" i="34"/>
  <c r="NKM1" i="34"/>
  <c r="NKL1" i="34"/>
  <c r="NKK1" i="34"/>
  <c r="NKJ1" i="34"/>
  <c r="NKI1" i="34"/>
  <c r="NKH1" i="34"/>
  <c r="NKG1" i="34"/>
  <c r="NKF1" i="34"/>
  <c r="NKE1" i="34"/>
  <c r="NKD1" i="34"/>
  <c r="NKC1" i="34"/>
  <c r="NKB1" i="34"/>
  <c r="NKA1" i="34"/>
  <c r="NJZ1" i="34"/>
  <c r="NJY1" i="34"/>
  <c r="NJX1" i="34"/>
  <c r="NJW1" i="34"/>
  <c r="NJV1" i="34"/>
  <c r="NJU1" i="34"/>
  <c r="NJT1" i="34"/>
  <c r="NJS1" i="34"/>
  <c r="NJR1" i="34"/>
  <c r="NJQ1" i="34"/>
  <c r="NJP1" i="34"/>
  <c r="NJO1" i="34"/>
  <c r="NJN1" i="34"/>
  <c r="NJM1" i="34"/>
  <c r="NJL1" i="34"/>
  <c r="NJK1" i="34"/>
  <c r="NJJ1" i="34"/>
  <c r="NJI1" i="34"/>
  <c r="NJH1" i="34"/>
  <c r="NJG1" i="34"/>
  <c r="NJF1" i="34"/>
  <c r="NJE1" i="34"/>
  <c r="NJD1" i="34"/>
  <c r="NJC1" i="34"/>
  <c r="NJB1" i="34"/>
  <c r="NJA1" i="34"/>
  <c r="NIZ1" i="34"/>
  <c r="NIY1" i="34"/>
  <c r="NIX1" i="34"/>
  <c r="NIW1" i="34"/>
  <c r="NIV1" i="34"/>
  <c r="NIU1" i="34"/>
  <c r="NIT1" i="34"/>
  <c r="NIS1" i="34"/>
  <c r="NIR1" i="34"/>
  <c r="NIQ1" i="34"/>
  <c r="NIP1" i="34"/>
  <c r="NIO1" i="34"/>
  <c r="NIN1" i="34"/>
  <c r="NIM1" i="34"/>
  <c r="NIL1" i="34"/>
  <c r="NIK1" i="34"/>
  <c r="NIJ1" i="34"/>
  <c r="NII1" i="34"/>
  <c r="NIH1" i="34"/>
  <c r="NIG1" i="34"/>
  <c r="NIF1" i="34"/>
  <c r="NIE1" i="34"/>
  <c r="NID1" i="34"/>
  <c r="NIC1" i="34"/>
  <c r="NIB1" i="34"/>
  <c r="NIA1" i="34"/>
  <c r="NHZ1" i="34"/>
  <c r="NHY1" i="34"/>
  <c r="NHX1" i="34"/>
  <c r="NHW1" i="34"/>
  <c r="NHV1" i="34"/>
  <c r="NHU1" i="34"/>
  <c r="NHT1" i="34"/>
  <c r="NHS1" i="34"/>
  <c r="NHR1" i="34"/>
  <c r="NHQ1" i="34"/>
  <c r="NHP1" i="34"/>
  <c r="NHO1" i="34"/>
  <c r="NHN1" i="34"/>
  <c r="NHM1" i="34"/>
  <c r="NHL1" i="34"/>
  <c r="NHK1" i="34"/>
  <c r="NHJ1" i="34"/>
  <c r="NHI1" i="34"/>
  <c r="NHH1" i="34"/>
  <c r="NHG1" i="34"/>
  <c r="NHF1" i="34"/>
  <c r="NHE1" i="34"/>
  <c r="NHD1" i="34"/>
  <c r="NHC1" i="34"/>
  <c r="NHB1" i="34"/>
  <c r="NHA1" i="34"/>
  <c r="NGZ1" i="34"/>
  <c r="NGY1" i="34"/>
  <c r="NGX1" i="34"/>
  <c r="NGW1" i="34"/>
  <c r="NGV1" i="34"/>
  <c r="NGU1" i="34"/>
  <c r="NGT1" i="34"/>
  <c r="NGS1" i="34"/>
  <c r="NGR1" i="34"/>
  <c r="NGQ1" i="34"/>
  <c r="NGP1" i="34"/>
  <c r="NGO1" i="34"/>
  <c r="NGN1" i="34"/>
  <c r="NGM1" i="34"/>
  <c r="NGL1" i="34"/>
  <c r="NGK1" i="34"/>
  <c r="NGJ1" i="34"/>
  <c r="NGI1" i="34"/>
  <c r="NGH1" i="34"/>
  <c r="NGG1" i="34"/>
  <c r="NGF1" i="34"/>
  <c r="NGE1" i="34"/>
  <c r="NGD1" i="34"/>
  <c r="NGC1" i="34"/>
  <c r="NGB1" i="34"/>
  <c r="NGA1" i="34"/>
  <c r="NFZ1" i="34"/>
  <c r="NFY1" i="34"/>
  <c r="NFX1" i="34"/>
  <c r="NFW1" i="34"/>
  <c r="NFV1" i="34"/>
  <c r="NFU1" i="34"/>
  <c r="NFT1" i="34"/>
  <c r="NFS1" i="34"/>
  <c r="NFR1" i="34"/>
  <c r="NFQ1" i="34"/>
  <c r="NFP1" i="34"/>
  <c r="NFO1" i="34"/>
  <c r="NFN1" i="34"/>
  <c r="NFM1" i="34"/>
  <c r="NFL1" i="34"/>
  <c r="NFK1" i="34"/>
  <c r="NFJ1" i="34"/>
  <c r="NFI1" i="34"/>
  <c r="NFH1" i="34"/>
  <c r="NFG1" i="34"/>
  <c r="NFF1" i="34"/>
  <c r="NFE1" i="34"/>
  <c r="NFD1" i="34"/>
  <c r="NFC1" i="34"/>
  <c r="NFB1" i="34"/>
  <c r="NFA1" i="34"/>
  <c r="NEZ1" i="34"/>
  <c r="NEY1" i="34"/>
  <c r="NEX1" i="34"/>
  <c r="NEW1" i="34"/>
  <c r="NEV1" i="34"/>
  <c r="NEU1" i="34"/>
  <c r="NET1" i="34"/>
  <c r="NES1" i="34"/>
  <c r="NER1" i="34"/>
  <c r="NEQ1" i="34"/>
  <c r="NEP1" i="34"/>
  <c r="NEO1" i="34"/>
  <c r="NEN1" i="34"/>
  <c r="NEM1" i="34"/>
  <c r="NEL1" i="34"/>
  <c r="NEK1" i="34"/>
  <c r="NEJ1" i="34"/>
  <c r="NEI1" i="34"/>
  <c r="NEH1" i="34"/>
  <c r="NEG1" i="34"/>
  <c r="NEF1" i="34"/>
  <c r="NEE1" i="34"/>
  <c r="NED1" i="34"/>
  <c r="NEC1" i="34"/>
  <c r="NEB1" i="34"/>
  <c r="NEA1" i="34"/>
  <c r="NDZ1" i="34"/>
  <c r="NDY1" i="34"/>
  <c r="NDX1" i="34"/>
  <c r="NDW1" i="34"/>
  <c r="NDV1" i="34"/>
  <c r="NDU1" i="34"/>
  <c r="NDT1" i="34"/>
  <c r="NDS1" i="34"/>
  <c r="NDR1" i="34"/>
  <c r="NDQ1" i="34"/>
  <c r="NDP1" i="34"/>
  <c r="NDO1" i="34"/>
  <c r="NDN1" i="34"/>
  <c r="NDM1" i="34"/>
  <c r="NDL1" i="34"/>
  <c r="NDK1" i="34"/>
  <c r="NDJ1" i="34"/>
  <c r="NDI1" i="34"/>
  <c r="NDH1" i="34"/>
  <c r="NDG1" i="34"/>
  <c r="NDF1" i="34"/>
  <c r="NDE1" i="34"/>
  <c r="NDD1" i="34"/>
  <c r="NDC1" i="34"/>
  <c r="NDB1" i="34"/>
  <c r="NDA1" i="34"/>
  <c r="NCZ1" i="34"/>
  <c r="NCY1" i="34"/>
  <c r="NCX1" i="34"/>
  <c r="NCW1" i="34"/>
  <c r="NCV1" i="34"/>
  <c r="NCU1" i="34"/>
  <c r="NCT1" i="34"/>
  <c r="NCS1" i="34"/>
  <c r="NCR1" i="34"/>
  <c r="NCQ1" i="34"/>
  <c r="NCP1" i="34"/>
  <c r="NCO1" i="34"/>
  <c r="NCN1" i="34"/>
  <c r="NCM1" i="34"/>
  <c r="NCL1" i="34"/>
  <c r="NCK1" i="34"/>
  <c r="NCJ1" i="34"/>
  <c r="NCI1" i="34"/>
  <c r="NCH1" i="34"/>
  <c r="NCG1" i="34"/>
  <c r="NCF1" i="34"/>
  <c r="NCE1" i="34"/>
  <c r="NCD1" i="34"/>
  <c r="NCC1" i="34"/>
  <c r="NCB1" i="34"/>
  <c r="NCA1" i="34"/>
  <c r="NBZ1" i="34"/>
  <c r="NBY1" i="34"/>
  <c r="NBX1" i="34"/>
  <c r="NBW1" i="34"/>
  <c r="NBV1" i="34"/>
  <c r="NBU1" i="34"/>
  <c r="NBT1" i="34"/>
  <c r="NBS1" i="34"/>
  <c r="NBR1" i="34"/>
  <c r="NBQ1" i="34"/>
  <c r="NBP1" i="34"/>
  <c r="NBO1" i="34"/>
  <c r="NBN1" i="34"/>
  <c r="NBM1" i="34"/>
  <c r="NBL1" i="34"/>
  <c r="NBK1" i="34"/>
  <c r="NBJ1" i="34"/>
  <c r="NBI1" i="34"/>
  <c r="NBH1" i="34"/>
  <c r="NBG1" i="34"/>
  <c r="NBF1" i="34"/>
  <c r="NBE1" i="34"/>
  <c r="NBD1" i="34"/>
  <c r="NBC1" i="34"/>
  <c r="NBB1" i="34"/>
  <c r="NBA1" i="34"/>
  <c r="NAZ1" i="34"/>
  <c r="NAY1" i="34"/>
  <c r="NAX1" i="34"/>
  <c r="NAW1" i="34"/>
  <c r="NAV1" i="34"/>
  <c r="NAU1" i="34"/>
  <c r="NAT1" i="34"/>
  <c r="NAS1" i="34"/>
  <c r="NAR1" i="34"/>
  <c r="NAQ1" i="34"/>
  <c r="NAP1" i="34"/>
  <c r="NAO1" i="34"/>
  <c r="NAN1" i="34"/>
  <c r="NAM1" i="34"/>
  <c r="NAL1" i="34"/>
  <c r="NAK1" i="34"/>
  <c r="NAJ1" i="34"/>
  <c r="NAI1" i="34"/>
  <c r="NAH1" i="34"/>
  <c r="NAG1" i="34"/>
  <c r="NAF1" i="34"/>
  <c r="NAE1" i="34"/>
  <c r="NAD1" i="34"/>
  <c r="NAC1" i="34"/>
  <c r="NAB1" i="34"/>
  <c r="NAA1" i="34"/>
  <c r="MZZ1" i="34"/>
  <c r="MZY1" i="34"/>
  <c r="MZX1" i="34"/>
  <c r="MZW1" i="34"/>
  <c r="MZV1" i="34"/>
  <c r="MZU1" i="34"/>
  <c r="MZT1" i="34"/>
  <c r="MZS1" i="34"/>
  <c r="MZR1" i="34"/>
  <c r="MZQ1" i="34"/>
  <c r="MZP1" i="34"/>
  <c r="MZO1" i="34"/>
  <c r="MZN1" i="34"/>
  <c r="MZM1" i="34"/>
  <c r="MZL1" i="34"/>
  <c r="MZK1" i="34"/>
  <c r="MZJ1" i="34"/>
  <c r="MZI1" i="34"/>
  <c r="MZH1" i="34"/>
  <c r="MZG1" i="34"/>
  <c r="MZF1" i="34"/>
  <c r="MZE1" i="34"/>
  <c r="MZD1" i="34"/>
  <c r="MZC1" i="34"/>
  <c r="MZB1" i="34"/>
  <c r="MZA1" i="34"/>
  <c r="MYZ1" i="34"/>
  <c r="MYY1" i="34"/>
  <c r="MYX1" i="34"/>
  <c r="MYW1" i="34"/>
  <c r="MYV1" i="34"/>
  <c r="MYU1" i="34"/>
  <c r="MYT1" i="34"/>
  <c r="MYS1" i="34"/>
  <c r="MYR1" i="34"/>
  <c r="MYQ1" i="34"/>
  <c r="MYP1" i="34"/>
  <c r="MYO1" i="34"/>
  <c r="MYN1" i="34"/>
  <c r="MYM1" i="34"/>
  <c r="MYL1" i="34"/>
  <c r="MYK1" i="34"/>
  <c r="MYJ1" i="34"/>
  <c r="MYI1" i="34"/>
  <c r="MYH1" i="34"/>
  <c r="MYG1" i="34"/>
  <c r="MYF1" i="34"/>
  <c r="MYE1" i="34"/>
  <c r="MYD1" i="34"/>
  <c r="MYC1" i="34"/>
  <c r="MYB1" i="34"/>
  <c r="MYA1" i="34"/>
  <c r="MXZ1" i="34"/>
  <c r="MXY1" i="34"/>
  <c r="MXX1" i="34"/>
  <c r="MXW1" i="34"/>
  <c r="MXV1" i="34"/>
  <c r="MXU1" i="34"/>
  <c r="MXT1" i="34"/>
  <c r="MXS1" i="34"/>
  <c r="MXR1" i="34"/>
  <c r="MXQ1" i="34"/>
  <c r="MXP1" i="34"/>
  <c r="MXO1" i="34"/>
  <c r="MXN1" i="34"/>
  <c r="MXM1" i="34"/>
  <c r="MXL1" i="34"/>
  <c r="MXK1" i="34"/>
  <c r="MXJ1" i="34"/>
  <c r="MXI1" i="34"/>
  <c r="MXH1" i="34"/>
  <c r="MXG1" i="34"/>
  <c r="MXF1" i="34"/>
  <c r="MXE1" i="34"/>
  <c r="MXD1" i="34"/>
  <c r="MXC1" i="34"/>
  <c r="MXB1" i="34"/>
  <c r="MXA1" i="34"/>
  <c r="MWZ1" i="34"/>
  <c r="MWY1" i="34"/>
  <c r="MWX1" i="34"/>
  <c r="MWW1" i="34"/>
  <c r="MWV1" i="34"/>
  <c r="MWU1" i="34"/>
  <c r="MWT1" i="34"/>
  <c r="MWS1" i="34"/>
  <c r="MWR1" i="34"/>
  <c r="MWQ1" i="34"/>
  <c r="MWP1" i="34"/>
  <c r="MWO1" i="34"/>
  <c r="MWN1" i="34"/>
  <c r="MWM1" i="34"/>
  <c r="MWL1" i="34"/>
  <c r="MWK1" i="34"/>
  <c r="MWJ1" i="34"/>
  <c r="MWI1" i="34"/>
  <c r="MWH1" i="34"/>
  <c r="MWG1" i="34"/>
  <c r="MWF1" i="34"/>
  <c r="MWE1" i="34"/>
  <c r="MWD1" i="34"/>
  <c r="MWC1" i="34"/>
  <c r="MWB1" i="34"/>
  <c r="MWA1" i="34"/>
  <c r="MVZ1" i="34"/>
  <c r="MVY1" i="34"/>
  <c r="MVX1" i="34"/>
  <c r="MVW1" i="34"/>
  <c r="MVV1" i="34"/>
  <c r="MVU1" i="34"/>
  <c r="MVT1" i="34"/>
  <c r="MVS1" i="34"/>
  <c r="MVR1" i="34"/>
  <c r="MVQ1" i="34"/>
  <c r="MVP1" i="34"/>
  <c r="MVO1" i="34"/>
  <c r="MVN1" i="34"/>
  <c r="MVM1" i="34"/>
  <c r="MVL1" i="34"/>
  <c r="MVK1" i="34"/>
  <c r="MVJ1" i="34"/>
  <c r="MVI1" i="34"/>
  <c r="MVH1" i="34"/>
  <c r="MVG1" i="34"/>
  <c r="MVF1" i="34"/>
  <c r="MVE1" i="34"/>
  <c r="MVD1" i="34"/>
  <c r="MVC1" i="34"/>
  <c r="MVB1" i="34"/>
  <c r="MVA1" i="34"/>
  <c r="MUZ1" i="34"/>
  <c r="MUY1" i="34"/>
  <c r="MUX1" i="34"/>
  <c r="MUW1" i="34"/>
  <c r="MUV1" i="34"/>
  <c r="MUU1" i="34"/>
  <c r="MUT1" i="34"/>
  <c r="MUS1" i="34"/>
  <c r="MUR1" i="34"/>
  <c r="MUQ1" i="34"/>
  <c r="MUP1" i="34"/>
  <c r="MUO1" i="34"/>
  <c r="MUN1" i="34"/>
  <c r="MUM1" i="34"/>
  <c r="MUL1" i="34"/>
  <c r="MUK1" i="34"/>
  <c r="MUJ1" i="34"/>
  <c r="MUI1" i="34"/>
  <c r="MUH1" i="34"/>
  <c r="MUG1" i="34"/>
  <c r="MUF1" i="34"/>
  <c r="MUE1" i="34"/>
  <c r="MUD1" i="34"/>
  <c r="MUC1" i="34"/>
  <c r="MUB1" i="34"/>
  <c r="MUA1" i="34"/>
  <c r="MTZ1" i="34"/>
  <c r="MTY1" i="34"/>
  <c r="MTX1" i="34"/>
  <c r="MTW1" i="34"/>
  <c r="MTV1" i="34"/>
  <c r="MTU1" i="34"/>
  <c r="MTT1" i="34"/>
  <c r="MTS1" i="34"/>
  <c r="MTR1" i="34"/>
  <c r="MTQ1" i="34"/>
  <c r="MTP1" i="34"/>
  <c r="MTO1" i="34"/>
  <c r="MTN1" i="34"/>
  <c r="MTM1" i="34"/>
  <c r="MTL1" i="34"/>
  <c r="MTK1" i="34"/>
  <c r="MTJ1" i="34"/>
  <c r="MTI1" i="34"/>
  <c r="MTH1" i="34"/>
  <c r="MTG1" i="34"/>
  <c r="MTF1" i="34"/>
  <c r="MTE1" i="34"/>
  <c r="MTD1" i="34"/>
  <c r="MTC1" i="34"/>
  <c r="MTB1" i="34"/>
  <c r="MTA1" i="34"/>
  <c r="MSZ1" i="34"/>
  <c r="MSY1" i="34"/>
  <c r="MSX1" i="34"/>
  <c r="MSW1" i="34"/>
  <c r="MSV1" i="34"/>
  <c r="MSU1" i="34"/>
  <c r="MST1" i="34"/>
  <c r="MSS1" i="34"/>
  <c r="MSR1" i="34"/>
  <c r="MSQ1" i="34"/>
  <c r="MSP1" i="34"/>
  <c r="MSO1" i="34"/>
  <c r="MSN1" i="34"/>
  <c r="MSM1" i="34"/>
  <c r="MSL1" i="34"/>
  <c r="MSK1" i="34"/>
  <c r="MSJ1" i="34"/>
  <c r="MSI1" i="34"/>
  <c r="MSH1" i="34"/>
  <c r="MSG1" i="34"/>
  <c r="MSF1" i="34"/>
  <c r="MSE1" i="34"/>
  <c r="MSD1" i="34"/>
  <c r="MSC1" i="34"/>
  <c r="MSB1" i="34"/>
  <c r="MSA1" i="34"/>
  <c r="MRZ1" i="34"/>
  <c r="MRY1" i="34"/>
  <c r="MRX1" i="34"/>
  <c r="MRW1" i="34"/>
  <c r="MRV1" i="34"/>
  <c r="MRU1" i="34"/>
  <c r="MRT1" i="34"/>
  <c r="MRS1" i="34"/>
  <c r="MRR1" i="34"/>
  <c r="MRQ1" i="34"/>
  <c r="MRP1" i="34"/>
  <c r="MRO1" i="34"/>
  <c r="MRN1" i="34"/>
  <c r="MRM1" i="34"/>
  <c r="MRL1" i="34"/>
  <c r="MRK1" i="34"/>
  <c r="MRJ1" i="34"/>
  <c r="MRI1" i="34"/>
  <c r="MRH1" i="34"/>
  <c r="MRG1" i="34"/>
  <c r="MRF1" i="34"/>
  <c r="MRE1" i="34"/>
  <c r="MRD1" i="34"/>
  <c r="MRC1" i="34"/>
  <c r="MRB1" i="34"/>
  <c r="MRA1" i="34"/>
  <c r="MQZ1" i="34"/>
  <c r="MQY1" i="34"/>
  <c r="MQX1" i="34"/>
  <c r="MQW1" i="34"/>
  <c r="MQV1" i="34"/>
  <c r="MQU1" i="34"/>
  <c r="MQT1" i="34"/>
  <c r="MQS1" i="34"/>
  <c r="MQR1" i="34"/>
  <c r="MQQ1" i="34"/>
  <c r="MQP1" i="34"/>
  <c r="MQO1" i="34"/>
  <c r="MQN1" i="34"/>
  <c r="MQM1" i="34"/>
  <c r="MQL1" i="34"/>
  <c r="MQK1" i="34"/>
  <c r="MQJ1" i="34"/>
  <c r="MQI1" i="34"/>
  <c r="MQH1" i="34"/>
  <c r="MQG1" i="34"/>
  <c r="MQF1" i="34"/>
  <c r="MQE1" i="34"/>
  <c r="MQD1" i="34"/>
  <c r="MQC1" i="34"/>
  <c r="MQB1" i="34"/>
  <c r="MQA1" i="34"/>
  <c r="MPZ1" i="34"/>
  <c r="MPY1" i="34"/>
  <c r="MPX1" i="34"/>
  <c r="MPW1" i="34"/>
  <c r="MPV1" i="34"/>
  <c r="MPU1" i="34"/>
  <c r="MPT1" i="34"/>
  <c r="MPS1" i="34"/>
  <c r="MPR1" i="34"/>
  <c r="MPQ1" i="34"/>
  <c r="MPP1" i="34"/>
  <c r="MPO1" i="34"/>
  <c r="MPN1" i="34"/>
  <c r="MPM1" i="34"/>
  <c r="MPL1" i="34"/>
  <c r="MPK1" i="34"/>
  <c r="MPJ1" i="34"/>
  <c r="MPI1" i="34"/>
  <c r="MPH1" i="34"/>
  <c r="MPG1" i="34"/>
  <c r="MPF1" i="34"/>
  <c r="MPE1" i="34"/>
  <c r="MPD1" i="34"/>
  <c r="MPC1" i="34"/>
  <c r="MPB1" i="34"/>
  <c r="MPA1" i="34"/>
  <c r="MOZ1" i="34"/>
  <c r="MOY1" i="34"/>
  <c r="MOX1" i="34"/>
  <c r="MOW1" i="34"/>
  <c r="MOV1" i="34"/>
  <c r="MOU1" i="34"/>
  <c r="MOT1" i="34"/>
  <c r="MOS1" i="34"/>
  <c r="MOR1" i="34"/>
  <c r="MOQ1" i="34"/>
  <c r="MOP1" i="34"/>
  <c r="MOO1" i="34"/>
  <c r="MON1" i="34"/>
  <c r="MOM1" i="34"/>
  <c r="MOL1" i="34"/>
  <c r="MOK1" i="34"/>
  <c r="MOJ1" i="34"/>
  <c r="MOI1" i="34"/>
  <c r="MOH1" i="34"/>
  <c r="MOG1" i="34"/>
  <c r="MOF1" i="34"/>
  <c r="MOE1" i="34"/>
  <c r="MOD1" i="34"/>
  <c r="MOC1" i="34"/>
  <c r="MOB1" i="34"/>
  <c r="MOA1" i="34"/>
  <c r="MNZ1" i="34"/>
  <c r="MNY1" i="34"/>
  <c r="MNX1" i="34"/>
  <c r="MNW1" i="34"/>
  <c r="MNV1" i="34"/>
  <c r="MNU1" i="34"/>
  <c r="MNT1" i="34"/>
  <c r="MNS1" i="34"/>
  <c r="MNR1" i="34"/>
  <c r="MNQ1" i="34"/>
  <c r="MNP1" i="34"/>
  <c r="MNO1" i="34"/>
  <c r="MNN1" i="34"/>
  <c r="MNM1" i="34"/>
  <c r="MNL1" i="34"/>
  <c r="MNK1" i="34"/>
  <c r="MNJ1" i="34"/>
  <c r="MNI1" i="34"/>
  <c r="MNH1" i="34"/>
  <c r="MNG1" i="34"/>
  <c r="MNF1" i="34"/>
  <c r="MNE1" i="34"/>
  <c r="MND1" i="34"/>
  <c r="MNC1" i="34"/>
  <c r="MNB1" i="34"/>
  <c r="MNA1" i="34"/>
  <c r="MMZ1" i="34"/>
  <c r="MMY1" i="34"/>
  <c r="MMX1" i="34"/>
  <c r="MMW1" i="34"/>
  <c r="MMV1" i="34"/>
  <c r="MMU1" i="34"/>
  <c r="MMT1" i="34"/>
  <c r="MMS1" i="34"/>
  <c r="MMR1" i="34"/>
  <c r="MMQ1" i="34"/>
  <c r="MMP1" i="34"/>
  <c r="MMO1" i="34"/>
  <c r="MMN1" i="34"/>
  <c r="MMM1" i="34"/>
  <c r="MML1" i="34"/>
  <c r="MMK1" i="34"/>
  <c r="MMJ1" i="34"/>
  <c r="MMI1" i="34"/>
  <c r="MMH1" i="34"/>
  <c r="MMG1" i="34"/>
  <c r="MMF1" i="34"/>
  <c r="MME1" i="34"/>
  <c r="MMD1" i="34"/>
  <c r="MMC1" i="34"/>
  <c r="MMB1" i="34"/>
  <c r="MMA1" i="34"/>
  <c r="MLZ1" i="34"/>
  <c r="MLY1" i="34"/>
  <c r="MLX1" i="34"/>
  <c r="MLW1" i="34"/>
  <c r="MLV1" i="34"/>
  <c r="MLU1" i="34"/>
  <c r="MLT1" i="34"/>
  <c r="MLS1" i="34"/>
  <c r="MLR1" i="34"/>
  <c r="MLQ1" i="34"/>
  <c r="MLP1" i="34"/>
  <c r="MLO1" i="34"/>
  <c r="MLN1" i="34"/>
  <c r="MLM1" i="34"/>
  <c r="MLL1" i="34"/>
  <c r="MLK1" i="34"/>
  <c r="MLJ1" i="34"/>
  <c r="MLI1" i="34"/>
  <c r="MLH1" i="34"/>
  <c r="MLG1" i="34"/>
  <c r="MLF1" i="34"/>
  <c r="MLE1" i="34"/>
  <c r="MLD1" i="34"/>
  <c r="MLC1" i="34"/>
  <c r="MLB1" i="34"/>
  <c r="MLA1" i="34"/>
  <c r="MKZ1" i="34"/>
  <c r="MKY1" i="34"/>
  <c r="MKX1" i="34"/>
  <c r="MKW1" i="34"/>
  <c r="MKV1" i="34"/>
  <c r="MKU1" i="34"/>
  <c r="MKT1" i="34"/>
  <c r="MKS1" i="34"/>
  <c r="MKR1" i="34"/>
  <c r="MKQ1" i="34"/>
  <c r="MKP1" i="34"/>
  <c r="MKO1" i="34"/>
  <c r="MKN1" i="34"/>
  <c r="MKM1" i="34"/>
  <c r="MKL1" i="34"/>
  <c r="MKK1" i="34"/>
  <c r="MKJ1" i="34"/>
  <c r="MKI1" i="34"/>
  <c r="MKH1" i="34"/>
  <c r="MKG1" i="34"/>
  <c r="MKF1" i="34"/>
  <c r="MKE1" i="34"/>
  <c r="MKD1" i="34"/>
  <c r="MKC1" i="34"/>
  <c r="MKB1" i="34"/>
  <c r="MKA1" i="34"/>
  <c r="MJZ1" i="34"/>
  <c r="MJY1" i="34"/>
  <c r="MJX1" i="34"/>
  <c r="MJW1" i="34"/>
  <c r="MJV1" i="34"/>
  <c r="MJU1" i="34"/>
  <c r="MJT1" i="34"/>
  <c r="MJS1" i="34"/>
  <c r="MJR1" i="34"/>
  <c r="MJQ1" i="34"/>
  <c r="MJP1" i="34"/>
  <c r="MJO1" i="34"/>
  <c r="MJN1" i="34"/>
  <c r="MJM1" i="34"/>
  <c r="MJL1" i="34"/>
  <c r="MJK1" i="34"/>
  <c r="MJJ1" i="34"/>
  <c r="MJI1" i="34"/>
  <c r="MJH1" i="34"/>
  <c r="MJG1" i="34"/>
  <c r="MJF1" i="34"/>
  <c r="MJE1" i="34"/>
  <c r="MJD1" i="34"/>
  <c r="MJC1" i="34"/>
  <c r="MJB1" i="34"/>
  <c r="MJA1" i="34"/>
  <c r="MIZ1" i="34"/>
  <c r="MIY1" i="34"/>
  <c r="MIX1" i="34"/>
  <c r="MIW1" i="34"/>
  <c r="MIV1" i="34"/>
  <c r="MIU1" i="34"/>
  <c r="MIT1" i="34"/>
  <c r="MIS1" i="34"/>
  <c r="MIR1" i="34"/>
  <c r="MIQ1" i="34"/>
  <c r="MIP1" i="34"/>
  <c r="MIO1" i="34"/>
  <c r="MIN1" i="34"/>
  <c r="MIM1" i="34"/>
  <c r="MIL1" i="34"/>
  <c r="MIK1" i="34"/>
  <c r="MIJ1" i="34"/>
  <c r="MII1" i="34"/>
  <c r="MIH1" i="34"/>
  <c r="MIG1" i="34"/>
  <c r="MIF1" i="34"/>
  <c r="MIE1" i="34"/>
  <c r="MID1" i="34"/>
  <c r="MIC1" i="34"/>
  <c r="MIB1" i="34"/>
  <c r="MIA1" i="34"/>
  <c r="MHZ1" i="34"/>
  <c r="MHY1" i="34"/>
  <c r="MHX1" i="34"/>
  <c r="MHW1" i="34"/>
  <c r="MHV1" i="34"/>
  <c r="MHU1" i="34"/>
  <c r="MHT1" i="34"/>
  <c r="MHS1" i="34"/>
  <c r="MHR1" i="34"/>
  <c r="MHQ1" i="34"/>
  <c r="MHP1" i="34"/>
  <c r="MHO1" i="34"/>
  <c r="MHN1" i="34"/>
  <c r="MHM1" i="34"/>
  <c r="MHL1" i="34"/>
  <c r="MHK1" i="34"/>
  <c r="MHJ1" i="34"/>
  <c r="MHI1" i="34"/>
  <c r="MHH1" i="34"/>
  <c r="MHG1" i="34"/>
  <c r="MHF1" i="34"/>
  <c r="MHE1" i="34"/>
  <c r="MHD1" i="34"/>
  <c r="MHC1" i="34"/>
  <c r="MHB1" i="34"/>
  <c r="MHA1" i="34"/>
  <c r="MGZ1" i="34"/>
  <c r="MGY1" i="34"/>
  <c r="MGX1" i="34"/>
  <c r="MGW1" i="34"/>
  <c r="MGV1" i="34"/>
  <c r="MGU1" i="34"/>
  <c r="MGT1" i="34"/>
  <c r="MGS1" i="34"/>
  <c r="MGR1" i="34"/>
  <c r="MGQ1" i="34"/>
  <c r="MGP1" i="34"/>
  <c r="MGO1" i="34"/>
  <c r="MGN1" i="34"/>
  <c r="MGM1" i="34"/>
  <c r="MGL1" i="34"/>
  <c r="MGK1" i="34"/>
  <c r="MGJ1" i="34"/>
  <c r="MGI1" i="34"/>
  <c r="MGH1" i="34"/>
  <c r="MGG1" i="34"/>
  <c r="MGF1" i="34"/>
  <c r="MGE1" i="34"/>
  <c r="MGD1" i="34"/>
  <c r="MGC1" i="34"/>
  <c r="MGB1" i="34"/>
  <c r="MGA1" i="34"/>
  <c r="MFZ1" i="34"/>
  <c r="MFY1" i="34"/>
  <c r="MFX1" i="34"/>
  <c r="MFW1" i="34"/>
  <c r="MFV1" i="34"/>
  <c r="MFU1" i="34"/>
  <c r="MFT1" i="34"/>
  <c r="MFS1" i="34"/>
  <c r="MFR1" i="34"/>
  <c r="MFQ1" i="34"/>
  <c r="MFP1" i="34"/>
  <c r="MFO1" i="34"/>
  <c r="MFN1" i="34"/>
  <c r="MFM1" i="34"/>
  <c r="MFL1" i="34"/>
  <c r="MFK1" i="34"/>
  <c r="MFJ1" i="34"/>
  <c r="MFI1" i="34"/>
  <c r="MFH1" i="34"/>
  <c r="MFG1" i="34"/>
  <c r="MFF1" i="34"/>
  <c r="MFE1" i="34"/>
  <c r="MFD1" i="34"/>
  <c r="MFC1" i="34"/>
  <c r="MFB1" i="34"/>
  <c r="MFA1" i="34"/>
  <c r="MEZ1" i="34"/>
  <c r="MEY1" i="34"/>
  <c r="MEX1" i="34"/>
  <c r="MEW1" i="34"/>
  <c r="MEV1" i="34"/>
  <c r="MEU1" i="34"/>
  <c r="MET1" i="34"/>
  <c r="MES1" i="34"/>
  <c r="MER1" i="34"/>
  <c r="MEQ1" i="34"/>
  <c r="MEP1" i="34"/>
  <c r="MEO1" i="34"/>
  <c r="MEN1" i="34"/>
  <c r="MEM1" i="34"/>
  <c r="MEL1" i="34"/>
  <c r="MEK1" i="34"/>
  <c r="MEJ1" i="34"/>
  <c r="MEI1" i="34"/>
  <c r="MEH1" i="34"/>
  <c r="MEG1" i="34"/>
  <c r="MEF1" i="34"/>
  <c r="MEE1" i="34"/>
  <c r="MED1" i="34"/>
  <c r="MEC1" i="34"/>
  <c r="MEB1" i="34"/>
  <c r="MEA1" i="34"/>
  <c r="MDZ1" i="34"/>
  <c r="MDY1" i="34"/>
  <c r="MDX1" i="34"/>
  <c r="MDW1" i="34"/>
  <c r="MDV1" i="34"/>
  <c r="MDU1" i="34"/>
  <c r="MDT1" i="34"/>
  <c r="MDS1" i="34"/>
  <c r="MDR1" i="34"/>
  <c r="MDQ1" i="34"/>
  <c r="MDP1" i="34"/>
  <c r="MDO1" i="34"/>
  <c r="MDN1" i="34"/>
  <c r="MDM1" i="34"/>
  <c r="MDL1" i="34"/>
  <c r="MDK1" i="34"/>
  <c r="MDJ1" i="34"/>
  <c r="MDI1" i="34"/>
  <c r="MDH1" i="34"/>
  <c r="MDG1" i="34"/>
  <c r="MDF1" i="34"/>
  <c r="MDE1" i="34"/>
  <c r="MDD1" i="34"/>
  <c r="MDC1" i="34"/>
  <c r="MDB1" i="34"/>
  <c r="MDA1" i="34"/>
  <c r="MCZ1" i="34"/>
  <c r="MCY1" i="34"/>
  <c r="MCX1" i="34"/>
  <c r="MCW1" i="34"/>
  <c r="MCV1" i="34"/>
  <c r="MCU1" i="34"/>
  <c r="MCT1" i="34"/>
  <c r="MCS1" i="34"/>
  <c r="MCR1" i="34"/>
  <c r="MCQ1" i="34"/>
  <c r="MCP1" i="34"/>
  <c r="MCO1" i="34"/>
  <c r="MCN1" i="34"/>
  <c r="MCM1" i="34"/>
  <c r="MCL1" i="34"/>
  <c r="MCK1" i="34"/>
  <c r="MCJ1" i="34"/>
  <c r="MCI1" i="34"/>
  <c r="MCH1" i="34"/>
  <c r="MCG1" i="34"/>
  <c r="MCF1" i="34"/>
  <c r="MCE1" i="34"/>
  <c r="MCD1" i="34"/>
  <c r="MCC1" i="34"/>
  <c r="MCB1" i="34"/>
  <c r="MCA1" i="34"/>
  <c r="MBZ1" i="34"/>
  <c r="MBY1" i="34"/>
  <c r="MBX1" i="34"/>
  <c r="MBW1" i="34"/>
  <c r="MBV1" i="34"/>
  <c r="MBU1" i="34"/>
  <c r="MBT1" i="34"/>
  <c r="MBS1" i="34"/>
  <c r="MBR1" i="34"/>
  <c r="MBQ1" i="34"/>
  <c r="MBP1" i="34"/>
  <c r="MBO1" i="34"/>
  <c r="MBN1" i="34"/>
  <c r="MBM1" i="34"/>
  <c r="MBL1" i="34"/>
  <c r="MBK1" i="34"/>
  <c r="MBJ1" i="34"/>
  <c r="MBI1" i="34"/>
  <c r="MBH1" i="34"/>
  <c r="MBG1" i="34"/>
  <c r="MBF1" i="34"/>
  <c r="MBE1" i="34"/>
  <c r="MBD1" i="34"/>
  <c r="MBC1" i="34"/>
  <c r="MBB1" i="34"/>
  <c r="MBA1" i="34"/>
  <c r="MAZ1" i="34"/>
  <c r="MAY1" i="34"/>
  <c r="MAX1" i="34"/>
  <c r="MAW1" i="34"/>
  <c r="MAV1" i="34"/>
  <c r="MAU1" i="34"/>
  <c r="MAT1" i="34"/>
  <c r="MAS1" i="34"/>
  <c r="MAR1" i="34"/>
  <c r="MAQ1" i="34"/>
  <c r="MAP1" i="34"/>
  <c r="MAO1" i="34"/>
  <c r="MAN1" i="34"/>
  <c r="MAM1" i="34"/>
  <c r="MAL1" i="34"/>
  <c r="MAK1" i="34"/>
  <c r="MAJ1" i="34"/>
  <c r="MAI1" i="34"/>
  <c r="MAH1" i="34"/>
  <c r="MAG1" i="34"/>
  <c r="MAF1" i="34"/>
  <c r="MAE1" i="34"/>
  <c r="MAD1" i="34"/>
  <c r="MAC1" i="34"/>
  <c r="MAB1" i="34"/>
  <c r="MAA1" i="34"/>
  <c r="LZZ1" i="34"/>
  <c r="LZY1" i="34"/>
  <c r="LZX1" i="34"/>
  <c r="LZW1" i="34"/>
  <c r="LZV1" i="34"/>
  <c r="LZU1" i="34"/>
  <c r="LZT1" i="34"/>
  <c r="LZS1" i="34"/>
  <c r="LZR1" i="34"/>
  <c r="LZQ1" i="34"/>
  <c r="LZP1" i="34"/>
  <c r="LZO1" i="34"/>
  <c r="LZN1" i="34"/>
  <c r="LZM1" i="34"/>
  <c r="LZL1" i="34"/>
  <c r="LZK1" i="34"/>
  <c r="LZJ1" i="34"/>
  <c r="LZI1" i="34"/>
  <c r="LZH1" i="34"/>
  <c r="LZG1" i="34"/>
  <c r="LZF1" i="34"/>
  <c r="LZE1" i="34"/>
  <c r="LZD1" i="34"/>
  <c r="LZC1" i="34"/>
  <c r="LZB1" i="34"/>
  <c r="LZA1" i="34"/>
  <c r="LYZ1" i="34"/>
  <c r="LYY1" i="34"/>
  <c r="LYX1" i="34"/>
  <c r="LYW1" i="34"/>
  <c r="LYV1" i="34"/>
  <c r="LYU1" i="34"/>
  <c r="LYT1" i="34"/>
  <c r="LYS1" i="34"/>
  <c r="LYR1" i="34"/>
  <c r="LYQ1" i="34"/>
  <c r="LYP1" i="34"/>
  <c r="LYO1" i="34"/>
  <c r="LYN1" i="34"/>
  <c r="LYM1" i="34"/>
  <c r="LYL1" i="34"/>
  <c r="LYK1" i="34"/>
  <c r="LYJ1" i="34"/>
  <c r="LYI1" i="34"/>
  <c r="LYH1" i="34"/>
  <c r="LYG1" i="34"/>
  <c r="LYF1" i="34"/>
  <c r="LYE1" i="34"/>
  <c r="LYD1" i="34"/>
  <c r="LYC1" i="34"/>
  <c r="LYB1" i="34"/>
  <c r="LYA1" i="34"/>
  <c r="LXZ1" i="34"/>
  <c r="LXY1" i="34"/>
  <c r="LXX1" i="34"/>
  <c r="LXW1" i="34"/>
  <c r="LXV1" i="34"/>
  <c r="LXU1" i="34"/>
  <c r="LXT1" i="34"/>
  <c r="LXS1" i="34"/>
  <c r="LXR1" i="34"/>
  <c r="LXQ1" i="34"/>
  <c r="LXP1" i="34"/>
  <c r="LXO1" i="34"/>
  <c r="LXN1" i="34"/>
  <c r="LXM1" i="34"/>
  <c r="LXL1" i="34"/>
  <c r="LXK1" i="34"/>
  <c r="LXJ1" i="34"/>
  <c r="LXI1" i="34"/>
  <c r="LXH1" i="34"/>
  <c r="LXG1" i="34"/>
  <c r="LXF1" i="34"/>
  <c r="LXE1" i="34"/>
  <c r="LXD1" i="34"/>
  <c r="LXC1" i="34"/>
  <c r="LXB1" i="34"/>
  <c r="LXA1" i="34"/>
  <c r="LWZ1" i="34"/>
  <c r="LWY1" i="34"/>
  <c r="LWX1" i="34"/>
  <c r="LWW1" i="34"/>
  <c r="LWV1" i="34"/>
  <c r="LWU1" i="34"/>
  <c r="LWT1" i="34"/>
  <c r="LWS1" i="34"/>
  <c r="LWR1" i="34"/>
  <c r="LWQ1" i="34"/>
  <c r="LWP1" i="34"/>
  <c r="LWO1" i="34"/>
  <c r="LWN1" i="34"/>
  <c r="LWM1" i="34"/>
  <c r="LWL1" i="34"/>
  <c r="LWK1" i="34"/>
  <c r="LWJ1" i="34"/>
  <c r="LWI1" i="34"/>
  <c r="LWH1" i="34"/>
  <c r="LWG1" i="34"/>
  <c r="LWF1" i="34"/>
  <c r="LWE1" i="34"/>
  <c r="LWD1" i="34"/>
  <c r="LWC1" i="34"/>
  <c r="LWB1" i="34"/>
  <c r="LWA1" i="34"/>
  <c r="LVZ1" i="34"/>
  <c r="LVY1" i="34"/>
  <c r="LVX1" i="34"/>
  <c r="LVW1" i="34"/>
  <c r="LVV1" i="34"/>
  <c r="LVU1" i="34"/>
  <c r="LVT1" i="34"/>
  <c r="LVS1" i="34"/>
  <c r="LVR1" i="34"/>
  <c r="LVQ1" i="34"/>
  <c r="LVP1" i="34"/>
  <c r="LVO1" i="34"/>
  <c r="LVN1" i="34"/>
  <c r="LVM1" i="34"/>
  <c r="LVL1" i="34"/>
  <c r="LVK1" i="34"/>
  <c r="LVJ1" i="34"/>
  <c r="LVI1" i="34"/>
  <c r="LVH1" i="34"/>
  <c r="LVG1" i="34"/>
  <c r="LVF1" i="34"/>
  <c r="LVE1" i="34"/>
  <c r="LVD1" i="34"/>
  <c r="LVC1" i="34"/>
  <c r="LVB1" i="34"/>
  <c r="LVA1" i="34"/>
  <c r="LUZ1" i="34"/>
  <c r="LUY1" i="34"/>
  <c r="LUX1" i="34"/>
  <c r="LUW1" i="34"/>
  <c r="LUV1" i="34"/>
  <c r="LUU1" i="34"/>
  <c r="LUT1" i="34"/>
  <c r="LUS1" i="34"/>
  <c r="LUR1" i="34"/>
  <c r="LUQ1" i="34"/>
  <c r="LUP1" i="34"/>
  <c r="LUO1" i="34"/>
  <c r="LUN1" i="34"/>
  <c r="LUM1" i="34"/>
  <c r="LUL1" i="34"/>
  <c r="LUK1" i="34"/>
  <c r="LUJ1" i="34"/>
  <c r="LUI1" i="34"/>
  <c r="LUH1" i="34"/>
  <c r="LUG1" i="34"/>
  <c r="LUF1" i="34"/>
  <c r="LUE1" i="34"/>
  <c r="LUD1" i="34"/>
  <c r="LUC1" i="34"/>
  <c r="LUB1" i="34"/>
  <c r="LUA1" i="34"/>
  <c r="LTZ1" i="34"/>
  <c r="LTY1" i="34"/>
  <c r="LTX1" i="34"/>
  <c r="LTW1" i="34"/>
  <c r="LTV1" i="34"/>
  <c r="LTU1" i="34"/>
  <c r="LTT1" i="34"/>
  <c r="LTS1" i="34"/>
  <c r="LTR1" i="34"/>
  <c r="LTQ1" i="34"/>
  <c r="LTP1" i="34"/>
  <c r="LTO1" i="34"/>
  <c r="LTN1" i="34"/>
  <c r="LTM1" i="34"/>
  <c r="LTL1" i="34"/>
  <c r="LTK1" i="34"/>
  <c r="LTJ1" i="34"/>
  <c r="LTI1" i="34"/>
  <c r="LTH1" i="34"/>
  <c r="LTG1" i="34"/>
  <c r="LTF1" i="34"/>
  <c r="LTE1" i="34"/>
  <c r="LTD1" i="34"/>
  <c r="LTC1" i="34"/>
  <c r="LTB1" i="34"/>
  <c r="LTA1" i="34"/>
  <c r="LSZ1" i="34"/>
  <c r="LSY1" i="34"/>
  <c r="LSX1" i="34"/>
  <c r="LSW1" i="34"/>
  <c r="LSV1" i="34"/>
  <c r="LSU1" i="34"/>
  <c r="LST1" i="34"/>
  <c r="LSS1" i="34"/>
  <c r="LSR1" i="34"/>
  <c r="LSQ1" i="34"/>
  <c r="LSP1" i="34"/>
  <c r="LSO1" i="34"/>
  <c r="LSN1" i="34"/>
  <c r="LSM1" i="34"/>
  <c r="LSL1" i="34"/>
  <c r="LSK1" i="34"/>
  <c r="LSJ1" i="34"/>
  <c r="LSI1" i="34"/>
  <c r="LSH1" i="34"/>
  <c r="LSG1" i="34"/>
  <c r="LSF1" i="34"/>
  <c r="LSE1" i="34"/>
  <c r="LSD1" i="34"/>
  <c r="LSC1" i="34"/>
  <c r="LSB1" i="34"/>
  <c r="LSA1" i="34"/>
  <c r="LRZ1" i="34"/>
  <c r="LRY1" i="34"/>
  <c r="LRX1" i="34"/>
  <c r="LRW1" i="34"/>
  <c r="LRV1" i="34"/>
  <c r="LRU1" i="34"/>
  <c r="LRT1" i="34"/>
  <c r="LRS1" i="34"/>
  <c r="LRR1" i="34"/>
  <c r="LRQ1" i="34"/>
  <c r="LRP1" i="34"/>
  <c r="LRO1" i="34"/>
  <c r="LRN1" i="34"/>
  <c r="LRM1" i="34"/>
  <c r="LRL1" i="34"/>
  <c r="LRK1" i="34"/>
  <c r="LRJ1" i="34"/>
  <c r="LRI1" i="34"/>
  <c r="LRH1" i="34"/>
  <c r="LRG1" i="34"/>
  <c r="LRF1" i="34"/>
  <c r="LRE1" i="34"/>
  <c r="LRD1" i="34"/>
  <c r="LRC1" i="34"/>
  <c r="LRB1" i="34"/>
  <c r="LRA1" i="34"/>
  <c r="LQZ1" i="34"/>
  <c r="LQY1" i="34"/>
  <c r="LQX1" i="34"/>
  <c r="LQW1" i="34"/>
  <c r="LQV1" i="34"/>
  <c r="LQU1" i="34"/>
  <c r="LQT1" i="34"/>
  <c r="LQS1" i="34"/>
  <c r="LQR1" i="34"/>
  <c r="LQQ1" i="34"/>
  <c r="LQP1" i="34"/>
  <c r="LQO1" i="34"/>
  <c r="LQN1" i="34"/>
  <c r="LQM1" i="34"/>
  <c r="LQL1" i="34"/>
  <c r="LQK1" i="34"/>
  <c r="LQJ1" i="34"/>
  <c r="LQI1" i="34"/>
  <c r="LQH1" i="34"/>
  <c r="LQG1" i="34"/>
  <c r="LQF1" i="34"/>
  <c r="LQE1" i="34"/>
  <c r="LQD1" i="34"/>
  <c r="LQC1" i="34"/>
  <c r="LQB1" i="34"/>
  <c r="LQA1" i="34"/>
  <c r="LPZ1" i="34"/>
  <c r="LPY1" i="34"/>
  <c r="LPX1" i="34"/>
  <c r="LPW1" i="34"/>
  <c r="LPV1" i="34"/>
  <c r="LPU1" i="34"/>
  <c r="LPT1" i="34"/>
  <c r="LPS1" i="34"/>
  <c r="LPR1" i="34"/>
  <c r="LPQ1" i="34"/>
  <c r="LPP1" i="34"/>
  <c r="LPO1" i="34"/>
  <c r="LPN1" i="34"/>
  <c r="LPM1" i="34"/>
  <c r="LPL1" i="34"/>
  <c r="LPK1" i="34"/>
  <c r="LPJ1" i="34"/>
  <c r="LPI1" i="34"/>
  <c r="LPH1" i="34"/>
  <c r="LPG1" i="34"/>
  <c r="LPF1" i="34"/>
  <c r="LPE1" i="34"/>
  <c r="LPD1" i="34"/>
  <c r="LPC1" i="34"/>
  <c r="LPB1" i="34"/>
  <c r="LPA1" i="34"/>
  <c r="LOZ1" i="34"/>
  <c r="LOY1" i="34"/>
  <c r="LOX1" i="34"/>
  <c r="LOW1" i="34"/>
  <c r="LOV1" i="34"/>
  <c r="LOU1" i="34"/>
  <c r="LOT1" i="34"/>
  <c r="LOS1" i="34"/>
  <c r="LOR1" i="34"/>
  <c r="LOQ1" i="34"/>
  <c r="LOP1" i="34"/>
  <c r="LOO1" i="34"/>
  <c r="LON1" i="34"/>
  <c r="LOM1" i="34"/>
  <c r="LOL1" i="34"/>
  <c r="LOK1" i="34"/>
  <c r="LOJ1" i="34"/>
  <c r="LOI1" i="34"/>
  <c r="LOH1" i="34"/>
  <c r="LOG1" i="34"/>
  <c r="LOF1" i="34"/>
  <c r="LOE1" i="34"/>
  <c r="LOD1" i="34"/>
  <c r="LOC1" i="34"/>
  <c r="LOB1" i="34"/>
  <c r="LOA1" i="34"/>
  <c r="LNZ1" i="34"/>
  <c r="LNY1" i="34"/>
  <c r="LNX1" i="34"/>
  <c r="LNW1" i="34"/>
  <c r="LNV1" i="34"/>
  <c r="LNU1" i="34"/>
  <c r="LNT1" i="34"/>
  <c r="LNS1" i="34"/>
  <c r="LNR1" i="34"/>
  <c r="LNQ1" i="34"/>
  <c r="LNP1" i="34"/>
  <c r="LNO1" i="34"/>
  <c r="LNN1" i="34"/>
  <c r="LNM1" i="34"/>
  <c r="LNL1" i="34"/>
  <c r="LNK1" i="34"/>
  <c r="LNJ1" i="34"/>
  <c r="LNI1" i="34"/>
  <c r="LNH1" i="34"/>
  <c r="LNG1" i="34"/>
  <c r="LNF1" i="34"/>
  <c r="LNE1" i="34"/>
  <c r="LND1" i="34"/>
  <c r="LNC1" i="34"/>
  <c r="LNB1" i="34"/>
  <c r="LNA1" i="34"/>
  <c r="LMZ1" i="34"/>
  <c r="LMY1" i="34"/>
  <c r="LMX1" i="34"/>
  <c r="LMW1" i="34"/>
  <c r="LMV1" i="34"/>
  <c r="LMU1" i="34"/>
  <c r="LMT1" i="34"/>
  <c r="LMS1" i="34"/>
  <c r="LMR1" i="34"/>
  <c r="LMQ1" i="34"/>
  <c r="LMP1" i="34"/>
  <c r="LMO1" i="34"/>
  <c r="LMN1" i="34"/>
  <c r="LMM1" i="34"/>
  <c r="LML1" i="34"/>
  <c r="LMK1" i="34"/>
  <c r="LMJ1" i="34"/>
  <c r="LMI1" i="34"/>
  <c r="LMH1" i="34"/>
  <c r="LMG1" i="34"/>
  <c r="LMF1" i="34"/>
  <c r="LME1" i="34"/>
  <c r="LMD1" i="34"/>
  <c r="LMC1" i="34"/>
  <c r="LMB1" i="34"/>
  <c r="LMA1" i="34"/>
  <c r="LLZ1" i="34"/>
  <c r="LLY1" i="34"/>
  <c r="LLX1" i="34"/>
  <c r="LLW1" i="34"/>
  <c r="LLV1" i="34"/>
  <c r="LLU1" i="34"/>
  <c r="LLT1" i="34"/>
  <c r="LLS1" i="34"/>
  <c r="LLR1" i="34"/>
  <c r="LLQ1" i="34"/>
  <c r="LLP1" i="34"/>
  <c r="LLO1" i="34"/>
  <c r="LLN1" i="34"/>
  <c r="LLM1" i="34"/>
  <c r="LLL1" i="34"/>
  <c r="LLK1" i="34"/>
  <c r="LLJ1" i="34"/>
  <c r="LLI1" i="34"/>
  <c r="LLH1" i="34"/>
  <c r="LLG1" i="34"/>
  <c r="LLF1" i="34"/>
  <c r="LLE1" i="34"/>
  <c r="LLD1" i="34"/>
  <c r="LLC1" i="34"/>
  <c r="LLB1" i="34"/>
  <c r="LLA1" i="34"/>
  <c r="LKZ1" i="34"/>
  <c r="LKY1" i="34"/>
  <c r="LKX1" i="34"/>
  <c r="LKW1" i="34"/>
  <c r="LKV1" i="34"/>
  <c r="LKU1" i="34"/>
  <c r="LKT1" i="34"/>
  <c r="LKS1" i="34"/>
  <c r="LKR1" i="34"/>
  <c r="LKQ1" i="34"/>
  <c r="LKP1" i="34"/>
  <c r="LKO1" i="34"/>
  <c r="LKN1" i="34"/>
  <c r="LKM1" i="34"/>
  <c r="LKL1" i="34"/>
  <c r="LKK1" i="34"/>
  <c r="LKJ1" i="34"/>
  <c r="LKI1" i="34"/>
  <c r="LKH1" i="34"/>
  <c r="LKG1" i="34"/>
  <c r="LKF1" i="34"/>
  <c r="LKE1" i="34"/>
  <c r="LKD1" i="34"/>
  <c r="LKC1" i="34"/>
  <c r="LKB1" i="34"/>
  <c r="LKA1" i="34"/>
  <c r="LJZ1" i="34"/>
  <c r="LJY1" i="34"/>
  <c r="LJX1" i="34"/>
  <c r="LJW1" i="34"/>
  <c r="LJV1" i="34"/>
  <c r="LJU1" i="34"/>
  <c r="LJT1" i="34"/>
  <c r="LJS1" i="34"/>
  <c r="LJR1" i="34"/>
  <c r="LJQ1" i="34"/>
  <c r="LJP1" i="34"/>
  <c r="LJO1" i="34"/>
  <c r="LJN1" i="34"/>
  <c r="LJM1" i="34"/>
  <c r="LJL1" i="34"/>
  <c r="LJK1" i="34"/>
  <c r="LJJ1" i="34"/>
  <c r="LJI1" i="34"/>
  <c r="LJH1" i="34"/>
  <c r="LJG1" i="34"/>
  <c r="LJF1" i="34"/>
  <c r="LJE1" i="34"/>
  <c r="LJD1" i="34"/>
  <c r="LJC1" i="34"/>
  <c r="LJB1" i="34"/>
  <c r="LJA1" i="34"/>
  <c r="LIZ1" i="34"/>
  <c r="LIY1" i="34"/>
  <c r="LIX1" i="34"/>
  <c r="LIW1" i="34"/>
  <c r="LIV1" i="34"/>
  <c r="LIU1" i="34"/>
  <c r="LIT1" i="34"/>
  <c r="LIS1" i="34"/>
  <c r="LIR1" i="34"/>
  <c r="LIQ1" i="34"/>
  <c r="LIP1" i="34"/>
  <c r="LIO1" i="34"/>
  <c r="LIN1" i="34"/>
  <c r="LIM1" i="34"/>
  <c r="LIL1" i="34"/>
  <c r="LIK1" i="34"/>
  <c r="LIJ1" i="34"/>
  <c r="LII1" i="34"/>
  <c r="LIH1" i="34"/>
  <c r="LIG1" i="34"/>
  <c r="LIF1" i="34"/>
  <c r="LIE1" i="34"/>
  <c r="LID1" i="34"/>
  <c r="LIC1" i="34"/>
  <c r="LIB1" i="34"/>
  <c r="LIA1" i="34"/>
  <c r="LHZ1" i="34"/>
  <c r="LHY1" i="34"/>
  <c r="LHX1" i="34"/>
  <c r="LHW1" i="34"/>
  <c r="LHV1" i="34"/>
  <c r="LHU1" i="34"/>
  <c r="LHT1" i="34"/>
  <c r="LHS1" i="34"/>
  <c r="LHR1" i="34"/>
  <c r="LHQ1" i="34"/>
  <c r="LHP1" i="34"/>
  <c r="LHO1" i="34"/>
  <c r="LHN1" i="34"/>
  <c r="LHM1" i="34"/>
  <c r="LHL1" i="34"/>
  <c r="LHK1" i="34"/>
  <c r="LHJ1" i="34"/>
  <c r="LHI1" i="34"/>
  <c r="LHH1" i="34"/>
  <c r="LHG1" i="34"/>
  <c r="LHF1" i="34"/>
  <c r="LHE1" i="34"/>
  <c r="LHD1" i="34"/>
  <c r="LHC1" i="34"/>
  <c r="LHB1" i="34"/>
  <c r="LHA1" i="34"/>
  <c r="LGZ1" i="34"/>
  <c r="LGY1" i="34"/>
  <c r="LGX1" i="34"/>
  <c r="LGW1" i="34"/>
  <c r="LGV1" i="34"/>
  <c r="LGU1" i="34"/>
  <c r="LGT1" i="34"/>
  <c r="LGS1" i="34"/>
  <c r="LGR1" i="34"/>
  <c r="LGQ1" i="34"/>
  <c r="LGP1" i="34"/>
  <c r="LGO1" i="34"/>
  <c r="LGN1" i="34"/>
  <c r="LGM1" i="34"/>
  <c r="LGL1" i="34"/>
  <c r="LGK1" i="34"/>
  <c r="LGJ1" i="34"/>
  <c r="LGI1" i="34"/>
  <c r="LGH1" i="34"/>
  <c r="LGG1" i="34"/>
  <c r="LGF1" i="34"/>
  <c r="LGE1" i="34"/>
  <c r="LGD1" i="34"/>
  <c r="LGC1" i="34"/>
  <c r="LGB1" i="34"/>
  <c r="LGA1" i="34"/>
  <c r="LFZ1" i="34"/>
  <c r="LFY1" i="34"/>
  <c r="LFX1" i="34"/>
  <c r="LFW1" i="34"/>
  <c r="LFV1" i="34"/>
  <c r="LFU1" i="34"/>
  <c r="LFT1" i="34"/>
  <c r="LFS1" i="34"/>
  <c r="LFR1" i="34"/>
  <c r="LFQ1" i="34"/>
  <c r="LFP1" i="34"/>
  <c r="LFO1" i="34"/>
  <c r="LFN1" i="34"/>
  <c r="LFM1" i="34"/>
  <c r="LFL1" i="34"/>
  <c r="LFK1" i="34"/>
  <c r="LFJ1" i="34"/>
  <c r="LFI1" i="34"/>
  <c r="LFH1" i="34"/>
  <c r="LFG1" i="34"/>
  <c r="LFF1" i="34"/>
  <c r="LFE1" i="34"/>
  <c r="LFD1" i="34"/>
  <c r="LFC1" i="34"/>
  <c r="LFB1" i="34"/>
  <c r="LFA1" i="34"/>
  <c r="LEZ1" i="34"/>
  <c r="LEY1" i="34"/>
  <c r="LEX1" i="34"/>
  <c r="LEW1" i="34"/>
  <c r="LEV1" i="34"/>
  <c r="LEU1" i="34"/>
  <c r="LET1" i="34"/>
  <c r="LES1" i="34"/>
  <c r="LER1" i="34"/>
  <c r="LEQ1" i="34"/>
  <c r="LEP1" i="34"/>
  <c r="LEO1" i="34"/>
  <c r="LEN1" i="34"/>
  <c r="LEM1" i="34"/>
  <c r="LEL1" i="34"/>
  <c r="LEK1" i="34"/>
  <c r="LEJ1" i="34"/>
  <c r="LEI1" i="34"/>
  <c r="LEH1" i="34"/>
  <c r="LEG1" i="34"/>
  <c r="LEF1" i="34"/>
  <c r="LEE1" i="34"/>
  <c r="LED1" i="34"/>
  <c r="LEC1" i="34"/>
  <c r="LEB1" i="34"/>
  <c r="LEA1" i="34"/>
  <c r="LDZ1" i="34"/>
  <c r="LDY1" i="34"/>
  <c r="LDX1" i="34"/>
  <c r="LDW1" i="34"/>
  <c r="LDV1" i="34"/>
  <c r="LDU1" i="34"/>
  <c r="LDT1" i="34"/>
  <c r="LDS1" i="34"/>
  <c r="LDR1" i="34"/>
  <c r="LDQ1" i="34"/>
  <c r="LDP1" i="34"/>
  <c r="LDO1" i="34"/>
  <c r="LDN1" i="34"/>
  <c r="LDM1" i="34"/>
  <c r="LDL1" i="34"/>
  <c r="LDK1" i="34"/>
  <c r="LDJ1" i="34"/>
  <c r="LDI1" i="34"/>
  <c r="LDH1" i="34"/>
  <c r="LDG1" i="34"/>
  <c r="LDF1" i="34"/>
  <c r="LDE1" i="34"/>
  <c r="LDD1" i="34"/>
  <c r="LDC1" i="34"/>
  <c r="LDB1" i="34"/>
  <c r="LDA1" i="34"/>
  <c r="LCZ1" i="34"/>
  <c r="LCY1" i="34"/>
  <c r="LCX1" i="34"/>
  <c r="LCW1" i="34"/>
  <c r="LCV1" i="34"/>
  <c r="LCU1" i="34"/>
  <c r="LCT1" i="34"/>
  <c r="LCS1" i="34"/>
  <c r="LCR1" i="34"/>
  <c r="LCQ1" i="34"/>
  <c r="LCP1" i="34"/>
  <c r="LCO1" i="34"/>
  <c r="LCN1" i="34"/>
  <c r="LCM1" i="34"/>
  <c r="LCL1" i="34"/>
  <c r="LCK1" i="34"/>
  <c r="LCJ1" i="34"/>
  <c r="LCI1" i="34"/>
  <c r="LCH1" i="34"/>
  <c r="LCG1" i="34"/>
  <c r="LCF1" i="34"/>
  <c r="LCE1" i="34"/>
  <c r="LCD1" i="34"/>
  <c r="LCC1" i="34"/>
  <c r="LCB1" i="34"/>
  <c r="LCA1" i="34"/>
  <c r="LBZ1" i="34"/>
  <c r="LBY1" i="34"/>
  <c r="LBX1" i="34"/>
  <c r="LBW1" i="34"/>
  <c r="LBV1" i="34"/>
  <c r="LBU1" i="34"/>
  <c r="LBT1" i="34"/>
  <c r="LBS1" i="34"/>
  <c r="LBR1" i="34"/>
  <c r="LBQ1" i="34"/>
  <c r="LBP1" i="34"/>
  <c r="LBO1" i="34"/>
  <c r="LBN1" i="34"/>
  <c r="LBM1" i="34"/>
  <c r="LBL1" i="34"/>
  <c r="LBK1" i="34"/>
  <c r="LBJ1" i="34"/>
  <c r="LBI1" i="34"/>
  <c r="LBH1" i="34"/>
  <c r="LBG1" i="34"/>
  <c r="LBF1" i="34"/>
  <c r="LBE1" i="34"/>
  <c r="LBD1" i="34"/>
  <c r="LBC1" i="34"/>
  <c r="LBB1" i="34"/>
  <c r="LBA1" i="34"/>
  <c r="LAZ1" i="34"/>
  <c r="LAY1" i="34"/>
  <c r="LAX1" i="34"/>
  <c r="LAW1" i="34"/>
  <c r="LAV1" i="34"/>
  <c r="LAU1" i="34"/>
  <c r="LAT1" i="34"/>
  <c r="LAS1" i="34"/>
  <c r="LAR1" i="34"/>
  <c r="LAQ1" i="34"/>
  <c r="LAP1" i="34"/>
  <c r="LAO1" i="34"/>
  <c r="LAN1" i="34"/>
  <c r="LAM1" i="34"/>
  <c r="LAL1" i="34"/>
  <c r="LAK1" i="34"/>
  <c r="LAJ1" i="34"/>
  <c r="LAI1" i="34"/>
  <c r="LAH1" i="34"/>
  <c r="LAG1" i="34"/>
  <c r="LAF1" i="34"/>
  <c r="LAE1" i="34"/>
  <c r="LAD1" i="34"/>
  <c r="LAC1" i="34"/>
  <c r="LAB1" i="34"/>
  <c r="LAA1" i="34"/>
  <c r="KZZ1" i="34"/>
  <c r="KZY1" i="34"/>
  <c r="KZX1" i="34"/>
  <c r="KZW1" i="34"/>
  <c r="KZV1" i="34"/>
  <c r="KZU1" i="34"/>
  <c r="KZT1" i="34"/>
  <c r="KZS1" i="34"/>
  <c r="KZR1" i="34"/>
  <c r="KZQ1" i="34"/>
  <c r="KZP1" i="34"/>
  <c r="KZO1" i="34"/>
  <c r="KZN1" i="34"/>
  <c r="KZM1" i="34"/>
  <c r="KZL1" i="34"/>
  <c r="KZK1" i="34"/>
  <c r="KZJ1" i="34"/>
  <c r="KZI1" i="34"/>
  <c r="KZH1" i="34"/>
  <c r="KZG1" i="34"/>
  <c r="KZF1" i="34"/>
  <c r="KZE1" i="34"/>
  <c r="KZD1" i="34"/>
  <c r="KZC1" i="34"/>
  <c r="KZB1" i="34"/>
  <c r="KZA1" i="34"/>
  <c r="KYZ1" i="34"/>
  <c r="KYY1" i="34"/>
  <c r="KYX1" i="34"/>
  <c r="KYW1" i="34"/>
  <c r="KYV1" i="34"/>
  <c r="KYU1" i="34"/>
  <c r="KYT1" i="34"/>
  <c r="KYS1" i="34"/>
  <c r="KYR1" i="34"/>
  <c r="KYQ1" i="34"/>
  <c r="KYP1" i="34"/>
  <c r="KYO1" i="34"/>
  <c r="KYN1" i="34"/>
  <c r="KYM1" i="34"/>
  <c r="KYL1" i="34"/>
  <c r="KYK1" i="34"/>
  <c r="KYJ1" i="34"/>
  <c r="KYI1" i="34"/>
  <c r="KYH1" i="34"/>
  <c r="KYG1" i="34"/>
  <c r="KYF1" i="34"/>
  <c r="KYE1" i="34"/>
  <c r="KYD1" i="34"/>
  <c r="KYC1" i="34"/>
  <c r="KYB1" i="34"/>
  <c r="KYA1" i="34"/>
  <c r="KXZ1" i="34"/>
  <c r="KXY1" i="34"/>
  <c r="KXX1" i="34"/>
  <c r="KXW1" i="34"/>
  <c r="KXV1" i="34"/>
  <c r="KXU1" i="34"/>
  <c r="KXT1" i="34"/>
  <c r="KXS1" i="34"/>
  <c r="KXR1" i="34"/>
  <c r="KXQ1" i="34"/>
  <c r="KXP1" i="34"/>
  <c r="KXO1" i="34"/>
  <c r="KXN1" i="34"/>
  <c r="KXM1" i="34"/>
  <c r="KXL1" i="34"/>
  <c r="KXK1" i="34"/>
  <c r="KXJ1" i="34"/>
  <c r="KXI1" i="34"/>
  <c r="KXH1" i="34"/>
  <c r="KXG1" i="34"/>
  <c r="KXF1" i="34"/>
  <c r="KXE1" i="34"/>
  <c r="KXD1" i="34"/>
  <c r="KXC1" i="34"/>
  <c r="KXB1" i="34"/>
  <c r="KXA1" i="34"/>
  <c r="KWZ1" i="34"/>
  <c r="KWY1" i="34"/>
  <c r="KWX1" i="34"/>
  <c r="KWW1" i="34"/>
  <c r="KWV1" i="34"/>
  <c r="KWU1" i="34"/>
  <c r="KWT1" i="34"/>
  <c r="KWS1" i="34"/>
  <c r="KWR1" i="34"/>
  <c r="KWQ1" i="34"/>
  <c r="KWP1" i="34"/>
  <c r="KWO1" i="34"/>
  <c r="KWN1" i="34"/>
  <c r="KWM1" i="34"/>
  <c r="KWL1" i="34"/>
  <c r="KWK1" i="34"/>
  <c r="KWJ1" i="34"/>
  <c r="KWI1" i="34"/>
  <c r="KWH1" i="34"/>
  <c r="KWG1" i="34"/>
  <c r="KWF1" i="34"/>
  <c r="KWE1" i="34"/>
  <c r="KWD1" i="34"/>
  <c r="KWC1" i="34"/>
  <c r="KWB1" i="34"/>
  <c r="KWA1" i="34"/>
  <c r="KVZ1" i="34"/>
  <c r="KVY1" i="34"/>
  <c r="KVX1" i="34"/>
  <c r="KVW1" i="34"/>
  <c r="KVV1" i="34"/>
  <c r="KVU1" i="34"/>
  <c r="KVT1" i="34"/>
  <c r="KVS1" i="34"/>
  <c r="KVR1" i="34"/>
  <c r="KVQ1" i="34"/>
  <c r="KVP1" i="34"/>
  <c r="KVO1" i="34"/>
  <c r="KVN1" i="34"/>
  <c r="KVM1" i="34"/>
  <c r="KVL1" i="34"/>
  <c r="KVK1" i="34"/>
  <c r="KVJ1" i="34"/>
  <c r="KVI1" i="34"/>
  <c r="KVH1" i="34"/>
  <c r="KVG1" i="34"/>
  <c r="KVF1" i="34"/>
  <c r="KVE1" i="34"/>
  <c r="KVD1" i="34"/>
  <c r="KVC1" i="34"/>
  <c r="KVB1" i="34"/>
  <c r="KVA1" i="34"/>
  <c r="KUZ1" i="34"/>
  <c r="KUY1" i="34"/>
  <c r="KUX1" i="34"/>
  <c r="KUW1" i="34"/>
  <c r="KUV1" i="34"/>
  <c r="KUU1" i="34"/>
  <c r="KUT1" i="34"/>
  <c r="KUS1" i="34"/>
  <c r="KUR1" i="34"/>
  <c r="KUQ1" i="34"/>
  <c r="KUP1" i="34"/>
  <c r="KUO1" i="34"/>
  <c r="KUN1" i="34"/>
  <c r="KUM1" i="34"/>
  <c r="KUL1" i="34"/>
  <c r="KUK1" i="34"/>
  <c r="KUJ1" i="34"/>
  <c r="KUI1" i="34"/>
  <c r="KUH1" i="34"/>
  <c r="KUG1" i="34"/>
  <c r="KUF1" i="34"/>
  <c r="KUE1" i="34"/>
  <c r="KUD1" i="34"/>
  <c r="KUC1" i="34"/>
  <c r="KUB1" i="34"/>
  <c r="KUA1" i="34"/>
  <c r="KTZ1" i="34"/>
  <c r="KTY1" i="34"/>
  <c r="KTX1" i="34"/>
  <c r="KTW1" i="34"/>
  <c r="KTV1" i="34"/>
  <c r="KTU1" i="34"/>
  <c r="KTT1" i="34"/>
  <c r="KTS1" i="34"/>
  <c r="KTR1" i="34"/>
  <c r="KTQ1" i="34"/>
  <c r="KTP1" i="34"/>
  <c r="KTO1" i="34"/>
  <c r="KTN1" i="34"/>
  <c r="KTM1" i="34"/>
  <c r="KTL1" i="34"/>
  <c r="KTK1" i="34"/>
  <c r="KTJ1" i="34"/>
  <c r="KTI1" i="34"/>
  <c r="KTH1" i="34"/>
  <c r="KTG1" i="34"/>
  <c r="KTF1" i="34"/>
  <c r="KTE1" i="34"/>
  <c r="KTD1" i="34"/>
  <c r="KTC1" i="34"/>
  <c r="KTB1" i="34"/>
  <c r="KTA1" i="34"/>
  <c r="KSZ1" i="34"/>
  <c r="KSY1" i="34"/>
  <c r="KSX1" i="34"/>
  <c r="KSW1" i="34"/>
  <c r="KSV1" i="34"/>
  <c r="KSU1" i="34"/>
  <c r="KST1" i="34"/>
  <c r="KSS1" i="34"/>
  <c r="KSR1" i="34"/>
  <c r="KSQ1" i="34"/>
  <c r="KSP1" i="34"/>
  <c r="KSO1" i="34"/>
  <c r="KSN1" i="34"/>
  <c r="KSM1" i="34"/>
  <c r="KSL1" i="34"/>
  <c r="KSK1" i="34"/>
  <c r="KSJ1" i="34"/>
  <c r="KSI1" i="34"/>
  <c r="KSH1" i="34"/>
  <c r="KSG1" i="34"/>
  <c r="KSF1" i="34"/>
  <c r="KSE1" i="34"/>
  <c r="KSD1" i="34"/>
  <c r="KSC1" i="34"/>
  <c r="KSB1" i="34"/>
  <c r="KSA1" i="34"/>
  <c r="KRZ1" i="34"/>
  <c r="KRY1" i="34"/>
  <c r="KRX1" i="34"/>
  <c r="KRW1" i="34"/>
  <c r="KRV1" i="34"/>
  <c r="KRU1" i="34"/>
  <c r="KRT1" i="34"/>
  <c r="KRS1" i="34"/>
  <c r="KRR1" i="34"/>
  <c r="KRQ1" i="34"/>
  <c r="KRP1" i="34"/>
  <c r="KRO1" i="34"/>
  <c r="KRN1" i="34"/>
  <c r="KRM1" i="34"/>
  <c r="KRL1" i="34"/>
  <c r="KRK1" i="34"/>
  <c r="KRJ1" i="34"/>
  <c r="KRI1" i="34"/>
  <c r="KRH1" i="34"/>
  <c r="KRG1" i="34"/>
  <c r="KRF1" i="34"/>
  <c r="KRE1" i="34"/>
  <c r="KRD1" i="34"/>
  <c r="KRC1" i="34"/>
  <c r="KRB1" i="34"/>
  <c r="KRA1" i="34"/>
  <c r="KQZ1" i="34"/>
  <c r="KQY1" i="34"/>
  <c r="KQX1" i="34"/>
  <c r="KQW1" i="34"/>
  <c r="KQV1" i="34"/>
  <c r="KQU1" i="34"/>
  <c r="KQT1" i="34"/>
  <c r="KQS1" i="34"/>
  <c r="KQR1" i="34"/>
  <c r="KQQ1" i="34"/>
  <c r="KQP1" i="34"/>
  <c r="KQO1" i="34"/>
  <c r="KQN1" i="34"/>
  <c r="KQM1" i="34"/>
  <c r="KQL1" i="34"/>
  <c r="KQK1" i="34"/>
  <c r="KQJ1" i="34"/>
  <c r="KQI1" i="34"/>
  <c r="KQH1" i="34"/>
  <c r="KQG1" i="34"/>
  <c r="KQF1" i="34"/>
  <c r="KQE1" i="34"/>
  <c r="KQD1" i="34"/>
  <c r="KQC1" i="34"/>
  <c r="KQB1" i="34"/>
  <c r="KQA1" i="34"/>
  <c r="KPZ1" i="34"/>
  <c r="KPY1" i="34"/>
  <c r="KPX1" i="34"/>
  <c r="KPW1" i="34"/>
  <c r="KPV1" i="34"/>
  <c r="KPU1" i="34"/>
  <c r="KPT1" i="34"/>
  <c r="KPS1" i="34"/>
  <c r="KPR1" i="34"/>
  <c r="KPQ1" i="34"/>
  <c r="KPP1" i="34"/>
  <c r="KPO1" i="34"/>
  <c r="KPN1" i="34"/>
  <c r="KPM1" i="34"/>
  <c r="KPL1" i="34"/>
  <c r="KPK1" i="34"/>
  <c r="KPJ1" i="34"/>
  <c r="KPI1" i="34"/>
  <c r="KPH1" i="34"/>
  <c r="KPG1" i="34"/>
  <c r="KPF1" i="34"/>
  <c r="KPE1" i="34"/>
  <c r="KPD1" i="34"/>
  <c r="KPC1" i="34"/>
  <c r="KPB1" i="34"/>
  <c r="KPA1" i="34"/>
  <c r="KOZ1" i="34"/>
  <c r="KOY1" i="34"/>
  <c r="KOX1" i="34"/>
  <c r="KOW1" i="34"/>
  <c r="KOV1" i="34"/>
  <c r="KOU1" i="34"/>
  <c r="KOT1" i="34"/>
  <c r="KOS1" i="34"/>
  <c r="KOR1" i="34"/>
  <c r="KOQ1" i="34"/>
  <c r="KOP1" i="34"/>
  <c r="KOO1" i="34"/>
  <c r="KON1" i="34"/>
  <c r="KOM1" i="34"/>
  <c r="KOL1" i="34"/>
  <c r="KOK1" i="34"/>
  <c r="KOJ1" i="34"/>
  <c r="KOI1" i="34"/>
  <c r="KOH1" i="34"/>
  <c r="KOG1" i="34"/>
  <c r="KOF1" i="34"/>
  <c r="KOE1" i="34"/>
  <c r="KOD1" i="34"/>
  <c r="KOC1" i="34"/>
  <c r="KOB1" i="34"/>
  <c r="KOA1" i="34"/>
  <c r="KNZ1" i="34"/>
  <c r="KNY1" i="34"/>
  <c r="KNX1" i="34"/>
  <c r="KNW1" i="34"/>
  <c r="KNV1" i="34"/>
  <c r="KNU1" i="34"/>
  <c r="KNT1" i="34"/>
  <c r="KNS1" i="34"/>
  <c r="KNR1" i="34"/>
  <c r="KNQ1" i="34"/>
  <c r="KNP1" i="34"/>
  <c r="KNO1" i="34"/>
  <c r="KNN1" i="34"/>
  <c r="KNM1" i="34"/>
  <c r="KNL1" i="34"/>
  <c r="KNK1" i="34"/>
  <c r="KNJ1" i="34"/>
  <c r="KNI1" i="34"/>
  <c r="KNH1" i="34"/>
  <c r="KNG1" i="34"/>
  <c r="KNF1" i="34"/>
  <c r="KNE1" i="34"/>
  <c r="KND1" i="34"/>
  <c r="KNC1" i="34"/>
  <c r="KNB1" i="34"/>
  <c r="KNA1" i="34"/>
  <c r="KMZ1" i="34"/>
  <c r="KMY1" i="34"/>
  <c r="KMX1" i="34"/>
  <c r="KMW1" i="34"/>
  <c r="KMV1" i="34"/>
  <c r="KMU1" i="34"/>
  <c r="KMT1" i="34"/>
  <c r="KMS1" i="34"/>
  <c r="KMR1" i="34"/>
  <c r="KMQ1" i="34"/>
  <c r="KMP1" i="34"/>
  <c r="KMO1" i="34"/>
  <c r="KMN1" i="34"/>
  <c r="KMM1" i="34"/>
  <c r="KML1" i="34"/>
  <c r="KMK1" i="34"/>
  <c r="KMJ1" i="34"/>
  <c r="KMI1" i="34"/>
  <c r="KMH1" i="34"/>
  <c r="KMG1" i="34"/>
  <c r="KMF1" i="34"/>
  <c r="KME1" i="34"/>
  <c r="KMD1" i="34"/>
  <c r="KMC1" i="34"/>
  <c r="KMB1" i="34"/>
  <c r="KMA1" i="34"/>
  <c r="KLZ1" i="34"/>
  <c r="KLY1" i="34"/>
  <c r="KLX1" i="34"/>
  <c r="KLW1" i="34"/>
  <c r="KLV1" i="34"/>
  <c r="KLU1" i="34"/>
  <c r="KLT1" i="34"/>
  <c r="KLS1" i="34"/>
  <c r="KLR1" i="34"/>
  <c r="KLQ1" i="34"/>
  <c r="KLP1" i="34"/>
  <c r="KLO1" i="34"/>
  <c r="KLN1" i="34"/>
  <c r="KLM1" i="34"/>
  <c r="KLL1" i="34"/>
  <c r="KLK1" i="34"/>
  <c r="KLJ1" i="34"/>
  <c r="KLI1" i="34"/>
  <c r="KLH1" i="34"/>
  <c r="KLG1" i="34"/>
  <c r="KLF1" i="34"/>
  <c r="KLE1" i="34"/>
  <c r="KLD1" i="34"/>
  <c r="KLC1" i="34"/>
  <c r="KLB1" i="34"/>
  <c r="KLA1" i="34"/>
  <c r="KKZ1" i="34"/>
  <c r="KKY1" i="34"/>
  <c r="KKX1" i="34"/>
  <c r="KKW1" i="34"/>
  <c r="KKV1" i="34"/>
  <c r="KKU1" i="34"/>
  <c r="KKT1" i="34"/>
  <c r="KKS1" i="34"/>
  <c r="KKR1" i="34"/>
  <c r="KKQ1" i="34"/>
  <c r="KKP1" i="34"/>
  <c r="KKO1" i="34"/>
  <c r="KKN1" i="34"/>
  <c r="KKM1" i="34"/>
  <c r="KKL1" i="34"/>
  <c r="KKK1" i="34"/>
  <c r="KKJ1" i="34"/>
  <c r="KKI1" i="34"/>
  <c r="KKH1" i="34"/>
  <c r="KKG1" i="34"/>
  <c r="KKF1" i="34"/>
  <c r="KKE1" i="34"/>
  <c r="KKD1" i="34"/>
  <c r="KKC1" i="34"/>
  <c r="KKB1" i="34"/>
  <c r="KKA1" i="34"/>
  <c r="KJZ1" i="34"/>
  <c r="KJY1" i="34"/>
  <c r="KJX1" i="34"/>
  <c r="KJW1" i="34"/>
  <c r="KJV1" i="34"/>
  <c r="KJU1" i="34"/>
  <c r="KJT1" i="34"/>
  <c r="KJS1" i="34"/>
  <c r="KJR1" i="34"/>
  <c r="KJQ1" i="34"/>
  <c r="KJP1" i="34"/>
  <c r="KJO1" i="34"/>
  <c r="KJN1" i="34"/>
  <c r="KJM1" i="34"/>
  <c r="KJL1" i="34"/>
  <c r="KJK1" i="34"/>
  <c r="KJJ1" i="34"/>
  <c r="KJI1" i="34"/>
  <c r="KJH1" i="34"/>
  <c r="KJG1" i="34"/>
  <c r="KJF1" i="34"/>
  <c r="KJE1" i="34"/>
  <c r="KJD1" i="34"/>
  <c r="KJC1" i="34"/>
  <c r="KJB1" i="34"/>
  <c r="KJA1" i="34"/>
  <c r="KIZ1" i="34"/>
  <c r="KIY1" i="34"/>
  <c r="KIX1" i="34"/>
  <c r="KIW1" i="34"/>
  <c r="KIV1" i="34"/>
  <c r="KIU1" i="34"/>
  <c r="KIT1" i="34"/>
  <c r="KIS1" i="34"/>
  <c r="KIR1" i="34"/>
  <c r="KIQ1" i="34"/>
  <c r="KIP1" i="34"/>
  <c r="KIO1" i="34"/>
  <c r="KIN1" i="34"/>
  <c r="KIM1" i="34"/>
  <c r="KIL1" i="34"/>
  <c r="KIK1" i="34"/>
  <c r="KIJ1" i="34"/>
  <c r="KII1" i="34"/>
  <c r="KIH1" i="34"/>
  <c r="KIG1" i="34"/>
  <c r="KIF1" i="34"/>
  <c r="KIE1" i="34"/>
  <c r="KID1" i="34"/>
  <c r="KIC1" i="34"/>
  <c r="KIB1" i="34"/>
  <c r="KIA1" i="34"/>
  <c r="KHZ1" i="34"/>
  <c r="KHY1" i="34"/>
  <c r="KHX1" i="34"/>
  <c r="KHW1" i="34"/>
  <c r="KHV1" i="34"/>
  <c r="KHU1" i="34"/>
  <c r="KHT1" i="34"/>
  <c r="KHS1" i="34"/>
  <c r="KHR1" i="34"/>
  <c r="KHQ1" i="34"/>
  <c r="KHP1" i="34"/>
  <c r="KHO1" i="34"/>
  <c r="KHN1" i="34"/>
  <c r="KHM1" i="34"/>
  <c r="KHL1" i="34"/>
  <c r="KHK1" i="34"/>
  <c r="KHJ1" i="34"/>
  <c r="KHI1" i="34"/>
  <c r="KHH1" i="34"/>
  <c r="KHG1" i="34"/>
  <c r="KHF1" i="34"/>
  <c r="KHE1" i="34"/>
  <c r="KHD1" i="34"/>
  <c r="KHC1" i="34"/>
  <c r="KHB1" i="34"/>
  <c r="KHA1" i="34"/>
  <c r="KGZ1" i="34"/>
  <c r="KGY1" i="34"/>
  <c r="KGX1" i="34"/>
  <c r="KGW1" i="34"/>
  <c r="KGV1" i="34"/>
  <c r="KGU1" i="34"/>
  <c r="KGT1" i="34"/>
  <c r="KGS1" i="34"/>
  <c r="KGR1" i="34"/>
  <c r="KGQ1" i="34"/>
  <c r="KGP1" i="34"/>
  <c r="KGO1" i="34"/>
  <c r="KGN1" i="34"/>
  <c r="KGM1" i="34"/>
  <c r="KGL1" i="34"/>
  <c r="KGK1" i="34"/>
  <c r="KGJ1" i="34"/>
  <c r="KGI1" i="34"/>
  <c r="KGH1" i="34"/>
  <c r="KGG1" i="34"/>
  <c r="KGF1" i="34"/>
  <c r="KGE1" i="34"/>
  <c r="KGD1" i="34"/>
  <c r="KGC1" i="34"/>
  <c r="KGB1" i="34"/>
  <c r="KGA1" i="34"/>
  <c r="KFZ1" i="34"/>
  <c r="KFY1" i="34"/>
  <c r="KFX1" i="34"/>
  <c r="KFW1" i="34"/>
  <c r="KFV1" i="34"/>
  <c r="KFU1" i="34"/>
  <c r="KFT1" i="34"/>
  <c r="KFS1" i="34"/>
  <c r="KFR1" i="34"/>
  <c r="KFQ1" i="34"/>
  <c r="KFP1" i="34"/>
  <c r="KFO1" i="34"/>
  <c r="KFN1" i="34"/>
  <c r="KFM1" i="34"/>
  <c r="KFL1" i="34"/>
  <c r="KFK1" i="34"/>
  <c r="KFJ1" i="34"/>
  <c r="KFI1" i="34"/>
  <c r="KFH1" i="34"/>
  <c r="KFG1" i="34"/>
  <c r="KFF1" i="34"/>
  <c r="KFE1" i="34"/>
  <c r="KFD1" i="34"/>
  <c r="KFC1" i="34"/>
  <c r="KFB1" i="34"/>
  <c r="KFA1" i="34"/>
  <c r="KEZ1" i="34"/>
  <c r="KEY1" i="34"/>
  <c r="KEX1" i="34"/>
  <c r="KEW1" i="34"/>
  <c r="KEV1" i="34"/>
  <c r="KEU1" i="34"/>
  <c r="KET1" i="34"/>
  <c r="KES1" i="34"/>
  <c r="KER1" i="34"/>
  <c r="KEQ1" i="34"/>
  <c r="KEP1" i="34"/>
  <c r="KEO1" i="34"/>
  <c r="KEN1" i="34"/>
  <c r="KEM1" i="34"/>
  <c r="KEL1" i="34"/>
  <c r="KEK1" i="34"/>
  <c r="KEJ1" i="34"/>
  <c r="KEI1" i="34"/>
  <c r="KEH1" i="34"/>
  <c r="KEG1" i="34"/>
  <c r="KEF1" i="34"/>
  <c r="KEE1" i="34"/>
  <c r="KED1" i="34"/>
  <c r="KEC1" i="34"/>
  <c r="KEB1" i="34"/>
  <c r="KEA1" i="34"/>
  <c r="KDZ1" i="34"/>
  <c r="KDY1" i="34"/>
  <c r="KDX1" i="34"/>
  <c r="KDW1" i="34"/>
  <c r="KDV1" i="34"/>
  <c r="KDU1" i="34"/>
  <c r="KDT1" i="34"/>
  <c r="KDS1" i="34"/>
  <c r="KDR1" i="34"/>
  <c r="KDQ1" i="34"/>
  <c r="KDP1" i="34"/>
  <c r="KDO1" i="34"/>
  <c r="KDN1" i="34"/>
  <c r="KDM1" i="34"/>
  <c r="KDL1" i="34"/>
  <c r="KDK1" i="34"/>
  <c r="KDJ1" i="34"/>
  <c r="KDI1" i="34"/>
  <c r="KDH1" i="34"/>
  <c r="KDG1" i="34"/>
  <c r="KDF1" i="34"/>
  <c r="KDE1" i="34"/>
  <c r="KDD1" i="34"/>
  <c r="KDC1" i="34"/>
  <c r="KDB1" i="34"/>
  <c r="KDA1" i="34"/>
  <c r="KCZ1" i="34"/>
  <c r="KCY1" i="34"/>
  <c r="KCX1" i="34"/>
  <c r="KCW1" i="34"/>
  <c r="KCV1" i="34"/>
  <c r="KCU1" i="34"/>
  <c r="KCT1" i="34"/>
  <c r="KCS1" i="34"/>
  <c r="KCR1" i="34"/>
  <c r="KCQ1" i="34"/>
  <c r="KCP1" i="34"/>
  <c r="KCO1" i="34"/>
  <c r="KCN1" i="34"/>
  <c r="KCM1" i="34"/>
  <c r="KCL1" i="34"/>
  <c r="KCK1" i="34"/>
  <c r="KCJ1" i="34"/>
  <c r="KCI1" i="34"/>
  <c r="KCH1" i="34"/>
  <c r="KCG1" i="34"/>
  <c r="KCF1" i="34"/>
  <c r="KCE1" i="34"/>
  <c r="KCD1" i="34"/>
  <c r="KCC1" i="34"/>
  <c r="KCB1" i="34"/>
  <c r="KCA1" i="34"/>
  <c r="KBZ1" i="34"/>
  <c r="KBY1" i="34"/>
  <c r="KBX1" i="34"/>
  <c r="KBW1" i="34"/>
  <c r="KBV1" i="34"/>
  <c r="KBU1" i="34"/>
  <c r="KBT1" i="34"/>
  <c r="KBS1" i="34"/>
  <c r="KBR1" i="34"/>
  <c r="KBQ1" i="34"/>
  <c r="KBP1" i="34"/>
  <c r="KBO1" i="34"/>
  <c r="KBN1" i="34"/>
  <c r="KBM1" i="34"/>
  <c r="KBL1" i="34"/>
  <c r="KBK1" i="34"/>
  <c r="KBJ1" i="34"/>
  <c r="KBI1" i="34"/>
  <c r="KBH1" i="34"/>
  <c r="KBG1" i="34"/>
  <c r="KBF1" i="34"/>
  <c r="KBE1" i="34"/>
  <c r="KBD1" i="34"/>
  <c r="KBC1" i="34"/>
  <c r="KBB1" i="34"/>
  <c r="KBA1" i="34"/>
  <c r="KAZ1" i="34"/>
  <c r="KAY1" i="34"/>
  <c r="KAX1" i="34"/>
  <c r="KAW1" i="34"/>
  <c r="KAV1" i="34"/>
  <c r="KAU1" i="34"/>
  <c r="KAT1" i="34"/>
  <c r="KAS1" i="34"/>
  <c r="KAR1" i="34"/>
  <c r="KAQ1" i="34"/>
  <c r="KAP1" i="34"/>
  <c r="KAO1" i="34"/>
  <c r="KAN1" i="34"/>
  <c r="KAM1" i="34"/>
  <c r="KAL1" i="34"/>
  <c r="KAK1" i="34"/>
  <c r="KAJ1" i="34"/>
  <c r="KAI1" i="34"/>
  <c r="KAH1" i="34"/>
  <c r="KAG1" i="34"/>
  <c r="KAF1" i="34"/>
  <c r="KAE1" i="34"/>
  <c r="KAD1" i="34"/>
  <c r="KAC1" i="34"/>
  <c r="KAB1" i="34"/>
  <c r="KAA1" i="34"/>
  <c r="JZZ1" i="34"/>
  <c r="JZY1" i="34"/>
  <c r="JZX1" i="34"/>
  <c r="JZW1" i="34"/>
  <c r="JZV1" i="34"/>
  <c r="JZU1" i="34"/>
  <c r="JZT1" i="34"/>
  <c r="JZS1" i="34"/>
  <c r="JZR1" i="34"/>
  <c r="JZQ1" i="34"/>
  <c r="JZP1" i="34"/>
  <c r="JZO1" i="34"/>
  <c r="JZN1" i="34"/>
  <c r="JZM1" i="34"/>
  <c r="JZL1" i="34"/>
  <c r="JZK1" i="34"/>
  <c r="JZJ1" i="34"/>
  <c r="JZI1" i="34"/>
  <c r="JZH1" i="34"/>
  <c r="JZG1" i="34"/>
  <c r="JZF1" i="34"/>
  <c r="JZE1" i="34"/>
  <c r="JZD1" i="34"/>
  <c r="JZC1" i="34"/>
  <c r="JZB1" i="34"/>
  <c r="JZA1" i="34"/>
  <c r="JYZ1" i="34"/>
  <c r="JYY1" i="34"/>
  <c r="JYX1" i="34"/>
  <c r="JYW1" i="34"/>
  <c r="JYV1" i="34"/>
  <c r="JYU1" i="34"/>
  <c r="JYT1" i="34"/>
  <c r="JYS1" i="34"/>
  <c r="JYR1" i="34"/>
  <c r="JYQ1" i="34"/>
  <c r="JYP1" i="34"/>
  <c r="JYO1" i="34"/>
  <c r="JYN1" i="34"/>
  <c r="JYM1" i="34"/>
  <c r="JYL1" i="34"/>
  <c r="JYK1" i="34"/>
  <c r="JYJ1" i="34"/>
  <c r="JYI1" i="34"/>
  <c r="JYH1" i="34"/>
  <c r="JYG1" i="34"/>
  <c r="JYF1" i="34"/>
  <c r="JYE1" i="34"/>
  <c r="JYD1" i="34"/>
  <c r="JYC1" i="34"/>
  <c r="JYB1" i="34"/>
  <c r="JYA1" i="34"/>
  <c r="JXZ1" i="34"/>
  <c r="JXY1" i="34"/>
  <c r="JXX1" i="34"/>
  <c r="JXW1" i="34"/>
  <c r="JXV1" i="34"/>
  <c r="JXU1" i="34"/>
  <c r="JXT1" i="34"/>
  <c r="JXS1" i="34"/>
  <c r="JXR1" i="34"/>
  <c r="JXQ1" i="34"/>
  <c r="JXP1" i="34"/>
  <c r="JXO1" i="34"/>
  <c r="JXN1" i="34"/>
  <c r="JXM1" i="34"/>
  <c r="JXL1" i="34"/>
  <c r="JXK1" i="34"/>
  <c r="JXJ1" i="34"/>
  <c r="JXI1" i="34"/>
  <c r="JXH1" i="34"/>
  <c r="JXG1" i="34"/>
  <c r="JXF1" i="34"/>
  <c r="JXE1" i="34"/>
  <c r="JXD1" i="34"/>
  <c r="JXC1" i="34"/>
  <c r="JXB1" i="34"/>
  <c r="JXA1" i="34"/>
  <c r="JWZ1" i="34"/>
  <c r="JWY1" i="34"/>
  <c r="JWX1" i="34"/>
  <c r="JWW1" i="34"/>
  <c r="JWV1" i="34"/>
  <c r="JWU1" i="34"/>
  <c r="JWT1" i="34"/>
  <c r="JWS1" i="34"/>
  <c r="JWR1" i="34"/>
  <c r="JWQ1" i="34"/>
  <c r="JWP1" i="34"/>
  <c r="JWO1" i="34"/>
  <c r="JWN1" i="34"/>
  <c r="JWM1" i="34"/>
  <c r="JWL1" i="34"/>
  <c r="JWK1" i="34"/>
  <c r="JWJ1" i="34"/>
  <c r="JWI1" i="34"/>
  <c r="JWH1" i="34"/>
  <c r="JWG1" i="34"/>
  <c r="JWF1" i="34"/>
  <c r="JWE1" i="34"/>
  <c r="JWD1" i="34"/>
  <c r="JWC1" i="34"/>
  <c r="JWB1" i="34"/>
  <c r="JWA1" i="34"/>
  <c r="JVZ1" i="34"/>
  <c r="JVY1" i="34"/>
  <c r="JVX1" i="34"/>
  <c r="JVW1" i="34"/>
  <c r="JVV1" i="34"/>
  <c r="JVU1" i="34"/>
  <c r="JVT1" i="34"/>
  <c r="JVS1" i="34"/>
  <c r="JVR1" i="34"/>
  <c r="JVQ1" i="34"/>
  <c r="JVP1" i="34"/>
  <c r="JVO1" i="34"/>
  <c r="JVN1" i="34"/>
  <c r="JVM1" i="34"/>
  <c r="JVL1" i="34"/>
  <c r="JVK1" i="34"/>
  <c r="JVJ1" i="34"/>
  <c r="JVI1" i="34"/>
  <c r="JVH1" i="34"/>
  <c r="JVG1" i="34"/>
  <c r="JVF1" i="34"/>
  <c r="JVE1" i="34"/>
  <c r="JVD1" i="34"/>
  <c r="JVC1" i="34"/>
  <c r="JVB1" i="34"/>
  <c r="JVA1" i="34"/>
  <c r="JUZ1" i="34"/>
  <c r="JUY1" i="34"/>
  <c r="JUX1" i="34"/>
  <c r="JUW1" i="34"/>
  <c r="JUV1" i="34"/>
  <c r="JUU1" i="34"/>
  <c r="JUT1" i="34"/>
  <c r="JUS1" i="34"/>
  <c r="JUR1" i="34"/>
  <c r="JUQ1" i="34"/>
  <c r="JUP1" i="34"/>
  <c r="JUO1" i="34"/>
  <c r="JUN1" i="34"/>
  <c r="JUM1" i="34"/>
  <c r="JUL1" i="34"/>
  <c r="JUK1" i="34"/>
  <c r="JUJ1" i="34"/>
  <c r="JUI1" i="34"/>
  <c r="JUH1" i="34"/>
  <c r="JUG1" i="34"/>
  <c r="JUF1" i="34"/>
  <c r="JUE1" i="34"/>
  <c r="JUD1" i="34"/>
  <c r="JUC1" i="34"/>
  <c r="JUB1" i="34"/>
  <c r="JUA1" i="34"/>
  <c r="JTZ1" i="34"/>
  <c r="JTY1" i="34"/>
  <c r="JTX1" i="34"/>
  <c r="JTW1" i="34"/>
  <c r="JTV1" i="34"/>
  <c r="JTU1" i="34"/>
  <c r="JTT1" i="34"/>
  <c r="JTS1" i="34"/>
  <c r="JTR1" i="34"/>
  <c r="JTQ1" i="34"/>
  <c r="JTP1" i="34"/>
  <c r="JTO1" i="34"/>
  <c r="JTN1" i="34"/>
  <c r="JTM1" i="34"/>
  <c r="JTL1" i="34"/>
  <c r="JTK1" i="34"/>
  <c r="JTJ1" i="34"/>
  <c r="JTI1" i="34"/>
  <c r="JTH1" i="34"/>
  <c r="JTG1" i="34"/>
  <c r="JTF1" i="34"/>
  <c r="JTE1" i="34"/>
  <c r="JTD1" i="34"/>
  <c r="JTC1" i="34"/>
  <c r="JTB1" i="34"/>
  <c r="JTA1" i="34"/>
  <c r="JSZ1" i="34"/>
  <c r="JSY1" i="34"/>
  <c r="JSX1" i="34"/>
  <c r="JSW1" i="34"/>
  <c r="JSV1" i="34"/>
  <c r="JSU1" i="34"/>
  <c r="JST1" i="34"/>
  <c r="JSS1" i="34"/>
  <c r="JSR1" i="34"/>
  <c r="JSQ1" i="34"/>
  <c r="JSP1" i="34"/>
  <c r="JSO1" i="34"/>
  <c r="JSN1" i="34"/>
  <c r="JSM1" i="34"/>
  <c r="JSL1" i="34"/>
  <c r="JSK1" i="34"/>
  <c r="JSJ1" i="34"/>
  <c r="JSI1" i="34"/>
  <c r="JSH1" i="34"/>
  <c r="JSG1" i="34"/>
  <c r="JSF1" i="34"/>
  <c r="JSE1" i="34"/>
  <c r="JSD1" i="34"/>
  <c r="JSC1" i="34"/>
  <c r="JSB1" i="34"/>
  <c r="JSA1" i="34"/>
  <c r="JRZ1" i="34"/>
  <c r="JRY1" i="34"/>
  <c r="JRX1" i="34"/>
  <c r="JRW1" i="34"/>
  <c r="JRV1" i="34"/>
  <c r="JRU1" i="34"/>
  <c r="JRT1" i="34"/>
  <c r="JRS1" i="34"/>
  <c r="JRR1" i="34"/>
  <c r="JRQ1" i="34"/>
  <c r="JRP1" i="34"/>
  <c r="JRO1" i="34"/>
  <c r="JRN1" i="34"/>
  <c r="JRM1" i="34"/>
  <c r="JRL1" i="34"/>
  <c r="JRK1" i="34"/>
  <c r="JRJ1" i="34"/>
  <c r="JRI1" i="34"/>
  <c r="JRH1" i="34"/>
  <c r="JRG1" i="34"/>
  <c r="JRF1" i="34"/>
  <c r="JRE1" i="34"/>
  <c r="JRD1" i="34"/>
  <c r="JRC1" i="34"/>
  <c r="JRB1" i="34"/>
  <c r="JRA1" i="34"/>
  <c r="JQZ1" i="34"/>
  <c r="JQY1" i="34"/>
  <c r="JQX1" i="34"/>
  <c r="JQW1" i="34"/>
  <c r="JQV1" i="34"/>
  <c r="JQU1" i="34"/>
  <c r="JQT1" i="34"/>
  <c r="JQS1" i="34"/>
  <c r="JQR1" i="34"/>
  <c r="JQQ1" i="34"/>
  <c r="JQP1" i="34"/>
  <c r="JQO1" i="34"/>
  <c r="JQN1" i="34"/>
  <c r="JQM1" i="34"/>
  <c r="JQL1" i="34"/>
  <c r="JQK1" i="34"/>
  <c r="JQJ1" i="34"/>
  <c r="JQI1" i="34"/>
  <c r="JQH1" i="34"/>
  <c r="JQG1" i="34"/>
  <c r="JQF1" i="34"/>
  <c r="JQE1" i="34"/>
  <c r="JQD1" i="34"/>
  <c r="JQC1" i="34"/>
  <c r="JQB1" i="34"/>
  <c r="JQA1" i="34"/>
  <c r="JPZ1" i="34"/>
  <c r="JPY1" i="34"/>
  <c r="JPX1" i="34"/>
  <c r="JPW1" i="34"/>
  <c r="JPV1" i="34"/>
  <c r="JPU1" i="34"/>
  <c r="JPT1" i="34"/>
  <c r="JPS1" i="34"/>
  <c r="JPR1" i="34"/>
  <c r="JPQ1" i="34"/>
  <c r="JPP1" i="34"/>
  <c r="JPO1" i="34"/>
  <c r="JPN1" i="34"/>
  <c r="JPM1" i="34"/>
  <c r="JPL1" i="34"/>
  <c r="JPK1" i="34"/>
  <c r="JPJ1" i="34"/>
  <c r="JPI1" i="34"/>
  <c r="JPH1" i="34"/>
  <c r="JPG1" i="34"/>
  <c r="JPF1" i="34"/>
  <c r="JPE1" i="34"/>
  <c r="JPD1" i="34"/>
  <c r="JPC1" i="34"/>
  <c r="JPB1" i="34"/>
  <c r="JPA1" i="34"/>
  <c r="JOZ1" i="34"/>
  <c r="JOY1" i="34"/>
  <c r="JOX1" i="34"/>
  <c r="JOW1" i="34"/>
  <c r="JOV1" i="34"/>
  <c r="JOU1" i="34"/>
  <c r="JOT1" i="34"/>
  <c r="JOS1" i="34"/>
  <c r="JOR1" i="34"/>
  <c r="JOQ1" i="34"/>
  <c r="JOP1" i="34"/>
  <c r="JOO1" i="34"/>
  <c r="JON1" i="34"/>
  <c r="JOM1" i="34"/>
  <c r="JOL1" i="34"/>
  <c r="JOK1" i="34"/>
  <c r="JOJ1" i="34"/>
  <c r="JOI1" i="34"/>
  <c r="JOH1" i="34"/>
  <c r="JOG1" i="34"/>
  <c r="JOF1" i="34"/>
  <c r="JOE1" i="34"/>
  <c r="JOD1" i="34"/>
  <c r="JOC1" i="34"/>
  <c r="JOB1" i="34"/>
  <c r="JOA1" i="34"/>
  <c r="JNZ1" i="34"/>
  <c r="JNY1" i="34"/>
  <c r="JNX1" i="34"/>
  <c r="JNW1" i="34"/>
  <c r="JNV1" i="34"/>
  <c r="JNU1" i="34"/>
  <c r="JNT1" i="34"/>
  <c r="JNS1" i="34"/>
  <c r="JNR1" i="34"/>
  <c r="JNQ1" i="34"/>
  <c r="JNP1" i="34"/>
  <c r="JNO1" i="34"/>
  <c r="JNN1" i="34"/>
  <c r="JNM1" i="34"/>
  <c r="JNL1" i="34"/>
  <c r="JNK1" i="34"/>
  <c r="JNJ1" i="34"/>
  <c r="JNI1" i="34"/>
  <c r="JNH1" i="34"/>
  <c r="JNG1" i="34"/>
  <c r="JNF1" i="34"/>
  <c r="JNE1" i="34"/>
  <c r="JND1" i="34"/>
  <c r="JNC1" i="34"/>
  <c r="JNB1" i="34"/>
  <c r="JNA1" i="34"/>
  <c r="JMZ1" i="34"/>
  <c r="JMY1" i="34"/>
  <c r="JMX1" i="34"/>
  <c r="JMW1" i="34"/>
  <c r="JMV1" i="34"/>
  <c r="JMU1" i="34"/>
  <c r="JMT1" i="34"/>
  <c r="JMS1" i="34"/>
  <c r="JMR1" i="34"/>
  <c r="JMQ1" i="34"/>
  <c r="JMP1" i="34"/>
  <c r="JMO1" i="34"/>
  <c r="JMN1" i="34"/>
  <c r="JMM1" i="34"/>
  <c r="JML1" i="34"/>
  <c r="JMK1" i="34"/>
  <c r="JMJ1" i="34"/>
  <c r="JMI1" i="34"/>
  <c r="JMH1" i="34"/>
  <c r="JMG1" i="34"/>
  <c r="JMF1" i="34"/>
  <c r="JME1" i="34"/>
  <c r="JMD1" i="34"/>
  <c r="JMC1" i="34"/>
  <c r="JMB1" i="34"/>
  <c r="JMA1" i="34"/>
  <c r="JLZ1" i="34"/>
  <c r="JLY1" i="34"/>
  <c r="JLX1" i="34"/>
  <c r="JLW1" i="34"/>
  <c r="JLV1" i="34"/>
  <c r="JLU1" i="34"/>
  <c r="JLT1" i="34"/>
  <c r="JLS1" i="34"/>
  <c r="JLR1" i="34"/>
  <c r="JLQ1" i="34"/>
  <c r="JLP1" i="34"/>
  <c r="JLO1" i="34"/>
  <c r="JLN1" i="34"/>
  <c r="JLM1" i="34"/>
  <c r="JLL1" i="34"/>
  <c r="JLK1" i="34"/>
  <c r="JLJ1" i="34"/>
  <c r="JLI1" i="34"/>
  <c r="JLH1" i="34"/>
  <c r="JLG1" i="34"/>
  <c r="JLF1" i="34"/>
  <c r="JLE1" i="34"/>
  <c r="JLD1" i="34"/>
  <c r="JLC1" i="34"/>
  <c r="JLB1" i="34"/>
  <c r="JLA1" i="34"/>
  <c r="JKZ1" i="34"/>
  <c r="JKY1" i="34"/>
  <c r="JKX1" i="34"/>
  <c r="JKW1" i="34"/>
  <c r="JKV1" i="34"/>
  <c r="JKU1" i="34"/>
  <c r="JKT1" i="34"/>
  <c r="JKS1" i="34"/>
  <c r="JKR1" i="34"/>
  <c r="JKQ1" i="34"/>
  <c r="JKP1" i="34"/>
  <c r="JKO1" i="34"/>
  <c r="JKN1" i="34"/>
  <c r="JKM1" i="34"/>
  <c r="JKL1" i="34"/>
  <c r="JKK1" i="34"/>
  <c r="JKJ1" i="34"/>
  <c r="JKI1" i="34"/>
  <c r="JKH1" i="34"/>
  <c r="JKG1" i="34"/>
  <c r="JKF1" i="34"/>
  <c r="JKE1" i="34"/>
  <c r="JKD1" i="34"/>
  <c r="JKC1" i="34"/>
  <c r="JKB1" i="34"/>
  <c r="JKA1" i="34"/>
  <c r="JJZ1" i="34"/>
  <c r="JJY1" i="34"/>
  <c r="JJX1" i="34"/>
  <c r="JJW1" i="34"/>
  <c r="JJV1" i="34"/>
  <c r="JJU1" i="34"/>
  <c r="JJT1" i="34"/>
  <c r="JJS1" i="34"/>
  <c r="JJR1" i="34"/>
  <c r="JJQ1" i="34"/>
  <c r="JJP1" i="34"/>
  <c r="JJO1" i="34"/>
  <c r="JJN1" i="34"/>
  <c r="JJM1" i="34"/>
  <c r="JJL1" i="34"/>
  <c r="JJK1" i="34"/>
  <c r="JJJ1" i="34"/>
  <c r="JJI1" i="34"/>
  <c r="JJH1" i="34"/>
  <c r="JJG1" i="34"/>
  <c r="JJF1" i="34"/>
  <c r="JJE1" i="34"/>
  <c r="JJD1" i="34"/>
  <c r="JJC1" i="34"/>
  <c r="JJB1" i="34"/>
  <c r="JJA1" i="34"/>
  <c r="JIZ1" i="34"/>
  <c r="JIY1" i="34"/>
  <c r="JIX1" i="34"/>
  <c r="JIW1" i="34"/>
  <c r="JIV1" i="34"/>
  <c r="JIU1" i="34"/>
  <c r="JIT1" i="34"/>
  <c r="JIS1" i="34"/>
  <c r="JIR1" i="34"/>
  <c r="JIQ1" i="34"/>
  <c r="JIP1" i="34"/>
  <c r="JIO1" i="34"/>
  <c r="JIN1" i="34"/>
  <c r="JIM1" i="34"/>
  <c r="JIL1" i="34"/>
  <c r="JIK1" i="34"/>
  <c r="JIJ1" i="34"/>
  <c r="JII1" i="34"/>
  <c r="JIH1" i="34"/>
  <c r="JIG1" i="34"/>
  <c r="JIF1" i="34"/>
  <c r="JIE1" i="34"/>
  <c r="JID1" i="34"/>
  <c r="JIC1" i="34"/>
  <c r="JIB1" i="34"/>
  <c r="JIA1" i="34"/>
  <c r="JHZ1" i="34"/>
  <c r="JHY1" i="34"/>
  <c r="JHX1" i="34"/>
  <c r="JHW1" i="34"/>
  <c r="JHV1" i="34"/>
  <c r="JHU1" i="34"/>
  <c r="JHT1" i="34"/>
  <c r="JHS1" i="34"/>
  <c r="JHR1" i="34"/>
  <c r="JHQ1" i="34"/>
  <c r="JHP1" i="34"/>
  <c r="JHO1" i="34"/>
  <c r="JHN1" i="34"/>
  <c r="JHM1" i="34"/>
  <c r="JHL1" i="34"/>
  <c r="JHK1" i="34"/>
  <c r="JHJ1" i="34"/>
  <c r="JHI1" i="34"/>
  <c r="JHH1" i="34"/>
  <c r="JHG1" i="34"/>
  <c r="JHF1" i="34"/>
  <c r="JHE1" i="34"/>
  <c r="JHD1" i="34"/>
  <c r="JHC1" i="34"/>
  <c r="JHB1" i="34"/>
  <c r="JHA1" i="34"/>
  <c r="JGZ1" i="34"/>
  <c r="JGY1" i="34"/>
  <c r="JGX1" i="34"/>
  <c r="JGW1" i="34"/>
  <c r="JGV1" i="34"/>
  <c r="JGU1" i="34"/>
  <c r="JGT1" i="34"/>
  <c r="JGS1" i="34"/>
  <c r="JGR1" i="34"/>
  <c r="JGQ1" i="34"/>
  <c r="JGP1" i="34"/>
  <c r="JGO1" i="34"/>
  <c r="JGN1" i="34"/>
  <c r="JGM1" i="34"/>
  <c r="JGL1" i="34"/>
  <c r="JGK1" i="34"/>
  <c r="JGJ1" i="34"/>
  <c r="JGI1" i="34"/>
  <c r="JGH1" i="34"/>
  <c r="JGG1" i="34"/>
  <c r="JGF1" i="34"/>
  <c r="JGE1" i="34"/>
  <c r="JGD1" i="34"/>
  <c r="JGC1" i="34"/>
  <c r="JGB1" i="34"/>
  <c r="JGA1" i="34"/>
  <c r="JFZ1" i="34"/>
  <c r="JFY1" i="34"/>
  <c r="JFX1" i="34"/>
  <c r="JFW1" i="34"/>
  <c r="JFV1" i="34"/>
  <c r="JFU1" i="34"/>
  <c r="JFT1" i="34"/>
  <c r="JFS1" i="34"/>
  <c r="JFR1" i="34"/>
  <c r="JFQ1" i="34"/>
  <c r="JFP1" i="34"/>
  <c r="JFO1" i="34"/>
  <c r="JFN1" i="34"/>
  <c r="JFM1" i="34"/>
  <c r="JFL1" i="34"/>
  <c r="JFK1" i="34"/>
  <c r="JFJ1" i="34"/>
  <c r="JFI1" i="34"/>
  <c r="JFH1" i="34"/>
  <c r="JFG1" i="34"/>
  <c r="JFF1" i="34"/>
  <c r="JFE1" i="34"/>
  <c r="JFD1" i="34"/>
  <c r="JFC1" i="34"/>
  <c r="JFB1" i="34"/>
  <c r="JFA1" i="34"/>
  <c r="JEZ1" i="34"/>
  <c r="JEY1" i="34"/>
  <c r="JEX1" i="34"/>
  <c r="JEW1" i="34"/>
  <c r="JEV1" i="34"/>
  <c r="JEU1" i="34"/>
  <c r="JET1" i="34"/>
  <c r="JES1" i="34"/>
  <c r="JER1" i="34"/>
  <c r="JEQ1" i="34"/>
  <c r="JEP1" i="34"/>
  <c r="JEO1" i="34"/>
  <c r="JEN1" i="34"/>
  <c r="JEM1" i="34"/>
  <c r="JEL1" i="34"/>
  <c r="JEK1" i="34"/>
  <c r="JEJ1" i="34"/>
  <c r="JEI1" i="34"/>
  <c r="JEH1" i="34"/>
  <c r="JEG1" i="34"/>
  <c r="JEF1" i="34"/>
  <c r="JEE1" i="34"/>
  <c r="JED1" i="34"/>
  <c r="JEC1" i="34"/>
  <c r="JEB1" i="34"/>
  <c r="JEA1" i="34"/>
  <c r="JDZ1" i="34"/>
  <c r="JDY1" i="34"/>
  <c r="JDX1" i="34"/>
  <c r="JDW1" i="34"/>
  <c r="JDV1" i="34"/>
  <c r="JDU1" i="34"/>
  <c r="JDT1" i="34"/>
  <c r="JDS1" i="34"/>
  <c r="JDR1" i="34"/>
  <c r="JDQ1" i="34"/>
  <c r="JDP1" i="34"/>
  <c r="JDO1" i="34"/>
  <c r="JDN1" i="34"/>
  <c r="JDM1" i="34"/>
  <c r="JDL1" i="34"/>
  <c r="JDK1" i="34"/>
  <c r="JDJ1" i="34"/>
  <c r="JDI1" i="34"/>
  <c r="JDH1" i="34"/>
  <c r="JDG1" i="34"/>
  <c r="JDF1" i="34"/>
  <c r="JDE1" i="34"/>
  <c r="JDD1" i="34"/>
  <c r="JDC1" i="34"/>
  <c r="JDB1" i="34"/>
  <c r="JDA1" i="34"/>
  <c r="JCZ1" i="34"/>
  <c r="JCY1" i="34"/>
  <c r="JCX1" i="34"/>
  <c r="JCW1" i="34"/>
  <c r="JCV1" i="34"/>
  <c r="JCU1" i="34"/>
  <c r="JCT1" i="34"/>
  <c r="JCS1" i="34"/>
  <c r="JCR1" i="34"/>
  <c r="JCQ1" i="34"/>
  <c r="JCP1" i="34"/>
  <c r="JCO1" i="34"/>
  <c r="JCN1" i="34"/>
  <c r="JCM1" i="34"/>
  <c r="JCL1" i="34"/>
  <c r="JCK1" i="34"/>
  <c r="JCJ1" i="34"/>
  <c r="JCI1" i="34"/>
  <c r="JCH1" i="34"/>
  <c r="JCG1" i="34"/>
  <c r="JCF1" i="34"/>
  <c r="JCE1" i="34"/>
  <c r="JCD1" i="34"/>
  <c r="JCC1" i="34"/>
  <c r="JCB1" i="34"/>
  <c r="JCA1" i="34"/>
  <c r="JBZ1" i="34"/>
  <c r="JBY1" i="34"/>
  <c r="JBX1" i="34"/>
  <c r="JBW1" i="34"/>
  <c r="JBV1" i="34"/>
  <c r="JBU1" i="34"/>
  <c r="JBT1" i="34"/>
  <c r="JBS1" i="34"/>
  <c r="JBR1" i="34"/>
  <c r="JBQ1" i="34"/>
  <c r="JBP1" i="34"/>
  <c r="JBO1" i="34"/>
  <c r="JBN1" i="34"/>
  <c r="JBM1" i="34"/>
  <c r="JBL1" i="34"/>
  <c r="JBK1" i="34"/>
  <c r="JBJ1" i="34"/>
  <c r="JBI1" i="34"/>
  <c r="JBH1" i="34"/>
  <c r="JBG1" i="34"/>
  <c r="JBF1" i="34"/>
  <c r="JBE1" i="34"/>
  <c r="JBD1" i="34"/>
  <c r="JBC1" i="34"/>
  <c r="JBB1" i="34"/>
  <c r="JBA1" i="34"/>
  <c r="JAZ1" i="34"/>
  <c r="JAY1" i="34"/>
  <c r="JAX1" i="34"/>
  <c r="JAW1" i="34"/>
  <c r="JAV1" i="34"/>
  <c r="JAU1" i="34"/>
  <c r="JAT1" i="34"/>
  <c r="JAS1" i="34"/>
  <c r="JAR1" i="34"/>
  <c r="JAQ1" i="34"/>
  <c r="JAP1" i="34"/>
  <c r="JAO1" i="34"/>
  <c r="JAN1" i="34"/>
  <c r="JAM1" i="34"/>
  <c r="JAL1" i="34"/>
  <c r="JAK1" i="34"/>
  <c r="JAJ1" i="34"/>
  <c r="JAI1" i="34"/>
  <c r="JAH1" i="34"/>
  <c r="JAG1" i="34"/>
  <c r="JAF1" i="34"/>
  <c r="JAE1" i="34"/>
  <c r="JAD1" i="34"/>
  <c r="JAC1" i="34"/>
  <c r="JAB1" i="34"/>
  <c r="JAA1" i="34"/>
  <c r="IZZ1" i="34"/>
  <c r="IZY1" i="34"/>
  <c r="IZX1" i="34"/>
  <c r="IZW1" i="34"/>
  <c r="IZV1" i="34"/>
  <c r="IZU1" i="34"/>
  <c r="IZT1" i="34"/>
  <c r="IZS1" i="34"/>
  <c r="IZR1" i="34"/>
  <c r="IZQ1" i="34"/>
  <c r="IZP1" i="34"/>
  <c r="IZO1" i="34"/>
  <c r="IZN1" i="34"/>
  <c r="IZM1" i="34"/>
  <c r="IZL1" i="34"/>
  <c r="IZK1" i="34"/>
  <c r="IZJ1" i="34"/>
  <c r="IZI1" i="34"/>
  <c r="IZH1" i="34"/>
  <c r="IZG1" i="34"/>
  <c r="IZF1" i="34"/>
  <c r="IZE1" i="34"/>
  <c r="IZD1" i="34"/>
  <c r="IZC1" i="34"/>
  <c r="IZB1" i="34"/>
  <c r="IZA1" i="34"/>
  <c r="IYZ1" i="34"/>
  <c r="IYY1" i="34"/>
  <c r="IYX1" i="34"/>
  <c r="IYW1" i="34"/>
  <c r="IYV1" i="34"/>
  <c r="IYU1" i="34"/>
  <c r="IYT1" i="34"/>
  <c r="IYS1" i="34"/>
  <c r="IYR1" i="34"/>
  <c r="IYQ1" i="34"/>
  <c r="IYP1" i="34"/>
  <c r="IYO1" i="34"/>
  <c r="IYN1" i="34"/>
  <c r="IYM1" i="34"/>
  <c r="IYL1" i="34"/>
  <c r="IYK1" i="34"/>
  <c r="IYJ1" i="34"/>
  <c r="IYI1" i="34"/>
  <c r="IYH1" i="34"/>
  <c r="IYG1" i="34"/>
  <c r="IYF1" i="34"/>
  <c r="IYE1" i="34"/>
  <c r="IYD1" i="34"/>
  <c r="IYC1" i="34"/>
  <c r="IYB1" i="34"/>
  <c r="IYA1" i="34"/>
  <c r="IXZ1" i="34"/>
  <c r="IXY1" i="34"/>
  <c r="IXX1" i="34"/>
  <c r="IXW1" i="34"/>
  <c r="IXV1" i="34"/>
  <c r="IXU1" i="34"/>
  <c r="IXT1" i="34"/>
  <c r="IXS1" i="34"/>
  <c r="IXR1" i="34"/>
  <c r="IXQ1" i="34"/>
  <c r="IXP1" i="34"/>
  <c r="IXO1" i="34"/>
  <c r="IXN1" i="34"/>
  <c r="IXM1" i="34"/>
  <c r="IXL1" i="34"/>
  <c r="IXK1" i="34"/>
  <c r="IXJ1" i="34"/>
  <c r="IXI1" i="34"/>
  <c r="IXH1" i="34"/>
  <c r="IXG1" i="34"/>
  <c r="IXF1" i="34"/>
  <c r="IXE1" i="34"/>
  <c r="IXD1" i="34"/>
  <c r="IXC1" i="34"/>
  <c r="IXB1" i="34"/>
  <c r="IXA1" i="34"/>
  <c r="IWZ1" i="34"/>
  <c r="IWY1" i="34"/>
  <c r="IWX1" i="34"/>
  <c r="IWW1" i="34"/>
  <c r="IWV1" i="34"/>
  <c r="IWU1" i="34"/>
  <c r="IWT1" i="34"/>
  <c r="IWS1" i="34"/>
  <c r="IWR1" i="34"/>
  <c r="IWQ1" i="34"/>
  <c r="IWP1" i="34"/>
  <c r="IWO1" i="34"/>
  <c r="IWN1" i="34"/>
  <c r="IWM1" i="34"/>
  <c r="IWL1" i="34"/>
  <c r="IWK1" i="34"/>
  <c r="IWJ1" i="34"/>
  <c r="IWI1" i="34"/>
  <c r="IWH1" i="34"/>
  <c r="IWG1" i="34"/>
  <c r="IWF1" i="34"/>
  <c r="IWE1" i="34"/>
  <c r="IWD1" i="34"/>
  <c r="IWC1" i="34"/>
  <c r="IWB1" i="34"/>
  <c r="IWA1" i="34"/>
  <c r="IVZ1" i="34"/>
  <c r="IVY1" i="34"/>
  <c r="IVX1" i="34"/>
  <c r="IVW1" i="34"/>
  <c r="IVV1" i="34"/>
  <c r="IVU1" i="34"/>
  <c r="IVT1" i="34"/>
  <c r="IVS1" i="34"/>
  <c r="IVR1" i="34"/>
  <c r="IVQ1" i="34"/>
  <c r="IVP1" i="34"/>
  <c r="IVO1" i="34"/>
  <c r="IVN1" i="34"/>
  <c r="IVM1" i="34"/>
  <c r="IVL1" i="34"/>
  <c r="IVK1" i="34"/>
  <c r="IVJ1" i="34"/>
  <c r="IVI1" i="34"/>
  <c r="IVH1" i="34"/>
  <c r="IVG1" i="34"/>
  <c r="IVF1" i="34"/>
  <c r="IVE1" i="34"/>
  <c r="IVD1" i="34"/>
  <c r="IVC1" i="34"/>
  <c r="IVB1" i="34"/>
  <c r="IVA1" i="34"/>
  <c r="IUZ1" i="34"/>
  <c r="IUY1" i="34"/>
  <c r="IUX1" i="34"/>
  <c r="IUW1" i="34"/>
  <c r="IUV1" i="34"/>
  <c r="IUU1" i="34"/>
  <c r="IUT1" i="34"/>
  <c r="IUS1" i="34"/>
  <c r="IUR1" i="34"/>
  <c r="IUQ1" i="34"/>
  <c r="IUP1" i="34"/>
  <c r="IUO1" i="34"/>
  <c r="IUN1" i="34"/>
  <c r="IUM1" i="34"/>
  <c r="IUL1" i="34"/>
  <c r="IUK1" i="34"/>
  <c r="IUJ1" i="34"/>
  <c r="IUI1" i="34"/>
  <c r="IUH1" i="34"/>
  <c r="IUG1" i="34"/>
  <c r="IUF1" i="34"/>
  <c r="IUE1" i="34"/>
  <c r="IUD1" i="34"/>
  <c r="IUC1" i="34"/>
  <c r="IUB1" i="34"/>
  <c r="IUA1" i="34"/>
  <c r="ITZ1" i="34"/>
  <c r="ITY1" i="34"/>
  <c r="ITX1" i="34"/>
  <c r="ITW1" i="34"/>
  <c r="ITV1" i="34"/>
  <c r="ITU1" i="34"/>
  <c r="ITT1" i="34"/>
  <c r="ITS1" i="34"/>
  <c r="ITR1" i="34"/>
  <c r="ITQ1" i="34"/>
  <c r="ITP1" i="34"/>
  <c r="ITO1" i="34"/>
  <c r="ITN1" i="34"/>
  <c r="ITM1" i="34"/>
  <c r="ITL1" i="34"/>
  <c r="ITK1" i="34"/>
  <c r="ITJ1" i="34"/>
  <c r="ITI1" i="34"/>
  <c r="ITH1" i="34"/>
  <c r="ITG1" i="34"/>
  <c r="ITF1" i="34"/>
  <c r="ITE1" i="34"/>
  <c r="ITD1" i="34"/>
  <c r="ITC1" i="34"/>
  <c r="ITB1" i="34"/>
  <c r="ITA1" i="34"/>
  <c r="ISZ1" i="34"/>
  <c r="ISY1" i="34"/>
  <c r="ISX1" i="34"/>
  <c r="ISW1" i="34"/>
  <c r="ISV1" i="34"/>
  <c r="ISU1" i="34"/>
  <c r="IST1" i="34"/>
  <c r="ISS1" i="34"/>
  <c r="ISR1" i="34"/>
  <c r="ISQ1" i="34"/>
  <c r="ISP1" i="34"/>
  <c r="ISO1" i="34"/>
  <c r="ISN1" i="34"/>
  <c r="ISM1" i="34"/>
  <c r="ISL1" i="34"/>
  <c r="ISK1" i="34"/>
  <c r="ISJ1" i="34"/>
  <c r="ISI1" i="34"/>
  <c r="ISH1" i="34"/>
  <c r="ISG1" i="34"/>
  <c r="ISF1" i="34"/>
  <c r="ISE1" i="34"/>
  <c r="ISD1" i="34"/>
  <c r="ISC1" i="34"/>
  <c r="ISB1" i="34"/>
  <c r="ISA1" i="34"/>
  <c r="IRZ1" i="34"/>
  <c r="IRY1" i="34"/>
  <c r="IRX1" i="34"/>
  <c r="IRW1" i="34"/>
  <c r="IRV1" i="34"/>
  <c r="IRU1" i="34"/>
  <c r="IRT1" i="34"/>
  <c r="IRS1" i="34"/>
  <c r="IRR1" i="34"/>
  <c r="IRQ1" i="34"/>
  <c r="IRP1" i="34"/>
  <c r="IRO1" i="34"/>
  <c r="IRN1" i="34"/>
  <c r="IRM1" i="34"/>
  <c r="IRL1" i="34"/>
  <c r="IRK1" i="34"/>
  <c r="IRJ1" i="34"/>
  <c r="IRI1" i="34"/>
  <c r="IRH1" i="34"/>
  <c r="IRG1" i="34"/>
  <c r="IRF1" i="34"/>
  <c r="IRE1" i="34"/>
  <c r="IRD1" i="34"/>
  <c r="IRC1" i="34"/>
  <c r="IRB1" i="34"/>
  <c r="IRA1" i="34"/>
  <c r="IQZ1" i="34"/>
  <c r="IQY1" i="34"/>
  <c r="IQX1" i="34"/>
  <c r="IQW1" i="34"/>
  <c r="IQV1" i="34"/>
  <c r="IQU1" i="34"/>
  <c r="IQT1" i="34"/>
  <c r="IQS1" i="34"/>
  <c r="IQR1" i="34"/>
  <c r="IQQ1" i="34"/>
  <c r="IQP1" i="34"/>
  <c r="IQO1" i="34"/>
  <c r="IQN1" i="34"/>
  <c r="IQM1" i="34"/>
  <c r="IQL1" i="34"/>
  <c r="IQK1" i="34"/>
  <c r="IQJ1" i="34"/>
  <c r="IQI1" i="34"/>
  <c r="IQH1" i="34"/>
  <c r="IQG1" i="34"/>
  <c r="IQF1" i="34"/>
  <c r="IQE1" i="34"/>
  <c r="IQD1" i="34"/>
  <c r="IQC1" i="34"/>
  <c r="IQB1" i="34"/>
  <c r="IQA1" i="34"/>
  <c r="IPZ1" i="34"/>
  <c r="IPY1" i="34"/>
  <c r="IPX1" i="34"/>
  <c r="IPW1" i="34"/>
  <c r="IPV1" i="34"/>
  <c r="IPU1" i="34"/>
  <c r="IPT1" i="34"/>
  <c r="IPS1" i="34"/>
  <c r="IPR1" i="34"/>
  <c r="IPQ1" i="34"/>
  <c r="IPP1" i="34"/>
  <c r="IPO1" i="34"/>
  <c r="IPN1" i="34"/>
  <c r="IPM1" i="34"/>
  <c r="IPL1" i="34"/>
  <c r="IPK1" i="34"/>
  <c r="IPJ1" i="34"/>
  <c r="IPI1" i="34"/>
  <c r="IPH1" i="34"/>
  <c r="IPG1" i="34"/>
  <c r="IPF1" i="34"/>
  <c r="IPE1" i="34"/>
  <c r="IPD1" i="34"/>
  <c r="IPC1" i="34"/>
  <c r="IPB1" i="34"/>
  <c r="IPA1" i="34"/>
  <c r="IOZ1" i="34"/>
  <c r="IOY1" i="34"/>
  <c r="IOX1" i="34"/>
  <c r="IOW1" i="34"/>
  <c r="IOV1" i="34"/>
  <c r="IOU1" i="34"/>
  <c r="IOT1" i="34"/>
  <c r="IOS1" i="34"/>
  <c r="IOR1" i="34"/>
  <c r="IOQ1" i="34"/>
  <c r="IOP1" i="34"/>
  <c r="IOO1" i="34"/>
  <c r="ION1" i="34"/>
  <c r="IOM1" i="34"/>
  <c r="IOL1" i="34"/>
  <c r="IOK1" i="34"/>
  <c r="IOJ1" i="34"/>
  <c r="IOI1" i="34"/>
  <c r="IOH1" i="34"/>
  <c r="IOG1" i="34"/>
  <c r="IOF1" i="34"/>
  <c r="IOE1" i="34"/>
  <c r="IOD1" i="34"/>
  <c r="IOC1" i="34"/>
  <c r="IOB1" i="34"/>
  <c r="IOA1" i="34"/>
  <c r="INZ1" i="34"/>
  <c r="INY1" i="34"/>
  <c r="INX1" i="34"/>
  <c r="INW1" i="34"/>
  <c r="INV1" i="34"/>
  <c r="INU1" i="34"/>
  <c r="INT1" i="34"/>
  <c r="INS1" i="34"/>
  <c r="INR1" i="34"/>
  <c r="INQ1" i="34"/>
  <c r="INP1" i="34"/>
  <c r="INO1" i="34"/>
  <c r="INN1" i="34"/>
  <c r="INM1" i="34"/>
  <c r="INL1" i="34"/>
  <c r="INK1" i="34"/>
  <c r="INJ1" i="34"/>
  <c r="INI1" i="34"/>
  <c r="INH1" i="34"/>
  <c r="ING1" i="34"/>
  <c r="INF1" i="34"/>
  <c r="INE1" i="34"/>
  <c r="IND1" i="34"/>
  <c r="INC1" i="34"/>
  <c r="INB1" i="34"/>
  <c r="INA1" i="34"/>
  <c r="IMZ1" i="34"/>
  <c r="IMY1" i="34"/>
  <c r="IMX1" i="34"/>
  <c r="IMW1" i="34"/>
  <c r="IMV1" i="34"/>
  <c r="IMU1" i="34"/>
  <c r="IMT1" i="34"/>
  <c r="IMS1" i="34"/>
  <c r="IMR1" i="34"/>
  <c r="IMQ1" i="34"/>
  <c r="IMP1" i="34"/>
  <c r="IMO1" i="34"/>
  <c r="IMN1" i="34"/>
  <c r="IMM1" i="34"/>
  <c r="IML1" i="34"/>
  <c r="IMK1" i="34"/>
  <c r="IMJ1" i="34"/>
  <c r="IMI1" i="34"/>
  <c r="IMH1" i="34"/>
  <c r="IMG1" i="34"/>
  <c r="IMF1" i="34"/>
  <c r="IME1" i="34"/>
  <c r="IMD1" i="34"/>
  <c r="IMC1" i="34"/>
  <c r="IMB1" i="34"/>
  <c r="IMA1" i="34"/>
  <c r="ILZ1" i="34"/>
  <c r="ILY1" i="34"/>
  <c r="ILX1" i="34"/>
  <c r="ILW1" i="34"/>
  <c r="ILV1" i="34"/>
  <c r="ILU1" i="34"/>
  <c r="ILT1" i="34"/>
  <c r="ILS1" i="34"/>
  <c r="ILR1" i="34"/>
  <c r="ILQ1" i="34"/>
  <c r="ILP1" i="34"/>
  <c r="ILO1" i="34"/>
  <c r="ILN1" i="34"/>
  <c r="ILM1" i="34"/>
  <c r="ILL1" i="34"/>
  <c r="ILK1" i="34"/>
  <c r="ILJ1" i="34"/>
  <c r="ILI1" i="34"/>
  <c r="ILH1" i="34"/>
  <c r="ILG1" i="34"/>
  <c r="ILF1" i="34"/>
  <c r="ILE1" i="34"/>
  <c r="ILD1" i="34"/>
  <c r="ILC1" i="34"/>
  <c r="ILB1" i="34"/>
  <c r="ILA1" i="34"/>
  <c r="IKZ1" i="34"/>
  <c r="IKY1" i="34"/>
  <c r="IKX1" i="34"/>
  <c r="IKW1" i="34"/>
  <c r="IKV1" i="34"/>
  <c r="IKU1" i="34"/>
  <c r="IKT1" i="34"/>
  <c r="IKS1" i="34"/>
  <c r="IKR1" i="34"/>
  <c r="IKQ1" i="34"/>
  <c r="IKP1" i="34"/>
  <c r="IKO1" i="34"/>
  <c r="IKN1" i="34"/>
  <c r="IKM1" i="34"/>
  <c r="IKL1" i="34"/>
  <c r="IKK1" i="34"/>
  <c r="IKJ1" i="34"/>
  <c r="IKI1" i="34"/>
  <c r="IKH1" i="34"/>
  <c r="IKG1" i="34"/>
  <c r="IKF1" i="34"/>
  <c r="IKE1" i="34"/>
  <c r="IKD1" i="34"/>
  <c r="IKC1" i="34"/>
  <c r="IKB1" i="34"/>
  <c r="IKA1" i="34"/>
  <c r="IJZ1" i="34"/>
  <c r="IJY1" i="34"/>
  <c r="IJX1" i="34"/>
  <c r="IJW1" i="34"/>
  <c r="IJV1" i="34"/>
  <c r="IJU1" i="34"/>
  <c r="IJT1" i="34"/>
  <c r="IJS1" i="34"/>
  <c r="IJR1" i="34"/>
  <c r="IJQ1" i="34"/>
  <c r="IJP1" i="34"/>
  <c r="IJO1" i="34"/>
  <c r="IJN1" i="34"/>
  <c r="IJM1" i="34"/>
  <c r="IJL1" i="34"/>
  <c r="IJK1" i="34"/>
  <c r="IJJ1" i="34"/>
  <c r="IJI1" i="34"/>
  <c r="IJH1" i="34"/>
  <c r="IJG1" i="34"/>
  <c r="IJF1" i="34"/>
  <c r="IJE1" i="34"/>
  <c r="IJD1" i="34"/>
  <c r="IJC1" i="34"/>
  <c r="IJB1" i="34"/>
  <c r="IJA1" i="34"/>
  <c r="IIZ1" i="34"/>
  <c r="IIY1" i="34"/>
  <c r="IIX1" i="34"/>
  <c r="IIW1" i="34"/>
  <c r="IIV1" i="34"/>
  <c r="IIU1" i="34"/>
  <c r="IIT1" i="34"/>
  <c r="IIS1" i="34"/>
  <c r="IIR1" i="34"/>
  <c r="IIQ1" i="34"/>
  <c r="IIP1" i="34"/>
  <c r="IIO1" i="34"/>
  <c r="IIN1" i="34"/>
  <c r="IIM1" i="34"/>
  <c r="IIL1" i="34"/>
  <c r="IIK1" i="34"/>
  <c r="IIJ1" i="34"/>
  <c r="III1" i="34"/>
  <c r="IIH1" i="34"/>
  <c r="IIG1" i="34"/>
  <c r="IIF1" i="34"/>
  <c r="IIE1" i="34"/>
  <c r="IID1" i="34"/>
  <c r="IIC1" i="34"/>
  <c r="IIB1" i="34"/>
  <c r="IIA1" i="34"/>
  <c r="IHZ1" i="34"/>
  <c r="IHY1" i="34"/>
  <c r="IHX1" i="34"/>
  <c r="IHW1" i="34"/>
  <c r="IHV1" i="34"/>
  <c r="IHU1" i="34"/>
  <c r="IHT1" i="34"/>
  <c r="IHS1" i="34"/>
  <c r="IHR1" i="34"/>
  <c r="IHQ1" i="34"/>
  <c r="IHP1" i="34"/>
  <c r="IHO1" i="34"/>
  <c r="IHN1" i="34"/>
  <c r="IHM1" i="34"/>
  <c r="IHL1" i="34"/>
  <c r="IHK1" i="34"/>
  <c r="IHJ1" i="34"/>
  <c r="IHI1" i="34"/>
  <c r="IHH1" i="34"/>
  <c r="IHG1" i="34"/>
  <c r="IHF1" i="34"/>
  <c r="IHE1" i="34"/>
  <c r="IHD1" i="34"/>
  <c r="IHC1" i="34"/>
  <c r="IHB1" i="34"/>
  <c r="IHA1" i="34"/>
  <c r="IGZ1" i="34"/>
  <c r="IGY1" i="34"/>
  <c r="IGX1" i="34"/>
  <c r="IGW1" i="34"/>
  <c r="IGV1" i="34"/>
  <c r="IGU1" i="34"/>
  <c r="IGT1" i="34"/>
  <c r="IGS1" i="34"/>
  <c r="IGR1" i="34"/>
  <c r="IGQ1" i="34"/>
  <c r="IGP1" i="34"/>
  <c r="IGO1" i="34"/>
  <c r="IGN1" i="34"/>
  <c r="IGM1" i="34"/>
  <c r="IGL1" i="34"/>
  <c r="IGK1" i="34"/>
  <c r="IGJ1" i="34"/>
  <c r="IGI1" i="34"/>
  <c r="IGH1" i="34"/>
  <c r="IGG1" i="34"/>
  <c r="IGF1" i="34"/>
  <c r="IGE1" i="34"/>
  <c r="IGD1" i="34"/>
  <c r="IGC1" i="34"/>
  <c r="IGB1" i="34"/>
  <c r="IGA1" i="34"/>
  <c r="IFZ1" i="34"/>
  <c r="IFY1" i="34"/>
  <c r="IFX1" i="34"/>
  <c r="IFW1" i="34"/>
  <c r="IFV1" i="34"/>
  <c r="IFU1" i="34"/>
  <c r="IFT1" i="34"/>
  <c r="IFS1" i="34"/>
  <c r="IFR1" i="34"/>
  <c r="IFQ1" i="34"/>
  <c r="IFP1" i="34"/>
  <c r="IFO1" i="34"/>
  <c r="IFN1" i="34"/>
  <c r="IFM1" i="34"/>
  <c r="IFL1" i="34"/>
  <c r="IFK1" i="34"/>
  <c r="IFJ1" i="34"/>
  <c r="IFI1" i="34"/>
  <c r="IFH1" i="34"/>
  <c r="IFG1" i="34"/>
  <c r="IFF1" i="34"/>
  <c r="IFE1" i="34"/>
  <c r="IFD1" i="34"/>
  <c r="IFC1" i="34"/>
  <c r="IFB1" i="34"/>
  <c r="IFA1" i="34"/>
  <c r="IEZ1" i="34"/>
  <c r="IEY1" i="34"/>
  <c r="IEX1" i="34"/>
  <c r="IEW1" i="34"/>
  <c r="IEV1" i="34"/>
  <c r="IEU1" i="34"/>
  <c r="IET1" i="34"/>
  <c r="IES1" i="34"/>
  <c r="IER1" i="34"/>
  <c r="IEQ1" i="34"/>
  <c r="IEP1" i="34"/>
  <c r="IEO1" i="34"/>
  <c r="IEN1" i="34"/>
  <c r="IEM1" i="34"/>
  <c r="IEL1" i="34"/>
  <c r="IEK1" i="34"/>
  <c r="IEJ1" i="34"/>
  <c r="IEI1" i="34"/>
  <c r="IEH1" i="34"/>
  <c r="IEG1" i="34"/>
  <c r="IEF1" i="34"/>
  <c r="IEE1" i="34"/>
  <c r="IED1" i="34"/>
  <c r="IEC1" i="34"/>
  <c r="IEB1" i="34"/>
  <c r="IEA1" i="34"/>
  <c r="IDZ1" i="34"/>
  <c r="IDY1" i="34"/>
  <c r="IDX1" i="34"/>
  <c r="IDW1" i="34"/>
  <c r="IDV1" i="34"/>
  <c r="IDU1" i="34"/>
  <c r="IDT1" i="34"/>
  <c r="IDS1" i="34"/>
  <c r="IDR1" i="34"/>
  <c r="IDQ1" i="34"/>
  <c r="IDP1" i="34"/>
  <c r="IDO1" i="34"/>
  <c r="IDN1" i="34"/>
  <c r="IDM1" i="34"/>
  <c r="IDL1" i="34"/>
  <c r="IDK1" i="34"/>
  <c r="IDJ1" i="34"/>
  <c r="IDI1" i="34"/>
  <c r="IDH1" i="34"/>
  <c r="IDG1" i="34"/>
  <c r="IDF1" i="34"/>
  <c r="IDE1" i="34"/>
  <c r="IDD1" i="34"/>
  <c r="IDC1" i="34"/>
  <c r="IDB1" i="34"/>
  <c r="IDA1" i="34"/>
  <c r="ICZ1" i="34"/>
  <c r="ICY1" i="34"/>
  <c r="ICX1" i="34"/>
  <c r="ICW1" i="34"/>
  <c r="ICV1" i="34"/>
  <c r="ICU1" i="34"/>
  <c r="ICT1" i="34"/>
  <c r="ICS1" i="34"/>
  <c r="ICR1" i="34"/>
  <c r="ICQ1" i="34"/>
  <c r="ICP1" i="34"/>
  <c r="ICO1" i="34"/>
  <c r="ICN1" i="34"/>
  <c r="ICM1" i="34"/>
  <c r="ICL1" i="34"/>
  <c r="ICK1" i="34"/>
  <c r="ICJ1" i="34"/>
  <c r="ICI1" i="34"/>
  <c r="ICH1" i="34"/>
  <c r="ICG1" i="34"/>
  <c r="ICF1" i="34"/>
  <c r="ICE1" i="34"/>
  <c r="ICD1" i="34"/>
  <c r="ICC1" i="34"/>
  <c r="ICB1" i="34"/>
  <c r="ICA1" i="34"/>
  <c r="IBZ1" i="34"/>
  <c r="IBY1" i="34"/>
  <c r="IBX1" i="34"/>
  <c r="IBW1" i="34"/>
  <c r="IBV1" i="34"/>
  <c r="IBU1" i="34"/>
  <c r="IBT1" i="34"/>
  <c r="IBS1" i="34"/>
  <c r="IBR1" i="34"/>
  <c r="IBQ1" i="34"/>
  <c r="IBP1" i="34"/>
  <c r="IBO1" i="34"/>
  <c r="IBN1" i="34"/>
  <c r="IBM1" i="34"/>
  <c r="IBL1" i="34"/>
  <c r="IBK1" i="34"/>
  <c r="IBJ1" i="34"/>
  <c r="IBI1" i="34"/>
  <c r="IBH1" i="34"/>
  <c r="IBG1" i="34"/>
  <c r="IBF1" i="34"/>
  <c r="IBE1" i="34"/>
  <c r="IBD1" i="34"/>
  <c r="IBC1" i="34"/>
  <c r="IBB1" i="34"/>
  <c r="IBA1" i="34"/>
  <c r="IAZ1" i="34"/>
  <c r="IAY1" i="34"/>
  <c r="IAX1" i="34"/>
  <c r="IAW1" i="34"/>
  <c r="IAV1" i="34"/>
  <c r="IAU1" i="34"/>
  <c r="IAT1" i="34"/>
  <c r="IAS1" i="34"/>
  <c r="IAR1" i="34"/>
  <c r="IAQ1" i="34"/>
  <c r="IAP1" i="34"/>
  <c r="IAO1" i="34"/>
  <c r="IAN1" i="34"/>
  <c r="IAM1" i="34"/>
  <c r="IAL1" i="34"/>
  <c r="IAK1" i="34"/>
  <c r="IAJ1" i="34"/>
  <c r="IAI1" i="34"/>
  <c r="IAH1" i="34"/>
  <c r="IAG1" i="34"/>
  <c r="IAF1" i="34"/>
  <c r="IAE1" i="34"/>
  <c r="IAD1" i="34"/>
  <c r="IAC1" i="34"/>
  <c r="IAB1" i="34"/>
  <c r="IAA1" i="34"/>
  <c r="HZZ1" i="34"/>
  <c r="HZY1" i="34"/>
  <c r="HZX1" i="34"/>
  <c r="HZW1" i="34"/>
  <c r="HZV1" i="34"/>
  <c r="HZU1" i="34"/>
  <c r="HZT1" i="34"/>
  <c r="HZS1" i="34"/>
  <c r="HZR1" i="34"/>
  <c r="HZQ1" i="34"/>
  <c r="HZP1" i="34"/>
  <c r="HZO1" i="34"/>
  <c r="HZN1" i="34"/>
  <c r="HZM1" i="34"/>
  <c r="HZL1" i="34"/>
  <c r="HZK1" i="34"/>
  <c r="HZJ1" i="34"/>
  <c r="HZI1" i="34"/>
  <c r="HZH1" i="34"/>
  <c r="HZG1" i="34"/>
  <c r="HZF1" i="34"/>
  <c r="HZE1" i="34"/>
  <c r="HZD1" i="34"/>
  <c r="HZC1" i="34"/>
  <c r="HZB1" i="34"/>
  <c r="HZA1" i="34"/>
  <c r="HYZ1" i="34"/>
  <c r="HYY1" i="34"/>
  <c r="HYX1" i="34"/>
  <c r="HYW1" i="34"/>
  <c r="HYV1" i="34"/>
  <c r="HYU1" i="34"/>
  <c r="HYT1" i="34"/>
  <c r="HYS1" i="34"/>
  <c r="HYR1" i="34"/>
  <c r="HYQ1" i="34"/>
  <c r="HYP1" i="34"/>
  <c r="HYO1" i="34"/>
  <c r="HYN1" i="34"/>
  <c r="HYM1" i="34"/>
  <c r="HYL1" i="34"/>
  <c r="HYK1" i="34"/>
  <c r="HYJ1" i="34"/>
  <c r="HYI1" i="34"/>
  <c r="HYH1" i="34"/>
  <c r="HYG1" i="34"/>
  <c r="HYF1" i="34"/>
  <c r="HYE1" i="34"/>
  <c r="HYD1" i="34"/>
  <c r="HYC1" i="34"/>
  <c r="HYB1" i="34"/>
  <c r="HYA1" i="34"/>
  <c r="HXZ1" i="34"/>
  <c r="HXY1" i="34"/>
  <c r="HXX1" i="34"/>
  <c r="HXW1" i="34"/>
  <c r="HXV1" i="34"/>
  <c r="HXU1" i="34"/>
  <c r="HXT1" i="34"/>
  <c r="HXS1" i="34"/>
  <c r="HXR1" i="34"/>
  <c r="HXQ1" i="34"/>
  <c r="HXP1" i="34"/>
  <c r="HXO1" i="34"/>
  <c r="HXN1" i="34"/>
  <c r="HXM1" i="34"/>
  <c r="HXL1" i="34"/>
  <c r="HXK1" i="34"/>
  <c r="HXJ1" i="34"/>
  <c r="HXI1" i="34"/>
  <c r="HXH1" i="34"/>
  <c r="HXG1" i="34"/>
  <c r="HXF1" i="34"/>
  <c r="HXE1" i="34"/>
  <c r="HXD1" i="34"/>
  <c r="HXC1" i="34"/>
  <c r="HXB1" i="34"/>
  <c r="HXA1" i="34"/>
  <c r="HWZ1" i="34"/>
  <c r="HWY1" i="34"/>
  <c r="HWX1" i="34"/>
  <c r="HWW1" i="34"/>
  <c r="HWV1" i="34"/>
  <c r="HWU1" i="34"/>
  <c r="HWT1" i="34"/>
  <c r="HWS1" i="34"/>
  <c r="HWR1" i="34"/>
  <c r="HWQ1" i="34"/>
  <c r="HWP1" i="34"/>
  <c r="HWO1" i="34"/>
  <c r="HWN1" i="34"/>
  <c r="HWM1" i="34"/>
  <c r="HWL1" i="34"/>
  <c r="HWK1" i="34"/>
  <c r="HWJ1" i="34"/>
  <c r="HWI1" i="34"/>
  <c r="HWH1" i="34"/>
  <c r="HWG1" i="34"/>
  <c r="HWF1" i="34"/>
  <c r="HWE1" i="34"/>
  <c r="HWD1" i="34"/>
  <c r="HWC1" i="34"/>
  <c r="HWB1" i="34"/>
  <c r="HWA1" i="34"/>
  <c r="HVZ1" i="34"/>
  <c r="HVY1" i="34"/>
  <c r="HVX1" i="34"/>
  <c r="HVW1" i="34"/>
  <c r="HVV1" i="34"/>
  <c r="HVU1" i="34"/>
  <c r="HVT1" i="34"/>
  <c r="HVS1" i="34"/>
  <c r="HVR1" i="34"/>
  <c r="HVQ1" i="34"/>
  <c r="HVP1" i="34"/>
  <c r="HVO1" i="34"/>
  <c r="HVN1" i="34"/>
  <c r="HVM1" i="34"/>
  <c r="HVL1" i="34"/>
  <c r="HVK1" i="34"/>
  <c r="HVJ1" i="34"/>
  <c r="HVI1" i="34"/>
  <c r="HVH1" i="34"/>
  <c r="HVG1" i="34"/>
  <c r="HVF1" i="34"/>
  <c r="HVE1" i="34"/>
  <c r="HVD1" i="34"/>
  <c r="HVC1" i="34"/>
  <c r="HVB1" i="34"/>
  <c r="HVA1" i="34"/>
  <c r="HUZ1" i="34"/>
  <c r="HUY1" i="34"/>
  <c r="HUX1" i="34"/>
  <c r="HUW1" i="34"/>
  <c r="HUV1" i="34"/>
  <c r="HUU1" i="34"/>
  <c r="HUT1" i="34"/>
  <c r="HUS1" i="34"/>
  <c r="HUR1" i="34"/>
  <c r="HUQ1" i="34"/>
  <c r="HUP1" i="34"/>
  <c r="HUO1" i="34"/>
  <c r="HUN1" i="34"/>
  <c r="HUM1" i="34"/>
  <c r="HUL1" i="34"/>
  <c r="HUK1" i="34"/>
  <c r="HUJ1" i="34"/>
  <c r="HUI1" i="34"/>
  <c r="HUH1" i="34"/>
  <c r="HUG1" i="34"/>
  <c r="HUF1" i="34"/>
  <c r="HUE1" i="34"/>
  <c r="HUD1" i="34"/>
  <c r="HUC1" i="34"/>
  <c r="HUB1" i="34"/>
  <c r="HUA1" i="34"/>
  <c r="HTZ1" i="34"/>
  <c r="HTY1" i="34"/>
  <c r="HTX1" i="34"/>
  <c r="HTW1" i="34"/>
  <c r="HTV1" i="34"/>
  <c r="HTU1" i="34"/>
  <c r="HTT1" i="34"/>
  <c r="HTS1" i="34"/>
  <c r="HTR1" i="34"/>
  <c r="HTQ1" i="34"/>
  <c r="HTP1" i="34"/>
  <c r="HTO1" i="34"/>
  <c r="HTN1" i="34"/>
  <c r="HTM1" i="34"/>
  <c r="HTL1" i="34"/>
  <c r="HTK1" i="34"/>
  <c r="HTJ1" i="34"/>
  <c r="HTI1" i="34"/>
  <c r="HTH1" i="34"/>
  <c r="HTG1" i="34"/>
  <c r="HTF1" i="34"/>
  <c r="HTE1" i="34"/>
  <c r="HTD1" i="34"/>
  <c r="HTC1" i="34"/>
  <c r="HTB1" i="34"/>
  <c r="HTA1" i="34"/>
  <c r="HSZ1" i="34"/>
  <c r="HSY1" i="34"/>
  <c r="HSX1" i="34"/>
  <c r="HSW1" i="34"/>
  <c r="HSV1" i="34"/>
  <c r="HSU1" i="34"/>
  <c r="HST1" i="34"/>
  <c r="HSS1" i="34"/>
  <c r="HSR1" i="34"/>
  <c r="HSQ1" i="34"/>
  <c r="HSP1" i="34"/>
  <c r="HSO1" i="34"/>
  <c r="HSN1" i="34"/>
  <c r="HSM1" i="34"/>
  <c r="HSL1" i="34"/>
  <c r="HSK1" i="34"/>
  <c r="HSJ1" i="34"/>
  <c r="HSI1" i="34"/>
  <c r="HSH1" i="34"/>
  <c r="HSG1" i="34"/>
  <c r="HSF1" i="34"/>
  <c r="HSE1" i="34"/>
  <c r="HSD1" i="34"/>
  <c r="HSC1" i="34"/>
  <c r="HSB1" i="34"/>
  <c r="HSA1" i="34"/>
  <c r="HRZ1" i="34"/>
  <c r="HRY1" i="34"/>
  <c r="HRX1" i="34"/>
  <c r="HRW1" i="34"/>
  <c r="HRV1" i="34"/>
  <c r="HRU1" i="34"/>
  <c r="HRT1" i="34"/>
  <c r="HRS1" i="34"/>
  <c r="HRR1" i="34"/>
  <c r="HRQ1" i="34"/>
  <c r="HRP1" i="34"/>
  <c r="HRO1" i="34"/>
  <c r="HRN1" i="34"/>
  <c r="HRM1" i="34"/>
  <c r="HRL1" i="34"/>
  <c r="HRK1" i="34"/>
  <c r="HRJ1" i="34"/>
  <c r="HRI1" i="34"/>
  <c r="HRH1" i="34"/>
  <c r="HRG1" i="34"/>
  <c r="HRF1" i="34"/>
  <c r="HRE1" i="34"/>
  <c r="HRD1" i="34"/>
  <c r="HRC1" i="34"/>
  <c r="HRB1" i="34"/>
  <c r="HRA1" i="34"/>
  <c r="HQZ1" i="34"/>
  <c r="HQY1" i="34"/>
  <c r="HQX1" i="34"/>
  <c r="HQW1" i="34"/>
  <c r="HQV1" i="34"/>
  <c r="HQU1" i="34"/>
  <c r="HQT1" i="34"/>
  <c r="HQS1" i="34"/>
  <c r="HQR1" i="34"/>
  <c r="HQQ1" i="34"/>
  <c r="HQP1" i="34"/>
  <c r="HQO1" i="34"/>
  <c r="HQN1" i="34"/>
  <c r="HQM1" i="34"/>
  <c r="HQL1" i="34"/>
  <c r="HQK1" i="34"/>
  <c r="HQJ1" i="34"/>
  <c r="HQI1" i="34"/>
  <c r="HQH1" i="34"/>
  <c r="HQG1" i="34"/>
  <c r="HQF1" i="34"/>
  <c r="HQE1" i="34"/>
  <c r="HQD1" i="34"/>
  <c r="HQC1" i="34"/>
  <c r="HQB1" i="34"/>
  <c r="HQA1" i="34"/>
  <c r="HPZ1" i="34"/>
  <c r="HPY1" i="34"/>
  <c r="HPX1" i="34"/>
  <c r="HPW1" i="34"/>
  <c r="HPV1" i="34"/>
  <c r="HPU1" i="34"/>
  <c r="HPT1" i="34"/>
  <c r="HPS1" i="34"/>
  <c r="HPR1" i="34"/>
  <c r="HPQ1" i="34"/>
  <c r="HPP1" i="34"/>
  <c r="HPO1" i="34"/>
  <c r="HPN1" i="34"/>
  <c r="HPM1" i="34"/>
  <c r="HPL1" i="34"/>
  <c r="HPK1" i="34"/>
  <c r="HPJ1" i="34"/>
  <c r="HPI1" i="34"/>
  <c r="HPH1" i="34"/>
  <c r="HPG1" i="34"/>
  <c r="HPF1" i="34"/>
  <c r="HPE1" i="34"/>
  <c r="HPD1" i="34"/>
  <c r="HPC1" i="34"/>
  <c r="HPB1" i="34"/>
  <c r="HPA1" i="34"/>
  <c r="HOZ1" i="34"/>
  <c r="HOY1" i="34"/>
  <c r="HOX1" i="34"/>
  <c r="HOW1" i="34"/>
  <c r="HOV1" i="34"/>
  <c r="HOU1" i="34"/>
  <c r="HOT1" i="34"/>
  <c r="HOS1" i="34"/>
  <c r="HOR1" i="34"/>
  <c r="HOQ1" i="34"/>
  <c r="HOP1" i="34"/>
  <c r="HOO1" i="34"/>
  <c r="HON1" i="34"/>
  <c r="HOM1" i="34"/>
  <c r="HOL1" i="34"/>
  <c r="HOK1" i="34"/>
  <c r="HOJ1" i="34"/>
  <c r="HOI1" i="34"/>
  <c r="HOH1" i="34"/>
  <c r="HOG1" i="34"/>
  <c r="HOF1" i="34"/>
  <c r="HOE1" i="34"/>
  <c r="HOD1" i="34"/>
  <c r="HOC1" i="34"/>
  <c r="HOB1" i="34"/>
  <c r="HOA1" i="34"/>
  <c r="HNZ1" i="34"/>
  <c r="HNY1" i="34"/>
  <c r="HNX1" i="34"/>
  <c r="HNW1" i="34"/>
  <c r="HNV1" i="34"/>
  <c r="HNU1" i="34"/>
  <c r="HNT1" i="34"/>
  <c r="HNS1" i="34"/>
  <c r="HNR1" i="34"/>
  <c r="HNQ1" i="34"/>
  <c r="HNP1" i="34"/>
  <c r="HNO1" i="34"/>
  <c r="HNN1" i="34"/>
  <c r="HNM1" i="34"/>
  <c r="HNL1" i="34"/>
  <c r="HNK1" i="34"/>
  <c r="HNJ1" i="34"/>
  <c r="HNI1" i="34"/>
  <c r="HNH1" i="34"/>
  <c r="HNG1" i="34"/>
  <c r="HNF1" i="34"/>
  <c r="HNE1" i="34"/>
  <c r="HND1" i="34"/>
  <c r="HNC1" i="34"/>
  <c r="HNB1" i="34"/>
  <c r="HNA1" i="34"/>
  <c r="HMZ1" i="34"/>
  <c r="HMY1" i="34"/>
  <c r="HMX1" i="34"/>
  <c r="HMW1" i="34"/>
  <c r="HMV1" i="34"/>
  <c r="HMU1" i="34"/>
  <c r="HMT1" i="34"/>
  <c r="HMS1" i="34"/>
  <c r="HMR1" i="34"/>
  <c r="HMQ1" i="34"/>
  <c r="HMP1" i="34"/>
  <c r="HMO1" i="34"/>
  <c r="HMN1" i="34"/>
  <c r="HMM1" i="34"/>
  <c r="HML1" i="34"/>
  <c r="HMK1" i="34"/>
  <c r="HMJ1" i="34"/>
  <c r="HMI1" i="34"/>
  <c r="HMH1" i="34"/>
  <c r="HMG1" i="34"/>
  <c r="HMF1" i="34"/>
  <c r="HME1" i="34"/>
  <c r="HMD1" i="34"/>
  <c r="HMC1" i="34"/>
  <c r="HMB1" i="34"/>
  <c r="HMA1" i="34"/>
  <c r="HLZ1" i="34"/>
  <c r="HLY1" i="34"/>
  <c r="HLX1" i="34"/>
  <c r="HLW1" i="34"/>
  <c r="HLV1" i="34"/>
  <c r="HLU1" i="34"/>
  <c r="HLT1" i="34"/>
  <c r="HLS1" i="34"/>
  <c r="HLR1" i="34"/>
  <c r="HLQ1" i="34"/>
  <c r="HLP1" i="34"/>
  <c r="HLO1" i="34"/>
  <c r="HLN1" i="34"/>
  <c r="HLM1" i="34"/>
  <c r="HLL1" i="34"/>
  <c r="HLK1" i="34"/>
  <c r="HLJ1" i="34"/>
  <c r="HLI1" i="34"/>
  <c r="HLH1" i="34"/>
  <c r="HLG1" i="34"/>
  <c r="HLF1" i="34"/>
  <c r="HLE1" i="34"/>
  <c r="HLD1" i="34"/>
  <c r="HLC1" i="34"/>
  <c r="HLB1" i="34"/>
  <c r="HLA1" i="34"/>
  <c r="HKZ1" i="34"/>
  <c r="HKY1" i="34"/>
  <c r="HKX1" i="34"/>
  <c r="HKW1" i="34"/>
  <c r="HKV1" i="34"/>
  <c r="HKU1" i="34"/>
  <c r="HKT1" i="34"/>
  <c r="HKS1" i="34"/>
  <c r="HKR1" i="34"/>
  <c r="HKQ1" i="34"/>
  <c r="HKP1" i="34"/>
  <c r="HKO1" i="34"/>
  <c r="HKN1" i="34"/>
  <c r="HKM1" i="34"/>
  <c r="HKL1" i="34"/>
  <c r="HKK1" i="34"/>
  <c r="HKJ1" i="34"/>
  <c r="HKI1" i="34"/>
  <c r="HKH1" i="34"/>
  <c r="HKG1" i="34"/>
  <c r="HKF1" i="34"/>
  <c r="HKE1" i="34"/>
  <c r="HKD1" i="34"/>
  <c r="HKC1" i="34"/>
  <c r="HKB1" i="34"/>
  <c r="HKA1" i="34"/>
  <c r="HJZ1" i="34"/>
  <c r="HJY1" i="34"/>
  <c r="HJX1" i="34"/>
  <c r="HJW1" i="34"/>
  <c r="HJV1" i="34"/>
  <c r="HJU1" i="34"/>
  <c r="HJT1" i="34"/>
  <c r="HJS1" i="34"/>
  <c r="HJR1" i="34"/>
  <c r="HJQ1" i="34"/>
  <c r="HJP1" i="34"/>
  <c r="HJO1" i="34"/>
  <c r="HJN1" i="34"/>
  <c r="HJM1" i="34"/>
  <c r="HJL1" i="34"/>
  <c r="HJK1" i="34"/>
  <c r="HJJ1" i="34"/>
  <c r="HJI1" i="34"/>
  <c r="HJH1" i="34"/>
  <c r="HJG1" i="34"/>
  <c r="HJF1" i="34"/>
  <c r="HJE1" i="34"/>
  <c r="HJD1" i="34"/>
  <c r="HJC1" i="34"/>
  <c r="HJB1" i="34"/>
  <c r="HJA1" i="34"/>
  <c r="HIZ1" i="34"/>
  <c r="HIY1" i="34"/>
  <c r="HIX1" i="34"/>
  <c r="HIW1" i="34"/>
  <c r="HIV1" i="34"/>
  <c r="HIU1" i="34"/>
  <c r="HIT1" i="34"/>
  <c r="HIS1" i="34"/>
  <c r="HIR1" i="34"/>
  <c r="HIQ1" i="34"/>
  <c r="HIP1" i="34"/>
  <c r="HIO1" i="34"/>
  <c r="HIN1" i="34"/>
  <c r="HIM1" i="34"/>
  <c r="HIL1" i="34"/>
  <c r="HIK1" i="34"/>
  <c r="HIJ1" i="34"/>
  <c r="HII1" i="34"/>
  <c r="HIH1" i="34"/>
  <c r="HIG1" i="34"/>
  <c r="HIF1" i="34"/>
  <c r="HIE1" i="34"/>
  <c r="HID1" i="34"/>
  <c r="HIC1" i="34"/>
  <c r="HIB1" i="34"/>
  <c r="HIA1" i="34"/>
  <c r="HHZ1" i="34"/>
  <c r="HHY1" i="34"/>
  <c r="HHX1" i="34"/>
  <c r="HHW1" i="34"/>
  <c r="HHV1" i="34"/>
  <c r="HHU1" i="34"/>
  <c r="HHT1" i="34"/>
  <c r="HHS1" i="34"/>
  <c r="HHR1" i="34"/>
  <c r="HHQ1" i="34"/>
  <c r="HHP1" i="34"/>
  <c r="HHO1" i="34"/>
  <c r="HHN1" i="34"/>
  <c r="HHM1" i="34"/>
  <c r="HHL1" i="34"/>
  <c r="HHK1" i="34"/>
  <c r="HHJ1" i="34"/>
  <c r="HHI1" i="34"/>
  <c r="HHH1" i="34"/>
  <c r="HHG1" i="34"/>
  <c r="HHF1" i="34"/>
  <c r="HHE1" i="34"/>
  <c r="HHD1" i="34"/>
  <c r="HHC1" i="34"/>
  <c r="HHB1" i="34"/>
  <c r="HHA1" i="34"/>
  <c r="HGZ1" i="34"/>
  <c r="HGY1" i="34"/>
  <c r="HGX1" i="34"/>
  <c r="HGW1" i="34"/>
  <c r="HGV1" i="34"/>
  <c r="HGU1" i="34"/>
  <c r="HGT1" i="34"/>
  <c r="HGS1" i="34"/>
  <c r="HGR1" i="34"/>
  <c r="HGQ1" i="34"/>
  <c r="HGP1" i="34"/>
  <c r="HGO1" i="34"/>
  <c r="HGN1" i="34"/>
  <c r="HGM1" i="34"/>
  <c r="HGL1" i="34"/>
  <c r="HGK1" i="34"/>
  <c r="HGJ1" i="34"/>
  <c r="HGI1" i="34"/>
  <c r="HGH1" i="34"/>
  <c r="HGG1" i="34"/>
  <c r="HGF1" i="34"/>
  <c r="HGE1" i="34"/>
  <c r="HGD1" i="34"/>
  <c r="HGC1" i="34"/>
  <c r="HGB1" i="34"/>
  <c r="HGA1" i="34"/>
  <c r="HFZ1" i="34"/>
  <c r="HFY1" i="34"/>
  <c r="HFX1" i="34"/>
  <c r="HFW1" i="34"/>
  <c r="HFV1" i="34"/>
  <c r="HFU1" i="34"/>
  <c r="HFT1" i="34"/>
  <c r="HFS1" i="34"/>
  <c r="HFR1" i="34"/>
  <c r="HFQ1" i="34"/>
  <c r="HFP1" i="34"/>
  <c r="HFO1" i="34"/>
  <c r="HFN1" i="34"/>
  <c r="HFM1" i="34"/>
  <c r="HFL1" i="34"/>
  <c r="HFK1" i="34"/>
  <c r="HFJ1" i="34"/>
  <c r="HFI1" i="34"/>
  <c r="HFH1" i="34"/>
  <c r="HFG1" i="34"/>
  <c r="HFF1" i="34"/>
  <c r="HFE1" i="34"/>
  <c r="HFD1" i="34"/>
  <c r="HFC1" i="34"/>
  <c r="HFB1" i="34"/>
  <c r="HFA1" i="34"/>
  <c r="HEZ1" i="34"/>
  <c r="HEY1" i="34"/>
  <c r="HEX1" i="34"/>
  <c r="HEW1" i="34"/>
  <c r="HEV1" i="34"/>
  <c r="HEU1" i="34"/>
  <c r="HET1" i="34"/>
  <c r="HES1" i="34"/>
  <c r="HER1" i="34"/>
  <c r="HEQ1" i="34"/>
  <c r="HEP1" i="34"/>
  <c r="HEO1" i="34"/>
  <c r="HEN1" i="34"/>
  <c r="HEM1" i="34"/>
  <c r="HEL1" i="34"/>
  <c r="HEK1" i="34"/>
  <c r="HEJ1" i="34"/>
  <c r="HEI1" i="34"/>
  <c r="HEH1" i="34"/>
  <c r="HEG1" i="34"/>
  <c r="HEF1" i="34"/>
  <c r="HEE1" i="34"/>
  <c r="HED1" i="34"/>
  <c r="HEC1" i="34"/>
  <c r="HEB1" i="34"/>
  <c r="HEA1" i="34"/>
  <c r="HDZ1" i="34"/>
  <c r="HDY1" i="34"/>
  <c r="HDX1" i="34"/>
  <c r="HDW1" i="34"/>
  <c r="HDV1" i="34"/>
  <c r="HDU1" i="34"/>
  <c r="HDT1" i="34"/>
  <c r="HDS1" i="34"/>
  <c r="HDR1" i="34"/>
  <c r="HDQ1" i="34"/>
  <c r="HDP1" i="34"/>
  <c r="HDO1" i="34"/>
  <c r="HDN1" i="34"/>
  <c r="HDM1" i="34"/>
  <c r="HDL1" i="34"/>
  <c r="HDK1" i="34"/>
  <c r="HDJ1" i="34"/>
  <c r="HDI1" i="34"/>
  <c r="HDH1" i="34"/>
  <c r="HDG1" i="34"/>
  <c r="HDF1" i="34"/>
  <c r="HDE1" i="34"/>
  <c r="HDD1" i="34"/>
  <c r="HDC1" i="34"/>
  <c r="HDB1" i="34"/>
  <c r="HDA1" i="34"/>
  <c r="HCZ1" i="34"/>
  <c r="HCY1" i="34"/>
  <c r="HCX1" i="34"/>
  <c r="HCW1" i="34"/>
  <c r="HCV1" i="34"/>
  <c r="HCU1" i="34"/>
  <c r="HCT1" i="34"/>
  <c r="HCS1" i="34"/>
  <c r="HCR1" i="34"/>
  <c r="HCQ1" i="34"/>
  <c r="HCP1" i="34"/>
  <c r="HCO1" i="34"/>
  <c r="HCN1" i="34"/>
  <c r="HCM1" i="34"/>
  <c r="HCL1" i="34"/>
  <c r="HCK1" i="34"/>
  <c r="HCJ1" i="34"/>
  <c r="HCI1" i="34"/>
  <c r="HCH1" i="34"/>
  <c r="HCG1" i="34"/>
  <c r="HCF1" i="34"/>
  <c r="HCE1" i="34"/>
  <c r="HCD1" i="34"/>
  <c r="HCC1" i="34"/>
  <c r="HCB1" i="34"/>
  <c r="HCA1" i="34"/>
  <c r="HBZ1" i="34"/>
  <c r="HBY1" i="34"/>
  <c r="HBX1" i="34"/>
  <c r="HBW1" i="34"/>
  <c r="HBV1" i="34"/>
  <c r="HBU1" i="34"/>
  <c r="HBT1" i="34"/>
  <c r="HBS1" i="34"/>
  <c r="HBR1" i="34"/>
  <c r="HBQ1" i="34"/>
  <c r="HBP1" i="34"/>
  <c r="HBO1" i="34"/>
  <c r="HBN1" i="34"/>
  <c r="HBM1" i="34"/>
  <c r="HBL1" i="34"/>
  <c r="HBK1" i="34"/>
  <c r="HBJ1" i="34"/>
  <c r="HBI1" i="34"/>
  <c r="HBH1" i="34"/>
  <c r="HBG1" i="34"/>
  <c r="HBF1" i="34"/>
  <c r="HBE1" i="34"/>
  <c r="HBD1" i="34"/>
  <c r="HBC1" i="34"/>
  <c r="HBB1" i="34"/>
  <c r="HBA1" i="34"/>
  <c r="HAZ1" i="34"/>
  <c r="HAY1" i="34"/>
  <c r="HAX1" i="34"/>
  <c r="HAW1" i="34"/>
  <c r="HAV1" i="34"/>
  <c r="HAU1" i="34"/>
  <c r="HAT1" i="34"/>
  <c r="HAS1" i="34"/>
  <c r="HAR1" i="34"/>
  <c r="HAQ1" i="34"/>
  <c r="HAP1" i="34"/>
  <c r="HAO1" i="34"/>
  <c r="HAN1" i="34"/>
  <c r="HAM1" i="34"/>
  <c r="HAL1" i="34"/>
  <c r="HAK1" i="34"/>
  <c r="HAJ1" i="34"/>
  <c r="HAI1" i="34"/>
  <c r="HAH1" i="34"/>
  <c r="HAG1" i="34"/>
  <c r="HAF1" i="34"/>
  <c r="HAE1" i="34"/>
  <c r="HAD1" i="34"/>
  <c r="HAC1" i="34"/>
  <c r="HAB1" i="34"/>
  <c r="HAA1" i="34"/>
  <c r="GZZ1" i="34"/>
  <c r="GZY1" i="34"/>
  <c r="GZX1" i="34"/>
  <c r="GZW1" i="34"/>
  <c r="GZV1" i="34"/>
  <c r="GZU1" i="34"/>
  <c r="GZT1" i="34"/>
  <c r="GZS1" i="34"/>
  <c r="GZR1" i="34"/>
  <c r="GZQ1" i="34"/>
  <c r="GZP1" i="34"/>
  <c r="GZO1" i="34"/>
  <c r="GZN1" i="34"/>
  <c r="GZM1" i="34"/>
  <c r="GZL1" i="34"/>
  <c r="GZK1" i="34"/>
  <c r="GZJ1" i="34"/>
  <c r="GZI1" i="34"/>
  <c r="GZH1" i="34"/>
  <c r="GZG1" i="34"/>
  <c r="GZF1" i="34"/>
  <c r="GZE1" i="34"/>
  <c r="GZD1" i="34"/>
  <c r="GZC1" i="34"/>
  <c r="GZB1" i="34"/>
  <c r="GZA1" i="34"/>
  <c r="GYZ1" i="34"/>
  <c r="GYY1" i="34"/>
  <c r="GYX1" i="34"/>
  <c r="GYW1" i="34"/>
  <c r="GYV1" i="34"/>
  <c r="GYU1" i="34"/>
  <c r="GYT1" i="34"/>
  <c r="GYS1" i="34"/>
  <c r="GYR1" i="34"/>
  <c r="GYQ1" i="34"/>
  <c r="GYP1" i="34"/>
  <c r="GYO1" i="34"/>
  <c r="GYN1" i="34"/>
  <c r="GYM1" i="34"/>
  <c r="GYL1" i="34"/>
  <c r="GYK1" i="34"/>
  <c r="GYJ1" i="34"/>
  <c r="GYI1" i="34"/>
  <c r="GYH1" i="34"/>
  <c r="GYG1" i="34"/>
  <c r="GYF1" i="34"/>
  <c r="GYE1" i="34"/>
  <c r="GYD1" i="34"/>
  <c r="GYC1" i="34"/>
  <c r="GYB1" i="34"/>
  <c r="GYA1" i="34"/>
  <c r="GXZ1" i="34"/>
  <c r="GXY1" i="34"/>
  <c r="GXX1" i="34"/>
  <c r="GXW1" i="34"/>
  <c r="GXV1" i="34"/>
  <c r="GXU1" i="34"/>
  <c r="GXT1" i="34"/>
  <c r="GXS1" i="34"/>
  <c r="GXR1" i="34"/>
  <c r="GXQ1" i="34"/>
  <c r="GXP1" i="34"/>
  <c r="GXO1" i="34"/>
  <c r="GXN1" i="34"/>
  <c r="GXM1" i="34"/>
  <c r="GXL1" i="34"/>
  <c r="GXK1" i="34"/>
  <c r="GXJ1" i="34"/>
  <c r="GXI1" i="34"/>
  <c r="GXH1" i="34"/>
  <c r="GXG1" i="34"/>
  <c r="GXF1" i="34"/>
  <c r="GXE1" i="34"/>
  <c r="GXD1" i="34"/>
  <c r="GXC1" i="34"/>
  <c r="GXB1" i="34"/>
  <c r="GXA1" i="34"/>
  <c r="GWZ1" i="34"/>
  <c r="GWY1" i="34"/>
  <c r="GWX1" i="34"/>
  <c r="GWW1" i="34"/>
  <c r="GWV1" i="34"/>
  <c r="GWU1" i="34"/>
  <c r="GWT1" i="34"/>
  <c r="GWS1" i="34"/>
  <c r="GWR1" i="34"/>
  <c r="GWQ1" i="34"/>
  <c r="GWP1" i="34"/>
  <c r="GWO1" i="34"/>
  <c r="GWN1" i="34"/>
  <c r="GWM1" i="34"/>
  <c r="GWL1" i="34"/>
  <c r="GWK1" i="34"/>
  <c r="GWJ1" i="34"/>
  <c r="GWI1" i="34"/>
  <c r="GWH1" i="34"/>
  <c r="GWG1" i="34"/>
  <c r="GWF1" i="34"/>
  <c r="GWE1" i="34"/>
  <c r="GWD1" i="34"/>
  <c r="GWC1" i="34"/>
  <c r="GWB1" i="34"/>
  <c r="GWA1" i="34"/>
  <c r="GVZ1" i="34"/>
  <c r="GVY1" i="34"/>
  <c r="GVX1" i="34"/>
  <c r="GVW1" i="34"/>
  <c r="GVV1" i="34"/>
  <c r="GVU1" i="34"/>
  <c r="GVT1" i="34"/>
  <c r="GVS1" i="34"/>
  <c r="GVR1" i="34"/>
  <c r="GVQ1" i="34"/>
  <c r="GVP1" i="34"/>
  <c r="GVO1" i="34"/>
  <c r="GVN1" i="34"/>
  <c r="GVM1" i="34"/>
  <c r="GVL1" i="34"/>
  <c r="GVK1" i="34"/>
  <c r="GVJ1" i="34"/>
  <c r="GVI1" i="34"/>
  <c r="GVH1" i="34"/>
  <c r="GVG1" i="34"/>
  <c r="GVF1" i="34"/>
  <c r="GVE1" i="34"/>
  <c r="GVD1" i="34"/>
  <c r="GVC1" i="34"/>
  <c r="GVB1" i="34"/>
  <c r="GVA1" i="34"/>
  <c r="GUZ1" i="34"/>
  <c r="GUY1" i="34"/>
  <c r="GUX1" i="34"/>
  <c r="GUW1" i="34"/>
  <c r="GUV1" i="34"/>
  <c r="GUU1" i="34"/>
  <c r="GUT1" i="34"/>
  <c r="GUS1" i="34"/>
  <c r="GUR1" i="34"/>
  <c r="GUQ1" i="34"/>
  <c r="GUP1" i="34"/>
  <c r="GUO1" i="34"/>
  <c r="GUN1" i="34"/>
  <c r="GUM1" i="34"/>
  <c r="GUL1" i="34"/>
  <c r="GUK1" i="34"/>
  <c r="GUJ1" i="34"/>
  <c r="GUI1" i="34"/>
  <c r="GUH1" i="34"/>
  <c r="GUG1" i="34"/>
  <c r="GUF1" i="34"/>
  <c r="GUE1" i="34"/>
  <c r="GUD1" i="34"/>
  <c r="GUC1" i="34"/>
  <c r="GUB1" i="34"/>
  <c r="GUA1" i="34"/>
  <c r="GTZ1" i="34"/>
  <c r="GTY1" i="34"/>
  <c r="GTX1" i="34"/>
  <c r="GTW1" i="34"/>
  <c r="GTV1" i="34"/>
  <c r="GTU1" i="34"/>
  <c r="GTT1" i="34"/>
  <c r="GTS1" i="34"/>
  <c r="GTR1" i="34"/>
  <c r="GTQ1" i="34"/>
  <c r="GTP1" i="34"/>
  <c r="GTO1" i="34"/>
  <c r="GTN1" i="34"/>
  <c r="GTM1" i="34"/>
  <c r="GTL1" i="34"/>
  <c r="GTK1" i="34"/>
  <c r="GTJ1" i="34"/>
  <c r="GTI1" i="34"/>
  <c r="GTH1" i="34"/>
  <c r="GTG1" i="34"/>
  <c r="GTF1" i="34"/>
  <c r="GTE1" i="34"/>
  <c r="GTD1" i="34"/>
  <c r="GTC1" i="34"/>
  <c r="GTB1" i="34"/>
  <c r="GTA1" i="34"/>
  <c r="GSZ1" i="34"/>
  <c r="GSY1" i="34"/>
  <c r="GSX1" i="34"/>
  <c r="GSW1" i="34"/>
  <c r="GSV1" i="34"/>
  <c r="GSU1" i="34"/>
  <c r="GST1" i="34"/>
  <c r="GSS1" i="34"/>
  <c r="GSR1" i="34"/>
  <c r="GSQ1" i="34"/>
  <c r="GSP1" i="34"/>
  <c r="GSO1" i="34"/>
  <c r="GSN1" i="34"/>
  <c r="GSM1" i="34"/>
  <c r="GSL1" i="34"/>
  <c r="GSK1" i="34"/>
  <c r="GSJ1" i="34"/>
  <c r="GSI1" i="34"/>
  <c r="GSH1" i="34"/>
  <c r="GSG1" i="34"/>
  <c r="GSF1" i="34"/>
  <c r="GSE1" i="34"/>
  <c r="GSD1" i="34"/>
  <c r="GSC1" i="34"/>
  <c r="GSB1" i="34"/>
  <c r="GSA1" i="34"/>
  <c r="GRZ1" i="34"/>
  <c r="GRY1" i="34"/>
  <c r="GRX1" i="34"/>
  <c r="GRW1" i="34"/>
  <c r="GRV1" i="34"/>
  <c r="GRU1" i="34"/>
  <c r="GRT1" i="34"/>
  <c r="GRS1" i="34"/>
  <c r="GRR1" i="34"/>
  <c r="GRQ1" i="34"/>
  <c r="GRP1" i="34"/>
  <c r="GRO1" i="34"/>
  <c r="GRN1" i="34"/>
  <c r="GRM1" i="34"/>
  <c r="GRL1" i="34"/>
  <c r="GRK1" i="34"/>
  <c r="GRJ1" i="34"/>
  <c r="GRI1" i="34"/>
  <c r="GRH1" i="34"/>
  <c r="GRG1" i="34"/>
  <c r="GRF1" i="34"/>
  <c r="GRE1" i="34"/>
  <c r="GRD1" i="34"/>
  <c r="GRC1" i="34"/>
  <c r="GRB1" i="34"/>
  <c r="GRA1" i="34"/>
  <c r="GQZ1" i="34"/>
  <c r="GQY1" i="34"/>
  <c r="GQX1" i="34"/>
  <c r="GQW1" i="34"/>
  <c r="GQV1" i="34"/>
  <c r="GQU1" i="34"/>
  <c r="GQT1" i="34"/>
  <c r="GQS1" i="34"/>
  <c r="GQR1" i="34"/>
  <c r="GQQ1" i="34"/>
  <c r="GQP1" i="34"/>
  <c r="GQO1" i="34"/>
  <c r="GQN1" i="34"/>
  <c r="GQM1" i="34"/>
  <c r="GQL1" i="34"/>
  <c r="GQK1" i="34"/>
  <c r="GQJ1" i="34"/>
  <c r="GQI1" i="34"/>
  <c r="GQH1" i="34"/>
  <c r="GQG1" i="34"/>
  <c r="GQF1" i="34"/>
  <c r="GQE1" i="34"/>
  <c r="GQD1" i="34"/>
  <c r="GQC1" i="34"/>
  <c r="GQB1" i="34"/>
  <c r="GQA1" i="34"/>
  <c r="GPZ1" i="34"/>
  <c r="GPY1" i="34"/>
  <c r="GPX1" i="34"/>
  <c r="GPW1" i="34"/>
  <c r="GPV1" i="34"/>
  <c r="GPU1" i="34"/>
  <c r="GPT1" i="34"/>
  <c r="GPS1" i="34"/>
  <c r="GPR1" i="34"/>
  <c r="GPQ1" i="34"/>
  <c r="GPP1" i="34"/>
  <c r="GPO1" i="34"/>
  <c r="GPN1" i="34"/>
  <c r="GPM1" i="34"/>
  <c r="GPL1" i="34"/>
  <c r="GPK1" i="34"/>
  <c r="GPJ1" i="34"/>
  <c r="GPI1" i="34"/>
  <c r="GPH1" i="34"/>
  <c r="GPG1" i="34"/>
  <c r="GPF1" i="34"/>
  <c r="GPE1" i="34"/>
  <c r="GPD1" i="34"/>
  <c r="GPC1" i="34"/>
  <c r="GPB1" i="34"/>
  <c r="GPA1" i="34"/>
  <c r="GOZ1" i="34"/>
  <c r="GOY1" i="34"/>
  <c r="GOX1" i="34"/>
  <c r="GOW1" i="34"/>
  <c r="GOV1" i="34"/>
  <c r="GOU1" i="34"/>
  <c r="GOT1" i="34"/>
  <c r="GOS1" i="34"/>
  <c r="GOR1" i="34"/>
  <c r="GOQ1" i="34"/>
  <c r="GOP1" i="34"/>
  <c r="GOO1" i="34"/>
  <c r="GON1" i="34"/>
  <c r="GOM1" i="34"/>
  <c r="GOL1" i="34"/>
  <c r="GOK1" i="34"/>
  <c r="GOJ1" i="34"/>
  <c r="GOI1" i="34"/>
  <c r="GOH1" i="34"/>
  <c r="GOG1" i="34"/>
  <c r="GOF1" i="34"/>
  <c r="GOE1" i="34"/>
  <c r="GOD1" i="34"/>
  <c r="GOC1" i="34"/>
  <c r="GOB1" i="34"/>
  <c r="GOA1" i="34"/>
  <c r="GNZ1" i="34"/>
  <c r="GNY1" i="34"/>
  <c r="GNX1" i="34"/>
  <c r="GNW1" i="34"/>
  <c r="GNV1" i="34"/>
  <c r="GNU1" i="34"/>
  <c r="GNT1" i="34"/>
  <c r="GNS1" i="34"/>
  <c r="GNR1" i="34"/>
  <c r="GNQ1" i="34"/>
  <c r="GNP1" i="34"/>
  <c r="GNO1" i="34"/>
  <c r="GNN1" i="34"/>
  <c r="GNM1" i="34"/>
  <c r="GNL1" i="34"/>
  <c r="GNK1" i="34"/>
  <c r="GNJ1" i="34"/>
  <c r="GNI1" i="34"/>
  <c r="GNH1" i="34"/>
  <c r="GNG1" i="34"/>
  <c r="GNF1" i="34"/>
  <c r="GNE1" i="34"/>
  <c r="GND1" i="34"/>
  <c r="GNC1" i="34"/>
  <c r="GNB1" i="34"/>
  <c r="GNA1" i="34"/>
  <c r="GMZ1" i="34"/>
  <c r="GMY1" i="34"/>
  <c r="GMX1" i="34"/>
  <c r="GMW1" i="34"/>
  <c r="GMV1" i="34"/>
  <c r="GMU1" i="34"/>
  <c r="GMT1" i="34"/>
  <c r="GMS1" i="34"/>
  <c r="GMR1" i="34"/>
  <c r="GMQ1" i="34"/>
  <c r="GMP1" i="34"/>
  <c r="GMO1" i="34"/>
  <c r="GMN1" i="34"/>
  <c r="GMM1" i="34"/>
  <c r="GML1" i="34"/>
  <c r="GMK1" i="34"/>
  <c r="GMJ1" i="34"/>
  <c r="GMI1" i="34"/>
  <c r="GMH1" i="34"/>
  <c r="GMG1" i="34"/>
  <c r="GMF1" i="34"/>
  <c r="GME1" i="34"/>
  <c r="GMD1" i="34"/>
  <c r="GMC1" i="34"/>
  <c r="GMB1" i="34"/>
  <c r="GMA1" i="34"/>
  <c r="GLZ1" i="34"/>
  <c r="GLY1" i="34"/>
  <c r="GLX1" i="34"/>
  <c r="GLW1" i="34"/>
  <c r="GLV1" i="34"/>
  <c r="GLU1" i="34"/>
  <c r="GLT1" i="34"/>
  <c r="GLS1" i="34"/>
  <c r="GLR1" i="34"/>
  <c r="GLQ1" i="34"/>
  <c r="GLP1" i="34"/>
  <c r="GLO1" i="34"/>
  <c r="GLN1" i="34"/>
  <c r="GLM1" i="34"/>
  <c r="GLL1" i="34"/>
  <c r="GLK1" i="34"/>
  <c r="GLJ1" i="34"/>
  <c r="GLI1" i="34"/>
  <c r="GLH1" i="34"/>
  <c r="GLG1" i="34"/>
  <c r="GLF1" i="34"/>
  <c r="GLE1" i="34"/>
  <c r="GLD1" i="34"/>
  <c r="GLC1" i="34"/>
  <c r="GLB1" i="34"/>
  <c r="GLA1" i="34"/>
  <c r="GKZ1" i="34"/>
  <c r="GKY1" i="34"/>
  <c r="GKX1" i="34"/>
  <c r="GKW1" i="34"/>
  <c r="GKV1" i="34"/>
  <c r="GKU1" i="34"/>
  <c r="GKT1" i="34"/>
  <c r="GKS1" i="34"/>
  <c r="GKR1" i="34"/>
  <c r="GKQ1" i="34"/>
  <c r="GKP1" i="34"/>
  <c r="GKO1" i="34"/>
  <c r="GKN1" i="34"/>
  <c r="GKM1" i="34"/>
  <c r="GKL1" i="34"/>
  <c r="GKK1" i="34"/>
  <c r="GKJ1" i="34"/>
  <c r="GKI1" i="34"/>
  <c r="GKH1" i="34"/>
  <c r="GKG1" i="34"/>
  <c r="GKF1" i="34"/>
  <c r="GKE1" i="34"/>
  <c r="GKD1" i="34"/>
  <c r="GKC1" i="34"/>
  <c r="GKB1" i="34"/>
  <c r="GKA1" i="34"/>
  <c r="GJZ1" i="34"/>
  <c r="GJY1" i="34"/>
  <c r="GJX1" i="34"/>
  <c r="GJW1" i="34"/>
  <c r="GJV1" i="34"/>
  <c r="GJU1" i="34"/>
  <c r="GJT1" i="34"/>
  <c r="GJS1" i="34"/>
  <c r="GJR1" i="34"/>
  <c r="GJQ1" i="34"/>
  <c r="GJP1" i="34"/>
  <c r="GJO1" i="34"/>
  <c r="GJN1" i="34"/>
  <c r="GJM1" i="34"/>
  <c r="GJL1" i="34"/>
  <c r="GJK1" i="34"/>
  <c r="GJJ1" i="34"/>
  <c r="GJI1" i="34"/>
  <c r="GJH1" i="34"/>
  <c r="GJG1" i="34"/>
  <c r="GJF1" i="34"/>
  <c r="GJE1" i="34"/>
  <c r="GJD1" i="34"/>
  <c r="GJC1" i="34"/>
  <c r="GJB1" i="34"/>
  <c r="GJA1" i="34"/>
  <c r="GIZ1" i="34"/>
  <c r="GIY1" i="34"/>
  <c r="GIX1" i="34"/>
  <c r="GIW1" i="34"/>
  <c r="GIV1" i="34"/>
  <c r="GIU1" i="34"/>
  <c r="GIT1" i="34"/>
  <c r="GIS1" i="34"/>
  <c r="GIR1" i="34"/>
  <c r="GIQ1" i="34"/>
  <c r="GIP1" i="34"/>
  <c r="GIO1" i="34"/>
  <c r="GIN1" i="34"/>
  <c r="GIM1" i="34"/>
  <c r="GIL1" i="34"/>
  <c r="GIK1" i="34"/>
  <c r="GIJ1" i="34"/>
  <c r="GII1" i="34"/>
  <c r="GIH1" i="34"/>
  <c r="GIG1" i="34"/>
  <c r="GIF1" i="34"/>
  <c r="GIE1" i="34"/>
  <c r="GID1" i="34"/>
  <c r="GIC1" i="34"/>
  <c r="GIB1" i="34"/>
  <c r="GIA1" i="34"/>
  <c r="GHZ1" i="34"/>
  <c r="GHY1" i="34"/>
  <c r="GHX1" i="34"/>
  <c r="GHW1" i="34"/>
  <c r="GHV1" i="34"/>
  <c r="GHU1" i="34"/>
  <c r="GHT1" i="34"/>
  <c r="GHS1" i="34"/>
  <c r="GHR1" i="34"/>
  <c r="GHQ1" i="34"/>
  <c r="GHP1" i="34"/>
  <c r="GHO1" i="34"/>
  <c r="GHN1" i="34"/>
  <c r="GHM1" i="34"/>
  <c r="GHL1" i="34"/>
  <c r="GHK1" i="34"/>
  <c r="GHJ1" i="34"/>
  <c r="GHI1" i="34"/>
  <c r="GHH1" i="34"/>
  <c r="GHG1" i="34"/>
  <c r="GHF1" i="34"/>
  <c r="GHE1" i="34"/>
  <c r="GHD1" i="34"/>
  <c r="GHC1" i="34"/>
  <c r="GHB1" i="34"/>
  <c r="GHA1" i="34"/>
  <c r="GGZ1" i="34"/>
  <c r="GGY1" i="34"/>
  <c r="GGX1" i="34"/>
  <c r="GGW1" i="34"/>
  <c r="GGV1" i="34"/>
  <c r="GGU1" i="34"/>
  <c r="GGT1" i="34"/>
  <c r="GGS1" i="34"/>
  <c r="GGR1" i="34"/>
  <c r="GGQ1" i="34"/>
  <c r="GGP1" i="34"/>
  <c r="GGO1" i="34"/>
  <c r="GGN1" i="34"/>
  <c r="GGM1" i="34"/>
  <c r="GGL1" i="34"/>
  <c r="GGK1" i="34"/>
  <c r="GGJ1" i="34"/>
  <c r="GGI1" i="34"/>
  <c r="GGH1" i="34"/>
  <c r="GGG1" i="34"/>
  <c r="GGF1" i="34"/>
  <c r="GGE1" i="34"/>
  <c r="GGD1" i="34"/>
  <c r="GGC1" i="34"/>
  <c r="GGB1" i="34"/>
  <c r="GGA1" i="34"/>
  <c r="GFZ1" i="34"/>
  <c r="GFY1" i="34"/>
  <c r="GFX1" i="34"/>
  <c r="GFW1" i="34"/>
  <c r="GFV1" i="34"/>
  <c r="GFU1" i="34"/>
  <c r="GFT1" i="34"/>
  <c r="GFS1" i="34"/>
  <c r="GFR1" i="34"/>
  <c r="GFQ1" i="34"/>
  <c r="GFP1" i="34"/>
  <c r="GFO1" i="34"/>
  <c r="GFN1" i="34"/>
  <c r="GFM1" i="34"/>
  <c r="GFL1" i="34"/>
  <c r="GFK1" i="34"/>
  <c r="GFJ1" i="34"/>
  <c r="GFI1" i="34"/>
  <c r="GFH1" i="34"/>
  <c r="GFG1" i="34"/>
  <c r="GFF1" i="34"/>
  <c r="GFE1" i="34"/>
  <c r="GFD1" i="34"/>
  <c r="GFC1" i="34"/>
  <c r="GFB1" i="34"/>
  <c r="GFA1" i="34"/>
  <c r="GEZ1" i="34"/>
  <c r="GEY1" i="34"/>
  <c r="GEX1" i="34"/>
  <c r="GEW1" i="34"/>
  <c r="GEV1" i="34"/>
  <c r="GEU1" i="34"/>
  <c r="GET1" i="34"/>
  <c r="GES1" i="34"/>
  <c r="GER1" i="34"/>
  <c r="GEQ1" i="34"/>
  <c r="GEP1" i="34"/>
  <c r="GEO1" i="34"/>
  <c r="GEN1" i="34"/>
  <c r="GEM1" i="34"/>
  <c r="GEL1" i="34"/>
  <c r="GEK1" i="34"/>
  <c r="GEJ1" i="34"/>
  <c r="GEI1" i="34"/>
  <c r="GEH1" i="34"/>
  <c r="GEG1" i="34"/>
  <c r="GEF1" i="34"/>
  <c r="GEE1" i="34"/>
  <c r="GED1" i="34"/>
  <c r="GEC1" i="34"/>
  <c r="GEB1" i="34"/>
  <c r="GEA1" i="34"/>
  <c r="GDZ1" i="34"/>
  <c r="GDY1" i="34"/>
  <c r="GDX1" i="34"/>
  <c r="GDW1" i="34"/>
  <c r="GDV1" i="34"/>
  <c r="GDU1" i="34"/>
  <c r="GDT1" i="34"/>
  <c r="GDS1" i="34"/>
  <c r="GDR1" i="34"/>
  <c r="GDQ1" i="34"/>
  <c r="GDP1" i="34"/>
  <c r="GDO1" i="34"/>
  <c r="GDN1" i="34"/>
  <c r="GDM1" i="34"/>
  <c r="GDL1" i="34"/>
  <c r="GDK1" i="34"/>
  <c r="GDJ1" i="34"/>
  <c r="GDI1" i="34"/>
  <c r="GDH1" i="34"/>
  <c r="GDG1" i="34"/>
  <c r="GDF1" i="34"/>
  <c r="GDE1" i="34"/>
  <c r="GDD1" i="34"/>
  <c r="GDC1" i="34"/>
  <c r="GDB1" i="34"/>
  <c r="GDA1" i="34"/>
  <c r="GCZ1" i="34"/>
  <c r="GCY1" i="34"/>
  <c r="GCX1" i="34"/>
  <c r="GCW1" i="34"/>
  <c r="GCV1" i="34"/>
  <c r="GCU1" i="34"/>
  <c r="GCT1" i="34"/>
  <c r="GCS1" i="34"/>
  <c r="GCR1" i="34"/>
  <c r="GCQ1" i="34"/>
  <c r="GCP1" i="34"/>
  <c r="GCO1" i="34"/>
  <c r="GCN1" i="34"/>
  <c r="GCM1" i="34"/>
  <c r="GCL1" i="34"/>
  <c r="GCK1" i="34"/>
  <c r="GCJ1" i="34"/>
  <c r="GCI1" i="34"/>
  <c r="GCH1" i="34"/>
  <c r="GCG1" i="34"/>
  <c r="GCF1" i="34"/>
  <c r="GCE1" i="34"/>
  <c r="GCD1" i="34"/>
  <c r="GCC1" i="34"/>
  <c r="GCB1" i="34"/>
  <c r="GCA1" i="34"/>
  <c r="GBZ1" i="34"/>
  <c r="GBY1" i="34"/>
  <c r="GBX1" i="34"/>
  <c r="GBW1" i="34"/>
  <c r="GBV1" i="34"/>
  <c r="GBU1" i="34"/>
  <c r="GBT1" i="34"/>
  <c r="GBS1" i="34"/>
  <c r="GBR1" i="34"/>
  <c r="GBQ1" i="34"/>
  <c r="GBP1" i="34"/>
  <c r="GBO1" i="34"/>
  <c r="GBN1" i="34"/>
  <c r="GBM1" i="34"/>
  <c r="GBL1" i="34"/>
  <c r="GBK1" i="34"/>
  <c r="GBJ1" i="34"/>
  <c r="GBI1" i="34"/>
  <c r="GBH1" i="34"/>
  <c r="GBG1" i="34"/>
  <c r="GBF1" i="34"/>
  <c r="GBE1" i="34"/>
  <c r="GBD1" i="34"/>
  <c r="GBC1" i="34"/>
  <c r="GBB1" i="34"/>
  <c r="GBA1" i="34"/>
  <c r="GAZ1" i="34"/>
  <c r="GAY1" i="34"/>
  <c r="GAX1" i="34"/>
  <c r="GAW1" i="34"/>
  <c r="GAV1" i="34"/>
  <c r="GAU1" i="34"/>
  <c r="GAT1" i="34"/>
  <c r="GAS1" i="34"/>
  <c r="GAR1" i="34"/>
  <c r="GAQ1" i="34"/>
  <c r="GAP1" i="34"/>
  <c r="GAO1" i="34"/>
  <c r="GAN1" i="34"/>
  <c r="GAM1" i="34"/>
  <c r="GAL1" i="34"/>
  <c r="GAK1" i="34"/>
  <c r="GAJ1" i="34"/>
  <c r="GAI1" i="34"/>
  <c r="GAH1" i="34"/>
  <c r="GAG1" i="34"/>
  <c r="GAF1" i="34"/>
  <c r="GAE1" i="34"/>
  <c r="GAD1" i="34"/>
  <c r="GAC1" i="34"/>
  <c r="GAB1" i="34"/>
  <c r="GAA1" i="34"/>
  <c r="FZZ1" i="34"/>
  <c r="FZY1" i="34"/>
  <c r="FZX1" i="34"/>
  <c r="FZW1" i="34"/>
  <c r="FZV1" i="34"/>
  <c r="FZU1" i="34"/>
  <c r="FZT1" i="34"/>
  <c r="FZS1" i="34"/>
  <c r="FZR1" i="34"/>
  <c r="FZQ1" i="34"/>
  <c r="FZP1" i="34"/>
  <c r="FZO1" i="34"/>
  <c r="FZN1" i="34"/>
  <c r="FZM1" i="34"/>
  <c r="FZL1" i="34"/>
  <c r="FZK1" i="34"/>
  <c r="FZJ1" i="34"/>
  <c r="FZI1" i="34"/>
  <c r="FZH1" i="34"/>
  <c r="FZG1" i="34"/>
  <c r="FZF1" i="34"/>
  <c r="FZE1" i="34"/>
  <c r="FZD1" i="34"/>
  <c r="FZC1" i="34"/>
  <c r="FZB1" i="34"/>
  <c r="FZA1" i="34"/>
  <c r="FYZ1" i="34"/>
  <c r="FYY1" i="34"/>
  <c r="FYX1" i="34"/>
  <c r="FYW1" i="34"/>
  <c r="FYV1" i="34"/>
  <c r="FYU1" i="34"/>
  <c r="FYT1" i="34"/>
  <c r="FYS1" i="34"/>
  <c r="FYR1" i="34"/>
  <c r="FYQ1" i="34"/>
  <c r="FYP1" i="34"/>
  <c r="FYO1" i="34"/>
  <c r="FYN1" i="34"/>
  <c r="FYM1" i="34"/>
  <c r="FYL1" i="34"/>
  <c r="FYK1" i="34"/>
  <c r="FYJ1" i="34"/>
  <c r="FYI1" i="34"/>
  <c r="FYH1" i="34"/>
  <c r="FYG1" i="34"/>
  <c r="FYF1" i="34"/>
  <c r="FYE1" i="34"/>
  <c r="FYD1" i="34"/>
  <c r="FYC1" i="34"/>
  <c r="FYB1" i="34"/>
  <c r="FYA1" i="34"/>
  <c r="FXZ1" i="34"/>
  <c r="FXY1" i="34"/>
  <c r="FXX1" i="34"/>
  <c r="FXW1" i="34"/>
  <c r="FXV1" i="34"/>
  <c r="FXU1" i="34"/>
  <c r="FXT1" i="34"/>
  <c r="FXS1" i="34"/>
  <c r="FXR1" i="34"/>
  <c r="FXQ1" i="34"/>
  <c r="FXP1" i="34"/>
  <c r="FXO1" i="34"/>
  <c r="FXN1" i="34"/>
  <c r="FXM1" i="34"/>
  <c r="FXL1" i="34"/>
  <c r="FXK1" i="34"/>
  <c r="FXJ1" i="34"/>
  <c r="FXI1" i="34"/>
  <c r="FXH1" i="34"/>
  <c r="FXG1" i="34"/>
  <c r="FXF1" i="34"/>
  <c r="FXE1" i="34"/>
  <c r="FXD1" i="34"/>
  <c r="FXC1" i="34"/>
  <c r="FXB1" i="34"/>
  <c r="FXA1" i="34"/>
  <c r="FWZ1" i="34"/>
  <c r="FWY1" i="34"/>
  <c r="FWX1" i="34"/>
  <c r="FWW1" i="34"/>
  <c r="FWV1" i="34"/>
  <c r="FWU1" i="34"/>
  <c r="FWT1" i="34"/>
  <c r="FWS1" i="34"/>
  <c r="FWR1" i="34"/>
  <c r="FWQ1" i="34"/>
  <c r="FWP1" i="34"/>
  <c r="FWO1" i="34"/>
  <c r="FWN1" i="34"/>
  <c r="FWM1" i="34"/>
  <c r="FWL1" i="34"/>
  <c r="FWK1" i="34"/>
  <c r="FWJ1" i="34"/>
  <c r="FWI1" i="34"/>
  <c r="FWH1" i="34"/>
  <c r="FWG1" i="34"/>
  <c r="FWF1" i="34"/>
  <c r="FWE1" i="34"/>
  <c r="FWD1" i="34"/>
  <c r="FWC1" i="34"/>
  <c r="FWB1" i="34"/>
  <c r="FWA1" i="34"/>
  <c r="FVZ1" i="34"/>
  <c r="FVY1" i="34"/>
  <c r="FVX1" i="34"/>
  <c r="FVW1" i="34"/>
  <c r="FVV1" i="34"/>
  <c r="FVU1" i="34"/>
  <c r="FVT1" i="34"/>
  <c r="FVS1" i="34"/>
  <c r="FVR1" i="34"/>
  <c r="FVQ1" i="34"/>
  <c r="FVP1" i="34"/>
  <c r="FVO1" i="34"/>
  <c r="FVN1" i="34"/>
  <c r="FVM1" i="34"/>
  <c r="FVL1" i="34"/>
  <c r="FVK1" i="34"/>
  <c r="FVJ1" i="34"/>
  <c r="FVI1" i="34"/>
  <c r="FVH1" i="34"/>
  <c r="FVG1" i="34"/>
  <c r="FVF1" i="34"/>
  <c r="FVE1" i="34"/>
  <c r="FVD1" i="34"/>
  <c r="FVC1" i="34"/>
  <c r="FVB1" i="34"/>
  <c r="FVA1" i="34"/>
  <c r="FUZ1" i="34"/>
  <c r="FUY1" i="34"/>
  <c r="FUX1" i="34"/>
  <c r="FUW1" i="34"/>
  <c r="FUV1" i="34"/>
  <c r="FUU1" i="34"/>
  <c r="FUT1" i="34"/>
  <c r="FUS1" i="34"/>
  <c r="FUR1" i="34"/>
  <c r="FUQ1" i="34"/>
  <c r="FUP1" i="34"/>
  <c r="FUO1" i="34"/>
  <c r="FUN1" i="34"/>
  <c r="FUM1" i="34"/>
  <c r="FUL1" i="34"/>
  <c r="FUK1" i="34"/>
  <c r="FUJ1" i="34"/>
  <c r="FUI1" i="34"/>
  <c r="FUH1" i="34"/>
  <c r="FUG1" i="34"/>
  <c r="FUF1" i="34"/>
  <c r="FUE1" i="34"/>
  <c r="FUD1" i="34"/>
  <c r="FUC1" i="34"/>
  <c r="FUB1" i="34"/>
  <c r="FUA1" i="34"/>
  <c r="FTZ1" i="34"/>
  <c r="FTY1" i="34"/>
  <c r="FTX1" i="34"/>
  <c r="FTW1" i="34"/>
  <c r="FTV1" i="34"/>
  <c r="FTU1" i="34"/>
  <c r="FTT1" i="34"/>
  <c r="FTS1" i="34"/>
  <c r="FTR1" i="34"/>
  <c r="FTQ1" i="34"/>
  <c r="FTP1" i="34"/>
  <c r="FTO1" i="34"/>
  <c r="FTN1" i="34"/>
  <c r="FTM1" i="34"/>
  <c r="FTL1" i="34"/>
  <c r="FTK1" i="34"/>
  <c r="FTJ1" i="34"/>
  <c r="FTI1" i="34"/>
  <c r="FTH1" i="34"/>
  <c r="FTG1" i="34"/>
  <c r="FTF1" i="34"/>
  <c r="FTE1" i="34"/>
  <c r="FTD1" i="34"/>
  <c r="FTC1" i="34"/>
  <c r="FTB1" i="34"/>
  <c r="FTA1" i="34"/>
  <c r="FSZ1" i="34"/>
  <c r="FSY1" i="34"/>
  <c r="FSX1" i="34"/>
  <c r="FSW1" i="34"/>
  <c r="FSV1" i="34"/>
  <c r="FSU1" i="34"/>
  <c r="FST1" i="34"/>
  <c r="FSS1" i="34"/>
  <c r="FSR1" i="34"/>
  <c r="FSQ1" i="34"/>
  <c r="FSP1" i="34"/>
  <c r="FSO1" i="34"/>
  <c r="FSN1" i="34"/>
  <c r="FSM1" i="34"/>
  <c r="FSL1" i="34"/>
  <c r="FSK1" i="34"/>
  <c r="FSJ1" i="34"/>
  <c r="FSI1" i="34"/>
  <c r="FSH1" i="34"/>
  <c r="FSG1" i="34"/>
  <c r="FSF1" i="34"/>
  <c r="FSE1" i="34"/>
  <c r="FSD1" i="34"/>
  <c r="FSC1" i="34"/>
  <c r="FSB1" i="34"/>
  <c r="FSA1" i="34"/>
  <c r="FRZ1" i="34"/>
  <c r="FRY1" i="34"/>
  <c r="FRX1" i="34"/>
  <c r="FRW1" i="34"/>
  <c r="FRV1" i="34"/>
  <c r="FRU1" i="34"/>
  <c r="FRT1" i="34"/>
  <c r="FRS1" i="34"/>
  <c r="FRR1" i="34"/>
  <c r="FRQ1" i="34"/>
  <c r="FRP1" i="34"/>
  <c r="FRO1" i="34"/>
  <c r="FRN1" i="34"/>
  <c r="FRM1" i="34"/>
  <c r="FRL1" i="34"/>
  <c r="FRK1" i="34"/>
  <c r="FRJ1" i="34"/>
  <c r="FRI1" i="34"/>
  <c r="FRH1" i="34"/>
  <c r="FRG1" i="34"/>
  <c r="FRF1" i="34"/>
  <c r="FRE1" i="34"/>
  <c r="FRD1" i="34"/>
  <c r="FRC1" i="34"/>
  <c r="FRB1" i="34"/>
  <c r="FRA1" i="34"/>
  <c r="FQZ1" i="34"/>
  <c r="FQY1" i="34"/>
  <c r="FQX1" i="34"/>
  <c r="FQW1" i="34"/>
  <c r="FQV1" i="34"/>
  <c r="FQU1" i="34"/>
  <c r="FQT1" i="34"/>
  <c r="FQS1" i="34"/>
  <c r="FQR1" i="34"/>
  <c r="FQQ1" i="34"/>
  <c r="FQP1" i="34"/>
  <c r="FQO1" i="34"/>
  <c r="FQN1" i="34"/>
  <c r="FQM1" i="34"/>
  <c r="FQL1" i="34"/>
  <c r="FQK1" i="34"/>
  <c r="FQJ1" i="34"/>
  <c r="FQI1" i="34"/>
  <c r="FQH1" i="34"/>
  <c r="FQG1" i="34"/>
  <c r="FQF1" i="34"/>
  <c r="FQE1" i="34"/>
  <c r="FQD1" i="34"/>
  <c r="FQC1" i="34"/>
  <c r="FQB1" i="34"/>
  <c r="FQA1" i="34"/>
  <c r="FPZ1" i="34"/>
  <c r="FPY1" i="34"/>
  <c r="FPX1" i="34"/>
  <c r="FPW1" i="34"/>
  <c r="FPV1" i="34"/>
  <c r="FPU1" i="34"/>
  <c r="FPT1" i="34"/>
  <c r="FPS1" i="34"/>
  <c r="FPR1" i="34"/>
  <c r="FPQ1" i="34"/>
  <c r="FPP1" i="34"/>
  <c r="FPO1" i="34"/>
  <c r="FPN1" i="34"/>
  <c r="FPM1" i="34"/>
  <c r="FPL1" i="34"/>
  <c r="FPK1" i="34"/>
  <c r="FPJ1" i="34"/>
  <c r="FPI1" i="34"/>
  <c r="FPH1" i="34"/>
  <c r="FPG1" i="34"/>
  <c r="FPF1" i="34"/>
  <c r="FPE1" i="34"/>
  <c r="FPD1" i="34"/>
  <c r="FPC1" i="34"/>
  <c r="FPB1" i="34"/>
  <c r="FPA1" i="34"/>
  <c r="FOZ1" i="34"/>
  <c r="FOY1" i="34"/>
  <c r="FOX1" i="34"/>
  <c r="FOW1" i="34"/>
  <c r="FOV1" i="34"/>
  <c r="FOU1" i="34"/>
  <c r="FOT1" i="34"/>
  <c r="FOS1" i="34"/>
  <c r="FOR1" i="34"/>
  <c r="FOQ1" i="34"/>
  <c r="FOP1" i="34"/>
  <c r="FOO1" i="34"/>
  <c r="FON1" i="34"/>
  <c r="FOM1" i="34"/>
  <c r="FOL1" i="34"/>
  <c r="FOK1" i="34"/>
  <c r="FOJ1" i="34"/>
  <c r="FOI1" i="34"/>
  <c r="FOH1" i="34"/>
  <c r="FOG1" i="34"/>
  <c r="FOF1" i="34"/>
  <c r="FOE1" i="34"/>
  <c r="FOD1" i="34"/>
  <c r="FOC1" i="34"/>
  <c r="FOB1" i="34"/>
  <c r="FOA1" i="34"/>
  <c r="FNZ1" i="34"/>
  <c r="FNY1" i="34"/>
  <c r="FNX1" i="34"/>
  <c r="FNW1" i="34"/>
  <c r="FNV1" i="34"/>
  <c r="FNU1" i="34"/>
  <c r="FNT1" i="34"/>
  <c r="FNS1" i="34"/>
  <c r="FNR1" i="34"/>
  <c r="FNQ1" i="34"/>
  <c r="FNP1" i="34"/>
  <c r="FNO1" i="34"/>
  <c r="FNN1" i="34"/>
  <c r="FNM1" i="34"/>
  <c r="FNL1" i="34"/>
  <c r="FNK1" i="34"/>
  <c r="FNJ1" i="34"/>
  <c r="FNI1" i="34"/>
  <c r="FNH1" i="34"/>
  <c r="FNG1" i="34"/>
  <c r="FNF1" i="34"/>
  <c r="FNE1" i="34"/>
  <c r="FND1" i="34"/>
  <c r="FNC1" i="34"/>
  <c r="FNB1" i="34"/>
  <c r="FNA1" i="34"/>
  <c r="FMZ1" i="34"/>
  <c r="FMY1" i="34"/>
  <c r="FMX1" i="34"/>
  <c r="FMW1" i="34"/>
  <c r="FMV1" i="34"/>
  <c r="FMU1" i="34"/>
  <c r="FMT1" i="34"/>
  <c r="FMS1" i="34"/>
  <c r="FMR1" i="34"/>
  <c r="FMQ1" i="34"/>
  <c r="FMP1" i="34"/>
  <c r="FMO1" i="34"/>
  <c r="FMN1" i="34"/>
  <c r="FMM1" i="34"/>
  <c r="FML1" i="34"/>
  <c r="FMK1" i="34"/>
  <c r="FMJ1" i="34"/>
  <c r="FMI1" i="34"/>
  <c r="FMH1" i="34"/>
  <c r="FMG1" i="34"/>
  <c r="FMF1" i="34"/>
  <c r="FME1" i="34"/>
  <c r="FMD1" i="34"/>
  <c r="FMC1" i="34"/>
  <c r="FMB1" i="34"/>
  <c r="FMA1" i="34"/>
  <c r="FLZ1" i="34"/>
  <c r="FLY1" i="34"/>
  <c r="FLX1" i="34"/>
  <c r="FLW1" i="34"/>
  <c r="FLV1" i="34"/>
  <c r="FLU1" i="34"/>
  <c r="FLT1" i="34"/>
  <c r="FLS1" i="34"/>
  <c r="FLR1" i="34"/>
  <c r="FLQ1" i="34"/>
  <c r="FLP1" i="34"/>
  <c r="FLO1" i="34"/>
  <c r="FLN1" i="34"/>
  <c r="FLM1" i="34"/>
  <c r="FLL1" i="34"/>
  <c r="FLK1" i="34"/>
  <c r="FLJ1" i="34"/>
  <c r="FLI1" i="34"/>
  <c r="FLH1" i="34"/>
  <c r="FLG1" i="34"/>
  <c r="FLF1" i="34"/>
  <c r="FLE1" i="34"/>
  <c r="FLD1" i="34"/>
  <c r="FLC1" i="34"/>
  <c r="FLB1" i="34"/>
  <c r="FLA1" i="34"/>
  <c r="FKZ1" i="34"/>
  <c r="FKY1" i="34"/>
  <c r="FKX1" i="34"/>
  <c r="FKW1" i="34"/>
  <c r="FKV1" i="34"/>
  <c r="FKU1" i="34"/>
  <c r="FKT1" i="34"/>
  <c r="FKS1" i="34"/>
  <c r="FKR1" i="34"/>
  <c r="FKQ1" i="34"/>
  <c r="FKP1" i="34"/>
  <c r="FKO1" i="34"/>
  <c r="FKN1" i="34"/>
  <c r="FKM1" i="34"/>
  <c r="FKL1" i="34"/>
  <c r="FKK1" i="34"/>
  <c r="FKJ1" i="34"/>
  <c r="FKI1" i="34"/>
  <c r="FKH1" i="34"/>
  <c r="FKG1" i="34"/>
  <c r="FKF1" i="34"/>
  <c r="FKE1" i="34"/>
  <c r="FKD1" i="34"/>
  <c r="FKC1" i="34"/>
  <c r="FKB1" i="34"/>
  <c r="FKA1" i="34"/>
  <c r="FJZ1" i="34"/>
  <c r="FJY1" i="34"/>
  <c r="FJX1" i="34"/>
  <c r="FJW1" i="34"/>
  <c r="FJV1" i="34"/>
  <c r="FJU1" i="34"/>
  <c r="FJT1" i="34"/>
  <c r="FJS1" i="34"/>
  <c r="FJR1" i="34"/>
  <c r="FJQ1" i="34"/>
  <c r="FJP1" i="34"/>
  <c r="FJO1" i="34"/>
  <c r="FJN1" i="34"/>
  <c r="FJM1" i="34"/>
  <c r="FJL1" i="34"/>
  <c r="FJK1" i="34"/>
  <c r="FJJ1" i="34"/>
  <c r="FJI1" i="34"/>
  <c r="FJH1" i="34"/>
  <c r="FJG1" i="34"/>
  <c r="FJF1" i="34"/>
  <c r="FJE1" i="34"/>
  <c r="FJD1" i="34"/>
  <c r="FJC1" i="34"/>
  <c r="FJB1" i="34"/>
  <c r="FJA1" i="34"/>
  <c r="FIZ1" i="34"/>
  <c r="FIY1" i="34"/>
  <c r="FIX1" i="34"/>
  <c r="FIW1" i="34"/>
  <c r="FIV1" i="34"/>
  <c r="FIU1" i="34"/>
  <c r="FIT1" i="34"/>
  <c r="FIS1" i="34"/>
  <c r="FIR1" i="34"/>
  <c r="FIQ1" i="34"/>
  <c r="FIP1" i="34"/>
  <c r="FIO1" i="34"/>
  <c r="FIN1" i="34"/>
  <c r="FIM1" i="34"/>
  <c r="FIL1" i="34"/>
  <c r="FIK1" i="34"/>
  <c r="FIJ1" i="34"/>
  <c r="FII1" i="34"/>
  <c r="FIH1" i="34"/>
  <c r="FIG1" i="34"/>
  <c r="FIF1" i="34"/>
  <c r="FIE1" i="34"/>
  <c r="FID1" i="34"/>
  <c r="FIC1" i="34"/>
  <c r="FIB1" i="34"/>
  <c r="FIA1" i="34"/>
  <c r="FHZ1" i="34"/>
  <c r="FHY1" i="34"/>
  <c r="FHX1" i="34"/>
  <c r="FHW1" i="34"/>
  <c r="FHV1" i="34"/>
  <c r="FHU1" i="34"/>
  <c r="FHT1" i="34"/>
  <c r="FHS1" i="34"/>
  <c r="FHR1" i="34"/>
  <c r="FHQ1" i="34"/>
  <c r="FHP1" i="34"/>
  <c r="FHO1" i="34"/>
  <c r="FHN1" i="34"/>
  <c r="FHM1" i="34"/>
  <c r="FHL1" i="34"/>
  <c r="FHK1" i="34"/>
  <c r="FHJ1" i="34"/>
  <c r="FHI1" i="34"/>
  <c r="FHH1" i="34"/>
  <c r="FHG1" i="34"/>
  <c r="FHF1" i="34"/>
  <c r="FHE1" i="34"/>
  <c r="FHD1" i="34"/>
  <c r="FHC1" i="34"/>
  <c r="FHB1" i="34"/>
  <c r="FHA1" i="34"/>
  <c r="FGZ1" i="34"/>
  <c r="FGY1" i="34"/>
  <c r="FGX1" i="34"/>
  <c r="FGW1" i="34"/>
  <c r="FGV1" i="34"/>
  <c r="FGU1" i="34"/>
  <c r="FGT1" i="34"/>
  <c r="FGS1" i="34"/>
  <c r="FGR1" i="34"/>
  <c r="FGQ1" i="34"/>
  <c r="FGP1" i="34"/>
  <c r="FGO1" i="34"/>
  <c r="FGN1" i="34"/>
  <c r="FGM1" i="34"/>
  <c r="FGL1" i="34"/>
  <c r="FGK1" i="34"/>
  <c r="FGJ1" i="34"/>
  <c r="FGI1" i="34"/>
  <c r="FGH1" i="34"/>
  <c r="FGG1" i="34"/>
  <c r="FGF1" i="34"/>
  <c r="FGE1" i="34"/>
  <c r="FGD1" i="34"/>
  <c r="FGC1" i="34"/>
  <c r="FGB1" i="34"/>
  <c r="FGA1" i="34"/>
  <c r="FFZ1" i="34"/>
  <c r="FFY1" i="34"/>
  <c r="FFX1" i="34"/>
  <c r="FFW1" i="34"/>
  <c r="FFV1" i="34"/>
  <c r="FFU1" i="34"/>
  <c r="FFT1" i="34"/>
  <c r="FFS1" i="34"/>
  <c r="FFR1" i="34"/>
  <c r="FFQ1" i="34"/>
  <c r="FFP1" i="34"/>
  <c r="FFO1" i="34"/>
  <c r="FFN1" i="34"/>
  <c r="FFM1" i="34"/>
  <c r="FFL1" i="34"/>
  <c r="FFK1" i="34"/>
  <c r="FFJ1" i="34"/>
  <c r="FFI1" i="34"/>
  <c r="FFH1" i="34"/>
  <c r="FFG1" i="34"/>
  <c r="FFF1" i="34"/>
  <c r="FFE1" i="34"/>
  <c r="FFD1" i="34"/>
  <c r="FFC1" i="34"/>
  <c r="FFB1" i="34"/>
  <c r="FFA1" i="34"/>
  <c r="FEZ1" i="34"/>
  <c r="FEY1" i="34"/>
  <c r="FEX1" i="34"/>
  <c r="FEW1" i="34"/>
  <c r="FEV1" i="34"/>
  <c r="FEU1" i="34"/>
  <c r="FET1" i="34"/>
  <c r="FES1" i="34"/>
  <c r="FER1" i="34"/>
  <c r="FEQ1" i="34"/>
  <c r="FEP1" i="34"/>
  <c r="FEO1" i="34"/>
  <c r="FEN1" i="34"/>
  <c r="FEM1" i="34"/>
  <c r="FEL1" i="34"/>
  <c r="FEK1" i="34"/>
  <c r="FEJ1" i="34"/>
  <c r="FEI1" i="34"/>
  <c r="FEH1" i="34"/>
  <c r="FEG1" i="34"/>
  <c r="FEF1" i="34"/>
  <c r="FEE1" i="34"/>
  <c r="FED1" i="34"/>
  <c r="FEC1" i="34"/>
  <c r="FEB1" i="34"/>
  <c r="FEA1" i="34"/>
  <c r="FDZ1" i="34"/>
  <c r="FDY1" i="34"/>
  <c r="FDX1" i="34"/>
  <c r="FDW1" i="34"/>
  <c r="FDV1" i="34"/>
  <c r="FDU1" i="34"/>
  <c r="FDT1" i="34"/>
  <c r="FDS1" i="34"/>
  <c r="FDR1" i="34"/>
  <c r="FDQ1" i="34"/>
  <c r="FDP1" i="34"/>
  <c r="FDO1" i="34"/>
  <c r="FDN1" i="34"/>
  <c r="FDM1" i="34"/>
  <c r="FDL1" i="34"/>
  <c r="FDK1" i="34"/>
  <c r="FDJ1" i="34"/>
  <c r="FDI1" i="34"/>
  <c r="FDH1" i="34"/>
  <c r="FDG1" i="34"/>
  <c r="FDF1" i="34"/>
  <c r="FDE1" i="34"/>
  <c r="FDD1" i="34"/>
  <c r="FDC1" i="34"/>
  <c r="FDB1" i="34"/>
  <c r="FDA1" i="34"/>
  <c r="FCZ1" i="34"/>
  <c r="FCY1" i="34"/>
  <c r="FCX1" i="34"/>
  <c r="FCW1" i="34"/>
  <c r="FCV1" i="34"/>
  <c r="FCU1" i="34"/>
  <c r="FCT1" i="34"/>
  <c r="FCS1" i="34"/>
  <c r="FCR1" i="34"/>
  <c r="FCQ1" i="34"/>
  <c r="FCP1" i="34"/>
  <c r="FCO1" i="34"/>
  <c r="FCN1" i="34"/>
  <c r="FCM1" i="34"/>
  <c r="FCL1" i="34"/>
  <c r="FCK1" i="34"/>
  <c r="FCJ1" i="34"/>
  <c r="FCI1" i="34"/>
  <c r="FCH1" i="34"/>
  <c r="FCG1" i="34"/>
  <c r="FCF1" i="34"/>
  <c r="FCE1" i="34"/>
  <c r="FCD1" i="34"/>
  <c r="FCC1" i="34"/>
  <c r="FCB1" i="34"/>
  <c r="FCA1" i="34"/>
  <c r="FBZ1" i="34"/>
  <c r="FBY1" i="34"/>
  <c r="FBX1" i="34"/>
  <c r="FBW1" i="34"/>
  <c r="FBV1" i="34"/>
  <c r="FBU1" i="34"/>
  <c r="FBT1" i="34"/>
  <c r="FBS1" i="34"/>
  <c r="FBR1" i="34"/>
  <c r="FBQ1" i="34"/>
  <c r="FBP1" i="34"/>
  <c r="FBO1" i="34"/>
  <c r="FBN1" i="34"/>
  <c r="FBM1" i="34"/>
  <c r="FBL1" i="34"/>
  <c r="FBK1" i="34"/>
  <c r="FBJ1" i="34"/>
  <c r="FBI1" i="34"/>
  <c r="FBH1" i="34"/>
  <c r="FBG1" i="34"/>
  <c r="FBF1" i="34"/>
  <c r="FBE1" i="34"/>
  <c r="FBD1" i="34"/>
  <c r="FBC1" i="34"/>
  <c r="FBB1" i="34"/>
  <c r="FBA1" i="34"/>
  <c r="FAZ1" i="34"/>
  <c r="FAY1" i="34"/>
  <c r="FAX1" i="34"/>
  <c r="FAW1" i="34"/>
  <c r="FAV1" i="34"/>
  <c r="FAU1" i="34"/>
  <c r="FAT1" i="34"/>
  <c r="FAS1" i="34"/>
  <c r="FAR1" i="34"/>
  <c r="FAQ1" i="34"/>
  <c r="FAP1" i="34"/>
  <c r="FAO1" i="34"/>
  <c r="FAN1" i="34"/>
  <c r="FAM1" i="34"/>
  <c r="FAL1" i="34"/>
  <c r="FAK1" i="34"/>
  <c r="FAJ1" i="34"/>
  <c r="FAI1" i="34"/>
  <c r="FAH1" i="34"/>
  <c r="FAG1" i="34"/>
  <c r="FAF1" i="34"/>
  <c r="FAE1" i="34"/>
  <c r="FAD1" i="34"/>
  <c r="FAC1" i="34"/>
  <c r="FAB1" i="34"/>
  <c r="FAA1" i="34"/>
  <c r="EZZ1" i="34"/>
  <c r="EZY1" i="34"/>
  <c r="EZX1" i="34"/>
  <c r="EZW1" i="34"/>
  <c r="EZV1" i="34"/>
  <c r="EZU1" i="34"/>
  <c r="EZT1" i="34"/>
  <c r="EZS1" i="34"/>
  <c r="EZR1" i="34"/>
  <c r="EZQ1" i="34"/>
  <c r="EZP1" i="34"/>
  <c r="EZO1" i="34"/>
  <c r="EZN1" i="34"/>
  <c r="EZM1" i="34"/>
  <c r="EZL1" i="34"/>
  <c r="EZK1" i="34"/>
  <c r="EZJ1" i="34"/>
  <c r="EZI1" i="34"/>
  <c r="EZH1" i="34"/>
  <c r="EZG1" i="34"/>
  <c r="EZF1" i="34"/>
  <c r="EZE1" i="34"/>
  <c r="EZD1" i="34"/>
  <c r="EZC1" i="34"/>
  <c r="EZB1" i="34"/>
  <c r="EZA1" i="34"/>
  <c r="EYZ1" i="34"/>
  <c r="EYY1" i="34"/>
  <c r="EYX1" i="34"/>
  <c r="EYW1" i="34"/>
  <c r="EYV1" i="34"/>
  <c r="EYU1" i="34"/>
  <c r="EYT1" i="34"/>
  <c r="EYS1" i="34"/>
  <c r="EYR1" i="34"/>
  <c r="EYQ1" i="34"/>
  <c r="EYP1" i="34"/>
  <c r="EYO1" i="34"/>
  <c r="EYN1" i="34"/>
  <c r="EYM1" i="34"/>
  <c r="EYL1" i="34"/>
  <c r="EYK1" i="34"/>
  <c r="EYJ1" i="34"/>
  <c r="EYI1" i="34"/>
  <c r="EYH1" i="34"/>
  <c r="EYG1" i="34"/>
  <c r="EYF1" i="34"/>
  <c r="EYE1" i="34"/>
  <c r="EYD1" i="34"/>
  <c r="EYC1" i="34"/>
  <c r="EYB1" i="34"/>
  <c r="EYA1" i="34"/>
  <c r="EXZ1" i="34"/>
  <c r="EXY1" i="34"/>
  <c r="EXX1" i="34"/>
  <c r="EXW1" i="34"/>
  <c r="EXV1" i="34"/>
  <c r="EXU1" i="34"/>
  <c r="EXT1" i="34"/>
  <c r="EXS1" i="34"/>
  <c r="EXR1" i="34"/>
  <c r="EXQ1" i="34"/>
  <c r="EXP1" i="34"/>
  <c r="EXO1" i="34"/>
  <c r="EXN1" i="34"/>
  <c r="EXM1" i="34"/>
  <c r="EXL1" i="34"/>
  <c r="EXK1" i="34"/>
  <c r="EXJ1" i="34"/>
  <c r="EXI1" i="34"/>
  <c r="EXH1" i="34"/>
  <c r="EXG1" i="34"/>
  <c r="EXF1" i="34"/>
  <c r="EXE1" i="34"/>
  <c r="EXD1" i="34"/>
  <c r="EXC1" i="34"/>
  <c r="EXB1" i="34"/>
  <c r="EXA1" i="34"/>
  <c r="EWZ1" i="34"/>
  <c r="EWY1" i="34"/>
  <c r="EWX1" i="34"/>
  <c r="EWW1" i="34"/>
  <c r="EWV1" i="34"/>
  <c r="EWU1" i="34"/>
  <c r="EWT1" i="34"/>
  <c r="EWS1" i="34"/>
  <c r="EWR1" i="34"/>
  <c r="EWQ1" i="34"/>
  <c r="EWP1" i="34"/>
  <c r="EWO1" i="34"/>
  <c r="EWN1" i="34"/>
  <c r="EWM1" i="34"/>
  <c r="EWL1" i="34"/>
  <c r="EWK1" i="34"/>
  <c r="EWJ1" i="34"/>
  <c r="EWI1" i="34"/>
  <c r="EWH1" i="34"/>
  <c r="EWG1" i="34"/>
  <c r="EWF1" i="34"/>
  <c r="EWE1" i="34"/>
  <c r="EWD1" i="34"/>
  <c r="EWC1" i="34"/>
  <c r="EWB1" i="34"/>
  <c r="EWA1" i="34"/>
  <c r="EVZ1" i="34"/>
  <c r="EVY1" i="34"/>
  <c r="EVX1" i="34"/>
  <c r="EVW1" i="34"/>
  <c r="EVV1" i="34"/>
  <c r="EVU1" i="34"/>
  <c r="EVT1" i="34"/>
  <c r="EVS1" i="34"/>
  <c r="EVR1" i="34"/>
  <c r="EVQ1" i="34"/>
  <c r="EVP1" i="34"/>
  <c r="EVO1" i="34"/>
  <c r="EVN1" i="34"/>
  <c r="EVM1" i="34"/>
  <c r="EVL1" i="34"/>
  <c r="EVK1" i="34"/>
  <c r="EVJ1" i="34"/>
  <c r="EVI1" i="34"/>
  <c r="EVH1" i="34"/>
  <c r="EVG1" i="34"/>
  <c r="EVF1" i="34"/>
  <c r="EVE1" i="34"/>
  <c r="EVD1" i="34"/>
  <c r="EVC1" i="34"/>
  <c r="EVB1" i="34"/>
  <c r="EVA1" i="34"/>
  <c r="EUZ1" i="34"/>
  <c r="EUY1" i="34"/>
  <c r="EUX1" i="34"/>
  <c r="EUW1" i="34"/>
  <c r="EUV1" i="34"/>
  <c r="EUU1" i="34"/>
  <c r="EUT1" i="34"/>
  <c r="EUS1" i="34"/>
  <c r="EUR1" i="34"/>
  <c r="EUQ1" i="34"/>
  <c r="EUP1" i="34"/>
  <c r="EUO1" i="34"/>
  <c r="EUN1" i="34"/>
  <c r="EUM1" i="34"/>
  <c r="EUL1" i="34"/>
  <c r="EUK1" i="34"/>
  <c r="EUJ1" i="34"/>
  <c r="EUI1" i="34"/>
  <c r="EUH1" i="34"/>
  <c r="EUG1" i="34"/>
  <c r="EUF1" i="34"/>
  <c r="EUE1" i="34"/>
  <c r="EUD1" i="34"/>
  <c r="EUC1" i="34"/>
  <c r="EUB1" i="34"/>
  <c r="EUA1" i="34"/>
  <c r="ETZ1" i="34"/>
  <c r="ETY1" i="34"/>
  <c r="ETX1" i="34"/>
  <c r="ETW1" i="34"/>
  <c r="ETV1" i="34"/>
  <c r="ETU1" i="34"/>
  <c r="ETT1" i="34"/>
  <c r="ETS1" i="34"/>
  <c r="ETR1" i="34"/>
  <c r="ETQ1" i="34"/>
  <c r="ETP1" i="34"/>
  <c r="ETO1" i="34"/>
  <c r="ETN1" i="34"/>
  <c r="ETM1" i="34"/>
  <c r="ETL1" i="34"/>
  <c r="ETK1" i="34"/>
  <c r="ETJ1" i="34"/>
  <c r="ETI1" i="34"/>
  <c r="ETH1" i="34"/>
  <c r="ETG1" i="34"/>
  <c r="ETF1" i="34"/>
  <c r="ETE1" i="34"/>
  <c r="ETD1" i="34"/>
  <c r="ETC1" i="34"/>
  <c r="ETB1" i="34"/>
  <c r="ETA1" i="34"/>
  <c r="ESZ1" i="34"/>
  <c r="ESY1" i="34"/>
  <c r="ESX1" i="34"/>
  <c r="ESW1" i="34"/>
  <c r="ESV1" i="34"/>
  <c r="ESU1" i="34"/>
  <c r="EST1" i="34"/>
  <c r="ESS1" i="34"/>
  <c r="ESR1" i="34"/>
  <c r="ESQ1" i="34"/>
  <c r="ESP1" i="34"/>
  <c r="ESO1" i="34"/>
  <c r="ESN1" i="34"/>
  <c r="ESM1" i="34"/>
  <c r="ESL1" i="34"/>
  <c r="ESK1" i="34"/>
  <c r="ESJ1" i="34"/>
  <c r="ESI1" i="34"/>
  <c r="ESH1" i="34"/>
  <c r="ESG1" i="34"/>
  <c r="ESF1" i="34"/>
  <c r="ESE1" i="34"/>
  <c r="ESD1" i="34"/>
  <c r="ESC1" i="34"/>
  <c r="ESB1" i="34"/>
  <c r="ESA1" i="34"/>
  <c r="ERZ1" i="34"/>
  <c r="ERY1" i="34"/>
  <c r="ERX1" i="34"/>
  <c r="ERW1" i="34"/>
  <c r="ERV1" i="34"/>
  <c r="ERU1" i="34"/>
  <c r="ERT1" i="34"/>
  <c r="ERS1" i="34"/>
  <c r="ERR1" i="34"/>
  <c r="ERQ1" i="34"/>
  <c r="ERP1" i="34"/>
  <c r="ERO1" i="34"/>
  <c r="ERN1" i="34"/>
  <c r="ERM1" i="34"/>
  <c r="ERL1" i="34"/>
  <c r="ERK1" i="34"/>
  <c r="ERJ1" i="34"/>
  <c r="ERI1" i="34"/>
  <c r="ERH1" i="34"/>
  <c r="ERG1" i="34"/>
  <c r="ERF1" i="34"/>
  <c r="ERE1" i="34"/>
  <c r="ERD1" i="34"/>
  <c r="ERC1" i="34"/>
  <c r="ERB1" i="34"/>
  <c r="ERA1" i="34"/>
  <c r="EQZ1" i="34"/>
  <c r="EQY1" i="34"/>
  <c r="EQX1" i="34"/>
  <c r="EQW1" i="34"/>
  <c r="EQV1" i="34"/>
  <c r="EQU1" i="34"/>
  <c r="EQT1" i="34"/>
  <c r="EQS1" i="34"/>
  <c r="EQR1" i="34"/>
  <c r="EQQ1" i="34"/>
  <c r="EQP1" i="34"/>
  <c r="EQO1" i="34"/>
  <c r="EQN1" i="34"/>
  <c r="EQM1" i="34"/>
  <c r="EQL1" i="34"/>
  <c r="EQK1" i="34"/>
  <c r="EQJ1" i="34"/>
  <c r="EQI1" i="34"/>
  <c r="EQH1" i="34"/>
  <c r="EQG1" i="34"/>
  <c r="EQF1" i="34"/>
  <c r="EQE1" i="34"/>
  <c r="EQD1" i="34"/>
  <c r="EQC1" i="34"/>
  <c r="EQB1" i="34"/>
  <c r="EQA1" i="34"/>
  <c r="EPZ1" i="34"/>
  <c r="EPY1" i="34"/>
  <c r="EPX1" i="34"/>
  <c r="EPW1" i="34"/>
  <c r="EPV1" i="34"/>
  <c r="EPU1" i="34"/>
  <c r="EPT1" i="34"/>
  <c r="EPS1" i="34"/>
  <c r="EPR1" i="34"/>
  <c r="EPQ1" i="34"/>
  <c r="EPP1" i="34"/>
  <c r="EPO1" i="34"/>
  <c r="EPN1" i="34"/>
  <c r="EPM1" i="34"/>
  <c r="EPL1" i="34"/>
  <c r="EPK1" i="34"/>
  <c r="EPJ1" i="34"/>
  <c r="EPI1" i="34"/>
  <c r="EPH1" i="34"/>
  <c r="EPG1" i="34"/>
  <c r="EPF1" i="34"/>
  <c r="EPE1" i="34"/>
  <c r="EPD1" i="34"/>
  <c r="EPC1" i="34"/>
  <c r="EPB1" i="34"/>
  <c r="EPA1" i="34"/>
  <c r="EOZ1" i="34"/>
  <c r="EOY1" i="34"/>
  <c r="EOX1" i="34"/>
  <c r="EOW1" i="34"/>
  <c r="EOV1" i="34"/>
  <c r="EOU1" i="34"/>
  <c r="EOT1" i="34"/>
  <c r="EOS1" i="34"/>
  <c r="EOR1" i="34"/>
  <c r="EOQ1" i="34"/>
  <c r="EOP1" i="34"/>
  <c r="EOO1" i="34"/>
  <c r="EON1" i="34"/>
  <c r="EOM1" i="34"/>
  <c r="EOL1" i="34"/>
  <c r="EOK1" i="34"/>
  <c r="EOJ1" i="34"/>
  <c r="EOI1" i="34"/>
  <c r="EOH1" i="34"/>
  <c r="EOG1" i="34"/>
  <c r="EOF1" i="34"/>
  <c r="EOE1" i="34"/>
  <c r="EOD1" i="34"/>
  <c r="EOC1" i="34"/>
  <c r="EOB1" i="34"/>
  <c r="EOA1" i="34"/>
  <c r="ENZ1" i="34"/>
  <c r="ENY1" i="34"/>
  <c r="ENX1" i="34"/>
  <c r="ENW1" i="34"/>
  <c r="ENV1" i="34"/>
  <c r="ENU1" i="34"/>
  <c r="ENT1" i="34"/>
  <c r="ENS1" i="34"/>
  <c r="ENR1" i="34"/>
  <c r="ENQ1" i="34"/>
  <c r="ENP1" i="34"/>
  <c r="ENO1" i="34"/>
  <c r="ENN1" i="34"/>
  <c r="ENM1" i="34"/>
  <c r="ENL1" i="34"/>
  <c r="ENK1" i="34"/>
  <c r="ENJ1" i="34"/>
  <c r="ENI1" i="34"/>
  <c r="ENH1" i="34"/>
  <c r="ENG1" i="34"/>
  <c r="ENF1" i="34"/>
  <c r="ENE1" i="34"/>
  <c r="END1" i="34"/>
  <c r="ENC1" i="34"/>
  <c r="ENB1" i="34"/>
  <c r="ENA1" i="34"/>
  <c r="EMZ1" i="34"/>
  <c r="EMY1" i="34"/>
  <c r="EMX1" i="34"/>
  <c r="EMW1" i="34"/>
  <c r="EMV1" i="34"/>
  <c r="EMU1" i="34"/>
  <c r="EMT1" i="34"/>
  <c r="EMS1" i="34"/>
  <c r="EMR1" i="34"/>
  <c r="EMQ1" i="34"/>
  <c r="EMP1" i="34"/>
  <c r="EMO1" i="34"/>
  <c r="EMN1" i="34"/>
  <c r="EMM1" i="34"/>
  <c r="EML1" i="34"/>
  <c r="EMK1" i="34"/>
  <c r="EMJ1" i="34"/>
  <c r="EMI1" i="34"/>
  <c r="EMH1" i="34"/>
  <c r="EMG1" i="34"/>
  <c r="EMF1" i="34"/>
  <c r="EME1" i="34"/>
  <c r="EMD1" i="34"/>
  <c r="EMC1" i="34"/>
  <c r="EMB1" i="34"/>
  <c r="EMA1" i="34"/>
  <c r="ELZ1" i="34"/>
  <c r="ELY1" i="34"/>
  <c r="ELX1" i="34"/>
  <c r="ELW1" i="34"/>
  <c r="ELV1" i="34"/>
  <c r="ELU1" i="34"/>
  <c r="ELT1" i="34"/>
  <c r="ELS1" i="34"/>
  <c r="ELR1" i="34"/>
  <c r="ELQ1" i="34"/>
  <c r="ELP1" i="34"/>
  <c r="ELO1" i="34"/>
  <c r="ELN1" i="34"/>
  <c r="ELM1" i="34"/>
  <c r="ELL1" i="34"/>
  <c r="ELK1" i="34"/>
  <c r="ELJ1" i="34"/>
  <c r="ELI1" i="34"/>
  <c r="ELH1" i="34"/>
  <c r="ELG1" i="34"/>
  <c r="ELF1" i="34"/>
  <c r="ELE1" i="34"/>
  <c r="ELD1" i="34"/>
  <c r="ELC1" i="34"/>
  <c r="ELB1" i="34"/>
  <c r="ELA1" i="34"/>
  <c r="EKZ1" i="34"/>
  <c r="EKY1" i="34"/>
  <c r="EKX1" i="34"/>
  <c r="EKW1" i="34"/>
  <c r="EKV1" i="34"/>
  <c r="EKU1" i="34"/>
  <c r="EKT1" i="34"/>
  <c r="EKS1" i="34"/>
  <c r="EKR1" i="34"/>
  <c r="EKQ1" i="34"/>
  <c r="EKP1" i="34"/>
  <c r="EKO1" i="34"/>
  <c r="EKN1" i="34"/>
  <c r="EKM1" i="34"/>
  <c r="EKL1" i="34"/>
  <c r="EKK1" i="34"/>
  <c r="EKJ1" i="34"/>
  <c r="EKI1" i="34"/>
  <c r="EKH1" i="34"/>
  <c r="EKG1" i="34"/>
  <c r="EKF1" i="34"/>
  <c r="EKE1" i="34"/>
  <c r="EKD1" i="34"/>
  <c r="EKC1" i="34"/>
  <c r="EKB1" i="34"/>
  <c r="EKA1" i="34"/>
  <c r="EJZ1" i="34"/>
  <c r="EJY1" i="34"/>
  <c r="EJX1" i="34"/>
  <c r="EJW1" i="34"/>
  <c r="EJV1" i="34"/>
  <c r="EJU1" i="34"/>
  <c r="EJT1" i="34"/>
  <c r="EJS1" i="34"/>
  <c r="EJR1" i="34"/>
  <c r="EJQ1" i="34"/>
  <c r="EJP1" i="34"/>
  <c r="EJO1" i="34"/>
  <c r="EJN1" i="34"/>
  <c r="EJM1" i="34"/>
  <c r="EJL1" i="34"/>
  <c r="EJK1" i="34"/>
  <c r="EJJ1" i="34"/>
  <c r="EJI1" i="34"/>
  <c r="EJH1" i="34"/>
  <c r="EJG1" i="34"/>
  <c r="EJF1" i="34"/>
  <c r="EJE1" i="34"/>
  <c r="EJD1" i="34"/>
  <c r="EJC1" i="34"/>
  <c r="EJB1" i="34"/>
  <c r="EJA1" i="34"/>
  <c r="EIZ1" i="34"/>
  <c r="EIY1" i="34"/>
  <c r="EIX1" i="34"/>
  <c r="EIW1" i="34"/>
  <c r="EIV1" i="34"/>
  <c r="EIU1" i="34"/>
  <c r="EIT1" i="34"/>
  <c r="EIS1" i="34"/>
  <c r="EIR1" i="34"/>
  <c r="EIQ1" i="34"/>
  <c r="EIP1" i="34"/>
  <c r="EIO1" i="34"/>
  <c r="EIN1" i="34"/>
  <c r="EIM1" i="34"/>
  <c r="EIL1" i="34"/>
  <c r="EIK1" i="34"/>
  <c r="EIJ1" i="34"/>
  <c r="EII1" i="34"/>
  <c r="EIH1" i="34"/>
  <c r="EIG1" i="34"/>
  <c r="EIF1" i="34"/>
  <c r="EIE1" i="34"/>
  <c r="EID1" i="34"/>
  <c r="EIC1" i="34"/>
  <c r="EIB1" i="34"/>
  <c r="EIA1" i="34"/>
  <c r="EHZ1" i="34"/>
  <c r="EHY1" i="34"/>
  <c r="EHX1" i="34"/>
  <c r="EHW1" i="34"/>
  <c r="EHV1" i="34"/>
  <c r="EHU1" i="34"/>
  <c r="EHT1" i="34"/>
  <c r="EHS1" i="34"/>
  <c r="EHR1" i="34"/>
  <c r="EHQ1" i="34"/>
  <c r="EHP1" i="34"/>
  <c r="EHO1" i="34"/>
  <c r="EHN1" i="34"/>
  <c r="EHM1" i="34"/>
  <c r="EHL1" i="34"/>
  <c r="EHK1" i="34"/>
  <c r="EHJ1" i="34"/>
  <c r="EHI1" i="34"/>
  <c r="EHH1" i="34"/>
  <c r="EHG1" i="34"/>
  <c r="EHF1" i="34"/>
  <c r="EHE1" i="34"/>
  <c r="EHD1" i="34"/>
  <c r="EHC1" i="34"/>
  <c r="EHB1" i="34"/>
  <c r="EHA1" i="34"/>
  <c r="EGZ1" i="34"/>
  <c r="EGY1" i="34"/>
  <c r="EGX1" i="34"/>
  <c r="EGW1" i="34"/>
  <c r="EGV1" i="34"/>
  <c r="EGU1" i="34"/>
  <c r="EGT1" i="34"/>
  <c r="EGS1" i="34"/>
  <c r="EGR1" i="34"/>
  <c r="EGQ1" i="34"/>
  <c r="EGP1" i="34"/>
  <c r="EGO1" i="34"/>
  <c r="EGN1" i="34"/>
  <c r="EGM1" i="34"/>
  <c r="EGL1" i="34"/>
  <c r="EGK1" i="34"/>
  <c r="EGJ1" i="34"/>
  <c r="EGI1" i="34"/>
  <c r="EGH1" i="34"/>
  <c r="EGG1" i="34"/>
  <c r="EGF1" i="34"/>
  <c r="EGE1" i="34"/>
  <c r="EGD1" i="34"/>
  <c r="EGC1" i="34"/>
  <c r="EGB1" i="34"/>
  <c r="EGA1" i="34"/>
  <c r="EFZ1" i="34"/>
  <c r="EFY1" i="34"/>
  <c r="EFX1" i="34"/>
  <c r="EFW1" i="34"/>
  <c r="EFV1" i="34"/>
  <c r="EFU1" i="34"/>
  <c r="EFT1" i="34"/>
  <c r="EFS1" i="34"/>
  <c r="EFR1" i="34"/>
  <c r="EFQ1" i="34"/>
  <c r="EFP1" i="34"/>
  <c r="EFO1" i="34"/>
  <c r="EFN1" i="34"/>
  <c r="EFM1" i="34"/>
  <c r="EFL1" i="34"/>
  <c r="EFK1" i="34"/>
  <c r="EFJ1" i="34"/>
  <c r="EFI1" i="34"/>
  <c r="EFH1" i="34"/>
  <c r="EFG1" i="34"/>
  <c r="EFF1" i="34"/>
  <c r="EFE1" i="34"/>
  <c r="EFD1" i="34"/>
  <c r="EFC1" i="34"/>
  <c r="EFB1" i="34"/>
  <c r="EFA1" i="34"/>
  <c r="EEZ1" i="34"/>
  <c r="EEY1" i="34"/>
  <c r="EEX1" i="34"/>
  <c r="EEW1" i="34"/>
  <c r="EEV1" i="34"/>
  <c r="EEU1" i="34"/>
  <c r="EET1" i="34"/>
  <c r="EES1" i="34"/>
  <c r="EER1" i="34"/>
  <c r="EEQ1" i="34"/>
  <c r="EEP1" i="34"/>
  <c r="EEO1" i="34"/>
  <c r="EEN1" i="34"/>
  <c r="EEM1" i="34"/>
  <c r="EEL1" i="34"/>
  <c r="EEK1" i="34"/>
  <c r="EEJ1" i="34"/>
  <c r="EEI1" i="34"/>
  <c r="EEH1" i="34"/>
  <c r="EEG1" i="34"/>
  <c r="EEF1" i="34"/>
  <c r="EEE1" i="34"/>
  <c r="EED1" i="34"/>
  <c r="EEC1" i="34"/>
  <c r="EEB1" i="34"/>
  <c r="EEA1" i="34"/>
  <c r="EDZ1" i="34"/>
  <c r="EDY1" i="34"/>
  <c r="EDX1" i="34"/>
  <c r="EDW1" i="34"/>
  <c r="EDV1" i="34"/>
  <c r="EDU1" i="34"/>
  <c r="EDT1" i="34"/>
  <c r="EDS1" i="34"/>
  <c r="EDR1" i="34"/>
  <c r="EDQ1" i="34"/>
  <c r="EDP1" i="34"/>
  <c r="EDO1" i="34"/>
  <c r="EDN1" i="34"/>
  <c r="EDM1" i="34"/>
  <c r="EDL1" i="34"/>
  <c r="EDK1" i="34"/>
  <c r="EDJ1" i="34"/>
  <c r="EDI1" i="34"/>
  <c r="EDH1" i="34"/>
  <c r="EDG1" i="34"/>
  <c r="EDF1" i="34"/>
  <c r="EDE1" i="34"/>
  <c r="EDD1" i="34"/>
  <c r="EDC1" i="34"/>
  <c r="EDB1" i="34"/>
  <c r="EDA1" i="34"/>
  <c r="ECZ1" i="34"/>
  <c r="ECY1" i="34"/>
  <c r="ECX1" i="34"/>
  <c r="ECW1" i="34"/>
  <c r="ECV1" i="34"/>
  <c r="ECU1" i="34"/>
  <c r="ECT1" i="34"/>
  <c r="ECS1" i="34"/>
  <c r="ECR1" i="34"/>
  <c r="ECQ1" i="34"/>
  <c r="ECP1" i="34"/>
  <c r="ECO1" i="34"/>
  <c r="ECN1" i="34"/>
  <c r="ECM1" i="34"/>
  <c r="ECL1" i="34"/>
  <c r="ECK1" i="34"/>
  <c r="ECJ1" i="34"/>
  <c r="ECI1" i="34"/>
  <c r="ECH1" i="34"/>
  <c r="ECG1" i="34"/>
  <c r="ECF1" i="34"/>
  <c r="ECE1" i="34"/>
  <c r="ECD1" i="34"/>
  <c r="ECC1" i="34"/>
  <c r="ECB1" i="34"/>
  <c r="ECA1" i="34"/>
  <c r="EBZ1" i="34"/>
  <c r="EBY1" i="34"/>
  <c r="EBX1" i="34"/>
  <c r="EBW1" i="34"/>
  <c r="EBV1" i="34"/>
  <c r="EBU1" i="34"/>
  <c r="EBT1" i="34"/>
  <c r="EBS1" i="34"/>
  <c r="EBR1" i="34"/>
  <c r="EBQ1" i="34"/>
  <c r="EBP1" i="34"/>
  <c r="EBO1" i="34"/>
  <c r="EBN1" i="34"/>
  <c r="EBM1" i="34"/>
  <c r="EBL1" i="34"/>
  <c r="EBK1" i="34"/>
  <c r="EBJ1" i="34"/>
  <c r="EBI1" i="34"/>
  <c r="EBH1" i="34"/>
  <c r="EBG1" i="34"/>
  <c r="EBF1" i="34"/>
  <c r="EBE1" i="34"/>
  <c r="EBD1" i="34"/>
  <c r="EBC1" i="34"/>
  <c r="EBB1" i="34"/>
  <c r="EBA1" i="34"/>
  <c r="EAZ1" i="34"/>
  <c r="EAY1" i="34"/>
  <c r="EAX1" i="34"/>
  <c r="EAW1" i="34"/>
  <c r="EAV1" i="34"/>
  <c r="EAU1" i="34"/>
  <c r="EAT1" i="34"/>
  <c r="EAS1" i="34"/>
  <c r="EAR1" i="34"/>
  <c r="EAQ1" i="34"/>
  <c r="EAP1" i="34"/>
  <c r="EAO1" i="34"/>
  <c r="EAN1" i="34"/>
  <c r="EAM1" i="34"/>
  <c r="EAL1" i="34"/>
  <c r="EAK1" i="34"/>
  <c r="EAJ1" i="34"/>
  <c r="EAI1" i="34"/>
  <c r="EAH1" i="34"/>
  <c r="EAG1" i="34"/>
  <c r="EAF1" i="34"/>
  <c r="EAE1" i="34"/>
  <c r="EAD1" i="34"/>
  <c r="EAC1" i="34"/>
  <c r="EAB1" i="34"/>
  <c r="EAA1" i="34"/>
  <c r="DZZ1" i="34"/>
  <c r="DZY1" i="34"/>
  <c r="DZX1" i="34"/>
  <c r="DZW1" i="34"/>
  <c r="DZV1" i="34"/>
  <c r="DZU1" i="34"/>
  <c r="DZT1" i="34"/>
  <c r="DZS1" i="34"/>
  <c r="DZR1" i="34"/>
  <c r="DZQ1" i="34"/>
  <c r="DZP1" i="34"/>
  <c r="DZO1" i="34"/>
  <c r="DZN1" i="34"/>
  <c r="DZM1" i="34"/>
  <c r="DZL1" i="34"/>
  <c r="DZK1" i="34"/>
  <c r="DZJ1" i="34"/>
  <c r="DZI1" i="34"/>
  <c r="DZH1" i="34"/>
  <c r="DZG1" i="34"/>
  <c r="DZF1" i="34"/>
  <c r="DZE1" i="34"/>
  <c r="DZD1" i="34"/>
  <c r="DZC1" i="34"/>
  <c r="DZB1" i="34"/>
  <c r="DZA1" i="34"/>
  <c r="DYZ1" i="34"/>
  <c r="DYY1" i="34"/>
  <c r="DYX1" i="34"/>
  <c r="DYW1" i="34"/>
  <c r="DYV1" i="34"/>
  <c r="DYU1" i="34"/>
  <c r="DYT1" i="34"/>
  <c r="DYS1" i="34"/>
  <c r="DYR1" i="34"/>
  <c r="DYQ1" i="34"/>
  <c r="DYP1" i="34"/>
  <c r="DYO1" i="34"/>
  <c r="DYN1" i="34"/>
  <c r="DYM1" i="34"/>
  <c r="DYL1" i="34"/>
  <c r="DYK1" i="34"/>
  <c r="DYJ1" i="34"/>
  <c r="DYI1" i="34"/>
  <c r="DYH1" i="34"/>
  <c r="DYG1" i="34"/>
  <c r="DYF1" i="34"/>
  <c r="DYE1" i="34"/>
  <c r="DYD1" i="34"/>
  <c r="DYC1" i="34"/>
  <c r="DYB1" i="34"/>
  <c r="DYA1" i="34"/>
  <c r="DXZ1" i="34"/>
  <c r="DXY1" i="34"/>
  <c r="DXX1" i="34"/>
  <c r="DXW1" i="34"/>
  <c r="DXV1" i="34"/>
  <c r="DXU1" i="34"/>
  <c r="DXT1" i="34"/>
  <c r="DXS1" i="34"/>
  <c r="DXR1" i="34"/>
  <c r="DXQ1" i="34"/>
  <c r="DXP1" i="34"/>
  <c r="DXO1" i="34"/>
  <c r="DXN1" i="34"/>
  <c r="DXM1" i="34"/>
  <c r="DXL1" i="34"/>
  <c r="DXK1" i="34"/>
  <c r="DXJ1" i="34"/>
  <c r="DXI1" i="34"/>
  <c r="DXH1" i="34"/>
  <c r="DXG1" i="34"/>
  <c r="DXF1" i="34"/>
  <c r="DXE1" i="34"/>
  <c r="DXD1" i="34"/>
  <c r="DXC1" i="34"/>
  <c r="DXB1" i="34"/>
  <c r="DXA1" i="34"/>
  <c r="DWZ1" i="34"/>
  <c r="DWY1" i="34"/>
  <c r="DWX1" i="34"/>
  <c r="DWW1" i="34"/>
  <c r="DWV1" i="34"/>
  <c r="DWU1" i="34"/>
  <c r="DWT1" i="34"/>
  <c r="DWS1" i="34"/>
  <c r="DWR1" i="34"/>
  <c r="DWQ1" i="34"/>
  <c r="DWP1" i="34"/>
  <c r="DWO1" i="34"/>
  <c r="DWN1" i="34"/>
  <c r="DWM1" i="34"/>
  <c r="DWL1" i="34"/>
  <c r="DWK1" i="34"/>
  <c r="DWJ1" i="34"/>
  <c r="DWI1" i="34"/>
  <c r="DWH1" i="34"/>
  <c r="DWG1" i="34"/>
  <c r="DWF1" i="34"/>
  <c r="DWE1" i="34"/>
  <c r="DWD1" i="34"/>
  <c r="DWC1" i="34"/>
  <c r="DWB1" i="34"/>
  <c r="DWA1" i="34"/>
  <c r="DVZ1" i="34"/>
  <c r="DVY1" i="34"/>
  <c r="DVX1" i="34"/>
  <c r="DVW1" i="34"/>
  <c r="DVV1" i="34"/>
  <c r="DVU1" i="34"/>
  <c r="DVT1" i="34"/>
  <c r="DVS1" i="34"/>
  <c r="DVR1" i="34"/>
  <c r="DVQ1" i="34"/>
  <c r="DVP1" i="34"/>
  <c r="DVO1" i="34"/>
  <c r="DVN1" i="34"/>
  <c r="DVM1" i="34"/>
  <c r="DVL1" i="34"/>
  <c r="DVK1" i="34"/>
  <c r="DVJ1" i="34"/>
  <c r="DVI1" i="34"/>
  <c r="DVH1" i="34"/>
  <c r="DVG1" i="34"/>
  <c r="DVF1" i="34"/>
  <c r="DVE1" i="34"/>
  <c r="DVD1" i="34"/>
  <c r="DVC1" i="34"/>
  <c r="DVB1" i="34"/>
  <c r="DVA1" i="34"/>
  <c r="DUZ1" i="34"/>
  <c r="DUY1" i="34"/>
  <c r="DUX1" i="34"/>
  <c r="DUW1" i="34"/>
  <c r="DUV1" i="34"/>
  <c r="DUU1" i="34"/>
  <c r="DUT1" i="34"/>
  <c r="DUS1" i="34"/>
  <c r="DUR1" i="34"/>
  <c r="DUQ1" i="34"/>
  <c r="DUP1" i="34"/>
  <c r="DUO1" i="34"/>
  <c r="DUN1" i="34"/>
  <c r="DUM1" i="34"/>
  <c r="DUL1" i="34"/>
  <c r="DUK1" i="34"/>
  <c r="DUJ1" i="34"/>
  <c r="DUI1" i="34"/>
  <c r="DUH1" i="34"/>
  <c r="DUG1" i="34"/>
  <c r="DUF1" i="34"/>
  <c r="DUE1" i="34"/>
  <c r="DUD1" i="34"/>
  <c r="DUC1" i="34"/>
  <c r="DUB1" i="34"/>
  <c r="DUA1" i="34"/>
  <c r="DTZ1" i="34"/>
  <c r="DTY1" i="34"/>
  <c r="DTX1" i="34"/>
  <c r="DTW1" i="34"/>
  <c r="DTV1" i="34"/>
  <c r="DTU1" i="34"/>
  <c r="DTT1" i="34"/>
  <c r="DTS1" i="34"/>
  <c r="DTR1" i="34"/>
  <c r="DTQ1" i="34"/>
  <c r="DTP1" i="34"/>
  <c r="DTO1" i="34"/>
  <c r="DTN1" i="34"/>
  <c r="DTM1" i="34"/>
  <c r="DTL1" i="34"/>
  <c r="DTK1" i="34"/>
  <c r="DTJ1" i="34"/>
  <c r="DTI1" i="34"/>
  <c r="DTH1" i="34"/>
  <c r="DTG1" i="34"/>
  <c r="DTF1" i="34"/>
  <c r="DTE1" i="34"/>
  <c r="DTD1" i="34"/>
  <c r="DTC1" i="34"/>
  <c r="DTB1" i="34"/>
  <c r="DTA1" i="34"/>
  <c r="DSZ1" i="34"/>
  <c r="DSY1" i="34"/>
  <c r="DSX1" i="34"/>
  <c r="DSW1" i="34"/>
  <c r="DSV1" i="34"/>
  <c r="DSU1" i="34"/>
  <c r="DST1" i="34"/>
  <c r="DSS1" i="34"/>
  <c r="DSR1" i="34"/>
  <c r="DSQ1" i="34"/>
  <c r="DSP1" i="34"/>
  <c r="DSO1" i="34"/>
  <c r="DSN1" i="34"/>
  <c r="DSM1" i="34"/>
  <c r="DSL1" i="34"/>
  <c r="DSK1" i="34"/>
  <c r="DSJ1" i="34"/>
  <c r="DSI1" i="34"/>
  <c r="DSH1" i="34"/>
  <c r="DSG1" i="34"/>
  <c r="DSF1" i="34"/>
  <c r="DSE1" i="34"/>
  <c r="DSD1" i="34"/>
  <c r="DSC1" i="34"/>
  <c r="DSB1" i="34"/>
  <c r="DSA1" i="34"/>
  <c r="DRZ1" i="34"/>
  <c r="DRY1" i="34"/>
  <c r="DRX1" i="34"/>
  <c r="DRW1" i="34"/>
  <c r="DRV1" i="34"/>
  <c r="DRU1" i="34"/>
  <c r="DRT1" i="34"/>
  <c r="DRS1" i="34"/>
  <c r="DRR1" i="34"/>
  <c r="DRQ1" i="34"/>
  <c r="DRP1" i="34"/>
  <c r="DRO1" i="34"/>
  <c r="DRN1" i="34"/>
  <c r="DRM1" i="34"/>
  <c r="DRL1" i="34"/>
  <c r="DRK1" i="34"/>
  <c r="DRJ1" i="34"/>
  <c r="DRI1" i="34"/>
  <c r="DRH1" i="34"/>
  <c r="DRG1" i="34"/>
  <c r="DRF1" i="34"/>
  <c r="DRE1" i="34"/>
  <c r="DRD1" i="34"/>
  <c r="DRC1" i="34"/>
  <c r="DRB1" i="34"/>
  <c r="DRA1" i="34"/>
  <c r="DQZ1" i="34"/>
  <c r="DQY1" i="34"/>
  <c r="DQX1" i="34"/>
  <c r="DQW1" i="34"/>
  <c r="DQV1" i="34"/>
  <c r="DQU1" i="34"/>
  <c r="DQT1" i="34"/>
  <c r="DQS1" i="34"/>
  <c r="DQR1" i="34"/>
  <c r="DQQ1" i="34"/>
  <c r="DQP1" i="34"/>
  <c r="DQO1" i="34"/>
  <c r="DQN1" i="34"/>
  <c r="DQM1" i="34"/>
  <c r="DQL1" i="34"/>
  <c r="DQK1" i="34"/>
  <c r="DQJ1" i="34"/>
  <c r="DQI1" i="34"/>
  <c r="DQH1" i="34"/>
  <c r="DQG1" i="34"/>
  <c r="DQF1" i="34"/>
  <c r="DQE1" i="34"/>
  <c r="DQD1" i="34"/>
  <c r="DQC1" i="34"/>
  <c r="DQB1" i="34"/>
  <c r="DQA1" i="34"/>
  <c r="DPZ1" i="34"/>
  <c r="DPY1" i="34"/>
  <c r="DPX1" i="34"/>
  <c r="DPW1" i="34"/>
  <c r="DPV1" i="34"/>
  <c r="DPU1" i="34"/>
  <c r="DPT1" i="34"/>
  <c r="DPS1" i="34"/>
  <c r="DPR1" i="34"/>
  <c r="DPQ1" i="34"/>
  <c r="DPP1" i="34"/>
  <c r="DPO1" i="34"/>
  <c r="DPN1" i="34"/>
  <c r="DPM1" i="34"/>
  <c r="DPL1" i="34"/>
  <c r="DPK1" i="34"/>
  <c r="DPJ1" i="34"/>
  <c r="DPI1" i="34"/>
  <c r="DPH1" i="34"/>
  <c r="DPG1" i="34"/>
  <c r="DPF1" i="34"/>
  <c r="DPE1" i="34"/>
  <c r="DPD1" i="34"/>
  <c r="DPC1" i="34"/>
  <c r="DPB1" i="34"/>
  <c r="DPA1" i="34"/>
  <c r="DOZ1" i="34"/>
  <c r="DOY1" i="34"/>
  <c r="DOX1" i="34"/>
  <c r="DOW1" i="34"/>
  <c r="DOV1" i="34"/>
  <c r="DOU1" i="34"/>
  <c r="DOT1" i="34"/>
  <c r="DOS1" i="34"/>
  <c r="DOR1" i="34"/>
  <c r="DOQ1" i="34"/>
  <c r="DOP1" i="34"/>
  <c r="DOO1" i="34"/>
  <c r="DON1" i="34"/>
  <c r="DOM1" i="34"/>
  <c r="DOL1" i="34"/>
  <c r="DOK1" i="34"/>
  <c r="DOJ1" i="34"/>
  <c r="DOI1" i="34"/>
  <c r="DOH1" i="34"/>
  <c r="DOG1" i="34"/>
  <c r="DOF1" i="34"/>
  <c r="DOE1" i="34"/>
  <c r="DOD1" i="34"/>
  <c r="DOC1" i="34"/>
  <c r="DOB1" i="34"/>
  <c r="DOA1" i="34"/>
  <c r="DNZ1" i="34"/>
  <c r="DNY1" i="34"/>
  <c r="DNX1" i="34"/>
  <c r="DNW1" i="34"/>
  <c r="DNV1" i="34"/>
  <c r="DNU1" i="34"/>
  <c r="DNT1" i="34"/>
  <c r="DNS1" i="34"/>
  <c r="DNR1" i="34"/>
  <c r="DNQ1" i="34"/>
  <c r="DNP1" i="34"/>
  <c r="DNO1" i="34"/>
  <c r="DNN1" i="34"/>
  <c r="DNM1" i="34"/>
  <c r="DNL1" i="34"/>
  <c r="DNK1" i="34"/>
  <c r="DNJ1" i="34"/>
  <c r="DNI1" i="34"/>
  <c r="DNH1" i="34"/>
  <c r="DNG1" i="34"/>
  <c r="DNF1" i="34"/>
  <c r="DNE1" i="34"/>
  <c r="DND1" i="34"/>
  <c r="DNC1" i="34"/>
  <c r="DNB1" i="34"/>
  <c r="DNA1" i="34"/>
  <c r="DMZ1" i="34"/>
  <c r="DMY1" i="34"/>
  <c r="DMX1" i="34"/>
  <c r="DMW1" i="34"/>
  <c r="DMV1" i="34"/>
  <c r="DMU1" i="34"/>
  <c r="DMT1" i="34"/>
  <c r="DMS1" i="34"/>
  <c r="DMR1" i="34"/>
  <c r="DMQ1" i="34"/>
  <c r="DMP1" i="34"/>
  <c r="DMO1" i="34"/>
  <c r="DMN1" i="34"/>
  <c r="DMM1" i="34"/>
  <c r="DML1" i="34"/>
  <c r="DMK1" i="34"/>
  <c r="DMJ1" i="34"/>
  <c r="DMI1" i="34"/>
  <c r="DMH1" i="34"/>
  <c r="DMG1" i="34"/>
  <c r="DMF1" i="34"/>
  <c r="DME1" i="34"/>
  <c r="DMD1" i="34"/>
  <c r="DMC1" i="34"/>
  <c r="DMB1" i="34"/>
  <c r="DMA1" i="34"/>
  <c r="DLZ1" i="34"/>
  <c r="DLY1" i="34"/>
  <c r="DLX1" i="34"/>
  <c r="DLW1" i="34"/>
  <c r="DLV1" i="34"/>
  <c r="DLU1" i="34"/>
  <c r="DLT1" i="34"/>
  <c r="DLS1" i="34"/>
  <c r="DLR1" i="34"/>
  <c r="DLQ1" i="34"/>
  <c r="DLP1" i="34"/>
  <c r="DLO1" i="34"/>
  <c r="DLN1" i="34"/>
  <c r="DLM1" i="34"/>
  <c r="DLL1" i="34"/>
  <c r="DLK1" i="34"/>
  <c r="DLJ1" i="34"/>
  <c r="DLI1" i="34"/>
  <c r="DLH1" i="34"/>
  <c r="DLG1" i="34"/>
  <c r="DLF1" i="34"/>
  <c r="DLE1" i="34"/>
  <c r="DLD1" i="34"/>
  <c r="DLC1" i="34"/>
  <c r="DLB1" i="34"/>
  <c r="DLA1" i="34"/>
  <c r="DKZ1" i="34"/>
  <c r="DKY1" i="34"/>
  <c r="DKX1" i="34"/>
  <c r="DKW1" i="34"/>
  <c r="DKV1" i="34"/>
  <c r="DKU1" i="34"/>
  <c r="DKT1" i="34"/>
  <c r="DKS1" i="34"/>
  <c r="DKR1" i="34"/>
  <c r="DKQ1" i="34"/>
  <c r="DKP1" i="34"/>
  <c r="DKO1" i="34"/>
  <c r="DKN1" i="34"/>
  <c r="DKM1" i="34"/>
  <c r="DKL1" i="34"/>
  <c r="DKK1" i="34"/>
  <c r="DKJ1" i="34"/>
  <c r="DKI1" i="34"/>
  <c r="DKH1" i="34"/>
  <c r="DKG1" i="34"/>
  <c r="DKF1" i="34"/>
  <c r="DKE1" i="34"/>
  <c r="DKD1" i="34"/>
  <c r="DKC1" i="34"/>
  <c r="DKB1" i="34"/>
  <c r="DKA1" i="34"/>
  <c r="DJZ1" i="34"/>
  <c r="DJY1" i="34"/>
  <c r="DJX1" i="34"/>
  <c r="DJW1" i="34"/>
  <c r="DJV1" i="34"/>
  <c r="DJU1" i="34"/>
  <c r="DJT1" i="34"/>
  <c r="DJS1" i="34"/>
  <c r="DJR1" i="34"/>
  <c r="DJQ1" i="34"/>
  <c r="DJP1" i="34"/>
  <c r="DJO1" i="34"/>
  <c r="DJN1" i="34"/>
  <c r="DJM1" i="34"/>
  <c r="DJL1" i="34"/>
  <c r="DJK1" i="34"/>
  <c r="DJJ1" i="34"/>
  <c r="DJI1" i="34"/>
  <c r="DJH1" i="34"/>
  <c r="DJG1" i="34"/>
  <c r="DJF1" i="34"/>
  <c r="DJE1" i="34"/>
  <c r="DJD1" i="34"/>
  <c r="DJC1" i="34"/>
  <c r="DJB1" i="34"/>
  <c r="DJA1" i="34"/>
  <c r="DIZ1" i="34"/>
  <c r="DIY1" i="34"/>
  <c r="DIX1" i="34"/>
  <c r="DIW1" i="34"/>
  <c r="DIV1" i="34"/>
  <c r="DIU1" i="34"/>
  <c r="DIT1" i="34"/>
  <c r="DIS1" i="34"/>
  <c r="DIR1" i="34"/>
  <c r="DIQ1" i="34"/>
  <c r="DIP1" i="34"/>
  <c r="DIO1" i="34"/>
  <c r="DIN1" i="34"/>
  <c r="DIM1" i="34"/>
  <c r="DIL1" i="34"/>
  <c r="DIK1" i="34"/>
  <c r="DIJ1" i="34"/>
  <c r="DII1" i="34"/>
  <c r="DIH1" i="34"/>
  <c r="DIG1" i="34"/>
  <c r="DIF1" i="34"/>
  <c r="DIE1" i="34"/>
  <c r="DID1" i="34"/>
  <c r="DIC1" i="34"/>
  <c r="DIB1" i="34"/>
  <c r="DIA1" i="34"/>
  <c r="DHZ1" i="34"/>
  <c r="DHY1" i="34"/>
  <c r="DHX1" i="34"/>
  <c r="DHW1" i="34"/>
  <c r="DHV1" i="34"/>
  <c r="DHU1" i="34"/>
  <c r="DHT1" i="34"/>
  <c r="DHS1" i="34"/>
  <c r="DHR1" i="34"/>
  <c r="DHQ1" i="34"/>
  <c r="DHP1" i="34"/>
  <c r="DHO1" i="34"/>
  <c r="DHN1" i="34"/>
  <c r="DHM1" i="34"/>
  <c r="DHL1" i="34"/>
  <c r="DHK1" i="34"/>
  <c r="DHJ1" i="34"/>
  <c r="DHI1" i="34"/>
  <c r="DHH1" i="34"/>
  <c r="DHG1" i="34"/>
  <c r="DHF1" i="34"/>
  <c r="DHE1" i="34"/>
  <c r="DHD1" i="34"/>
  <c r="DHC1" i="34"/>
  <c r="DHB1" i="34"/>
  <c r="DHA1" i="34"/>
  <c r="DGZ1" i="34"/>
  <c r="DGY1" i="34"/>
  <c r="DGX1" i="34"/>
  <c r="DGW1" i="34"/>
  <c r="DGV1" i="34"/>
  <c r="DGU1" i="34"/>
  <c r="DGT1" i="34"/>
  <c r="DGS1" i="34"/>
  <c r="DGR1" i="34"/>
  <c r="DGQ1" i="34"/>
  <c r="DGP1" i="34"/>
  <c r="DGO1" i="34"/>
  <c r="DGN1" i="34"/>
  <c r="DGM1" i="34"/>
  <c r="DGL1" i="34"/>
  <c r="DGK1" i="34"/>
  <c r="DGJ1" i="34"/>
  <c r="DGI1" i="34"/>
  <c r="DGH1" i="34"/>
  <c r="DGG1" i="34"/>
  <c r="DGF1" i="34"/>
  <c r="DGE1" i="34"/>
  <c r="DGD1" i="34"/>
  <c r="DGC1" i="34"/>
  <c r="DGB1" i="34"/>
  <c r="DGA1" i="34"/>
  <c r="DFZ1" i="34"/>
  <c r="DFY1" i="34"/>
  <c r="DFX1" i="34"/>
  <c r="DFW1" i="34"/>
  <c r="DFV1" i="34"/>
  <c r="DFU1" i="34"/>
  <c r="DFT1" i="34"/>
  <c r="DFS1" i="34"/>
  <c r="DFR1" i="34"/>
  <c r="DFQ1" i="34"/>
  <c r="DFP1" i="34"/>
  <c r="DFO1" i="34"/>
  <c r="DFN1" i="34"/>
  <c r="DFM1" i="34"/>
  <c r="DFL1" i="34"/>
  <c r="DFK1" i="34"/>
  <c r="DFJ1" i="34"/>
  <c r="DFI1" i="34"/>
  <c r="DFH1" i="34"/>
  <c r="DFG1" i="34"/>
  <c r="DFF1" i="34"/>
  <c r="DFE1" i="34"/>
  <c r="DFD1" i="34"/>
  <c r="DFC1" i="34"/>
  <c r="DFB1" i="34"/>
  <c r="DFA1" i="34"/>
  <c r="DEZ1" i="34"/>
  <c r="DEY1" i="34"/>
  <c r="DEX1" i="34"/>
  <c r="DEW1" i="34"/>
  <c r="DEV1" i="34"/>
  <c r="DEU1" i="34"/>
  <c r="DET1" i="34"/>
  <c r="DES1" i="34"/>
  <c r="DER1" i="34"/>
  <c r="DEQ1" i="34"/>
  <c r="DEP1" i="34"/>
  <c r="DEO1" i="34"/>
  <c r="DEN1" i="34"/>
  <c r="DEM1" i="34"/>
  <c r="DEL1" i="34"/>
  <c r="DEK1" i="34"/>
  <c r="DEJ1" i="34"/>
  <c r="DEI1" i="34"/>
  <c r="DEH1" i="34"/>
  <c r="DEG1" i="34"/>
  <c r="DEF1" i="34"/>
  <c r="DEE1" i="34"/>
  <c r="DED1" i="34"/>
  <c r="DEC1" i="34"/>
  <c r="DEB1" i="34"/>
  <c r="DEA1" i="34"/>
  <c r="DDZ1" i="34"/>
  <c r="DDY1" i="34"/>
  <c r="DDX1" i="34"/>
  <c r="DDW1" i="34"/>
  <c r="DDV1" i="34"/>
  <c r="DDU1" i="34"/>
  <c r="DDT1" i="34"/>
  <c r="DDS1" i="34"/>
  <c r="DDR1" i="34"/>
  <c r="DDQ1" i="34"/>
  <c r="DDP1" i="34"/>
  <c r="DDO1" i="34"/>
  <c r="DDN1" i="34"/>
  <c r="DDM1" i="34"/>
  <c r="DDL1" i="34"/>
  <c r="DDK1" i="34"/>
  <c r="DDJ1" i="34"/>
  <c r="DDI1" i="34"/>
  <c r="DDH1" i="34"/>
  <c r="DDG1" i="34"/>
  <c r="DDF1" i="34"/>
  <c r="DDE1" i="34"/>
  <c r="DDD1" i="34"/>
  <c r="DDC1" i="34"/>
  <c r="DDB1" i="34"/>
  <c r="DDA1" i="34"/>
  <c r="DCZ1" i="34"/>
  <c r="DCY1" i="34"/>
  <c r="DCX1" i="34"/>
  <c r="DCW1" i="34"/>
  <c r="DCV1" i="34"/>
  <c r="DCU1" i="34"/>
  <c r="DCT1" i="34"/>
  <c r="DCS1" i="34"/>
  <c r="DCR1" i="34"/>
  <c r="DCQ1" i="34"/>
  <c r="DCP1" i="34"/>
  <c r="DCO1" i="34"/>
  <c r="DCN1" i="34"/>
  <c r="DCM1" i="34"/>
  <c r="DCL1" i="34"/>
  <c r="DCK1" i="34"/>
  <c r="DCJ1" i="34"/>
  <c r="DCI1" i="34"/>
  <c r="DCH1" i="34"/>
  <c r="DCG1" i="34"/>
  <c r="DCF1" i="34"/>
  <c r="DCE1" i="34"/>
  <c r="DCD1" i="34"/>
  <c r="DCC1" i="34"/>
  <c r="DCB1" i="34"/>
  <c r="DCA1" i="34"/>
  <c r="DBZ1" i="34"/>
  <c r="DBY1" i="34"/>
  <c r="DBX1" i="34"/>
  <c r="DBW1" i="34"/>
  <c r="DBV1" i="34"/>
  <c r="DBU1" i="34"/>
  <c r="DBT1" i="34"/>
  <c r="DBS1" i="34"/>
  <c r="DBR1" i="34"/>
  <c r="DBQ1" i="34"/>
  <c r="DBP1" i="34"/>
  <c r="DBO1" i="34"/>
  <c r="DBN1" i="34"/>
  <c r="DBM1" i="34"/>
  <c r="DBL1" i="34"/>
  <c r="DBK1" i="34"/>
  <c r="DBJ1" i="34"/>
  <c r="DBI1" i="34"/>
  <c r="DBH1" i="34"/>
  <c r="DBG1" i="34"/>
  <c r="DBF1" i="34"/>
  <c r="DBE1" i="34"/>
  <c r="DBD1" i="34"/>
  <c r="DBC1" i="34"/>
  <c r="DBB1" i="34"/>
  <c r="DBA1" i="34"/>
  <c r="DAZ1" i="34"/>
  <c r="DAY1" i="34"/>
  <c r="DAX1" i="34"/>
  <c r="DAW1" i="34"/>
  <c r="DAV1" i="34"/>
  <c r="DAU1" i="34"/>
  <c r="DAT1" i="34"/>
  <c r="DAS1" i="34"/>
  <c r="DAR1" i="34"/>
  <c r="DAQ1" i="34"/>
  <c r="DAP1" i="34"/>
  <c r="DAO1" i="34"/>
  <c r="DAN1" i="34"/>
  <c r="DAM1" i="34"/>
  <c r="DAL1" i="34"/>
  <c r="DAK1" i="34"/>
  <c r="DAJ1" i="34"/>
  <c r="DAI1" i="34"/>
  <c r="DAH1" i="34"/>
  <c r="DAG1" i="34"/>
  <c r="DAF1" i="34"/>
  <c r="DAE1" i="34"/>
  <c r="DAD1" i="34"/>
  <c r="DAC1" i="34"/>
  <c r="DAB1" i="34"/>
  <c r="DAA1" i="34"/>
  <c r="CZZ1" i="34"/>
  <c r="CZY1" i="34"/>
  <c r="CZX1" i="34"/>
  <c r="CZW1" i="34"/>
  <c r="CZV1" i="34"/>
  <c r="CZU1" i="34"/>
  <c r="CZT1" i="34"/>
  <c r="CZS1" i="34"/>
  <c r="CZR1" i="34"/>
  <c r="CZQ1" i="34"/>
  <c r="CZP1" i="34"/>
  <c r="CZO1" i="34"/>
  <c r="CZN1" i="34"/>
  <c r="CZM1" i="34"/>
  <c r="CZL1" i="34"/>
  <c r="CZK1" i="34"/>
  <c r="CZJ1" i="34"/>
  <c r="CZI1" i="34"/>
  <c r="CZH1" i="34"/>
  <c r="CZG1" i="34"/>
  <c r="CZF1" i="34"/>
  <c r="CZE1" i="34"/>
  <c r="CZD1" i="34"/>
  <c r="CZC1" i="34"/>
  <c r="CZB1" i="34"/>
  <c r="CZA1" i="34"/>
  <c r="CYZ1" i="34"/>
  <c r="CYY1" i="34"/>
  <c r="CYX1" i="34"/>
  <c r="CYW1" i="34"/>
  <c r="CYV1" i="34"/>
  <c r="CYU1" i="34"/>
  <c r="CYT1" i="34"/>
  <c r="CYS1" i="34"/>
  <c r="CYR1" i="34"/>
  <c r="CYQ1" i="34"/>
  <c r="CYP1" i="34"/>
  <c r="CYO1" i="34"/>
  <c r="CYN1" i="34"/>
  <c r="CYM1" i="34"/>
  <c r="CYL1" i="34"/>
  <c r="CYK1" i="34"/>
  <c r="CYJ1" i="34"/>
  <c r="CYI1" i="34"/>
  <c r="CYH1" i="34"/>
  <c r="CYG1" i="34"/>
  <c r="CYF1" i="34"/>
  <c r="CYE1" i="34"/>
  <c r="CYD1" i="34"/>
  <c r="CYC1" i="34"/>
  <c r="CYB1" i="34"/>
  <c r="CYA1" i="34"/>
  <c r="CXZ1" i="34"/>
  <c r="CXY1" i="34"/>
  <c r="CXX1" i="34"/>
  <c r="CXW1" i="34"/>
  <c r="CXV1" i="34"/>
  <c r="CXU1" i="34"/>
  <c r="CXT1" i="34"/>
  <c r="CXS1" i="34"/>
  <c r="CXR1" i="34"/>
  <c r="CXQ1" i="34"/>
  <c r="CXP1" i="34"/>
  <c r="CXO1" i="34"/>
  <c r="CXN1" i="34"/>
  <c r="CXM1" i="34"/>
  <c r="CXL1" i="34"/>
  <c r="CXK1" i="34"/>
  <c r="CXJ1" i="34"/>
  <c r="CXI1" i="34"/>
  <c r="CXH1" i="34"/>
  <c r="CXG1" i="34"/>
  <c r="CXF1" i="34"/>
  <c r="CXE1" i="34"/>
  <c r="CXD1" i="34"/>
  <c r="CXC1" i="34"/>
  <c r="CXB1" i="34"/>
  <c r="CXA1" i="34"/>
  <c r="CWZ1" i="34"/>
  <c r="CWY1" i="34"/>
  <c r="CWX1" i="34"/>
  <c r="CWW1" i="34"/>
  <c r="CWV1" i="34"/>
  <c r="CWU1" i="34"/>
  <c r="CWT1" i="34"/>
  <c r="CWS1" i="34"/>
  <c r="CWR1" i="34"/>
  <c r="CWQ1" i="34"/>
  <c r="CWP1" i="34"/>
  <c r="CWO1" i="34"/>
  <c r="CWN1" i="34"/>
  <c r="CWM1" i="34"/>
  <c r="CWL1" i="34"/>
  <c r="CWK1" i="34"/>
  <c r="CWJ1" i="34"/>
  <c r="CWI1" i="34"/>
  <c r="CWH1" i="34"/>
  <c r="CWG1" i="34"/>
  <c r="CWF1" i="34"/>
  <c r="CWE1" i="34"/>
  <c r="CWD1" i="34"/>
  <c r="CWC1" i="34"/>
  <c r="CWB1" i="34"/>
  <c r="CWA1" i="34"/>
  <c r="CVZ1" i="34"/>
  <c r="CVY1" i="34"/>
  <c r="CVX1" i="34"/>
  <c r="CVW1" i="34"/>
  <c r="CVV1" i="34"/>
  <c r="CVU1" i="34"/>
  <c r="CVT1" i="34"/>
  <c r="CVS1" i="34"/>
  <c r="CVR1" i="34"/>
  <c r="CVQ1" i="34"/>
  <c r="CVP1" i="34"/>
  <c r="CVO1" i="34"/>
  <c r="CVN1" i="34"/>
  <c r="CVM1" i="34"/>
  <c r="CVL1" i="34"/>
  <c r="CVK1" i="34"/>
  <c r="CVJ1" i="34"/>
  <c r="CVI1" i="34"/>
  <c r="CVH1" i="34"/>
  <c r="CVG1" i="34"/>
  <c r="CVF1" i="34"/>
  <c r="CVE1" i="34"/>
  <c r="CVD1" i="34"/>
  <c r="CVC1" i="34"/>
  <c r="CVB1" i="34"/>
  <c r="CVA1" i="34"/>
  <c r="CUZ1" i="34"/>
  <c r="CUY1" i="34"/>
  <c r="CUX1" i="34"/>
  <c r="CUW1" i="34"/>
  <c r="CUV1" i="34"/>
  <c r="CUU1" i="34"/>
  <c r="CUT1" i="34"/>
  <c r="CUS1" i="34"/>
  <c r="CUR1" i="34"/>
  <c r="CUQ1" i="34"/>
  <c r="CUP1" i="34"/>
  <c r="CUO1" i="34"/>
  <c r="CUN1" i="34"/>
  <c r="CUM1" i="34"/>
  <c r="CUL1" i="34"/>
  <c r="CUK1" i="34"/>
  <c r="CUJ1" i="34"/>
  <c r="CUI1" i="34"/>
  <c r="CUH1" i="34"/>
  <c r="CUG1" i="34"/>
  <c r="CUF1" i="34"/>
  <c r="CUE1" i="34"/>
  <c r="CUD1" i="34"/>
  <c r="CUC1" i="34"/>
  <c r="CUB1" i="34"/>
  <c r="CUA1" i="34"/>
  <c r="CTZ1" i="34"/>
  <c r="CTY1" i="34"/>
  <c r="CTX1" i="34"/>
  <c r="CTW1" i="34"/>
  <c r="CTV1" i="34"/>
  <c r="CTU1" i="34"/>
  <c r="CTT1" i="34"/>
  <c r="CTS1" i="34"/>
  <c r="CTR1" i="34"/>
  <c r="CTQ1" i="34"/>
  <c r="CTP1" i="34"/>
  <c r="CTO1" i="34"/>
  <c r="CTN1" i="34"/>
  <c r="CTM1" i="34"/>
  <c r="CTL1" i="34"/>
  <c r="CTK1" i="34"/>
  <c r="CTJ1" i="34"/>
  <c r="CTI1" i="34"/>
  <c r="CTH1" i="34"/>
  <c r="CTG1" i="34"/>
  <c r="CTF1" i="34"/>
  <c r="CTE1" i="34"/>
  <c r="CTD1" i="34"/>
  <c r="CTC1" i="34"/>
  <c r="CTB1" i="34"/>
  <c r="CTA1" i="34"/>
  <c r="CSZ1" i="34"/>
  <c r="CSY1" i="34"/>
  <c r="CSX1" i="34"/>
  <c r="CSW1" i="34"/>
  <c r="CSV1" i="34"/>
  <c r="CSU1" i="34"/>
  <c r="CST1" i="34"/>
  <c r="CSS1" i="34"/>
  <c r="CSR1" i="34"/>
  <c r="CSQ1" i="34"/>
  <c r="CSP1" i="34"/>
  <c r="CSO1" i="34"/>
  <c r="CSN1" i="34"/>
  <c r="CSM1" i="34"/>
  <c r="CSL1" i="34"/>
  <c r="CSK1" i="34"/>
  <c r="CSJ1" i="34"/>
  <c r="CSI1" i="34"/>
  <c r="CSH1" i="34"/>
  <c r="CSG1" i="34"/>
  <c r="CSF1" i="34"/>
  <c r="CSE1" i="34"/>
  <c r="CSD1" i="34"/>
  <c r="CSC1" i="34"/>
  <c r="CSB1" i="34"/>
  <c r="CSA1" i="34"/>
  <c r="CRZ1" i="34"/>
  <c r="CRY1" i="34"/>
  <c r="CRX1" i="34"/>
  <c r="CRW1" i="34"/>
  <c r="CRV1" i="34"/>
  <c r="CRU1" i="34"/>
  <c r="CRT1" i="34"/>
  <c r="CRS1" i="34"/>
  <c r="CRR1" i="34"/>
  <c r="CRQ1" i="34"/>
  <c r="CRP1" i="34"/>
  <c r="CRO1" i="34"/>
  <c r="CRN1" i="34"/>
  <c r="CRM1" i="34"/>
  <c r="CRL1" i="34"/>
  <c r="CRK1" i="34"/>
  <c r="CRJ1" i="34"/>
  <c r="CRI1" i="34"/>
  <c r="CRH1" i="34"/>
  <c r="CRG1" i="34"/>
  <c r="CRF1" i="34"/>
  <c r="CRE1" i="34"/>
  <c r="CRD1" i="34"/>
  <c r="CRC1" i="34"/>
  <c r="CRB1" i="34"/>
  <c r="CRA1" i="34"/>
  <c r="CQZ1" i="34"/>
  <c r="CQY1" i="34"/>
  <c r="CQX1" i="34"/>
  <c r="CQW1" i="34"/>
  <c r="CQV1" i="34"/>
  <c r="CQU1" i="34"/>
  <c r="CQT1" i="34"/>
  <c r="CQS1" i="34"/>
  <c r="CQR1" i="34"/>
  <c r="CQQ1" i="34"/>
  <c r="CQP1" i="34"/>
  <c r="CQO1" i="34"/>
  <c r="CQN1" i="34"/>
  <c r="CQM1" i="34"/>
  <c r="CQL1" i="34"/>
  <c r="CQK1" i="34"/>
  <c r="CQJ1" i="34"/>
  <c r="CQI1" i="34"/>
  <c r="CQH1" i="34"/>
  <c r="CQG1" i="34"/>
  <c r="CQF1" i="34"/>
  <c r="CQE1" i="34"/>
  <c r="CQD1" i="34"/>
  <c r="CQC1" i="34"/>
  <c r="CQB1" i="34"/>
  <c r="CQA1" i="34"/>
  <c r="CPZ1" i="34"/>
  <c r="CPY1" i="34"/>
  <c r="CPX1" i="34"/>
  <c r="CPW1" i="34"/>
  <c r="CPV1" i="34"/>
  <c r="CPU1" i="34"/>
  <c r="CPT1" i="34"/>
  <c r="CPS1" i="34"/>
  <c r="CPR1" i="34"/>
  <c r="CPQ1" i="34"/>
  <c r="CPP1" i="34"/>
  <c r="CPO1" i="34"/>
  <c r="CPN1" i="34"/>
  <c r="CPM1" i="34"/>
  <c r="CPL1" i="34"/>
  <c r="CPK1" i="34"/>
  <c r="CPJ1" i="34"/>
  <c r="CPI1" i="34"/>
  <c r="CPH1" i="34"/>
  <c r="CPG1" i="34"/>
  <c r="CPF1" i="34"/>
  <c r="CPE1" i="34"/>
  <c r="CPD1" i="34"/>
  <c r="CPC1" i="34"/>
  <c r="CPB1" i="34"/>
  <c r="CPA1" i="34"/>
  <c r="COZ1" i="34"/>
  <c r="COY1" i="34"/>
  <c r="COX1" i="34"/>
  <c r="COW1" i="34"/>
  <c r="COV1" i="34"/>
  <c r="COU1" i="34"/>
  <c r="COT1" i="34"/>
  <c r="COS1" i="34"/>
  <c r="COR1" i="34"/>
  <c r="COQ1" i="34"/>
  <c r="COP1" i="34"/>
  <c r="COO1" i="34"/>
  <c r="CON1" i="34"/>
  <c r="COM1" i="34"/>
  <c r="COL1" i="34"/>
  <c r="COK1" i="34"/>
  <c r="COJ1" i="34"/>
  <c r="COI1" i="34"/>
  <c r="COH1" i="34"/>
  <c r="COG1" i="34"/>
  <c r="COF1" i="34"/>
  <c r="COE1" i="34"/>
  <c r="COD1" i="34"/>
  <c r="COC1" i="34"/>
  <c r="COB1" i="34"/>
  <c r="COA1" i="34"/>
  <c r="CNZ1" i="34"/>
  <c r="CNY1" i="34"/>
  <c r="CNX1" i="34"/>
  <c r="CNW1" i="34"/>
  <c r="CNV1" i="34"/>
  <c r="CNU1" i="34"/>
  <c r="CNT1" i="34"/>
  <c r="CNS1" i="34"/>
  <c r="CNR1" i="34"/>
  <c r="CNQ1" i="34"/>
  <c r="CNP1" i="34"/>
  <c r="CNO1" i="34"/>
  <c r="CNN1" i="34"/>
  <c r="CNM1" i="34"/>
  <c r="CNL1" i="34"/>
  <c r="CNK1" i="34"/>
  <c r="CNJ1" i="34"/>
  <c r="CNI1" i="34"/>
  <c r="CNH1" i="34"/>
  <c r="CNG1" i="34"/>
  <c r="CNF1" i="34"/>
  <c r="CNE1" i="34"/>
  <c r="CND1" i="34"/>
  <c r="CNC1" i="34"/>
  <c r="CNB1" i="34"/>
  <c r="CNA1" i="34"/>
  <c r="CMZ1" i="34"/>
  <c r="CMY1" i="34"/>
  <c r="CMX1" i="34"/>
  <c r="CMW1" i="34"/>
  <c r="CMV1" i="34"/>
  <c r="CMU1" i="34"/>
  <c r="CMT1" i="34"/>
  <c r="CMS1" i="34"/>
  <c r="CMR1" i="34"/>
  <c r="CMQ1" i="34"/>
  <c r="CMP1" i="34"/>
  <c r="CMO1" i="34"/>
  <c r="CMN1" i="34"/>
  <c r="CMM1" i="34"/>
  <c r="CML1" i="34"/>
  <c r="CMK1" i="34"/>
  <c r="CMJ1" i="34"/>
  <c r="CMI1" i="34"/>
  <c r="CMH1" i="34"/>
  <c r="CMG1" i="34"/>
  <c r="CMF1" i="34"/>
  <c r="CME1" i="34"/>
  <c r="CMD1" i="34"/>
  <c r="CMC1" i="34"/>
  <c r="CMB1" i="34"/>
  <c r="CMA1" i="34"/>
  <c r="CLZ1" i="34"/>
  <c r="CLY1" i="34"/>
  <c r="CLX1" i="34"/>
  <c r="CLW1" i="34"/>
  <c r="CLV1" i="34"/>
  <c r="CLU1" i="34"/>
  <c r="CLT1" i="34"/>
  <c r="CLS1" i="34"/>
  <c r="CLR1" i="34"/>
  <c r="CLQ1" i="34"/>
  <c r="CLP1" i="34"/>
  <c r="CLO1" i="34"/>
  <c r="CLN1" i="34"/>
  <c r="CLM1" i="34"/>
  <c r="CLL1" i="34"/>
  <c r="CLK1" i="34"/>
  <c r="CLJ1" i="34"/>
  <c r="CLI1" i="34"/>
  <c r="CLH1" i="34"/>
  <c r="CLG1" i="34"/>
  <c r="CLF1" i="34"/>
  <c r="CLE1" i="34"/>
  <c r="CLD1" i="34"/>
  <c r="CLC1" i="34"/>
  <c r="CLB1" i="34"/>
  <c r="CLA1" i="34"/>
  <c r="CKZ1" i="34"/>
  <c r="CKY1" i="34"/>
  <c r="CKX1" i="34"/>
  <c r="CKW1" i="34"/>
  <c r="CKV1" i="34"/>
  <c r="CKU1" i="34"/>
  <c r="CKT1" i="34"/>
  <c r="CKS1" i="34"/>
  <c r="CKR1" i="34"/>
  <c r="CKQ1" i="34"/>
  <c r="CKP1" i="34"/>
  <c r="CKO1" i="34"/>
  <c r="CKN1" i="34"/>
  <c r="CKM1" i="34"/>
  <c r="CKL1" i="34"/>
  <c r="CKK1" i="34"/>
  <c r="CKJ1" i="34"/>
  <c r="CKI1" i="34"/>
  <c r="CKH1" i="34"/>
  <c r="CKG1" i="34"/>
  <c r="CKF1" i="34"/>
  <c r="CKE1" i="34"/>
  <c r="CKD1" i="34"/>
  <c r="CKC1" i="34"/>
  <c r="CKB1" i="34"/>
  <c r="CKA1" i="34"/>
  <c r="CJZ1" i="34"/>
  <c r="CJY1" i="34"/>
  <c r="CJX1" i="34"/>
  <c r="CJW1" i="34"/>
  <c r="CJV1" i="34"/>
  <c r="CJU1" i="34"/>
  <c r="CJT1" i="34"/>
  <c r="CJS1" i="34"/>
  <c r="CJR1" i="34"/>
  <c r="CJQ1" i="34"/>
  <c r="CJP1" i="34"/>
  <c r="CJO1" i="34"/>
  <c r="CJN1" i="34"/>
  <c r="CJM1" i="34"/>
  <c r="CJL1" i="34"/>
  <c r="CJK1" i="34"/>
  <c r="CJJ1" i="34"/>
  <c r="CJI1" i="34"/>
  <c r="CJH1" i="34"/>
  <c r="CJG1" i="34"/>
  <c r="CJF1" i="34"/>
  <c r="CJE1" i="34"/>
  <c r="CJD1" i="34"/>
  <c r="CJC1" i="34"/>
  <c r="CJB1" i="34"/>
  <c r="CJA1" i="34"/>
  <c r="CIZ1" i="34"/>
  <c r="CIY1" i="34"/>
  <c r="CIX1" i="34"/>
  <c r="CIW1" i="34"/>
  <c r="CIV1" i="34"/>
  <c r="CIU1" i="34"/>
  <c r="CIT1" i="34"/>
  <c r="CIS1" i="34"/>
  <c r="CIR1" i="34"/>
  <c r="CIQ1" i="34"/>
  <c r="CIP1" i="34"/>
  <c r="CIO1" i="34"/>
  <c r="CIN1" i="34"/>
  <c r="CIM1" i="34"/>
  <c r="CIL1" i="34"/>
  <c r="CIK1" i="34"/>
  <c r="CIJ1" i="34"/>
  <c r="CII1" i="34"/>
  <c r="CIH1" i="34"/>
  <c r="CIG1" i="34"/>
  <c r="CIF1" i="34"/>
  <c r="CIE1" i="34"/>
  <c r="CID1" i="34"/>
  <c r="CIC1" i="34"/>
  <c r="CIB1" i="34"/>
  <c r="CIA1" i="34"/>
  <c r="CHZ1" i="34"/>
  <c r="CHY1" i="34"/>
  <c r="CHX1" i="34"/>
  <c r="CHW1" i="34"/>
  <c r="CHV1" i="34"/>
  <c r="CHU1" i="34"/>
  <c r="CHT1" i="34"/>
  <c r="CHS1" i="34"/>
  <c r="CHR1" i="34"/>
  <c r="CHQ1" i="34"/>
  <c r="CHP1" i="34"/>
  <c r="CHO1" i="34"/>
  <c r="CHN1" i="34"/>
  <c r="CHM1" i="34"/>
  <c r="CHL1" i="34"/>
  <c r="CHK1" i="34"/>
  <c r="CHJ1" i="34"/>
  <c r="CHI1" i="34"/>
  <c r="CHH1" i="34"/>
  <c r="CHG1" i="34"/>
  <c r="CHF1" i="34"/>
  <c r="CHE1" i="34"/>
  <c r="CHD1" i="34"/>
  <c r="CHC1" i="34"/>
  <c r="CHB1" i="34"/>
  <c r="CHA1" i="34"/>
  <c r="CGZ1" i="34"/>
  <c r="CGY1" i="34"/>
  <c r="CGX1" i="34"/>
  <c r="CGW1" i="34"/>
  <c r="CGV1" i="34"/>
  <c r="CGU1" i="34"/>
  <c r="CGT1" i="34"/>
  <c r="CGS1" i="34"/>
  <c r="CGR1" i="34"/>
  <c r="CGQ1" i="34"/>
  <c r="CGP1" i="34"/>
  <c r="CGO1" i="34"/>
  <c r="CGN1" i="34"/>
  <c r="CGM1" i="34"/>
  <c r="CGL1" i="34"/>
  <c r="CGK1" i="34"/>
  <c r="CGJ1" i="34"/>
  <c r="CGI1" i="34"/>
  <c r="CGH1" i="34"/>
  <c r="CGG1" i="34"/>
  <c r="CGF1" i="34"/>
  <c r="CGE1" i="34"/>
  <c r="CGD1" i="34"/>
  <c r="CGC1" i="34"/>
  <c r="CGB1" i="34"/>
  <c r="CGA1" i="34"/>
  <c r="CFZ1" i="34"/>
  <c r="CFY1" i="34"/>
  <c r="CFX1" i="34"/>
  <c r="CFW1" i="34"/>
  <c r="CFV1" i="34"/>
  <c r="CFU1" i="34"/>
  <c r="CFT1" i="34"/>
  <c r="CFS1" i="34"/>
  <c r="CFR1" i="34"/>
  <c r="CFQ1" i="34"/>
  <c r="CFP1" i="34"/>
  <c r="CFO1" i="34"/>
  <c r="CFN1" i="34"/>
  <c r="CFM1" i="34"/>
  <c r="CFL1" i="34"/>
  <c r="CFK1" i="34"/>
  <c r="CFJ1" i="34"/>
  <c r="CFI1" i="34"/>
  <c r="CFH1" i="34"/>
  <c r="CFG1" i="34"/>
  <c r="CFF1" i="34"/>
  <c r="CFE1" i="34"/>
  <c r="CFD1" i="34"/>
  <c r="CFC1" i="34"/>
  <c r="CFB1" i="34"/>
  <c r="CFA1" i="34"/>
  <c r="CEZ1" i="34"/>
  <c r="CEY1" i="34"/>
  <c r="CEX1" i="34"/>
  <c r="CEW1" i="34"/>
  <c r="CEV1" i="34"/>
  <c r="CEU1" i="34"/>
  <c r="CET1" i="34"/>
  <c r="CES1" i="34"/>
  <c r="CER1" i="34"/>
  <c r="CEQ1" i="34"/>
  <c r="CEP1" i="34"/>
  <c r="CEO1" i="34"/>
  <c r="CEN1" i="34"/>
  <c r="CEM1" i="34"/>
  <c r="CEL1" i="34"/>
  <c r="CEK1" i="34"/>
  <c r="CEJ1" i="34"/>
  <c r="CEI1" i="34"/>
  <c r="CEH1" i="34"/>
  <c r="CEG1" i="34"/>
  <c r="CEF1" i="34"/>
  <c r="CEE1" i="34"/>
  <c r="CED1" i="34"/>
  <c r="CEC1" i="34"/>
  <c r="CEB1" i="34"/>
  <c r="CEA1" i="34"/>
  <c r="CDZ1" i="34"/>
  <c r="CDY1" i="34"/>
  <c r="CDX1" i="34"/>
  <c r="CDW1" i="34"/>
  <c r="CDV1" i="34"/>
  <c r="CDU1" i="34"/>
  <c r="CDT1" i="34"/>
  <c r="CDS1" i="34"/>
  <c r="CDR1" i="34"/>
  <c r="CDQ1" i="34"/>
  <c r="CDP1" i="34"/>
  <c r="CDO1" i="34"/>
  <c r="CDN1" i="34"/>
  <c r="CDM1" i="34"/>
  <c r="CDL1" i="34"/>
  <c r="CDK1" i="34"/>
  <c r="CDJ1" i="34"/>
  <c r="CDI1" i="34"/>
  <c r="CDH1" i="34"/>
  <c r="CDG1" i="34"/>
  <c r="CDF1" i="34"/>
  <c r="CDE1" i="34"/>
  <c r="CDD1" i="34"/>
  <c r="CDC1" i="34"/>
  <c r="CDB1" i="34"/>
  <c r="CDA1" i="34"/>
  <c r="CCZ1" i="34"/>
  <c r="CCY1" i="34"/>
  <c r="CCX1" i="34"/>
  <c r="CCW1" i="34"/>
  <c r="CCV1" i="34"/>
  <c r="CCU1" i="34"/>
  <c r="CCT1" i="34"/>
  <c r="CCS1" i="34"/>
  <c r="CCR1" i="34"/>
  <c r="CCQ1" i="34"/>
  <c r="CCP1" i="34"/>
  <c r="CCO1" i="34"/>
  <c r="CCN1" i="34"/>
  <c r="CCM1" i="34"/>
  <c r="CCL1" i="34"/>
  <c r="CCK1" i="34"/>
  <c r="CCJ1" i="34"/>
  <c r="CCI1" i="34"/>
  <c r="CCH1" i="34"/>
  <c r="CCG1" i="34"/>
  <c r="CCF1" i="34"/>
  <c r="CCE1" i="34"/>
  <c r="CCD1" i="34"/>
  <c r="CCC1" i="34"/>
  <c r="CCB1" i="34"/>
  <c r="CCA1" i="34"/>
  <c r="CBZ1" i="34"/>
  <c r="CBY1" i="34"/>
  <c r="CBX1" i="34"/>
  <c r="CBW1" i="34"/>
  <c r="CBV1" i="34"/>
  <c r="CBU1" i="34"/>
  <c r="CBT1" i="34"/>
  <c r="CBS1" i="34"/>
  <c r="CBR1" i="34"/>
  <c r="CBQ1" i="34"/>
  <c r="CBP1" i="34"/>
  <c r="CBO1" i="34"/>
  <c r="CBN1" i="34"/>
  <c r="CBM1" i="34"/>
  <c r="CBL1" i="34"/>
  <c r="CBK1" i="34"/>
  <c r="CBJ1" i="34"/>
  <c r="CBI1" i="34"/>
  <c r="CBH1" i="34"/>
  <c r="CBG1" i="34"/>
  <c r="CBF1" i="34"/>
  <c r="CBE1" i="34"/>
  <c r="CBD1" i="34"/>
  <c r="CBC1" i="34"/>
  <c r="CBB1" i="34"/>
  <c r="CBA1" i="34"/>
  <c r="CAZ1" i="34"/>
  <c r="CAY1" i="34"/>
  <c r="CAX1" i="34"/>
  <c r="CAW1" i="34"/>
  <c r="CAV1" i="34"/>
  <c r="CAU1" i="34"/>
  <c r="CAT1" i="34"/>
  <c r="CAS1" i="34"/>
  <c r="CAR1" i="34"/>
  <c r="CAQ1" i="34"/>
  <c r="CAP1" i="34"/>
  <c r="CAO1" i="34"/>
  <c r="CAN1" i="34"/>
  <c r="CAM1" i="34"/>
  <c r="CAL1" i="34"/>
  <c r="CAK1" i="34"/>
  <c r="CAJ1" i="34"/>
  <c r="CAI1" i="34"/>
  <c r="CAH1" i="34"/>
  <c r="CAG1" i="34"/>
  <c r="CAF1" i="34"/>
  <c r="CAE1" i="34"/>
  <c r="CAD1" i="34"/>
  <c r="CAC1" i="34"/>
  <c r="CAB1" i="34"/>
  <c r="CAA1" i="34"/>
  <c r="BZZ1" i="34"/>
  <c r="BZY1" i="34"/>
  <c r="BZX1" i="34"/>
  <c r="BZW1" i="34"/>
  <c r="BZV1" i="34"/>
  <c r="BZU1" i="34"/>
  <c r="BZT1" i="34"/>
  <c r="BZS1" i="34"/>
  <c r="BZR1" i="34"/>
  <c r="BZQ1" i="34"/>
  <c r="BZP1" i="34"/>
  <c r="BZO1" i="34"/>
  <c r="BZN1" i="34"/>
  <c r="BZM1" i="34"/>
  <c r="BZL1" i="34"/>
  <c r="BZK1" i="34"/>
  <c r="BZJ1" i="34"/>
  <c r="BZI1" i="34"/>
  <c r="BZH1" i="34"/>
  <c r="BZG1" i="34"/>
  <c r="BZF1" i="34"/>
  <c r="BZE1" i="34"/>
  <c r="BZD1" i="34"/>
  <c r="BZC1" i="34"/>
  <c r="BZB1" i="34"/>
  <c r="BZA1" i="34"/>
  <c r="BYZ1" i="34"/>
  <c r="BYY1" i="34"/>
  <c r="BYX1" i="34"/>
  <c r="BYW1" i="34"/>
  <c r="BYV1" i="34"/>
  <c r="BYU1" i="34"/>
  <c r="BYT1" i="34"/>
  <c r="BYS1" i="34"/>
  <c r="BYR1" i="34"/>
  <c r="BYQ1" i="34"/>
  <c r="BYP1" i="34"/>
  <c r="BYO1" i="34"/>
  <c r="BYN1" i="34"/>
  <c r="BYM1" i="34"/>
  <c r="BYL1" i="34"/>
  <c r="BYK1" i="34"/>
  <c r="BYJ1" i="34"/>
  <c r="BYI1" i="34"/>
  <c r="BYH1" i="34"/>
  <c r="BYG1" i="34"/>
  <c r="BYF1" i="34"/>
  <c r="BYE1" i="34"/>
  <c r="BYD1" i="34"/>
  <c r="BYC1" i="34"/>
  <c r="BYB1" i="34"/>
  <c r="BYA1" i="34"/>
  <c r="BXZ1" i="34"/>
  <c r="BXY1" i="34"/>
  <c r="BXX1" i="34"/>
  <c r="BXW1" i="34"/>
  <c r="BXV1" i="34"/>
  <c r="BXU1" i="34"/>
  <c r="BXT1" i="34"/>
  <c r="BXS1" i="34"/>
  <c r="BXR1" i="34"/>
  <c r="BXQ1" i="34"/>
  <c r="BXP1" i="34"/>
  <c r="BXO1" i="34"/>
  <c r="BXN1" i="34"/>
  <c r="BXM1" i="34"/>
  <c r="BXL1" i="34"/>
  <c r="BXK1" i="34"/>
  <c r="BXJ1" i="34"/>
  <c r="BXI1" i="34"/>
  <c r="BXH1" i="34"/>
  <c r="BXG1" i="34"/>
  <c r="BXF1" i="34"/>
  <c r="BXE1" i="34"/>
  <c r="BXD1" i="34"/>
  <c r="BXC1" i="34"/>
  <c r="BXB1" i="34"/>
  <c r="BXA1" i="34"/>
  <c r="BWZ1" i="34"/>
  <c r="BWY1" i="34"/>
  <c r="BWX1" i="34"/>
  <c r="BWW1" i="34"/>
  <c r="BWV1" i="34"/>
  <c r="BWU1" i="34"/>
  <c r="BWT1" i="34"/>
  <c r="BWS1" i="34"/>
  <c r="BWR1" i="34"/>
  <c r="BWQ1" i="34"/>
  <c r="BWP1" i="34"/>
  <c r="BWO1" i="34"/>
  <c r="BWN1" i="34"/>
  <c r="BWM1" i="34"/>
  <c r="BWL1" i="34"/>
  <c r="BWK1" i="34"/>
  <c r="BWJ1" i="34"/>
  <c r="BWI1" i="34"/>
  <c r="BWH1" i="34"/>
  <c r="BWG1" i="34"/>
  <c r="BWF1" i="34"/>
  <c r="BWE1" i="34"/>
  <c r="BWD1" i="34"/>
  <c r="BWC1" i="34"/>
  <c r="BWB1" i="34"/>
  <c r="BWA1" i="34"/>
  <c r="BVZ1" i="34"/>
  <c r="BVY1" i="34"/>
  <c r="BVX1" i="34"/>
  <c r="BVW1" i="34"/>
  <c r="BVV1" i="34"/>
  <c r="BVU1" i="34"/>
  <c r="BVT1" i="34"/>
  <c r="BVS1" i="34"/>
  <c r="BVR1" i="34"/>
  <c r="BVQ1" i="34"/>
  <c r="BVP1" i="34"/>
  <c r="BVO1" i="34"/>
  <c r="BVN1" i="34"/>
  <c r="BVM1" i="34"/>
  <c r="BVL1" i="34"/>
  <c r="BVK1" i="34"/>
  <c r="BVJ1" i="34"/>
  <c r="BVI1" i="34"/>
  <c r="BVH1" i="34"/>
  <c r="BVG1" i="34"/>
  <c r="BVF1" i="34"/>
  <c r="BVE1" i="34"/>
  <c r="BVD1" i="34"/>
  <c r="BVC1" i="34"/>
  <c r="BVB1" i="34"/>
  <c r="BVA1" i="34"/>
  <c r="BUZ1" i="34"/>
  <c r="BUY1" i="34"/>
  <c r="BUX1" i="34"/>
  <c r="BUW1" i="34"/>
  <c r="BUV1" i="34"/>
  <c r="BUU1" i="34"/>
  <c r="BUT1" i="34"/>
  <c r="BUS1" i="34"/>
  <c r="BUR1" i="34"/>
  <c r="BUQ1" i="34"/>
  <c r="BUP1" i="34"/>
  <c r="BUO1" i="34"/>
  <c r="BUN1" i="34"/>
  <c r="BUM1" i="34"/>
  <c r="BUL1" i="34"/>
  <c r="BUK1" i="34"/>
  <c r="BUJ1" i="34"/>
  <c r="BUI1" i="34"/>
  <c r="BUH1" i="34"/>
  <c r="BUG1" i="34"/>
  <c r="BUF1" i="34"/>
  <c r="BUE1" i="34"/>
  <c r="BUD1" i="34"/>
  <c r="BUC1" i="34"/>
  <c r="BUB1" i="34"/>
  <c r="BUA1" i="34"/>
  <c r="BTZ1" i="34"/>
  <c r="BTY1" i="34"/>
  <c r="BTX1" i="34"/>
  <c r="BTW1" i="34"/>
  <c r="BTV1" i="34"/>
  <c r="BTU1" i="34"/>
  <c r="BTT1" i="34"/>
  <c r="BTS1" i="34"/>
  <c r="BTR1" i="34"/>
  <c r="BTQ1" i="34"/>
  <c r="BTP1" i="34"/>
  <c r="BTO1" i="34"/>
  <c r="BTN1" i="34"/>
  <c r="BTM1" i="34"/>
  <c r="BTL1" i="34"/>
  <c r="BTK1" i="34"/>
  <c r="BTJ1" i="34"/>
  <c r="BTI1" i="34"/>
  <c r="BTH1" i="34"/>
  <c r="BTG1" i="34"/>
  <c r="BTF1" i="34"/>
  <c r="BTE1" i="34"/>
  <c r="BTD1" i="34"/>
  <c r="BTC1" i="34"/>
  <c r="BTB1" i="34"/>
  <c r="BTA1" i="34"/>
  <c r="BSZ1" i="34"/>
  <c r="BSY1" i="34"/>
  <c r="BSX1" i="34"/>
  <c r="BSW1" i="34"/>
  <c r="BSV1" i="34"/>
  <c r="BSU1" i="34"/>
  <c r="BST1" i="34"/>
  <c r="BSS1" i="34"/>
  <c r="BSR1" i="34"/>
  <c r="BSQ1" i="34"/>
  <c r="BSP1" i="34"/>
  <c r="BSO1" i="34"/>
  <c r="BSN1" i="34"/>
  <c r="BSM1" i="34"/>
  <c r="BSL1" i="34"/>
  <c r="BSK1" i="34"/>
  <c r="BSJ1" i="34"/>
  <c r="BSI1" i="34"/>
  <c r="BSH1" i="34"/>
  <c r="BSG1" i="34"/>
  <c r="BSF1" i="34"/>
  <c r="BSE1" i="34"/>
  <c r="BSD1" i="34"/>
  <c r="BSC1" i="34"/>
  <c r="BSB1" i="34"/>
  <c r="BSA1" i="34"/>
  <c r="BRZ1" i="34"/>
  <c r="BRY1" i="34"/>
  <c r="BRX1" i="34"/>
  <c r="BRW1" i="34"/>
  <c r="BRV1" i="34"/>
  <c r="BRU1" i="34"/>
  <c r="BRT1" i="34"/>
  <c r="BRS1" i="34"/>
  <c r="BRR1" i="34"/>
  <c r="BRQ1" i="34"/>
  <c r="BRP1" i="34"/>
  <c r="BRO1" i="34"/>
  <c r="BRN1" i="34"/>
  <c r="BRM1" i="34"/>
  <c r="BRL1" i="34"/>
  <c r="BRK1" i="34"/>
  <c r="BRJ1" i="34"/>
  <c r="BRI1" i="34"/>
  <c r="BRH1" i="34"/>
  <c r="BRG1" i="34"/>
  <c r="BRF1" i="34"/>
  <c r="BRE1" i="34"/>
  <c r="BRD1" i="34"/>
  <c r="BRC1" i="34"/>
  <c r="BRB1" i="34"/>
  <c r="BRA1" i="34"/>
  <c r="BQZ1" i="34"/>
  <c r="BQY1" i="34"/>
  <c r="BQX1" i="34"/>
  <c r="BQW1" i="34"/>
  <c r="BQV1" i="34"/>
  <c r="BQU1" i="34"/>
  <c r="BQT1" i="34"/>
  <c r="BQS1" i="34"/>
  <c r="BQR1" i="34"/>
  <c r="BQQ1" i="34"/>
  <c r="BQP1" i="34"/>
  <c r="BQO1" i="34"/>
  <c r="BQN1" i="34"/>
  <c r="BQM1" i="34"/>
  <c r="BQL1" i="34"/>
  <c r="BQK1" i="34"/>
  <c r="BQJ1" i="34"/>
  <c r="BQI1" i="34"/>
  <c r="BQH1" i="34"/>
  <c r="BQG1" i="34"/>
  <c r="BQF1" i="34"/>
  <c r="BQE1" i="34"/>
  <c r="BQD1" i="34"/>
  <c r="BQC1" i="34"/>
  <c r="BQB1" i="34"/>
  <c r="BQA1" i="34"/>
  <c r="BPZ1" i="34"/>
  <c r="BPY1" i="34"/>
  <c r="BPX1" i="34"/>
  <c r="BPW1" i="34"/>
  <c r="BPV1" i="34"/>
  <c r="BPU1" i="34"/>
  <c r="BPT1" i="34"/>
  <c r="BPS1" i="34"/>
  <c r="BPR1" i="34"/>
  <c r="BPQ1" i="34"/>
  <c r="BPP1" i="34"/>
  <c r="BPO1" i="34"/>
  <c r="BPN1" i="34"/>
  <c r="BPM1" i="34"/>
  <c r="BPL1" i="34"/>
  <c r="BPK1" i="34"/>
  <c r="BPJ1" i="34"/>
  <c r="BPI1" i="34"/>
  <c r="BPH1" i="34"/>
  <c r="BPG1" i="34"/>
  <c r="BPF1" i="34"/>
  <c r="BPE1" i="34"/>
  <c r="BPD1" i="34"/>
  <c r="BPC1" i="34"/>
  <c r="BPB1" i="34"/>
  <c r="BPA1" i="34"/>
  <c r="BOZ1" i="34"/>
  <c r="BOY1" i="34"/>
  <c r="BOX1" i="34"/>
  <c r="BOW1" i="34"/>
  <c r="BOV1" i="34"/>
  <c r="BOU1" i="34"/>
  <c r="BOT1" i="34"/>
  <c r="BOS1" i="34"/>
  <c r="BOR1" i="34"/>
  <c r="BOQ1" i="34"/>
  <c r="BOP1" i="34"/>
  <c r="BOO1" i="34"/>
  <c r="BON1" i="34"/>
  <c r="BOM1" i="34"/>
  <c r="BOL1" i="34"/>
  <c r="BOK1" i="34"/>
  <c r="BOJ1" i="34"/>
  <c r="BOI1" i="34"/>
  <c r="BOH1" i="34"/>
  <c r="BOG1" i="34"/>
  <c r="BOF1" i="34"/>
  <c r="BOE1" i="34"/>
  <c r="BOD1" i="34"/>
  <c r="BOC1" i="34"/>
  <c r="BOB1" i="34"/>
  <c r="BOA1" i="34"/>
  <c r="BNZ1" i="34"/>
  <c r="BNY1" i="34"/>
  <c r="BNX1" i="34"/>
  <c r="BNW1" i="34"/>
  <c r="BNV1" i="34"/>
  <c r="BNU1" i="34"/>
  <c r="BNT1" i="34"/>
  <c r="BNS1" i="34"/>
  <c r="BNR1" i="34"/>
  <c r="BNQ1" i="34"/>
  <c r="BNP1" i="34"/>
  <c r="BNO1" i="34"/>
  <c r="BNN1" i="34"/>
  <c r="BNM1" i="34"/>
  <c r="BNL1" i="34"/>
  <c r="BNK1" i="34"/>
  <c r="BNJ1" i="34"/>
  <c r="BNI1" i="34"/>
  <c r="BNH1" i="34"/>
  <c r="BNG1" i="34"/>
  <c r="BNF1" i="34"/>
  <c r="BNE1" i="34"/>
  <c r="BND1" i="34"/>
  <c r="BNC1" i="34"/>
  <c r="BNB1" i="34"/>
  <c r="BNA1" i="34"/>
  <c r="BMZ1" i="34"/>
  <c r="BMY1" i="34"/>
  <c r="BMX1" i="34"/>
  <c r="BMW1" i="34"/>
  <c r="BMV1" i="34"/>
  <c r="BMU1" i="34"/>
  <c r="BMT1" i="34"/>
  <c r="BMS1" i="34"/>
  <c r="BMR1" i="34"/>
  <c r="BMQ1" i="34"/>
  <c r="BMP1" i="34"/>
  <c r="BMO1" i="34"/>
  <c r="BMN1" i="34"/>
  <c r="BMM1" i="34"/>
  <c r="BML1" i="34"/>
  <c r="BMK1" i="34"/>
  <c r="BMJ1" i="34"/>
  <c r="BMI1" i="34"/>
  <c r="BMH1" i="34"/>
  <c r="BMG1" i="34"/>
  <c r="BMF1" i="34"/>
  <c r="BME1" i="34"/>
  <c r="BMD1" i="34"/>
  <c r="BMC1" i="34"/>
  <c r="BMB1" i="34"/>
  <c r="BMA1" i="34"/>
  <c r="BLZ1" i="34"/>
  <c r="BLY1" i="34"/>
  <c r="BLX1" i="34"/>
  <c r="BLW1" i="34"/>
  <c r="BLV1" i="34"/>
  <c r="BLU1" i="34"/>
  <c r="BLT1" i="34"/>
  <c r="BLS1" i="34"/>
  <c r="BLR1" i="34"/>
  <c r="BLQ1" i="34"/>
  <c r="BLP1" i="34"/>
  <c r="BLO1" i="34"/>
  <c r="BLN1" i="34"/>
  <c r="BLM1" i="34"/>
  <c r="BLL1" i="34"/>
  <c r="BLK1" i="34"/>
  <c r="BLJ1" i="34"/>
  <c r="BLI1" i="34"/>
  <c r="BLH1" i="34"/>
  <c r="BLG1" i="34"/>
  <c r="BLF1" i="34"/>
  <c r="BLE1" i="34"/>
  <c r="BLD1" i="34"/>
  <c r="BLC1" i="34"/>
  <c r="BLB1" i="34"/>
  <c r="BLA1" i="34"/>
  <c r="BKZ1" i="34"/>
  <c r="BKY1" i="34"/>
  <c r="BKX1" i="34"/>
  <c r="BKW1" i="34"/>
  <c r="BKV1" i="34"/>
  <c r="BKU1" i="34"/>
  <c r="BKT1" i="34"/>
  <c r="BKS1" i="34"/>
  <c r="BKR1" i="34"/>
  <c r="BKQ1" i="34"/>
  <c r="BKP1" i="34"/>
  <c r="BKO1" i="34"/>
  <c r="BKN1" i="34"/>
  <c r="BKM1" i="34"/>
  <c r="BKL1" i="34"/>
  <c r="BKK1" i="34"/>
  <c r="BKJ1" i="34"/>
  <c r="BKI1" i="34"/>
  <c r="BKH1" i="34"/>
  <c r="BKG1" i="34"/>
  <c r="BKF1" i="34"/>
  <c r="BKE1" i="34"/>
  <c r="BKD1" i="34"/>
  <c r="BKC1" i="34"/>
  <c r="BKB1" i="34"/>
  <c r="BKA1" i="34"/>
  <c r="BJZ1" i="34"/>
  <c r="BJY1" i="34"/>
  <c r="BJX1" i="34"/>
  <c r="BJW1" i="34"/>
  <c r="BJV1" i="34"/>
  <c r="BJU1" i="34"/>
  <c r="BJT1" i="34"/>
  <c r="BJS1" i="34"/>
  <c r="BJR1" i="34"/>
  <c r="BJQ1" i="34"/>
  <c r="BJP1" i="34"/>
  <c r="BJO1" i="34"/>
  <c r="BJN1" i="34"/>
  <c r="BJM1" i="34"/>
  <c r="BJL1" i="34"/>
  <c r="BJK1" i="34"/>
  <c r="BJJ1" i="34"/>
  <c r="BJI1" i="34"/>
  <c r="BJH1" i="34"/>
  <c r="BJG1" i="34"/>
  <c r="BJF1" i="34"/>
  <c r="BJE1" i="34"/>
  <c r="BJD1" i="34"/>
  <c r="BJC1" i="34"/>
  <c r="BJB1" i="34"/>
  <c r="BJA1" i="34"/>
  <c r="BIZ1" i="34"/>
  <c r="BIY1" i="34"/>
  <c r="BIX1" i="34"/>
  <c r="BIW1" i="34"/>
  <c r="BIV1" i="34"/>
  <c r="BIU1" i="34"/>
  <c r="BIT1" i="34"/>
  <c r="BIS1" i="34"/>
  <c r="BIR1" i="34"/>
  <c r="BIQ1" i="34"/>
  <c r="BIP1" i="34"/>
  <c r="BIO1" i="34"/>
  <c r="BIN1" i="34"/>
  <c r="BIM1" i="34"/>
  <c r="BIL1" i="34"/>
  <c r="BIK1" i="34"/>
  <c r="BIJ1" i="34"/>
  <c r="BII1" i="34"/>
  <c r="BIH1" i="34"/>
  <c r="BIG1" i="34"/>
  <c r="BIF1" i="34"/>
  <c r="BIE1" i="34"/>
  <c r="BID1" i="34"/>
  <c r="BIC1" i="34"/>
  <c r="BIB1" i="34"/>
  <c r="BIA1" i="34"/>
  <c r="BHZ1" i="34"/>
  <c r="BHY1" i="34"/>
  <c r="BHX1" i="34"/>
  <c r="BHW1" i="34"/>
  <c r="BHV1" i="34"/>
  <c r="BHU1" i="34"/>
  <c r="BHT1" i="34"/>
  <c r="BHS1" i="34"/>
  <c r="BHR1" i="34"/>
  <c r="BHQ1" i="34"/>
  <c r="BHP1" i="34"/>
  <c r="BHO1" i="34"/>
  <c r="BHN1" i="34"/>
  <c r="BHM1" i="34"/>
  <c r="BHL1" i="34"/>
  <c r="BHK1" i="34"/>
  <c r="BHJ1" i="34"/>
  <c r="BHI1" i="34"/>
  <c r="BHH1" i="34"/>
  <c r="BHG1" i="34"/>
  <c r="BHF1" i="34"/>
  <c r="BHE1" i="34"/>
  <c r="BHD1" i="34"/>
  <c r="BHC1" i="34"/>
  <c r="BHB1" i="34"/>
  <c r="BHA1" i="34"/>
  <c r="BGZ1" i="34"/>
  <c r="BGY1" i="34"/>
  <c r="BGX1" i="34"/>
  <c r="BGW1" i="34"/>
  <c r="BGV1" i="34"/>
  <c r="BGU1" i="34"/>
  <c r="BGT1" i="34"/>
  <c r="BGS1" i="34"/>
  <c r="BGR1" i="34"/>
  <c r="BGQ1" i="34"/>
  <c r="BGP1" i="34"/>
  <c r="BGO1" i="34"/>
  <c r="BGN1" i="34"/>
  <c r="BGM1" i="34"/>
  <c r="BGL1" i="34"/>
  <c r="BGK1" i="34"/>
  <c r="BGJ1" i="34"/>
  <c r="BGI1" i="34"/>
  <c r="BGH1" i="34"/>
  <c r="BGG1" i="34"/>
  <c r="BGF1" i="34"/>
  <c r="BGE1" i="34"/>
  <c r="BGD1" i="34"/>
  <c r="BGC1" i="34"/>
  <c r="BGB1" i="34"/>
  <c r="BGA1" i="34"/>
  <c r="BFZ1" i="34"/>
  <c r="BFY1" i="34"/>
  <c r="BFX1" i="34"/>
  <c r="BFW1" i="34"/>
  <c r="BFV1" i="34"/>
  <c r="BFU1" i="34"/>
  <c r="BFT1" i="34"/>
  <c r="BFS1" i="34"/>
  <c r="BFR1" i="34"/>
  <c r="BFQ1" i="34"/>
  <c r="BFP1" i="34"/>
  <c r="BFO1" i="34"/>
  <c r="BFN1" i="34"/>
  <c r="BFM1" i="34"/>
  <c r="BFL1" i="34"/>
  <c r="BFK1" i="34"/>
  <c r="BFJ1" i="34"/>
  <c r="BFI1" i="34"/>
  <c r="BFH1" i="34"/>
  <c r="BFG1" i="34"/>
  <c r="BFF1" i="34"/>
  <c r="BFE1" i="34"/>
  <c r="BFD1" i="34"/>
  <c r="BFC1" i="34"/>
  <c r="BFB1" i="34"/>
  <c r="BFA1" i="34"/>
  <c r="BEZ1" i="34"/>
  <c r="BEY1" i="34"/>
  <c r="BEX1" i="34"/>
  <c r="BEW1" i="34"/>
  <c r="BEV1" i="34"/>
  <c r="BEU1" i="34"/>
  <c r="BET1" i="34"/>
  <c r="BES1" i="34"/>
  <c r="BER1" i="34"/>
  <c r="BEQ1" i="34"/>
  <c r="BEP1" i="34"/>
  <c r="BEO1" i="34"/>
  <c r="BEN1" i="34"/>
  <c r="BEM1" i="34"/>
  <c r="BEL1" i="34"/>
  <c r="BEK1" i="34"/>
  <c r="BEJ1" i="34"/>
  <c r="BEI1" i="34"/>
  <c r="BEH1" i="34"/>
  <c r="BEG1" i="34"/>
  <c r="BEF1" i="34"/>
  <c r="BEE1" i="34"/>
  <c r="BED1" i="34"/>
  <c r="BEC1" i="34"/>
  <c r="BEB1" i="34"/>
  <c r="BEA1" i="34"/>
  <c r="BDZ1" i="34"/>
  <c r="BDY1" i="34"/>
  <c r="BDX1" i="34"/>
  <c r="BDW1" i="34"/>
  <c r="BDV1" i="34"/>
  <c r="BDU1" i="34"/>
  <c r="BDT1" i="34"/>
  <c r="BDS1" i="34"/>
  <c r="BDR1" i="34"/>
  <c r="BDQ1" i="34"/>
  <c r="BDP1" i="34"/>
  <c r="BDO1" i="34"/>
  <c r="BDN1" i="34"/>
  <c r="BDM1" i="34"/>
  <c r="BDL1" i="34"/>
  <c r="BDK1" i="34"/>
  <c r="BDJ1" i="34"/>
  <c r="BDI1" i="34"/>
  <c r="BDH1" i="34"/>
  <c r="BDG1" i="34"/>
  <c r="BDF1" i="34"/>
  <c r="BDE1" i="34"/>
  <c r="BDD1" i="34"/>
  <c r="BDC1" i="34"/>
  <c r="BDB1" i="34"/>
  <c r="BDA1" i="34"/>
  <c r="BCZ1" i="34"/>
  <c r="BCY1" i="34"/>
  <c r="BCX1" i="34"/>
  <c r="BCW1" i="34"/>
  <c r="BCV1" i="34"/>
  <c r="BCU1" i="34"/>
  <c r="BCT1" i="34"/>
  <c r="BCS1" i="34"/>
  <c r="BCR1" i="34"/>
  <c r="BCQ1" i="34"/>
  <c r="BCP1" i="34"/>
  <c r="BCO1" i="34"/>
  <c r="BCN1" i="34"/>
  <c r="BCM1" i="34"/>
  <c r="BCL1" i="34"/>
  <c r="BCK1" i="34"/>
  <c r="BCJ1" i="34"/>
  <c r="BCI1" i="34"/>
  <c r="BCH1" i="34"/>
  <c r="BCG1" i="34"/>
  <c r="BCF1" i="34"/>
  <c r="BCE1" i="34"/>
  <c r="BCD1" i="34"/>
  <c r="BCC1" i="34"/>
  <c r="BCB1" i="34"/>
  <c r="BCA1" i="34"/>
  <c r="BBZ1" i="34"/>
  <c r="BBY1" i="34"/>
  <c r="BBX1" i="34"/>
  <c r="BBW1" i="34"/>
  <c r="BBV1" i="34"/>
  <c r="BBU1" i="34"/>
  <c r="BBT1" i="34"/>
  <c r="BBS1" i="34"/>
  <c r="BBR1" i="34"/>
  <c r="BBQ1" i="34"/>
  <c r="BBP1" i="34"/>
  <c r="BBO1" i="34"/>
  <c r="BBN1" i="34"/>
  <c r="BBM1" i="34"/>
  <c r="BBL1" i="34"/>
  <c r="BBK1" i="34"/>
  <c r="BBJ1" i="34"/>
  <c r="BBI1" i="34"/>
  <c r="BBH1" i="34"/>
  <c r="BBG1" i="34"/>
  <c r="BBF1" i="34"/>
  <c r="BBE1" i="34"/>
  <c r="BBD1" i="34"/>
  <c r="BBC1" i="34"/>
  <c r="BBB1" i="34"/>
  <c r="BBA1" i="34"/>
  <c r="BAZ1" i="34"/>
  <c r="BAY1" i="34"/>
  <c r="BAX1" i="34"/>
  <c r="BAW1" i="34"/>
  <c r="BAV1" i="34"/>
  <c r="BAU1" i="34"/>
  <c r="BAT1" i="34"/>
  <c r="BAS1" i="34"/>
  <c r="BAR1" i="34"/>
  <c r="BAQ1" i="34"/>
  <c r="BAP1" i="34"/>
  <c r="BAO1" i="34"/>
  <c r="BAN1" i="34"/>
  <c r="BAM1" i="34"/>
  <c r="BAL1" i="34"/>
  <c r="BAK1" i="34"/>
  <c r="BAJ1" i="34"/>
  <c r="BAI1" i="34"/>
  <c r="BAH1" i="34"/>
  <c r="BAG1" i="34"/>
  <c r="BAF1" i="34"/>
  <c r="BAE1" i="34"/>
  <c r="BAD1" i="34"/>
  <c r="BAC1" i="34"/>
  <c r="BAB1" i="34"/>
  <c r="BAA1" i="34"/>
  <c r="AZZ1" i="34"/>
  <c r="AZY1" i="34"/>
  <c r="AZX1" i="34"/>
  <c r="AZW1" i="34"/>
  <c r="AZV1" i="34"/>
  <c r="AZU1" i="34"/>
  <c r="AZT1" i="34"/>
  <c r="AZS1" i="34"/>
  <c r="AZR1" i="34"/>
  <c r="AZQ1" i="34"/>
  <c r="AZP1" i="34"/>
  <c r="AZO1" i="34"/>
  <c r="AZN1" i="34"/>
  <c r="AZM1" i="34"/>
  <c r="AZL1" i="34"/>
  <c r="AZK1" i="34"/>
  <c r="AZJ1" i="34"/>
  <c r="AZI1" i="34"/>
  <c r="AZH1" i="34"/>
  <c r="AZG1" i="34"/>
  <c r="AZF1" i="34"/>
  <c r="AZE1" i="34"/>
  <c r="AZD1" i="34"/>
  <c r="AZC1" i="34"/>
  <c r="AZB1" i="34"/>
  <c r="AZA1" i="34"/>
  <c r="AYZ1" i="34"/>
  <c r="AYY1" i="34"/>
  <c r="AYX1" i="34"/>
  <c r="AYW1" i="34"/>
  <c r="AYV1" i="34"/>
  <c r="AYU1" i="34"/>
  <c r="AYT1" i="34"/>
  <c r="AYS1" i="34"/>
  <c r="AYR1" i="34"/>
  <c r="AYQ1" i="34"/>
  <c r="AYP1" i="34"/>
  <c r="AYO1" i="34"/>
  <c r="AYN1" i="34"/>
  <c r="AYM1" i="34"/>
  <c r="AYL1" i="34"/>
  <c r="AYK1" i="34"/>
  <c r="AYJ1" i="34"/>
  <c r="AYI1" i="34"/>
  <c r="AYH1" i="34"/>
  <c r="AYG1" i="34"/>
  <c r="AYF1" i="34"/>
  <c r="AYE1" i="34"/>
  <c r="AYD1" i="34"/>
  <c r="AYC1" i="34"/>
  <c r="AYB1" i="34"/>
  <c r="AYA1" i="34"/>
  <c r="AXZ1" i="34"/>
  <c r="AXY1" i="34"/>
  <c r="AXX1" i="34"/>
  <c r="AXW1" i="34"/>
  <c r="AXV1" i="34"/>
  <c r="AXU1" i="34"/>
  <c r="AXT1" i="34"/>
  <c r="AXS1" i="34"/>
  <c r="AXR1" i="34"/>
  <c r="AXQ1" i="34"/>
  <c r="AXP1" i="34"/>
  <c r="AXO1" i="34"/>
  <c r="AXN1" i="34"/>
  <c r="AXM1" i="34"/>
  <c r="AXL1" i="34"/>
  <c r="AXK1" i="34"/>
  <c r="AXJ1" i="34"/>
  <c r="AXI1" i="34"/>
  <c r="AXH1" i="34"/>
  <c r="AXG1" i="34"/>
  <c r="AXF1" i="34"/>
  <c r="AXE1" i="34"/>
  <c r="AXD1" i="34"/>
  <c r="AXC1" i="34"/>
  <c r="AXB1" i="34"/>
  <c r="AXA1" i="34"/>
  <c r="AWZ1" i="34"/>
  <c r="AWY1" i="34"/>
  <c r="AWX1" i="34"/>
  <c r="AWW1" i="34"/>
  <c r="AWV1" i="34"/>
  <c r="AWU1" i="34"/>
  <c r="AWT1" i="34"/>
  <c r="AWS1" i="34"/>
  <c r="AWR1" i="34"/>
  <c r="AWQ1" i="34"/>
  <c r="AWP1" i="34"/>
  <c r="AWO1" i="34"/>
  <c r="AWN1" i="34"/>
  <c r="AWM1" i="34"/>
  <c r="AWL1" i="34"/>
  <c r="AWK1" i="34"/>
  <c r="AWJ1" i="34"/>
  <c r="AWI1" i="34"/>
  <c r="AWH1" i="34"/>
  <c r="AWG1" i="34"/>
  <c r="AWF1" i="34"/>
  <c r="AWE1" i="34"/>
  <c r="AWD1" i="34"/>
  <c r="AWC1" i="34"/>
  <c r="AWB1" i="34"/>
  <c r="AWA1" i="34"/>
  <c r="AVZ1" i="34"/>
  <c r="AVY1" i="34"/>
  <c r="AVX1" i="34"/>
  <c r="AVW1" i="34"/>
  <c r="AVV1" i="34"/>
  <c r="AVU1" i="34"/>
  <c r="AVT1" i="34"/>
  <c r="AVS1" i="34"/>
  <c r="AVR1" i="34"/>
  <c r="AVQ1" i="34"/>
  <c r="AVP1" i="34"/>
  <c r="AVO1" i="34"/>
  <c r="AVN1" i="34"/>
  <c r="AVM1" i="34"/>
  <c r="AVL1" i="34"/>
  <c r="AVK1" i="34"/>
  <c r="AVJ1" i="34"/>
  <c r="AVI1" i="34"/>
  <c r="AVH1" i="34"/>
  <c r="AVG1" i="34"/>
  <c r="AVF1" i="34"/>
  <c r="AVE1" i="34"/>
  <c r="AVD1" i="34"/>
  <c r="AVC1" i="34"/>
  <c r="AVB1" i="34"/>
  <c r="AVA1" i="34"/>
  <c r="AUZ1" i="34"/>
  <c r="AUY1" i="34"/>
  <c r="AUX1" i="34"/>
  <c r="AUW1" i="34"/>
  <c r="AUV1" i="34"/>
  <c r="AUU1" i="34"/>
  <c r="AUT1" i="34"/>
  <c r="AUS1" i="34"/>
  <c r="AUR1" i="34"/>
  <c r="AUQ1" i="34"/>
  <c r="AUP1" i="34"/>
  <c r="AUO1" i="34"/>
  <c r="AUN1" i="34"/>
  <c r="AUM1" i="34"/>
  <c r="AUL1" i="34"/>
  <c r="AUK1" i="34"/>
  <c r="AUJ1" i="34"/>
  <c r="AUI1" i="34"/>
  <c r="AUH1" i="34"/>
  <c r="AUG1" i="34"/>
  <c r="AUF1" i="34"/>
  <c r="AUE1" i="34"/>
  <c r="AUD1" i="34"/>
  <c r="AUC1" i="34"/>
  <c r="AUB1" i="34"/>
  <c r="AUA1" i="34"/>
  <c r="ATZ1" i="34"/>
  <c r="ATY1" i="34"/>
  <c r="ATX1" i="34"/>
  <c r="ATW1" i="34"/>
  <c r="ATV1" i="34"/>
  <c r="ATU1" i="34"/>
  <c r="ATT1" i="34"/>
  <c r="ATS1" i="34"/>
  <c r="ATR1" i="34"/>
  <c r="ATQ1" i="34"/>
  <c r="ATP1" i="34"/>
  <c r="ATO1" i="34"/>
  <c r="ATN1" i="34"/>
  <c r="ATM1" i="34"/>
  <c r="ATL1" i="34"/>
  <c r="ATK1" i="34"/>
  <c r="ATJ1" i="34"/>
  <c r="ATI1" i="34"/>
  <c r="ATH1" i="34"/>
  <c r="ATG1" i="34"/>
  <c r="ATF1" i="34"/>
  <c r="ATE1" i="34"/>
  <c r="ATD1" i="34"/>
  <c r="ATC1" i="34"/>
  <c r="ATB1" i="34"/>
  <c r="ATA1" i="34"/>
  <c r="ASZ1" i="34"/>
  <c r="ASY1" i="34"/>
  <c r="ASX1" i="34"/>
  <c r="ASW1" i="34"/>
  <c r="ASV1" i="34"/>
  <c r="ASU1" i="34"/>
  <c r="AST1" i="34"/>
  <c r="ASS1" i="34"/>
  <c r="ASR1" i="34"/>
  <c r="ASQ1" i="34"/>
  <c r="ASP1" i="34"/>
  <c r="ASO1" i="34"/>
  <c r="ASN1" i="34"/>
  <c r="ASM1" i="34"/>
  <c r="ASL1" i="34"/>
  <c r="ASK1" i="34"/>
  <c r="ASJ1" i="34"/>
  <c r="ASI1" i="34"/>
  <c r="ASH1" i="34"/>
  <c r="ASG1" i="34"/>
  <c r="ASF1" i="34"/>
  <c r="ASE1" i="34"/>
  <c r="ASD1" i="34"/>
  <c r="ASC1" i="34"/>
  <c r="ASB1" i="34"/>
  <c r="ASA1" i="34"/>
  <c r="ARZ1" i="34"/>
  <c r="ARY1" i="34"/>
  <c r="ARX1" i="34"/>
  <c r="ARW1" i="34"/>
  <c r="ARV1" i="34"/>
  <c r="ARU1" i="34"/>
  <c r="ART1" i="34"/>
  <c r="ARS1" i="34"/>
  <c r="ARR1" i="34"/>
  <c r="ARQ1" i="34"/>
  <c r="ARP1" i="34"/>
  <c r="ARO1" i="34"/>
  <c r="ARN1" i="34"/>
  <c r="ARM1" i="34"/>
  <c r="ARL1" i="34"/>
  <c r="ARK1" i="34"/>
  <c r="ARJ1" i="34"/>
  <c r="ARI1" i="34"/>
  <c r="ARH1" i="34"/>
  <c r="ARG1" i="34"/>
  <c r="ARF1" i="34"/>
  <c r="ARE1" i="34"/>
  <c r="ARD1" i="34"/>
  <c r="ARC1" i="34"/>
  <c r="ARB1" i="34"/>
  <c r="ARA1" i="34"/>
  <c r="AQZ1" i="34"/>
  <c r="AQY1" i="34"/>
  <c r="AQX1" i="34"/>
  <c r="AQW1" i="34"/>
  <c r="AQV1" i="34"/>
  <c r="AQU1" i="34"/>
  <c r="AQT1" i="34"/>
  <c r="AQS1" i="34"/>
  <c r="AQR1" i="34"/>
  <c r="AQQ1" i="34"/>
  <c r="AQP1" i="34"/>
  <c r="AQO1" i="34"/>
  <c r="AQN1" i="34"/>
  <c r="AQM1" i="34"/>
  <c r="AQL1" i="34"/>
  <c r="AQK1" i="34"/>
  <c r="AQJ1" i="34"/>
  <c r="AQI1" i="34"/>
  <c r="AQH1" i="34"/>
  <c r="AQG1" i="34"/>
  <c r="AQF1" i="34"/>
  <c r="AQE1" i="34"/>
  <c r="AQD1" i="34"/>
  <c r="AQC1" i="34"/>
  <c r="AQB1" i="34"/>
  <c r="AQA1" i="34"/>
  <c r="APZ1" i="34"/>
  <c r="APY1" i="34"/>
  <c r="APX1" i="34"/>
  <c r="APW1" i="34"/>
  <c r="APV1" i="34"/>
  <c r="APU1" i="34"/>
  <c r="APT1" i="34"/>
  <c r="APS1" i="34"/>
  <c r="APR1" i="34"/>
  <c r="APQ1" i="34"/>
  <c r="APP1" i="34"/>
  <c r="APO1" i="34"/>
  <c r="APN1" i="34"/>
  <c r="APM1" i="34"/>
  <c r="APL1" i="34"/>
  <c r="APK1" i="34"/>
  <c r="APJ1" i="34"/>
  <c r="API1" i="34"/>
  <c r="APH1" i="34"/>
  <c r="APG1" i="34"/>
  <c r="APF1" i="34"/>
  <c r="APE1" i="34"/>
  <c r="APD1" i="34"/>
  <c r="APC1" i="34"/>
  <c r="APB1" i="34"/>
  <c r="APA1" i="34"/>
  <c r="AOZ1" i="34"/>
  <c r="AOY1" i="34"/>
  <c r="AOX1" i="34"/>
  <c r="AOW1" i="34"/>
  <c r="AOV1" i="34"/>
  <c r="AOU1" i="34"/>
  <c r="AOT1" i="34"/>
  <c r="AOS1" i="34"/>
  <c r="AOR1" i="34"/>
  <c r="AOQ1" i="34"/>
  <c r="AOP1" i="34"/>
  <c r="AOO1" i="34"/>
  <c r="AON1" i="34"/>
  <c r="AOM1" i="34"/>
  <c r="AOL1" i="34"/>
  <c r="AOK1" i="34"/>
  <c r="AOJ1" i="34"/>
  <c r="AOI1" i="34"/>
  <c r="AOH1" i="34"/>
  <c r="AOG1" i="34"/>
  <c r="AOF1" i="34"/>
  <c r="AOE1" i="34"/>
  <c r="AOD1" i="34"/>
  <c r="AOC1" i="34"/>
  <c r="AOB1" i="34"/>
  <c r="AOA1" i="34"/>
  <c r="ANZ1" i="34"/>
  <c r="ANY1" i="34"/>
  <c r="ANX1" i="34"/>
  <c r="ANW1" i="34"/>
  <c r="ANV1" i="34"/>
  <c r="ANU1" i="34"/>
  <c r="ANT1" i="34"/>
  <c r="ANS1" i="34"/>
  <c r="ANR1" i="34"/>
  <c r="ANQ1" i="34"/>
  <c r="ANP1" i="34"/>
  <c r="ANO1" i="34"/>
  <c r="ANN1" i="34"/>
  <c r="ANM1" i="34"/>
  <c r="ANL1" i="34"/>
  <c r="ANK1" i="34"/>
  <c r="ANJ1" i="34"/>
  <c r="ANI1" i="34"/>
  <c r="ANH1" i="34"/>
  <c r="ANG1" i="34"/>
  <c r="ANF1" i="34"/>
  <c r="ANE1" i="34"/>
  <c r="AND1" i="34"/>
  <c r="ANC1" i="34"/>
  <c r="ANB1" i="34"/>
  <c r="ANA1" i="34"/>
  <c r="AMZ1" i="34"/>
  <c r="AMY1" i="34"/>
  <c r="AMX1" i="34"/>
  <c r="AMW1" i="34"/>
  <c r="AMV1" i="34"/>
  <c r="AMU1" i="34"/>
  <c r="AMT1" i="34"/>
  <c r="AMS1" i="34"/>
  <c r="AMR1" i="34"/>
  <c r="AMQ1" i="34"/>
  <c r="AMP1" i="34"/>
  <c r="AMO1" i="34"/>
  <c r="AMN1" i="34"/>
  <c r="AMM1" i="34"/>
  <c r="AML1" i="34"/>
  <c r="AMK1" i="34"/>
  <c r="AMJ1" i="34"/>
  <c r="AMI1" i="34"/>
  <c r="AMH1" i="34"/>
  <c r="AMG1" i="34"/>
  <c r="AMF1" i="34"/>
  <c r="AME1" i="34"/>
  <c r="AMD1" i="34"/>
  <c r="AMC1" i="34"/>
  <c r="AMB1" i="34"/>
  <c r="AMA1" i="34"/>
  <c r="ALZ1" i="34"/>
  <c r="ALY1" i="34"/>
  <c r="ALX1" i="34"/>
  <c r="ALW1" i="34"/>
  <c r="ALV1" i="34"/>
  <c r="ALU1" i="34"/>
  <c r="ALT1" i="34"/>
  <c r="ALS1" i="34"/>
  <c r="ALR1" i="34"/>
  <c r="ALQ1" i="34"/>
  <c r="ALP1" i="34"/>
  <c r="ALO1" i="34"/>
  <c r="ALN1" i="34"/>
  <c r="ALM1" i="34"/>
  <c r="ALL1" i="34"/>
  <c r="ALK1" i="34"/>
  <c r="ALJ1" i="34"/>
  <c r="ALI1" i="34"/>
  <c r="ALH1" i="34"/>
  <c r="ALG1" i="34"/>
  <c r="ALF1" i="34"/>
  <c r="ALE1" i="34"/>
  <c r="ALD1" i="34"/>
  <c r="ALC1" i="34"/>
  <c r="ALB1" i="34"/>
  <c r="ALA1" i="34"/>
  <c r="AKZ1" i="34"/>
  <c r="AKY1" i="34"/>
  <c r="AKX1" i="34"/>
  <c r="AKW1" i="34"/>
  <c r="AKV1" i="34"/>
  <c r="AKU1" i="34"/>
  <c r="AKT1" i="34"/>
  <c r="AKS1" i="34"/>
  <c r="AKR1" i="34"/>
  <c r="AKQ1" i="34"/>
  <c r="AKP1" i="34"/>
  <c r="AKO1" i="34"/>
  <c r="AKN1" i="34"/>
  <c r="AKM1" i="34"/>
  <c r="AKL1" i="34"/>
  <c r="AKK1" i="34"/>
  <c r="AKJ1" i="34"/>
  <c r="AKI1" i="34"/>
  <c r="AKH1" i="34"/>
  <c r="AKG1" i="34"/>
  <c r="AKF1" i="34"/>
  <c r="AKE1" i="34"/>
  <c r="AKD1" i="34"/>
  <c r="AKC1" i="34"/>
  <c r="AKB1" i="34"/>
  <c r="AKA1" i="34"/>
  <c r="AJZ1" i="34"/>
  <c r="AJY1" i="34"/>
  <c r="AJX1" i="34"/>
  <c r="AJW1" i="34"/>
  <c r="AJV1" i="34"/>
  <c r="AJU1" i="34"/>
  <c r="AJT1" i="34"/>
  <c r="AJS1" i="34"/>
  <c r="AJR1" i="34"/>
  <c r="AJQ1" i="34"/>
  <c r="AJP1" i="34"/>
  <c r="AJO1" i="34"/>
  <c r="AJN1" i="34"/>
  <c r="AJM1" i="34"/>
  <c r="AJL1" i="34"/>
  <c r="AJK1" i="34"/>
  <c r="AJJ1" i="34"/>
  <c r="AJI1" i="34"/>
  <c r="AJH1" i="34"/>
  <c r="AJG1" i="34"/>
  <c r="AJF1" i="34"/>
  <c r="AJE1" i="34"/>
  <c r="AJD1" i="34"/>
  <c r="AJC1" i="34"/>
  <c r="AJB1" i="34"/>
  <c r="AJA1" i="34"/>
  <c r="AIZ1" i="34"/>
  <c r="AIY1" i="34"/>
  <c r="AIX1" i="34"/>
  <c r="AIW1" i="34"/>
  <c r="AIV1" i="34"/>
  <c r="AIU1" i="34"/>
  <c r="AIT1" i="34"/>
  <c r="AIS1" i="34"/>
  <c r="AIR1" i="34"/>
  <c r="AIQ1" i="34"/>
  <c r="AIP1" i="34"/>
  <c r="AIO1" i="34"/>
  <c r="AIN1" i="34"/>
  <c r="AIM1" i="34"/>
  <c r="AIL1" i="34"/>
  <c r="AIK1" i="34"/>
  <c r="AIJ1" i="34"/>
  <c r="AII1" i="34"/>
  <c r="AIH1" i="34"/>
  <c r="AIG1" i="34"/>
  <c r="AIF1" i="34"/>
  <c r="AIE1" i="34"/>
  <c r="AID1" i="34"/>
  <c r="AIC1" i="34"/>
  <c r="AIB1" i="34"/>
  <c r="AIA1" i="34"/>
  <c r="AHZ1" i="34"/>
  <c r="AHY1" i="34"/>
  <c r="AHX1" i="34"/>
  <c r="AHW1" i="34"/>
  <c r="AHV1" i="34"/>
  <c r="AHU1" i="34"/>
  <c r="AHT1" i="34"/>
  <c r="AHS1" i="34"/>
  <c r="AHR1" i="34"/>
  <c r="AHQ1" i="34"/>
  <c r="AHP1" i="34"/>
  <c r="AHO1" i="34"/>
  <c r="AHN1" i="34"/>
  <c r="AHM1" i="34"/>
  <c r="AHL1" i="34"/>
  <c r="AHK1" i="34"/>
  <c r="AHJ1" i="34"/>
  <c r="AHI1" i="34"/>
  <c r="AHH1" i="34"/>
  <c r="AHG1" i="34"/>
  <c r="AHF1" i="34"/>
  <c r="AHE1" i="34"/>
  <c r="AHD1" i="34"/>
  <c r="AHC1" i="34"/>
  <c r="AHB1" i="34"/>
  <c r="AHA1" i="34"/>
  <c r="AGZ1" i="34"/>
  <c r="AGY1" i="34"/>
  <c r="AGX1" i="34"/>
  <c r="AGW1" i="34"/>
  <c r="AGV1" i="34"/>
  <c r="AGU1" i="34"/>
  <c r="AGT1" i="34"/>
  <c r="AGS1" i="34"/>
  <c r="AGR1" i="34"/>
  <c r="AGQ1" i="34"/>
  <c r="AGP1" i="34"/>
  <c r="AGO1" i="34"/>
  <c r="AGN1" i="34"/>
  <c r="AGM1" i="34"/>
  <c r="AGL1" i="34"/>
  <c r="AGK1" i="34"/>
  <c r="AGJ1" i="34"/>
  <c r="AGI1" i="34"/>
  <c r="AGH1" i="34"/>
  <c r="AGG1" i="34"/>
  <c r="AGF1" i="34"/>
  <c r="AGE1" i="34"/>
  <c r="AGD1" i="34"/>
  <c r="AGC1" i="34"/>
  <c r="AGB1" i="34"/>
  <c r="AGA1" i="34"/>
  <c r="AFZ1" i="34"/>
  <c r="AFY1" i="34"/>
  <c r="AFX1" i="34"/>
  <c r="AFW1" i="34"/>
  <c r="AFV1" i="34"/>
  <c r="AFU1" i="34"/>
  <c r="AFT1" i="34"/>
  <c r="AFS1" i="34"/>
  <c r="AFR1" i="34"/>
  <c r="AFQ1" i="34"/>
  <c r="AFP1" i="34"/>
  <c r="AFO1" i="34"/>
  <c r="AFN1" i="34"/>
  <c r="AFM1" i="34"/>
  <c r="AFL1" i="34"/>
  <c r="AFK1" i="34"/>
  <c r="AFJ1" i="34"/>
  <c r="AFI1" i="34"/>
  <c r="AFH1" i="34"/>
  <c r="AFG1" i="34"/>
  <c r="AFF1" i="34"/>
  <c r="AFE1" i="34"/>
  <c r="AFD1" i="34"/>
  <c r="AFC1" i="34"/>
  <c r="AFB1" i="34"/>
  <c r="AFA1" i="34"/>
  <c r="AEZ1" i="34"/>
  <c r="AEY1" i="34"/>
  <c r="AEX1" i="34"/>
  <c r="AEW1" i="34"/>
  <c r="AEV1" i="34"/>
  <c r="AEU1" i="34"/>
  <c r="AET1" i="34"/>
  <c r="AES1" i="34"/>
  <c r="AER1" i="34"/>
  <c r="AEQ1" i="34"/>
  <c r="AEP1" i="34"/>
  <c r="AEO1" i="34"/>
  <c r="AEN1" i="34"/>
  <c r="AEM1" i="34"/>
  <c r="AEL1" i="34"/>
  <c r="AEK1" i="34"/>
  <c r="AEJ1" i="34"/>
  <c r="AEI1" i="34"/>
  <c r="AEH1" i="34"/>
  <c r="AEG1" i="34"/>
  <c r="AEF1" i="34"/>
  <c r="AEE1" i="34"/>
  <c r="AED1" i="34"/>
  <c r="AEC1" i="34"/>
  <c r="AEB1" i="34"/>
  <c r="AEA1" i="34"/>
  <c r="ADZ1" i="34"/>
  <c r="ADY1" i="34"/>
  <c r="ADX1" i="34"/>
  <c r="ADW1" i="34"/>
  <c r="ADV1" i="34"/>
  <c r="ADU1" i="34"/>
  <c r="ADT1" i="34"/>
  <c r="ADS1" i="34"/>
  <c r="ADR1" i="34"/>
  <c r="ADQ1" i="34"/>
  <c r="ADP1" i="34"/>
  <c r="ADO1" i="34"/>
  <c r="ADN1" i="34"/>
  <c r="ADM1" i="34"/>
  <c r="ADL1" i="34"/>
  <c r="ADK1" i="34"/>
  <c r="ADJ1" i="34"/>
  <c r="ADI1" i="34"/>
  <c r="ADH1" i="34"/>
  <c r="ADG1" i="34"/>
  <c r="ADF1" i="34"/>
  <c r="ADE1" i="34"/>
  <c r="ADD1" i="34"/>
  <c r="ADC1" i="34"/>
  <c r="ADB1" i="34"/>
  <c r="ADA1" i="34"/>
  <c r="ACZ1" i="34"/>
  <c r="ACY1" i="34"/>
  <c r="ACX1" i="34"/>
  <c r="ACW1" i="34"/>
  <c r="ACV1" i="34"/>
  <c r="ACU1" i="34"/>
  <c r="ACT1" i="34"/>
  <c r="ACS1" i="34"/>
  <c r="ACR1" i="34"/>
  <c r="ACQ1" i="34"/>
  <c r="ACP1" i="34"/>
  <c r="ACO1" i="34"/>
  <c r="ACN1" i="34"/>
  <c r="ACM1" i="34"/>
  <c r="ACL1" i="34"/>
  <c r="ACK1" i="34"/>
  <c r="ACJ1" i="34"/>
  <c r="ACI1" i="34"/>
  <c r="ACH1" i="34"/>
  <c r="ACG1" i="34"/>
  <c r="ACF1" i="34"/>
  <c r="ACE1" i="34"/>
  <c r="ACD1" i="34"/>
  <c r="ACC1" i="34"/>
  <c r="ACB1" i="34"/>
  <c r="ACA1" i="34"/>
  <c r="ABZ1" i="34"/>
  <c r="ABY1" i="34"/>
  <c r="ABX1" i="34"/>
  <c r="ABW1" i="34"/>
  <c r="ABV1" i="34"/>
  <c r="ABU1" i="34"/>
  <c r="ABT1" i="34"/>
  <c r="ABS1" i="34"/>
  <c r="ABR1" i="34"/>
  <c r="ABQ1" i="34"/>
  <c r="ABP1" i="34"/>
  <c r="ABO1" i="34"/>
  <c r="ABN1" i="34"/>
  <c r="ABM1" i="34"/>
  <c r="ABL1" i="34"/>
  <c r="ABK1" i="34"/>
  <c r="ABJ1" i="34"/>
  <c r="ABI1" i="34"/>
  <c r="ABH1" i="34"/>
  <c r="ABG1" i="34"/>
  <c r="ABF1" i="34"/>
  <c r="ABE1" i="34"/>
  <c r="ABD1" i="34"/>
  <c r="ABC1" i="34"/>
  <c r="ABB1" i="34"/>
  <c r="ABA1" i="34"/>
  <c r="AAZ1" i="34"/>
  <c r="AAY1" i="34"/>
  <c r="AAX1" i="34"/>
  <c r="AAW1" i="34"/>
  <c r="AAV1" i="34"/>
  <c r="AAU1" i="34"/>
  <c r="AAT1" i="34"/>
  <c r="AAS1" i="34"/>
  <c r="AAR1" i="34"/>
  <c r="AAQ1" i="34"/>
  <c r="AAP1" i="34"/>
  <c r="AAO1" i="34"/>
  <c r="AAN1" i="34"/>
  <c r="AAM1" i="34"/>
  <c r="AAL1" i="34"/>
  <c r="AAK1" i="34"/>
  <c r="AAJ1" i="34"/>
  <c r="AAI1" i="34"/>
  <c r="AAH1" i="34"/>
  <c r="AAG1" i="34"/>
  <c r="AAF1" i="34"/>
  <c r="AAE1" i="34"/>
  <c r="AAD1" i="34"/>
  <c r="AAC1" i="34"/>
  <c r="AAB1" i="34"/>
  <c r="AAA1" i="34"/>
  <c r="ZZ1" i="34"/>
  <c r="ZY1" i="34"/>
  <c r="ZX1" i="34"/>
  <c r="ZW1" i="34"/>
  <c r="ZV1" i="34"/>
  <c r="ZU1" i="34"/>
  <c r="ZT1" i="34"/>
  <c r="ZS1" i="34"/>
  <c r="ZR1" i="34"/>
  <c r="ZQ1" i="34"/>
  <c r="ZP1" i="34"/>
  <c r="ZO1" i="34"/>
  <c r="ZN1" i="34"/>
  <c r="ZM1" i="34"/>
  <c r="ZL1" i="34"/>
  <c r="ZK1" i="34"/>
  <c r="ZJ1" i="34"/>
  <c r="ZI1" i="34"/>
  <c r="ZH1" i="34"/>
  <c r="ZG1" i="34"/>
  <c r="ZF1" i="34"/>
  <c r="ZE1" i="34"/>
  <c r="ZD1" i="34"/>
  <c r="ZC1" i="34"/>
  <c r="ZB1" i="34"/>
  <c r="ZA1" i="34"/>
  <c r="YZ1" i="34"/>
  <c r="YY1" i="34"/>
  <c r="YX1" i="34"/>
  <c r="YW1" i="34"/>
  <c r="YV1" i="34"/>
  <c r="YU1" i="34"/>
  <c r="YT1" i="34"/>
  <c r="YS1" i="34"/>
  <c r="YR1" i="34"/>
  <c r="YQ1" i="34"/>
  <c r="YP1" i="34"/>
  <c r="YO1" i="34"/>
  <c r="YN1" i="34"/>
  <c r="YM1" i="34"/>
  <c r="YL1" i="34"/>
  <c r="YK1" i="34"/>
  <c r="YJ1" i="34"/>
  <c r="YI1" i="34"/>
  <c r="YH1" i="34"/>
  <c r="YG1" i="34"/>
  <c r="YF1" i="34"/>
  <c r="YE1" i="34"/>
  <c r="YD1" i="34"/>
  <c r="YC1" i="34"/>
  <c r="YB1" i="34"/>
  <c r="YA1" i="34"/>
  <c r="XZ1" i="34"/>
  <c r="XY1" i="34"/>
  <c r="XX1" i="34"/>
  <c r="XW1" i="34"/>
  <c r="XV1" i="34"/>
  <c r="XU1" i="34"/>
  <c r="XT1" i="34"/>
  <c r="XS1" i="34"/>
  <c r="XR1" i="34"/>
  <c r="XQ1" i="34"/>
  <c r="XP1" i="34"/>
  <c r="XO1" i="34"/>
  <c r="XN1" i="34"/>
  <c r="XM1" i="34"/>
  <c r="XL1" i="34"/>
  <c r="XK1" i="34"/>
  <c r="XJ1" i="34"/>
  <c r="XI1" i="34"/>
  <c r="XH1" i="34"/>
  <c r="XG1" i="34"/>
  <c r="XF1" i="34"/>
  <c r="XE1" i="34"/>
  <c r="XD1" i="34"/>
  <c r="XC1" i="34"/>
  <c r="XB1" i="34"/>
  <c r="XA1" i="34"/>
  <c r="WZ1" i="34"/>
  <c r="WY1" i="34"/>
  <c r="WX1" i="34"/>
  <c r="WW1" i="34"/>
  <c r="WV1" i="34"/>
  <c r="WU1" i="34"/>
  <c r="WT1" i="34"/>
  <c r="WS1" i="34"/>
  <c r="WR1" i="34"/>
  <c r="WQ1" i="34"/>
  <c r="WP1" i="34"/>
  <c r="WO1" i="34"/>
  <c r="WN1" i="34"/>
  <c r="WM1" i="34"/>
  <c r="WL1" i="34"/>
  <c r="WK1" i="34"/>
  <c r="WJ1" i="34"/>
  <c r="WI1" i="34"/>
  <c r="WH1" i="34"/>
  <c r="WG1" i="34"/>
  <c r="WF1" i="34"/>
  <c r="WE1" i="34"/>
  <c r="WD1" i="34"/>
  <c r="WC1" i="34"/>
  <c r="WB1" i="34"/>
  <c r="WA1" i="34"/>
  <c r="VZ1" i="34"/>
  <c r="VY1" i="34"/>
  <c r="VX1" i="34"/>
  <c r="VW1" i="34"/>
  <c r="VV1" i="34"/>
  <c r="VU1" i="34"/>
  <c r="VT1" i="34"/>
  <c r="VS1" i="34"/>
  <c r="VR1" i="34"/>
  <c r="VQ1" i="34"/>
  <c r="VP1" i="34"/>
  <c r="VO1" i="34"/>
  <c r="VN1" i="34"/>
  <c r="VM1" i="34"/>
  <c r="VL1" i="34"/>
  <c r="VK1" i="34"/>
  <c r="VJ1" i="34"/>
  <c r="VI1" i="34"/>
  <c r="VH1" i="34"/>
  <c r="VG1" i="34"/>
  <c r="VF1" i="34"/>
  <c r="VE1" i="34"/>
  <c r="VD1" i="34"/>
  <c r="VC1" i="34"/>
  <c r="VB1" i="34"/>
  <c r="VA1" i="34"/>
  <c r="UZ1" i="34"/>
  <c r="UY1" i="34"/>
  <c r="UX1" i="34"/>
  <c r="UW1" i="34"/>
  <c r="UV1" i="34"/>
  <c r="UU1" i="34"/>
  <c r="UT1" i="34"/>
  <c r="US1" i="34"/>
  <c r="UR1" i="34"/>
  <c r="UQ1" i="34"/>
  <c r="UP1" i="34"/>
  <c r="UO1" i="34"/>
  <c r="UN1" i="34"/>
  <c r="UM1" i="34"/>
  <c r="UL1" i="34"/>
  <c r="UK1" i="34"/>
  <c r="UJ1" i="34"/>
  <c r="UI1" i="34"/>
  <c r="UH1" i="34"/>
  <c r="UG1" i="34"/>
  <c r="UF1" i="34"/>
  <c r="UE1" i="34"/>
  <c r="UD1" i="34"/>
  <c r="UC1" i="34"/>
  <c r="UB1" i="34"/>
  <c r="UA1" i="34"/>
  <c r="TZ1" i="34"/>
  <c r="TY1" i="34"/>
  <c r="TX1" i="34"/>
  <c r="TW1" i="34"/>
  <c r="TV1" i="34"/>
  <c r="TU1" i="34"/>
  <c r="TT1" i="34"/>
  <c r="TS1" i="34"/>
  <c r="TR1" i="34"/>
  <c r="TQ1" i="34"/>
  <c r="TP1" i="34"/>
  <c r="TO1" i="34"/>
  <c r="TN1" i="34"/>
  <c r="TM1" i="34"/>
  <c r="TL1" i="34"/>
  <c r="TK1" i="34"/>
  <c r="TJ1" i="34"/>
  <c r="TI1" i="34"/>
  <c r="TH1" i="34"/>
  <c r="TG1" i="34"/>
  <c r="TF1" i="34"/>
  <c r="TE1" i="34"/>
  <c r="TD1" i="34"/>
  <c r="TC1" i="34"/>
  <c r="TB1" i="34"/>
  <c r="TA1" i="34"/>
  <c r="SZ1" i="34"/>
  <c r="SY1" i="34"/>
  <c r="SX1" i="34"/>
  <c r="SW1" i="34"/>
  <c r="SV1" i="34"/>
  <c r="SU1" i="34"/>
  <c r="ST1" i="34"/>
  <c r="SS1" i="34"/>
  <c r="SR1" i="34"/>
  <c r="SQ1" i="34"/>
  <c r="SP1" i="34"/>
  <c r="SO1" i="34"/>
  <c r="SN1" i="34"/>
  <c r="SM1" i="34"/>
  <c r="SL1" i="34"/>
  <c r="SK1" i="34"/>
  <c r="SJ1" i="34"/>
  <c r="SI1" i="34"/>
  <c r="SH1" i="34"/>
  <c r="SG1" i="34"/>
  <c r="SF1" i="34"/>
  <c r="SE1" i="34"/>
  <c r="SD1" i="34"/>
  <c r="SC1" i="34"/>
  <c r="SB1" i="34"/>
  <c r="SA1" i="34"/>
  <c r="RZ1" i="34"/>
  <c r="RY1" i="34"/>
  <c r="RX1" i="34"/>
  <c r="RW1" i="34"/>
  <c r="RV1" i="34"/>
  <c r="RU1" i="34"/>
  <c r="RT1" i="34"/>
  <c r="RS1" i="34"/>
  <c r="RR1" i="34"/>
  <c r="RQ1" i="34"/>
  <c r="RP1" i="34"/>
  <c r="RO1" i="34"/>
  <c r="RN1" i="34"/>
  <c r="RM1" i="34"/>
  <c r="RL1" i="34"/>
  <c r="RK1" i="34"/>
  <c r="RJ1" i="34"/>
  <c r="RI1" i="34"/>
  <c r="RH1" i="34"/>
  <c r="RG1" i="34"/>
  <c r="RF1" i="34"/>
  <c r="RE1" i="34"/>
  <c r="RD1" i="34"/>
  <c r="RC1" i="34"/>
  <c r="RB1" i="34"/>
  <c r="RA1" i="34"/>
  <c r="QZ1" i="34"/>
  <c r="QY1" i="34"/>
  <c r="QX1" i="34"/>
  <c r="QW1" i="34"/>
  <c r="QV1" i="34"/>
  <c r="QU1" i="34"/>
  <c r="QT1" i="34"/>
  <c r="QS1" i="34"/>
  <c r="QR1" i="34"/>
  <c r="QQ1" i="34"/>
  <c r="QP1" i="34"/>
  <c r="QO1" i="34"/>
  <c r="QN1" i="34"/>
  <c r="QM1" i="34"/>
  <c r="QL1" i="34"/>
  <c r="QK1" i="34"/>
  <c r="QJ1" i="34"/>
  <c r="QI1" i="34"/>
  <c r="QH1" i="34"/>
  <c r="QG1" i="34"/>
  <c r="QF1" i="34"/>
  <c r="QE1" i="34"/>
  <c r="QD1" i="34"/>
  <c r="QC1" i="34"/>
  <c r="QB1" i="34"/>
  <c r="QA1" i="34"/>
  <c r="PZ1" i="34"/>
  <c r="PY1" i="34"/>
  <c r="PX1" i="34"/>
  <c r="PW1" i="34"/>
  <c r="PV1" i="34"/>
  <c r="PU1" i="34"/>
  <c r="PT1" i="34"/>
  <c r="PS1" i="34"/>
  <c r="PR1" i="34"/>
  <c r="PQ1" i="34"/>
  <c r="PP1" i="34"/>
  <c r="PO1" i="34"/>
  <c r="PN1" i="34"/>
  <c r="PM1" i="34"/>
  <c r="PL1" i="34"/>
  <c r="PK1" i="34"/>
  <c r="PJ1" i="34"/>
  <c r="PI1" i="34"/>
  <c r="PH1" i="34"/>
  <c r="PG1" i="34"/>
  <c r="PF1" i="34"/>
  <c r="PE1" i="34"/>
  <c r="PD1" i="34"/>
  <c r="PC1" i="34"/>
  <c r="PB1" i="34"/>
  <c r="PA1" i="34"/>
  <c r="OZ1" i="34"/>
  <c r="OY1" i="34"/>
  <c r="OX1" i="34"/>
  <c r="OW1" i="34"/>
  <c r="OV1" i="34"/>
  <c r="OU1" i="34"/>
  <c r="OT1" i="34"/>
  <c r="OS1" i="34"/>
  <c r="OR1" i="34"/>
  <c r="OQ1" i="34"/>
  <c r="OP1" i="34"/>
  <c r="OO1" i="34"/>
  <c r="ON1" i="34"/>
  <c r="OM1" i="34"/>
  <c r="OL1" i="34"/>
  <c r="OK1" i="34"/>
  <c r="OJ1" i="34"/>
  <c r="OI1" i="34"/>
  <c r="OH1" i="34"/>
  <c r="OG1" i="34"/>
  <c r="OF1" i="34"/>
  <c r="OE1" i="34"/>
  <c r="OD1" i="34"/>
  <c r="OC1" i="34"/>
  <c r="OB1" i="34"/>
  <c r="OA1" i="34"/>
  <c r="NZ1" i="34"/>
  <c r="NY1" i="34"/>
  <c r="NX1" i="34"/>
  <c r="NW1" i="34"/>
  <c r="NV1" i="34"/>
  <c r="NU1" i="34"/>
  <c r="NT1" i="34"/>
  <c r="NS1" i="34"/>
  <c r="NR1" i="34"/>
  <c r="NQ1" i="34"/>
  <c r="NP1" i="34"/>
  <c r="NO1" i="34"/>
  <c r="NN1" i="34"/>
  <c r="NM1" i="34"/>
  <c r="NL1" i="34"/>
  <c r="NK1" i="34"/>
  <c r="NJ1" i="34"/>
  <c r="NI1" i="34"/>
  <c r="NH1" i="34"/>
  <c r="NG1" i="34"/>
  <c r="NF1" i="34"/>
  <c r="NE1" i="34"/>
  <c r="ND1" i="34"/>
  <c r="NC1" i="34"/>
  <c r="NB1" i="34"/>
  <c r="NA1" i="34"/>
  <c r="MZ1" i="34"/>
  <c r="MY1" i="34"/>
  <c r="MX1" i="34"/>
  <c r="MW1" i="34"/>
  <c r="MV1" i="34"/>
  <c r="MU1" i="34"/>
  <c r="MT1" i="34"/>
  <c r="MS1" i="34"/>
  <c r="MR1" i="34"/>
  <c r="MQ1" i="34"/>
  <c r="MP1" i="34"/>
  <c r="MO1" i="34"/>
  <c r="MN1" i="34"/>
  <c r="MM1" i="34"/>
  <c r="ML1" i="34"/>
  <c r="MK1" i="34"/>
  <c r="MJ1" i="34"/>
  <c r="MI1" i="34"/>
  <c r="MH1" i="34"/>
  <c r="MG1" i="34"/>
  <c r="MF1" i="34"/>
  <c r="ME1" i="34"/>
  <c r="MD1" i="34"/>
  <c r="MC1" i="34"/>
  <c r="MB1" i="34"/>
  <c r="MA1" i="34"/>
  <c r="LZ1" i="34"/>
  <c r="LY1" i="34"/>
  <c r="LX1" i="34"/>
  <c r="LW1" i="34"/>
  <c r="LV1" i="34"/>
  <c r="LU1" i="34"/>
  <c r="LT1" i="34"/>
  <c r="LS1" i="34"/>
  <c r="LR1" i="34"/>
  <c r="LQ1" i="34"/>
  <c r="LP1" i="34"/>
  <c r="LO1" i="34"/>
  <c r="LN1" i="34"/>
  <c r="LM1" i="34"/>
  <c r="LL1" i="34"/>
  <c r="LK1" i="34"/>
  <c r="LJ1" i="34"/>
  <c r="LI1" i="34"/>
  <c r="LH1" i="34"/>
  <c r="LG1" i="34"/>
  <c r="LF1" i="34"/>
  <c r="LE1" i="34"/>
  <c r="LD1" i="34"/>
  <c r="LC1" i="34"/>
  <c r="LB1" i="34"/>
  <c r="LA1" i="34"/>
  <c r="KZ1" i="34"/>
  <c r="KY1" i="34"/>
  <c r="KX1" i="34"/>
  <c r="KW1" i="34"/>
  <c r="KV1" i="34"/>
  <c r="KU1" i="34"/>
  <c r="KT1" i="34"/>
  <c r="KS1" i="34"/>
  <c r="KR1" i="34"/>
  <c r="KQ1" i="34"/>
  <c r="KP1" i="34"/>
  <c r="KO1" i="34"/>
  <c r="KN1" i="34"/>
  <c r="KM1" i="34"/>
  <c r="KL1" i="34"/>
  <c r="KK1" i="34"/>
  <c r="KJ1" i="34"/>
  <c r="KI1" i="34"/>
  <c r="KH1" i="34"/>
  <c r="KG1" i="34"/>
  <c r="KF1" i="34"/>
  <c r="KE1" i="34"/>
  <c r="KD1" i="34"/>
  <c r="KC1" i="34"/>
  <c r="KB1" i="34"/>
  <c r="KA1" i="34"/>
  <c r="JZ1" i="34"/>
  <c r="JY1" i="34"/>
  <c r="JX1" i="34"/>
  <c r="JW1" i="34"/>
  <c r="JV1" i="34"/>
  <c r="JU1" i="34"/>
  <c r="JT1" i="34"/>
  <c r="JS1" i="34"/>
  <c r="JR1" i="34"/>
  <c r="JQ1" i="34"/>
  <c r="JP1" i="34"/>
  <c r="JO1" i="34"/>
  <c r="JN1" i="34"/>
  <c r="JM1" i="34"/>
  <c r="JL1" i="34"/>
  <c r="JK1" i="34"/>
  <c r="JJ1" i="34"/>
  <c r="JI1" i="34"/>
  <c r="JH1" i="34"/>
  <c r="JG1" i="34"/>
  <c r="JF1" i="34"/>
  <c r="JE1" i="34"/>
  <c r="JD1" i="34"/>
  <c r="JC1" i="34"/>
  <c r="JB1" i="34"/>
  <c r="JA1" i="34"/>
  <c r="IZ1" i="34"/>
  <c r="IY1" i="34"/>
  <c r="IX1" i="34"/>
  <c r="IW1" i="34"/>
  <c r="IV1" i="34"/>
  <c r="IU1" i="34"/>
  <c r="IT1" i="34"/>
  <c r="IS1" i="34"/>
  <c r="IR1" i="34"/>
  <c r="IQ1" i="34"/>
  <c r="IP1" i="34"/>
  <c r="IO1" i="34"/>
  <c r="IN1" i="34"/>
  <c r="IM1" i="34"/>
  <c r="IL1" i="34"/>
  <c r="IK1" i="34"/>
  <c r="IJ1" i="34"/>
  <c r="II1" i="34"/>
  <c r="IH1" i="34"/>
  <c r="IG1" i="34"/>
  <c r="IF1" i="34"/>
  <c r="IE1" i="34"/>
  <c r="ID1" i="34"/>
  <c r="IC1" i="34"/>
  <c r="IB1" i="34"/>
  <c r="IA1" i="34"/>
  <c r="HZ1" i="34"/>
  <c r="HY1" i="34"/>
  <c r="HX1" i="34"/>
  <c r="HW1" i="34"/>
  <c r="HV1" i="34"/>
  <c r="HU1" i="34"/>
  <c r="HT1" i="34"/>
  <c r="HS1" i="34"/>
  <c r="HR1" i="34"/>
  <c r="HQ1" i="34"/>
  <c r="HP1" i="34"/>
  <c r="HO1" i="34"/>
  <c r="HN1" i="34"/>
  <c r="HM1" i="34"/>
  <c r="HL1" i="34"/>
  <c r="HK1" i="34"/>
  <c r="HJ1" i="34"/>
  <c r="HI1" i="34"/>
  <c r="HH1" i="34"/>
  <c r="HG1" i="34"/>
  <c r="HF1" i="34"/>
  <c r="HE1" i="34"/>
  <c r="HD1" i="34"/>
  <c r="HC1" i="34"/>
  <c r="HB1" i="34"/>
  <c r="HA1" i="34"/>
  <c r="GZ1" i="34"/>
  <c r="GY1" i="34"/>
  <c r="GX1" i="34"/>
  <c r="GW1" i="34"/>
  <c r="GV1" i="34"/>
  <c r="GU1" i="34"/>
  <c r="GT1" i="34"/>
  <c r="GS1" i="34"/>
  <c r="GR1" i="34"/>
  <c r="GQ1" i="34"/>
  <c r="GP1" i="34"/>
  <c r="GO1" i="34"/>
  <c r="GN1" i="34"/>
  <c r="GM1" i="34"/>
  <c r="GL1" i="34"/>
  <c r="GK1" i="34"/>
  <c r="GJ1" i="34"/>
  <c r="GI1" i="34"/>
  <c r="GH1" i="34"/>
  <c r="GG1" i="34"/>
  <c r="GF1" i="34"/>
  <c r="GE1" i="34"/>
  <c r="GD1" i="34"/>
  <c r="GC1" i="34"/>
  <c r="GB1" i="34"/>
  <c r="GA1" i="34"/>
  <c r="FZ1" i="34"/>
  <c r="FY1" i="34"/>
  <c r="FX1" i="34"/>
  <c r="FW1" i="34"/>
  <c r="FV1" i="34"/>
  <c r="FU1" i="34"/>
  <c r="FT1" i="34"/>
  <c r="FS1" i="34"/>
  <c r="FR1" i="34"/>
  <c r="FQ1" i="34"/>
  <c r="FP1" i="34"/>
  <c r="FO1" i="34"/>
  <c r="FN1" i="34"/>
  <c r="FM1" i="34"/>
  <c r="FL1" i="34"/>
  <c r="FK1" i="34"/>
  <c r="FJ1" i="34"/>
  <c r="FI1" i="34"/>
  <c r="FH1" i="34"/>
  <c r="FG1" i="34"/>
  <c r="FF1" i="34"/>
  <c r="FE1" i="34"/>
  <c r="FD1" i="34"/>
  <c r="FC1" i="34"/>
  <c r="FB1" i="34"/>
  <c r="FA1" i="34"/>
  <c r="EZ1" i="34"/>
  <c r="EY1" i="34"/>
  <c r="EX1" i="34"/>
  <c r="EW1" i="34"/>
  <c r="EV1" i="34"/>
  <c r="EU1" i="34"/>
  <c r="ET1" i="34"/>
  <c r="ES1" i="34"/>
  <c r="ER1" i="34"/>
  <c r="EQ1" i="34"/>
  <c r="EP1" i="34"/>
  <c r="EO1" i="34"/>
  <c r="EN1" i="34"/>
  <c r="EM1" i="34"/>
  <c r="EL1" i="34"/>
  <c r="EK1" i="34"/>
  <c r="EJ1" i="34"/>
  <c r="EI1" i="34"/>
  <c r="EH1" i="34"/>
  <c r="EG1" i="34"/>
  <c r="EF1" i="34"/>
  <c r="EE1" i="34"/>
  <c r="ED1" i="34"/>
  <c r="EC1" i="34"/>
  <c r="EB1" i="34"/>
  <c r="EA1" i="34"/>
  <c r="DZ1" i="34"/>
  <c r="DY1" i="34"/>
  <c r="DX1" i="34"/>
  <c r="DW1" i="34"/>
  <c r="DV1" i="34"/>
  <c r="DU1" i="34"/>
  <c r="DT1" i="34"/>
  <c r="DS1" i="34"/>
  <c r="DR1" i="34"/>
  <c r="DQ1" i="34"/>
  <c r="DP1" i="34"/>
  <c r="DO1" i="34"/>
  <c r="DN1" i="34"/>
  <c r="DM1" i="34"/>
  <c r="DL1" i="34"/>
  <c r="DK1" i="34"/>
  <c r="DJ1" i="34"/>
  <c r="DI1" i="34"/>
  <c r="DH1" i="34"/>
  <c r="DG1" i="34"/>
  <c r="DF1" i="34"/>
  <c r="DE1" i="34"/>
  <c r="DD1" i="34"/>
  <c r="DC1" i="34"/>
  <c r="DB1" i="34"/>
  <c r="DA1" i="34"/>
  <c r="CZ1" i="34"/>
  <c r="CY1" i="34"/>
  <c r="CX1" i="34"/>
  <c r="CW1" i="34"/>
  <c r="CV1" i="34"/>
  <c r="CU1" i="34"/>
  <c r="CT1" i="34"/>
  <c r="CS1" i="34"/>
  <c r="CR1" i="34"/>
  <c r="CQ1" i="34"/>
  <c r="CP1" i="34"/>
  <c r="CO1" i="34"/>
  <c r="CN1" i="34"/>
  <c r="CM1" i="34"/>
  <c r="CL1" i="34"/>
  <c r="CK1" i="34"/>
  <c r="CJ1" i="34"/>
  <c r="CI1" i="34"/>
  <c r="CH1" i="34"/>
  <c r="CG1" i="34"/>
  <c r="CF1" i="34"/>
  <c r="CE1" i="34"/>
  <c r="CD1" i="34"/>
  <c r="CC1" i="34"/>
  <c r="CB1" i="34"/>
  <c r="CA1" i="34"/>
  <c r="BZ1" i="34"/>
  <c r="BY1" i="34"/>
  <c r="BX1" i="34"/>
  <c r="BW1" i="34"/>
  <c r="BV1" i="34"/>
  <c r="BU1" i="34"/>
  <c r="BT1" i="34"/>
  <c r="BS1" i="34"/>
  <c r="BR1" i="34"/>
  <c r="BQ1" i="34"/>
  <c r="BP1" i="34"/>
  <c r="BO1" i="34"/>
  <c r="BN1" i="34"/>
  <c r="BM1" i="34"/>
  <c r="BL1" i="34"/>
  <c r="BK1" i="34"/>
  <c r="BJ1" i="34"/>
  <c r="BI1" i="34"/>
  <c r="BH1" i="34"/>
  <c r="BG1" i="34"/>
  <c r="BF1" i="34"/>
  <c r="BE1" i="34"/>
  <c r="BD1" i="34"/>
  <c r="BC1" i="34"/>
  <c r="BB1" i="34"/>
  <c r="BA1" i="34"/>
  <c r="AZ1" i="34"/>
  <c r="AY1" i="34"/>
  <c r="AX1" i="34"/>
  <c r="AW1" i="34"/>
  <c r="AV1" i="34"/>
  <c r="AU1" i="34"/>
  <c r="AT1" i="34"/>
  <c r="AS1" i="34"/>
  <c r="AR1" i="34"/>
  <c r="AQ1" i="34"/>
  <c r="AP1" i="34"/>
  <c r="AO1" i="34"/>
  <c r="AN1" i="34"/>
  <c r="AM1" i="34"/>
  <c r="AL1" i="34"/>
  <c r="AK1" i="34"/>
  <c r="AJ1" i="34"/>
  <c r="AI1" i="34"/>
  <c r="AH1" i="34"/>
  <c r="AG1" i="34"/>
  <c r="AF1" i="34"/>
  <c r="AE1" i="34"/>
  <c r="AD1" i="34"/>
  <c r="AC1" i="34"/>
  <c r="AB1" i="34"/>
  <c r="AA1" i="34"/>
  <c r="Z1" i="34"/>
  <c r="Y1" i="34"/>
  <c r="X1" i="34"/>
  <c r="W1" i="34"/>
  <c r="V1" i="34"/>
  <c r="U1" i="34"/>
  <c r="T1" i="34"/>
  <c r="S1" i="34"/>
  <c r="R1" i="34"/>
  <c r="Q1" i="34"/>
  <c r="P1" i="34"/>
  <c r="O1" i="34"/>
  <c r="N1" i="34"/>
  <c r="M1" i="34"/>
  <c r="L1" i="34"/>
  <c r="K1" i="34"/>
  <c r="J1" i="34"/>
  <c r="I1" i="34"/>
  <c r="H1" i="34"/>
  <c r="F21" i="34" l="1"/>
  <c r="F2" i="34"/>
  <c r="F1" i="34"/>
  <c r="B16" i="34"/>
  <c r="B15" i="34"/>
  <c r="N31" i="16"/>
  <c r="I35" i="16"/>
  <c r="B24" i="16" l="1"/>
  <c r="B24" i="35" l="1"/>
  <c r="B24" i="38"/>
  <c r="O34" i="16"/>
  <c r="D17" i="35"/>
  <c r="B18" i="35"/>
  <c r="B17" i="35"/>
  <c r="B16" i="35"/>
  <c r="B188" i="16" l="1"/>
  <c r="D18" i="35"/>
  <c r="F188" i="16"/>
  <c r="D16" i="35"/>
  <c r="B143" i="16"/>
  <c r="H82" i="16"/>
  <c r="I78" i="16"/>
  <c r="H80" i="16"/>
  <c r="H79" i="16"/>
  <c r="F124" i="35" l="1"/>
  <c r="F155" i="38"/>
  <c r="B79" i="35"/>
  <c r="B110" i="38"/>
  <c r="B124" i="35"/>
  <c r="B155" i="38"/>
  <c r="Y34" i="30"/>
  <c r="H17" i="16" l="1"/>
  <c r="H123" i="16" s="1"/>
  <c r="X3" i="33" l="1"/>
  <c r="F216" i="16" l="1"/>
  <c r="F152" i="35" l="1"/>
  <c r="F183" i="38"/>
  <c r="Y55" i="30"/>
  <c r="Y48" i="30"/>
  <c r="Y41" i="30"/>
  <c r="F215" i="16" l="1"/>
  <c r="F151" i="35" l="1"/>
  <c r="F182" i="38"/>
  <c r="F134" i="38"/>
  <c r="I36" i="16"/>
  <c r="B139" i="35"/>
  <c r="J36" i="16"/>
  <c r="F139" i="35"/>
  <c r="F103" i="35" l="1"/>
  <c r="J35" i="16"/>
  <c r="B140" i="35"/>
  <c r="B166" i="16"/>
  <c r="B133" i="38" l="1"/>
  <c r="C167" i="16"/>
  <c r="F166" i="16"/>
  <c r="B167" i="16"/>
  <c r="B134" i="38" s="1"/>
  <c r="B102" i="35"/>
  <c r="B103" i="35"/>
  <c r="B5" i="33"/>
  <c r="B4" i="33"/>
  <c r="I30" i="16" l="1"/>
  <c r="F133" i="38"/>
  <c r="F102" i="35"/>
  <c r="C103" i="35"/>
  <c r="C134" i="38"/>
  <c r="D143" i="16"/>
  <c r="D144" i="16"/>
  <c r="D111" i="38" s="1"/>
  <c r="D79" i="35" l="1"/>
  <c r="D110" i="38"/>
  <c r="D80" i="35"/>
  <c r="X8" i="33"/>
  <c r="D155" i="16" l="1"/>
  <c r="M169" i="16" s="1"/>
  <c r="D122" i="38" l="1"/>
  <c r="D91" i="35"/>
  <c r="E5" i="31"/>
  <c r="B144" i="16" l="1"/>
  <c r="B111" i="38" s="1"/>
  <c r="B80" i="35" l="1"/>
  <c r="B38" i="38"/>
  <c r="B38" i="35" l="1"/>
  <c r="B238" i="16"/>
  <c r="C238" i="16" s="1"/>
  <c r="B237" i="16"/>
  <c r="C237" i="16" s="1"/>
  <c r="B41" i="38" l="1"/>
  <c r="B41" i="35" l="1"/>
  <c r="H51" i="16"/>
  <c r="P4" i="16"/>
  <c r="O4" i="16" l="1"/>
  <c r="I192" i="16"/>
  <c r="O218" i="16" l="1"/>
  <c r="G196" i="16" l="1"/>
  <c r="F173" i="16" l="1"/>
  <c r="F109" i="35" l="1"/>
  <c r="F140" i="38"/>
  <c r="E15" i="31"/>
  <c r="AC36" i="16" l="1"/>
  <c r="Z44" i="16"/>
  <c r="W36" i="16"/>
  <c r="G43" i="16"/>
  <c r="G34" i="16"/>
  <c r="G35" i="16" s="1"/>
  <c r="F42" i="16"/>
  <c r="B42" i="16" s="1"/>
  <c r="B40" i="38" l="1"/>
  <c r="K217" i="16"/>
  <c r="B40" i="35"/>
  <c r="Z34" i="16"/>
  <c r="Y36" i="16" s="1"/>
  <c r="X38" i="16"/>
  <c r="X37" i="16" s="1"/>
  <c r="G36" i="16"/>
  <c r="AE44" i="16" s="1"/>
  <c r="V44" i="16"/>
  <c r="Q31" i="16"/>
  <c r="B18" i="34"/>
  <c r="B3" i="33"/>
  <c r="E187" i="16"/>
  <c r="G210" i="16"/>
  <c r="Z36" i="16"/>
  <c r="V36" i="16"/>
  <c r="V45" i="16"/>
  <c r="AB50" i="16" s="1"/>
  <c r="AE38" i="16"/>
  <c r="AE37" i="16" s="1"/>
  <c r="V37" i="16"/>
  <c r="U45" i="16"/>
  <c r="U46" i="16"/>
  <c r="E123" i="35" l="1"/>
  <c r="E154" i="38"/>
  <c r="Y44" i="16"/>
  <c r="X50" i="16"/>
  <c r="AA50" i="16"/>
  <c r="AA48" i="16"/>
  <c r="AE42" i="16"/>
  <c r="AE41" i="16" s="1"/>
  <c r="V43" i="16"/>
  <c r="V42" i="16"/>
  <c r="V41" i="16" s="1"/>
  <c r="Y48" i="16"/>
  <c r="AB48" i="16"/>
  <c r="AB49" i="16" s="1"/>
  <c r="Y50" i="16"/>
  <c r="W40" i="16"/>
  <c r="G38" i="16"/>
  <c r="V40" i="16" s="1"/>
  <c r="G37" i="16"/>
  <c r="AC44" i="16"/>
  <c r="E10" i="31"/>
  <c r="E8" i="31"/>
  <c r="D25" i="31" s="1"/>
  <c r="E7" i="31"/>
  <c r="E6" i="31"/>
  <c r="D23" i="31" s="1"/>
  <c r="F6" i="16" s="1"/>
  <c r="E11" i="31"/>
  <c r="E12" i="31" s="1"/>
  <c r="E4" i="31"/>
  <c r="E14" i="31"/>
  <c r="E16" i="31"/>
  <c r="Y49" i="16" l="1"/>
  <c r="AA49" i="16"/>
  <c r="AD36" i="16"/>
  <c r="AD40" i="16"/>
  <c r="Y46" i="16"/>
  <c r="AA42" i="16"/>
  <c r="X40" i="16"/>
  <c r="Y38" i="16"/>
  <c r="AA40" i="16"/>
  <c r="AB38" i="16"/>
  <c r="V38" i="16"/>
  <c r="AB40" i="16"/>
  <c r="AB42" i="16"/>
  <c r="AE46" i="16"/>
  <c r="AE45" i="16" s="1"/>
  <c r="Y42" i="16"/>
  <c r="Y41" i="16" s="1"/>
  <c r="AB36" i="16"/>
  <c r="V39" i="16"/>
  <c r="AB44" i="16"/>
  <c r="AB46" i="16" s="1"/>
  <c r="AB45" i="16" s="1"/>
  <c r="E13" i="31"/>
  <c r="AB37" i="16" l="1"/>
  <c r="AB41" i="16"/>
  <c r="Y45" i="16"/>
  <c r="Y37" i="16"/>
  <c r="X42" i="16"/>
  <c r="X41" i="16" s="1"/>
  <c r="AD42" i="16"/>
  <c r="AD41" i="16" s="1"/>
  <c r="AA41" i="16"/>
  <c r="AD44" i="16"/>
  <c r="AD38" i="16"/>
  <c r="AD37" i="16" s="1"/>
  <c r="AD46" i="16" l="1"/>
  <c r="AD45" i="16" s="1"/>
  <c r="Z5" i="30"/>
  <c r="J22" i="32" l="1"/>
  <c r="F16" i="30" l="1"/>
  <c r="D216" i="16"/>
  <c r="B220" i="16"/>
  <c r="B187" i="38" s="1"/>
  <c r="F201" i="16"/>
  <c r="F168" i="38" s="1"/>
  <c r="F214" i="16"/>
  <c r="F150" i="35" l="1"/>
  <c r="F181" i="38"/>
  <c r="F220" i="16"/>
  <c r="B156" i="35"/>
  <c r="B213" i="16"/>
  <c r="F137" i="35"/>
  <c r="B221" i="16"/>
  <c r="F221" i="16"/>
  <c r="U14" i="30"/>
  <c r="F21" i="30"/>
  <c r="F157" i="35" l="1"/>
  <c r="F188" i="38"/>
  <c r="B157" i="35"/>
  <c r="B188" i="38"/>
  <c r="F156" i="35"/>
  <c r="F187" i="38"/>
  <c r="B149" i="35"/>
  <c r="B180" i="38"/>
  <c r="Y53" i="30"/>
  <c r="A43" i="30"/>
  <c r="A73" i="30"/>
  <c r="A58" i="30"/>
  <c r="A88" i="30"/>
  <c r="A31" i="30"/>
  <c r="Y46" i="30"/>
  <c r="Y32" i="30"/>
  <c r="Y39" i="30"/>
  <c r="U68" i="30"/>
  <c r="U56" i="30"/>
  <c r="U44" i="30"/>
  <c r="U32" i="30"/>
  <c r="U2" i="30"/>
  <c r="D189" i="16"/>
  <c r="B189" i="16"/>
  <c r="A1" i="30"/>
  <c r="F155" i="16"/>
  <c r="D156" i="16"/>
  <c r="D171" i="16"/>
  <c r="K27" i="32"/>
  <c r="J27" i="32"/>
  <c r="K26" i="32"/>
  <c r="J26" i="32" s="1"/>
  <c r="K25" i="32"/>
  <c r="J25" i="32" s="1"/>
  <c r="J24" i="32"/>
  <c r="J23" i="32"/>
  <c r="J21" i="32"/>
  <c r="B125" i="35" l="1"/>
  <c r="B156" i="38"/>
  <c r="D125" i="35"/>
  <c r="D156" i="38"/>
  <c r="D107" i="35"/>
  <c r="D138" i="38"/>
  <c r="D92" i="35"/>
  <c r="D123" i="38"/>
  <c r="F90" i="35"/>
  <c r="F121" i="38"/>
  <c r="F189" i="16"/>
  <c r="L155" i="16"/>
  <c r="K220" i="16"/>
  <c r="B44" i="16"/>
  <c r="Y2" i="30"/>
  <c r="D30" i="31"/>
  <c r="D32" i="31"/>
  <c r="D33" i="31"/>
  <c r="A2" i="16"/>
  <c r="A1" i="16"/>
  <c r="D24" i="16"/>
  <c r="D24" i="38" s="1"/>
  <c r="C21" i="16"/>
  <c r="D22" i="31"/>
  <c r="D27" i="31"/>
  <c r="D24" i="31"/>
  <c r="X12" i="33" s="1"/>
  <c r="D21" i="31"/>
  <c r="A2" i="35" l="1"/>
  <c r="A2" i="38"/>
  <c r="H11" i="16"/>
  <c r="B21" i="38"/>
  <c r="A1" i="35"/>
  <c r="A1" i="38"/>
  <c r="B42" i="35"/>
  <c r="B42" i="38"/>
  <c r="F125" i="35"/>
  <c r="F156" i="38"/>
  <c r="F6" i="35"/>
  <c r="F6" i="38"/>
  <c r="B21" i="35"/>
  <c r="E17" i="31"/>
  <c r="D34" i="31" s="1"/>
  <c r="F144" i="16" s="1"/>
  <c r="D24" i="35"/>
  <c r="O220" i="16"/>
  <c r="G51" i="16"/>
  <c r="AC40" i="16"/>
  <c r="D28" i="31"/>
  <c r="F4" i="16"/>
  <c r="F81" i="35" l="1"/>
  <c r="F112" i="38"/>
  <c r="F4" i="35"/>
  <c r="F4" i="38"/>
  <c r="D29" i="31"/>
  <c r="D4" i="16" s="1"/>
  <c r="B4" i="16"/>
  <c r="F143" i="16"/>
  <c r="B6" i="16"/>
  <c r="D5" i="16"/>
  <c r="D5" i="38" s="1"/>
  <c r="B5" i="16"/>
  <c r="B20" i="31"/>
  <c r="D6" i="16"/>
  <c r="B3" i="31"/>
  <c r="F50" i="16" a="1"/>
  <c r="F50" i="16" l="1"/>
  <c r="F51" i="16" s="1"/>
  <c r="F80" i="35"/>
  <c r="F111" i="38"/>
  <c r="B121" i="16"/>
  <c r="B61" i="35" s="1"/>
  <c r="B4" i="38"/>
  <c r="D6" i="35"/>
  <c r="D6" i="38"/>
  <c r="B6" i="35"/>
  <c r="B6" i="38"/>
  <c r="B5" i="35"/>
  <c r="B5" i="38"/>
  <c r="F111" i="16"/>
  <c r="F106" i="38" s="1"/>
  <c r="D4" i="38"/>
  <c r="B4" i="35"/>
  <c r="D4" i="35"/>
  <c r="B128" i="16"/>
  <c r="B68" i="35" s="1"/>
  <c r="D5" i="35"/>
  <c r="F71" i="16"/>
  <c r="D146" i="16"/>
  <c r="D113" i="38" s="1"/>
  <c r="B146" i="16"/>
  <c r="B113" i="38" s="1"/>
  <c r="D31" i="31"/>
  <c r="B7" i="16" s="1"/>
  <c r="B7" i="38" s="1"/>
  <c r="F5" i="16"/>
  <c r="F5" i="38" s="1"/>
  <c r="I16" i="32"/>
  <c r="H16" i="32" s="1"/>
  <c r="D55" i="16" s="1"/>
  <c r="D23" i="30"/>
  <c r="D21" i="30"/>
  <c r="D19" i="30"/>
  <c r="D17" i="30"/>
  <c r="D16" i="30"/>
  <c r="P7" i="30"/>
  <c r="P5" i="30"/>
  <c r="P4" i="30"/>
  <c r="P3" i="30"/>
  <c r="D53" i="35" l="1"/>
  <c r="D53" i="38"/>
  <c r="D82" i="35"/>
  <c r="B82" i="35"/>
  <c r="B55" i="16"/>
  <c r="F5" i="35"/>
  <c r="F142" i="16"/>
  <c r="B7" i="35"/>
  <c r="P8" i="30"/>
  <c r="E19" i="30"/>
  <c r="P9" i="30"/>
  <c r="G21" i="30"/>
  <c r="E17" i="30"/>
  <c r="E16" i="30"/>
  <c r="F79" i="35" l="1"/>
  <c r="F110" i="38"/>
  <c r="B53" i="35"/>
  <c r="B53" i="38"/>
  <c r="P10" i="30"/>
  <c r="H21" i="30"/>
  <c r="K16" i="30"/>
  <c r="L16" i="30" l="1"/>
  <c r="L152" i="16" l="1"/>
  <c r="K11" i="16"/>
  <c r="L160" i="16"/>
  <c r="K13" i="16" l="1"/>
  <c r="S34" i="16"/>
  <c r="S31" i="16"/>
  <c r="F156" i="16" l="1"/>
  <c r="F122" i="38" s="1"/>
  <c r="B179" i="16" l="1"/>
  <c r="F179" i="16" s="1"/>
  <c r="F91" i="35"/>
  <c r="F183" i="16"/>
  <c r="D183" i="16"/>
  <c r="B183" i="16"/>
  <c r="B119" i="35" l="1"/>
  <c r="B150" i="38"/>
  <c r="D119" i="35"/>
  <c r="D150" i="38"/>
  <c r="F119" i="35"/>
  <c r="F150" i="38"/>
  <c r="F146" i="38"/>
  <c r="B146" i="38"/>
  <c r="B115" i="35"/>
  <c r="D49" i="35"/>
  <c r="F115" i="35" l="1"/>
  <c r="F200" i="16"/>
  <c r="D200" i="16"/>
  <c r="D201" i="16" s="1"/>
  <c r="B200" i="16"/>
  <c r="B201" i="16" s="1"/>
  <c r="F157" i="16"/>
  <c r="D188" i="16"/>
  <c r="F123" i="38" l="1"/>
  <c r="B202" i="16"/>
  <c r="D202" i="16"/>
  <c r="D124" i="35"/>
  <c r="D155" i="38"/>
  <c r="D136" i="35"/>
  <c r="D167" i="38"/>
  <c r="B136" i="35"/>
  <c r="B167" i="38"/>
  <c r="F136" i="35"/>
  <c r="F167" i="38"/>
  <c r="F92" i="35"/>
  <c r="J210" i="16"/>
  <c r="D137" i="35" l="1"/>
  <c r="D168" i="38"/>
  <c r="D65" i="16"/>
  <c r="D60" i="38" s="1"/>
  <c r="F107" i="16" l="1"/>
  <c r="F102" i="38" s="1"/>
  <c r="R12" i="16"/>
  <c r="B235" i="16" l="1"/>
  <c r="B233" i="16"/>
  <c r="B229" i="16"/>
  <c r="B227" i="16"/>
  <c r="F207" i="16"/>
  <c r="B207" i="16"/>
  <c r="B174" i="38" s="1"/>
  <c r="D109" i="16"/>
  <c r="D104" i="38" s="1"/>
  <c r="D105" i="16"/>
  <c r="D100" i="38" s="1"/>
  <c r="B84" i="16"/>
  <c r="B79" i="38" s="1"/>
  <c r="B71" i="16"/>
  <c r="B66" i="38" s="1"/>
  <c r="D28" i="16"/>
  <c r="D28" i="38" s="1"/>
  <c r="B28" i="16"/>
  <c r="B28" i="38" s="1"/>
  <c r="AG25" i="16"/>
  <c r="AI25" i="16" s="1"/>
  <c r="V25" i="16"/>
  <c r="AG24" i="16"/>
  <c r="AI24" i="16" s="1"/>
  <c r="AK22" i="16" s="1"/>
  <c r="AO9" i="16" s="1"/>
  <c r="AG23" i="16"/>
  <c r="AI23" i="16" s="1"/>
  <c r="AJ22" i="16" s="1"/>
  <c r="AN9" i="16" s="1"/>
  <c r="AG22" i="16"/>
  <c r="AI22" i="16" s="1"/>
  <c r="AM9" i="16" s="1"/>
  <c r="AI21" i="16"/>
  <c r="AG20" i="16"/>
  <c r="AI20" i="16" s="1"/>
  <c r="AG19" i="16"/>
  <c r="AI19" i="16" s="1"/>
  <c r="AK17" i="16" s="1"/>
  <c r="AO8" i="16" s="1"/>
  <c r="AG18" i="16"/>
  <c r="AI18" i="16" s="1"/>
  <c r="AJ17" i="16" s="1"/>
  <c r="AN8" i="16" s="1"/>
  <c r="AG17" i="16"/>
  <c r="AI17" i="16" s="1"/>
  <c r="AM8" i="16" s="1"/>
  <c r="AI16" i="16"/>
  <c r="AG15" i="16"/>
  <c r="AI15" i="16" s="1"/>
  <c r="AG14" i="16"/>
  <c r="AI14" i="16" s="1"/>
  <c r="AG13" i="16"/>
  <c r="AI13" i="16" s="1"/>
  <c r="AK11" i="16" s="1"/>
  <c r="AO6" i="16" s="1"/>
  <c r="AG12" i="16"/>
  <c r="AI12" i="16" s="1"/>
  <c r="AJ11" i="16" s="1"/>
  <c r="AN6" i="16" s="1"/>
  <c r="T12" i="16"/>
  <c r="S12" i="16"/>
  <c r="Q12" i="16"/>
  <c r="AG11" i="16"/>
  <c r="AI11" i="16" s="1"/>
  <c r="AM6" i="16" s="1"/>
  <c r="T11" i="16"/>
  <c r="T13" i="16" s="1"/>
  <c r="S11" i="16"/>
  <c r="S13" i="16" s="1"/>
  <c r="R11" i="16"/>
  <c r="R13" i="16" s="1"/>
  <c r="Q11" i="16"/>
  <c r="Q13" i="16" s="1"/>
  <c r="AI10" i="16"/>
  <c r="T10" i="16"/>
  <c r="S10" i="16"/>
  <c r="R10" i="16"/>
  <c r="Q10" i="16"/>
  <c r="AG9" i="16"/>
  <c r="AI9" i="16" s="1"/>
  <c r="AG8" i="16"/>
  <c r="AI8" i="16" s="1"/>
  <c r="AK5" i="16" s="1"/>
  <c r="AO5" i="16" s="1"/>
  <c r="AB8" i="16"/>
  <c r="AB15" i="16" s="1"/>
  <c r="V8" i="16"/>
  <c r="V15" i="16" s="1"/>
  <c r="AG6" i="16"/>
  <c r="AI6" i="16" s="1"/>
  <c r="AJ5" i="16" s="1"/>
  <c r="AN5" i="16" s="1"/>
  <c r="AG5" i="16"/>
  <c r="AI5" i="16" s="1"/>
  <c r="AM5" i="16" s="1"/>
  <c r="AB4" i="16"/>
  <c r="AD4" i="16" s="1"/>
  <c r="V4" i="16"/>
  <c r="V12" i="16" s="1"/>
  <c r="F143" i="35" l="1"/>
  <c r="F174" i="38"/>
  <c r="D207" i="16"/>
  <c r="B143" i="35"/>
  <c r="D28" i="35"/>
  <c r="D56" i="16"/>
  <c r="B28" i="35"/>
  <c r="O33" i="16"/>
  <c r="S32" i="16"/>
  <c r="AB12" i="16"/>
  <c r="AD12" i="16" s="1"/>
  <c r="X12" i="16"/>
  <c r="AQ6" i="16"/>
  <c r="X8" i="16"/>
  <c r="X15" i="16" s="1"/>
  <c r="B76" i="16"/>
  <c r="B71" i="38" s="1"/>
  <c r="R175" i="16"/>
  <c r="AD8" i="16"/>
  <c r="AD15" i="16" s="1"/>
  <c r="S175" i="16"/>
  <c r="AQ8" i="16"/>
  <c r="X4" i="16"/>
  <c r="F50" i="38" l="1"/>
  <c r="F50" i="35"/>
  <c r="D143" i="35"/>
  <c r="D174" i="38"/>
  <c r="D54" i="35"/>
  <c r="D54" i="38"/>
  <c r="B137" i="35"/>
  <c r="B168" i="38"/>
  <c r="B209" i="16"/>
  <c r="J211" i="16"/>
  <c r="B184" i="16"/>
  <c r="AR8" i="16"/>
  <c r="AT8" i="16" s="1"/>
  <c r="AS8" i="16"/>
  <c r="AS6" i="16"/>
  <c r="AR6" i="16"/>
  <c r="AT6" i="16" s="1"/>
  <c r="B120" i="35" l="1"/>
  <c r="B151" i="38"/>
  <c r="D138" i="35"/>
  <c r="D169" i="38"/>
  <c r="B145" i="35"/>
  <c r="B176" i="38"/>
  <c r="B219" i="16"/>
  <c r="B186" i="38" s="1"/>
  <c r="AU6" i="16"/>
  <c r="AV6" i="16" s="1"/>
  <c r="AX6" i="16" s="1"/>
  <c r="B222" i="16" l="1"/>
  <c r="B155" i="35"/>
  <c r="AX9" i="16"/>
  <c r="AX8" i="16"/>
  <c r="B158" i="35" l="1"/>
  <c r="B189" i="38"/>
  <c r="B138" i="35" l="1"/>
  <c r="B169" i="38"/>
  <c r="V11" i="30"/>
  <c r="W11" i="30" s="1"/>
  <c r="V6" i="30" l="1"/>
  <c r="W6" i="30" s="1"/>
  <c r="B46" i="16"/>
  <c r="B44" i="35" l="1"/>
  <c r="B44" i="38"/>
  <c r="E23" i="30"/>
  <c r="F23" i="30" s="1"/>
  <c r="G23" i="30" s="1"/>
  <c r="H23" i="30" s="1"/>
  <c r="D203" i="16"/>
  <c r="D170" i="38" s="1"/>
  <c r="B159" i="16"/>
  <c r="G50" i="16"/>
  <c r="I50" i="16" s="1"/>
  <c r="I54" i="16" s="1"/>
  <c r="B45" i="16" s="1"/>
  <c r="A1" i="33"/>
  <c r="M18" i="30"/>
  <c r="U18" i="30" s="1"/>
  <c r="G39" i="16"/>
  <c r="M2" i="30"/>
  <c r="M4" i="30" s="1"/>
  <c r="F194" i="16"/>
  <c r="F161" i="38" s="1"/>
  <c r="B37" i="35"/>
  <c r="F168" i="16"/>
  <c r="L161" i="16"/>
  <c r="M1" i="30"/>
  <c r="F191" i="16"/>
  <c r="B17" i="34"/>
  <c r="P6" i="30"/>
  <c r="F213" i="16"/>
  <c r="F180" i="38" s="1"/>
  <c r="W48" i="16"/>
  <c r="H46" i="16"/>
  <c r="B148" i="16"/>
  <c r="B115" i="38" s="1"/>
  <c r="W44" i="16"/>
  <c r="C22" i="16"/>
  <c r="B68" i="16"/>
  <c r="B93" i="16" l="1"/>
  <c r="R170" i="16"/>
  <c r="P170" i="16"/>
  <c r="F135" i="38"/>
  <c r="B126" i="38"/>
  <c r="F158" i="16"/>
  <c r="F124" i="38" s="1"/>
  <c r="O219" i="16"/>
  <c r="O224" i="16" s="1"/>
  <c r="B43" i="38"/>
  <c r="F198" i="16"/>
  <c r="F165" i="38" s="1"/>
  <c r="F158" i="38"/>
  <c r="AB13" i="16"/>
  <c r="B22" i="38"/>
  <c r="X5" i="16"/>
  <c r="AB9" i="16"/>
  <c r="F104" i="35"/>
  <c r="F195" i="16"/>
  <c r="F162" i="38" s="1"/>
  <c r="F130" i="35"/>
  <c r="K180" i="16"/>
  <c r="K179" i="16"/>
  <c r="B163" i="16"/>
  <c r="B162" i="16"/>
  <c r="B95" i="35"/>
  <c r="B84" i="35"/>
  <c r="D148" i="16"/>
  <c r="F219" i="16"/>
  <c r="F186" i="38" s="1"/>
  <c r="F149" i="35"/>
  <c r="AA36" i="16"/>
  <c r="G42" i="16"/>
  <c r="G41" i="16"/>
  <c r="U42" i="16" s="1"/>
  <c r="G40" i="16"/>
  <c r="U37" i="16"/>
  <c r="AA44" i="16"/>
  <c r="U39" i="16"/>
  <c r="U38" i="16"/>
  <c r="X44" i="16"/>
  <c r="D204" i="16"/>
  <c r="D139" i="35"/>
  <c r="H63" i="16"/>
  <c r="P12" i="30"/>
  <c r="P13" i="30" s="1"/>
  <c r="P11" i="30"/>
  <c r="F127" i="35"/>
  <c r="X6" i="16"/>
  <c r="V14" i="16"/>
  <c r="B2" i="33"/>
  <c r="AB10" i="16"/>
  <c r="AB16" i="16"/>
  <c r="V17" i="16"/>
  <c r="AD13" i="16"/>
  <c r="X9" i="16"/>
  <c r="AD9" i="16"/>
  <c r="AB17" i="16"/>
  <c r="AD14" i="16"/>
  <c r="X13" i="16"/>
  <c r="AB5" i="16"/>
  <c r="B22" i="35"/>
  <c r="AD17" i="16"/>
  <c r="X10" i="16"/>
  <c r="AD6" i="16"/>
  <c r="AB14" i="16"/>
  <c r="D64" i="35"/>
  <c r="AD10" i="16"/>
  <c r="F64" i="35"/>
  <c r="AD16" i="16"/>
  <c r="X14" i="16"/>
  <c r="V10" i="16"/>
  <c r="V13" i="16"/>
  <c r="V9" i="16"/>
  <c r="AB6" i="16"/>
  <c r="O48" i="16"/>
  <c r="Q48" i="16" s="1"/>
  <c r="S49" i="16" s="1"/>
  <c r="S33" i="16"/>
  <c r="V6" i="16"/>
  <c r="V5" i="16"/>
  <c r="AD5" i="16"/>
  <c r="X17" i="16"/>
  <c r="X16" i="16"/>
  <c r="V16" i="16"/>
  <c r="D190" i="16"/>
  <c r="F22" i="16"/>
  <c r="K23" i="30"/>
  <c r="Q3" i="16"/>
  <c r="B63" i="38" l="1"/>
  <c r="B99" i="35"/>
  <c r="B130" i="38"/>
  <c r="B98" i="35"/>
  <c r="B129" i="38"/>
  <c r="D126" i="35"/>
  <c r="D157" i="38"/>
  <c r="D84" i="35"/>
  <c r="D115" i="38"/>
  <c r="F22" i="35"/>
  <c r="F22" i="38"/>
  <c r="D140" i="35"/>
  <c r="D171" i="38"/>
  <c r="F63" i="16"/>
  <c r="F58" i="38" s="1"/>
  <c r="Z9" i="16"/>
  <c r="AF6" i="16"/>
  <c r="AF10" i="16"/>
  <c r="AF5" i="16"/>
  <c r="B29" i="16" s="1"/>
  <c r="B29" i="38" s="1"/>
  <c r="Z10" i="16"/>
  <c r="AF9" i="16"/>
  <c r="Z6" i="16"/>
  <c r="Z5" i="16"/>
  <c r="B25" i="16" s="1"/>
  <c r="B25" i="38" s="1"/>
  <c r="Y5" i="16"/>
  <c r="Y10" i="16"/>
  <c r="Y6" i="16"/>
  <c r="AE5" i="16"/>
  <c r="Y9" i="16"/>
  <c r="AE9" i="16"/>
  <c r="AE6" i="16"/>
  <c r="AE10" i="16"/>
  <c r="U41" i="16"/>
  <c r="F222" i="16"/>
  <c r="F155" i="35"/>
  <c r="B190" i="16"/>
  <c r="B43" i="35"/>
  <c r="B19" i="34"/>
  <c r="B147" i="16"/>
  <c r="B114" i="38" s="1"/>
  <c r="A2" i="33"/>
  <c r="A3" i="33" s="1"/>
  <c r="F196" i="16"/>
  <c r="F163" i="38" s="1"/>
  <c r="F131" i="35"/>
  <c r="U40" i="16"/>
  <c r="AA46" i="16"/>
  <c r="AA45" i="16" s="1"/>
  <c r="F93" i="35"/>
  <c r="F171" i="16"/>
  <c r="F138" i="38" s="1"/>
  <c r="U44" i="16"/>
  <c r="X48" i="16" s="1"/>
  <c r="X49" i="16" s="1"/>
  <c r="X46" i="16"/>
  <c r="X45" i="16" s="1"/>
  <c r="U43" i="16"/>
  <c r="AA38" i="16"/>
  <c r="AA37" i="16" s="1"/>
  <c r="P3" i="16"/>
  <c r="B81" i="16" l="1"/>
  <c r="B76" i="38" s="1"/>
  <c r="F49" i="38"/>
  <c r="B157" i="38"/>
  <c r="F158" i="35"/>
  <c r="F189" i="38"/>
  <c r="D68" i="16"/>
  <c r="F56" i="16"/>
  <c r="F54" i="38" s="1"/>
  <c r="O3" i="16"/>
  <c r="B26" i="16"/>
  <c r="D29" i="16"/>
  <c r="D26" i="16"/>
  <c r="D74" i="16"/>
  <c r="D30" i="16"/>
  <c r="D30" i="38" s="1"/>
  <c r="B30" i="16"/>
  <c r="D25" i="16"/>
  <c r="F81" i="16"/>
  <c r="F76" i="38" s="1"/>
  <c r="B25" i="35"/>
  <c r="F172" i="16"/>
  <c r="F139" i="38" s="1"/>
  <c r="F107" i="35"/>
  <c r="B126" i="35"/>
  <c r="L156" i="16"/>
  <c r="Z6" i="30" s="1"/>
  <c r="F190" i="16"/>
  <c r="F157" i="38" s="1"/>
  <c r="S215" i="16"/>
  <c r="K14" i="16"/>
  <c r="L14" i="16" s="1"/>
  <c r="R215" i="16"/>
  <c r="B210" i="16"/>
  <c r="B177" i="38" s="1"/>
  <c r="B74" i="16"/>
  <c r="B69" i="38" s="1"/>
  <c r="B50" i="16"/>
  <c r="F132" i="35"/>
  <c r="B83" i="35"/>
  <c r="D147" i="16"/>
  <c r="D114" i="38" s="1"/>
  <c r="O221" i="16"/>
  <c r="O222" i="16" s="1"/>
  <c r="O223" i="16" s="1"/>
  <c r="K218" i="16" s="1"/>
  <c r="F49" i="35" l="1"/>
  <c r="B48" i="38"/>
  <c r="B105" i="16"/>
  <c r="B100" i="38" s="1"/>
  <c r="D26" i="38"/>
  <c r="D93" i="16"/>
  <c r="D88" i="38" s="1"/>
  <c r="B88" i="38"/>
  <c r="F48" i="35"/>
  <c r="F48" i="38"/>
  <c r="D81" i="16"/>
  <c r="B26" i="38"/>
  <c r="D25" i="35"/>
  <c r="D25" i="38"/>
  <c r="B30" i="35"/>
  <c r="B30" i="38"/>
  <c r="D118" i="16"/>
  <c r="O38" i="16" s="1"/>
  <c r="F33" i="38" s="1"/>
  <c r="D63" i="38"/>
  <c r="D125" i="16"/>
  <c r="D65" i="35" s="1"/>
  <c r="D69" i="38"/>
  <c r="F99" i="16"/>
  <c r="F94" i="38" s="1"/>
  <c r="D29" i="38"/>
  <c r="D26" i="35"/>
  <c r="F54" i="35"/>
  <c r="D83" i="35"/>
  <c r="B26" i="35"/>
  <c r="F68" i="16"/>
  <c r="F137" i="16"/>
  <c r="F75" i="35" s="1"/>
  <c r="D29" i="35"/>
  <c r="D30" i="35"/>
  <c r="D99" i="16"/>
  <c r="D94" i="38" s="1"/>
  <c r="B29" i="35"/>
  <c r="F74" i="16"/>
  <c r="D87" i="16"/>
  <c r="D82" i="38" s="1"/>
  <c r="F87" i="16"/>
  <c r="F82" i="38" s="1"/>
  <c r="F93" i="16"/>
  <c r="F88" i="38" s="1"/>
  <c r="D137" i="16"/>
  <c r="D75" i="35" s="1"/>
  <c r="B69" i="16"/>
  <c r="B64" i="38" s="1"/>
  <c r="B75" i="16"/>
  <c r="B70" i="38" s="1"/>
  <c r="K219" i="16"/>
  <c r="K221" i="16" s="1"/>
  <c r="Z7" i="30"/>
  <c r="H110" i="16"/>
  <c r="H106" i="16"/>
  <c r="F62" i="16"/>
  <c r="F57" i="38" s="1"/>
  <c r="B48" i="35"/>
  <c r="Z4" i="30"/>
  <c r="D50" i="16"/>
  <c r="B109" i="16"/>
  <c r="B104" i="38" s="1"/>
  <c r="D192" i="16"/>
  <c r="F126" i="35"/>
  <c r="B192" i="16"/>
  <c r="B159" i="38" s="1"/>
  <c r="B87" i="16"/>
  <c r="B82" i="38" s="1"/>
  <c r="B146" i="35"/>
  <c r="C216" i="16"/>
  <c r="C183" i="38" s="1"/>
  <c r="O225" i="16"/>
  <c r="D191" i="16" s="1"/>
  <c r="D82" i="16"/>
  <c r="D77" i="38" s="1"/>
  <c r="F108" i="35"/>
  <c r="F174" i="16"/>
  <c r="F141" i="38" s="1"/>
  <c r="F55" i="16" l="1"/>
  <c r="F53" i="38" s="1"/>
  <c r="D48" i="38"/>
  <c r="D198" i="16"/>
  <c r="D165" i="38" s="1"/>
  <c r="D158" i="38"/>
  <c r="F125" i="16"/>
  <c r="F65" i="35" s="1"/>
  <c r="F69" i="38"/>
  <c r="F33" i="35"/>
  <c r="D128" i="35"/>
  <c r="D159" i="38"/>
  <c r="F118" i="16"/>
  <c r="F58" i="35" s="1"/>
  <c r="F63" i="38"/>
  <c r="B82" i="16"/>
  <c r="B77" i="38" s="1"/>
  <c r="D76" i="38"/>
  <c r="B212" i="16"/>
  <c r="B179" i="38" s="1"/>
  <c r="D88" i="16"/>
  <c r="D83" i="38" s="1"/>
  <c r="F64" i="16"/>
  <c r="F82" i="16"/>
  <c r="D145" i="16"/>
  <c r="B145" i="16"/>
  <c r="H107" i="16"/>
  <c r="D69" i="16"/>
  <c r="D64" i="38" s="1"/>
  <c r="H111" i="16"/>
  <c r="G111" i="16" s="1"/>
  <c r="D75" i="16"/>
  <c r="D70" i="38" s="1"/>
  <c r="D58" i="35"/>
  <c r="B137" i="16"/>
  <c r="F75" i="16"/>
  <c r="F70" i="38" s="1"/>
  <c r="B128" i="35"/>
  <c r="F192" i="16"/>
  <c r="F159" i="38" s="1"/>
  <c r="F69" i="16"/>
  <c r="F64" i="38" s="1"/>
  <c r="F175" i="16"/>
  <c r="F110" i="35"/>
  <c r="C152" i="35"/>
  <c r="J212" i="16"/>
  <c r="F88" i="16"/>
  <c r="F83" i="38" s="1"/>
  <c r="B88" i="16"/>
  <c r="B83" i="38" s="1"/>
  <c r="D127" i="35"/>
  <c r="B51" i="16"/>
  <c r="B54" i="16"/>
  <c r="K55" i="16"/>
  <c r="D48" i="35"/>
  <c r="D54" i="16"/>
  <c r="D233" i="16"/>
  <c r="F233" i="16" s="1"/>
  <c r="F234" i="16" s="1"/>
  <c r="F54" i="16"/>
  <c r="D227" i="16"/>
  <c r="F227" i="16" s="1"/>
  <c r="F228" i="16" s="1"/>
  <c r="D229" i="16"/>
  <c r="F229" i="16" s="1"/>
  <c r="F230" i="16" s="1"/>
  <c r="D235" i="16"/>
  <c r="F235" i="16" s="1"/>
  <c r="F236" i="16" s="1"/>
  <c r="B94" i="16"/>
  <c r="B89" i="38" s="1"/>
  <c r="D100" i="16"/>
  <c r="D95" i="38" s="1"/>
  <c r="B100" i="16"/>
  <c r="B95" i="38" s="1"/>
  <c r="D94" i="16"/>
  <c r="D89" i="38" s="1"/>
  <c r="B56" i="16" l="1"/>
  <c r="B54" i="38" s="1"/>
  <c r="B83" i="16"/>
  <c r="B78" i="38" s="1"/>
  <c r="F77" i="38"/>
  <c r="F111" i="35"/>
  <c r="F142" i="38"/>
  <c r="B63" i="16"/>
  <c r="B58" i="38" s="1"/>
  <c r="F59" i="38"/>
  <c r="O39" i="16"/>
  <c r="F52" i="35"/>
  <c r="F52" i="38"/>
  <c r="G52" i="16"/>
  <c r="B49" i="38"/>
  <c r="D52" i="35"/>
  <c r="D52" i="38"/>
  <c r="B149" i="16"/>
  <c r="B116" i="38" s="1"/>
  <c r="B112" i="38"/>
  <c r="D149" i="16"/>
  <c r="D116" i="38" s="1"/>
  <c r="D112" i="38"/>
  <c r="B52" i="35"/>
  <c r="B52" i="38"/>
  <c r="B217" i="16"/>
  <c r="B118" i="16"/>
  <c r="B89" i="16"/>
  <c r="B84" i="38" s="1"/>
  <c r="B95" i="16"/>
  <c r="B90" i="38" s="1"/>
  <c r="B99" i="16"/>
  <c r="F212" i="16"/>
  <c r="F179" i="38" s="1"/>
  <c r="K222" i="16"/>
  <c r="L221" i="16" s="1"/>
  <c r="B75" i="35"/>
  <c r="G138" i="16"/>
  <c r="H25" i="16" s="1"/>
  <c r="B138" i="16"/>
  <c r="B76" i="35" s="1"/>
  <c r="F19" i="30"/>
  <c r="D83" i="16"/>
  <c r="D78" i="38" s="1"/>
  <c r="D76" i="16"/>
  <c r="F76" i="16"/>
  <c r="D81" i="35"/>
  <c r="F53" i="35"/>
  <c r="F95" i="16"/>
  <c r="F90" i="38" s="1"/>
  <c r="D52" i="16"/>
  <c r="B52" i="16"/>
  <c r="B49" i="35"/>
  <c r="R70" i="16"/>
  <c r="Q70" i="16"/>
  <c r="D70" i="16"/>
  <c r="D65" i="38" s="1"/>
  <c r="B70" i="16"/>
  <c r="B65" i="38" s="1"/>
  <c r="D101" i="16"/>
  <c r="D96" i="38" s="1"/>
  <c r="D62" i="16"/>
  <c r="B62" i="16"/>
  <c r="B57" i="38" s="1"/>
  <c r="D63" i="16"/>
  <c r="D58" i="38" s="1"/>
  <c r="B156" i="16"/>
  <c r="D89" i="16"/>
  <c r="D84" i="38" s="1"/>
  <c r="F128" i="35"/>
  <c r="D193" i="16"/>
  <c r="D160" i="38" s="1"/>
  <c r="F101" i="16"/>
  <c r="F96" i="38" s="1"/>
  <c r="D95" i="16"/>
  <c r="D90" i="38" s="1"/>
  <c r="B81" i="35"/>
  <c r="B218" i="16" l="1"/>
  <c r="B184" i="38"/>
  <c r="D77" i="16"/>
  <c r="D71" i="38"/>
  <c r="F34" i="35"/>
  <c r="F34" i="38"/>
  <c r="B64" i="16"/>
  <c r="B59" i="38" s="1"/>
  <c r="D57" i="38"/>
  <c r="D85" i="35"/>
  <c r="B78" i="16"/>
  <c r="B73" i="38" s="1"/>
  <c r="F71" i="38"/>
  <c r="D50" i="35"/>
  <c r="D50" i="38"/>
  <c r="B101" i="16"/>
  <c r="B96" i="38" s="1"/>
  <c r="B94" i="38"/>
  <c r="B50" i="35"/>
  <c r="B50" i="38"/>
  <c r="G97" i="16"/>
  <c r="M26" i="16" s="1"/>
  <c r="B157" i="16"/>
  <c r="B123" i="38"/>
  <c r="D119" i="16"/>
  <c r="G217" i="16"/>
  <c r="B58" i="35"/>
  <c r="O37" i="16"/>
  <c r="H20" i="16"/>
  <c r="AP2" i="30" s="1"/>
  <c r="F17" i="30"/>
  <c r="D97" i="16"/>
  <c r="D92" i="38" s="1"/>
  <c r="D84" i="16"/>
  <c r="B21" i="30"/>
  <c r="A5" i="33"/>
  <c r="B8" i="34"/>
  <c r="AP5" i="30"/>
  <c r="B148" i="35"/>
  <c r="G151" i="16"/>
  <c r="H26" i="16" s="1"/>
  <c r="D78" i="16"/>
  <c r="B110" i="16"/>
  <c r="B105" i="38" s="1"/>
  <c r="B97" i="16"/>
  <c r="B92" i="38" s="1"/>
  <c r="B111" i="16"/>
  <c r="B106" i="38" s="1"/>
  <c r="B77" i="16"/>
  <c r="B72" i="38" s="1"/>
  <c r="B85" i="35"/>
  <c r="F149" i="16"/>
  <c r="D150" i="16"/>
  <c r="D64" i="16"/>
  <c r="D59" i="38" s="1"/>
  <c r="D71" i="16"/>
  <c r="D66" i="38" s="1"/>
  <c r="G98" i="16"/>
  <c r="M27" i="16" s="1"/>
  <c r="F89" i="16"/>
  <c r="F84" i="38" s="1"/>
  <c r="D96" i="16"/>
  <c r="D91" i="38" s="1"/>
  <c r="B92" i="35"/>
  <c r="B158" i="16"/>
  <c r="G57" i="16"/>
  <c r="H21" i="16" s="1"/>
  <c r="B54" i="35"/>
  <c r="B57" i="16"/>
  <c r="D57" i="16"/>
  <c r="F193" i="16"/>
  <c r="F160" i="38" s="1"/>
  <c r="D129" i="35"/>
  <c r="B125" i="16"/>
  <c r="F119" i="16"/>
  <c r="B96" i="16"/>
  <c r="B91" i="38" s="1"/>
  <c r="R173" i="16" l="1"/>
  <c r="M168" i="16"/>
  <c r="M171" i="16" s="1"/>
  <c r="R171" i="16"/>
  <c r="R174" i="16" s="1" a="1"/>
  <c r="P171" i="16"/>
  <c r="F169" i="16"/>
  <c r="F136" i="38" s="1"/>
  <c r="G104" i="16"/>
  <c r="N27" i="16" s="1"/>
  <c r="D102" i="16"/>
  <c r="D97" i="38" s="1"/>
  <c r="D103" i="16"/>
  <c r="D98" i="38" s="1"/>
  <c r="B103" i="16"/>
  <c r="B98" i="38" s="1"/>
  <c r="B102" i="16"/>
  <c r="B97" i="38" s="1"/>
  <c r="E22" i="30"/>
  <c r="F22" i="30" s="1"/>
  <c r="G22" i="30" s="1"/>
  <c r="H22" i="30" s="1"/>
  <c r="B185" i="38"/>
  <c r="G103" i="16"/>
  <c r="N26" i="16" s="1"/>
  <c r="M25" i="16"/>
  <c r="D73" i="38"/>
  <c r="B85" i="16"/>
  <c r="B80" i="38" s="1"/>
  <c r="D79" i="38"/>
  <c r="M24" i="16"/>
  <c r="D72" i="38"/>
  <c r="D55" i="35"/>
  <c r="D55" i="38"/>
  <c r="B55" i="35"/>
  <c r="B55" i="38"/>
  <c r="P38" i="16"/>
  <c r="F32" i="38"/>
  <c r="G119" i="16"/>
  <c r="B94" i="35"/>
  <c r="B125" i="38"/>
  <c r="C86" i="35"/>
  <c r="C117" i="38"/>
  <c r="B86" i="35"/>
  <c r="B117" i="38"/>
  <c r="B124" i="38"/>
  <c r="A6" i="33"/>
  <c r="F218" i="16"/>
  <c r="F32" i="35"/>
  <c r="P39" i="16"/>
  <c r="B3" i="34"/>
  <c r="B9" i="34"/>
  <c r="AP6" i="30"/>
  <c r="F148" i="35"/>
  <c r="B154" i="35"/>
  <c r="B120" i="16"/>
  <c r="G211" i="16"/>
  <c r="B153" i="35"/>
  <c r="D111" i="16"/>
  <c r="D85" i="16"/>
  <c r="N23" i="16" s="1"/>
  <c r="D59" i="35"/>
  <c r="D120" i="16"/>
  <c r="F120" i="16"/>
  <c r="F122" i="16"/>
  <c r="F59" i="35"/>
  <c r="B65" i="35"/>
  <c r="G107" i="16"/>
  <c r="B182" i="16"/>
  <c r="B149" i="38" s="1"/>
  <c r="B93" i="35"/>
  <c r="B160" i="16"/>
  <c r="B161" i="16" s="1"/>
  <c r="B164" i="16" s="1"/>
  <c r="B168" i="16" s="1"/>
  <c r="D194" i="16"/>
  <c r="D161" i="38" s="1"/>
  <c r="F129" i="35"/>
  <c r="B65" i="16"/>
  <c r="B60" i="38" s="1"/>
  <c r="D72" i="16"/>
  <c r="B72" i="16"/>
  <c r="B67" i="38" s="1"/>
  <c r="B106" i="16"/>
  <c r="B101" i="38" s="1"/>
  <c r="B107" i="16"/>
  <c r="B102" i="38" s="1"/>
  <c r="F126" i="16"/>
  <c r="D126" i="16"/>
  <c r="D122" i="16"/>
  <c r="B90" i="16"/>
  <c r="B85" i="38" s="1"/>
  <c r="D90" i="16"/>
  <c r="P174" i="16" l="1" a="1"/>
  <c r="P174" i="16" s="1"/>
  <c r="R174" i="16"/>
  <c r="K21" i="30"/>
  <c r="L21" i="30" s="1"/>
  <c r="F217" i="16"/>
  <c r="F184" i="38" s="1"/>
  <c r="F185" i="38"/>
  <c r="F105" i="35"/>
  <c r="G112" i="16"/>
  <c r="N28" i="16" s="1"/>
  <c r="D106" i="38"/>
  <c r="N24" i="16"/>
  <c r="D85" i="38"/>
  <c r="M23" i="16"/>
  <c r="D67" i="38"/>
  <c r="D80" i="38"/>
  <c r="Q38" i="16"/>
  <c r="R37" i="16" s="1"/>
  <c r="B96" i="35"/>
  <c r="B127" i="38"/>
  <c r="F62" i="35"/>
  <c r="B60" i="35"/>
  <c r="F60" i="35"/>
  <c r="B23" i="30"/>
  <c r="L23" i="30" s="1"/>
  <c r="F154" i="35"/>
  <c r="AP3" i="30"/>
  <c r="G126" i="16"/>
  <c r="H126" i="16" s="1"/>
  <c r="I22" i="16" s="1"/>
  <c r="B4" i="34"/>
  <c r="D66" i="35"/>
  <c r="D112" i="16"/>
  <c r="D107" i="38" s="1"/>
  <c r="D60" i="35"/>
  <c r="D121" i="16"/>
  <c r="B122" i="16"/>
  <c r="D62" i="35"/>
  <c r="D127" i="16"/>
  <c r="F127" i="16"/>
  <c r="F131" i="16"/>
  <c r="F66" i="35"/>
  <c r="O28" i="16"/>
  <c r="B127" i="16"/>
  <c r="D195" i="16"/>
  <c r="D130" i="35"/>
  <c r="D131" i="16"/>
  <c r="D182" i="16"/>
  <c r="D149" i="38" s="1"/>
  <c r="B118" i="35"/>
  <c r="D107" i="16"/>
  <c r="D102" i="38" s="1"/>
  <c r="J65" i="16"/>
  <c r="M22" i="16" s="1"/>
  <c r="F167" i="16" l="1"/>
  <c r="F170" i="16" s="1"/>
  <c r="J29" i="16" s="1"/>
  <c r="V5" i="30"/>
  <c r="W5" i="30" s="1"/>
  <c r="O23" i="16"/>
  <c r="F153" i="35"/>
  <c r="F197" i="16"/>
  <c r="F164" i="38" s="1"/>
  <c r="D162" i="38"/>
  <c r="D179" i="16"/>
  <c r="B128" i="38"/>
  <c r="B62" i="35"/>
  <c r="F70" i="35"/>
  <c r="D61" i="35"/>
  <c r="F67" i="35"/>
  <c r="B67" i="35"/>
  <c r="B123" i="16"/>
  <c r="D123" i="16"/>
  <c r="D67" i="35"/>
  <c r="D128" i="16"/>
  <c r="G128" i="16"/>
  <c r="H22" i="16" s="1"/>
  <c r="B131" i="16"/>
  <c r="D70" i="35"/>
  <c r="E65" i="16"/>
  <c r="E60" i="38" s="1"/>
  <c r="G109" i="16"/>
  <c r="D108" i="16"/>
  <c r="D103" i="38" s="1"/>
  <c r="D184" i="16"/>
  <c r="D151" i="38" s="1"/>
  <c r="D118" i="35"/>
  <c r="B97" i="35"/>
  <c r="B131" i="38"/>
  <c r="D131" i="35"/>
  <c r="J30" i="16" l="1"/>
  <c r="B170" i="16"/>
  <c r="D146" i="38"/>
  <c r="B180" i="16"/>
  <c r="F123" i="16"/>
  <c r="B133" i="16"/>
  <c r="D133" i="16" s="1"/>
  <c r="D68" i="35"/>
  <c r="B70" i="35"/>
  <c r="AP4" i="30"/>
  <c r="B63" i="35"/>
  <c r="B5" i="34"/>
  <c r="B132" i="16"/>
  <c r="D63" i="35"/>
  <c r="M28" i="16"/>
  <c r="J188" i="16"/>
  <c r="J187" i="16" s="1"/>
  <c r="J186" i="16" s="1"/>
  <c r="B171" i="16"/>
  <c r="B100" i="35"/>
  <c r="G188" i="16"/>
  <c r="H28" i="16" s="1"/>
  <c r="B185" i="16"/>
  <c r="D185" i="16"/>
  <c r="D120" i="35"/>
  <c r="D115" i="35"/>
  <c r="D180" i="16"/>
  <c r="G182" i="16"/>
  <c r="H27" i="16" s="1"/>
  <c r="F133" i="35"/>
  <c r="F27" i="16"/>
  <c r="D134" i="35"/>
  <c r="B138" i="38" l="1"/>
  <c r="B172" i="16"/>
  <c r="B135" i="38"/>
  <c r="B72" i="35"/>
  <c r="F27" i="35"/>
  <c r="F27" i="38"/>
  <c r="D72" i="35"/>
  <c r="B116" i="35"/>
  <c r="B147" i="38"/>
  <c r="B121" i="35"/>
  <c r="B152" i="38"/>
  <c r="D121" i="35"/>
  <c r="D152" i="38"/>
  <c r="B71" i="35"/>
  <c r="G133" i="16"/>
  <c r="I23" i="16" s="1"/>
  <c r="H23" i="16" s="1"/>
  <c r="D116" i="35"/>
  <c r="D147" i="38"/>
  <c r="F63" i="35"/>
  <c r="B11" i="34"/>
  <c r="AP8" i="30"/>
  <c r="B10" i="34"/>
  <c r="AP7" i="30"/>
  <c r="D132" i="16"/>
  <c r="B134" i="16"/>
  <c r="B107" i="35"/>
  <c r="B139" i="38"/>
  <c r="D157" i="16"/>
  <c r="B104" i="35"/>
  <c r="G17" i="30"/>
  <c r="F134" i="35"/>
  <c r="G19" i="30"/>
  <c r="G18" i="30"/>
  <c r="G20" i="30"/>
  <c r="AJ31" i="30" l="1"/>
  <c r="AK31" i="30" s="1"/>
  <c r="F132" i="16"/>
  <c r="G134" i="16"/>
  <c r="I24" i="16" s="1"/>
  <c r="H24" i="16" s="1"/>
  <c r="D93" i="35"/>
  <c r="D124" i="38"/>
  <c r="B6" i="34"/>
  <c r="D71" i="35"/>
  <c r="D134" i="16"/>
  <c r="B73" i="35"/>
  <c r="B174" i="16"/>
  <c r="B141" i="38" s="1"/>
  <c r="B108" i="35"/>
  <c r="K19" i="30"/>
  <c r="L19" i="30" s="1"/>
  <c r="K17" i="30"/>
  <c r="L17" i="30" s="1"/>
  <c r="D137" i="38" l="1"/>
  <c r="D73" i="35"/>
  <c r="K29" i="16"/>
  <c r="B136" i="38"/>
  <c r="B7" i="34"/>
  <c r="F71" i="35"/>
  <c r="V9" i="30"/>
  <c r="W9" i="30" s="1"/>
  <c r="V10" i="30"/>
  <c r="W10" i="30" s="1"/>
  <c r="V8" i="30"/>
  <c r="W8" i="30" s="1"/>
  <c r="V7" i="30"/>
  <c r="W7" i="30" s="1"/>
  <c r="B175" i="16"/>
  <c r="B142" i="38" s="1"/>
  <c r="B110" i="35"/>
  <c r="B105" i="35"/>
  <c r="G170" i="16"/>
  <c r="B106" i="35" l="1"/>
  <c r="B137" i="38"/>
  <c r="W12" i="30"/>
  <c r="D106" i="35"/>
  <c r="M29" i="16"/>
  <c r="B111" i="35"/>
  <c r="B176" i="16"/>
  <c r="B143" i="38" s="1"/>
  <c r="H29" i="16" l="1"/>
  <c r="B112" i="35"/>
  <c r="F176" i="16"/>
  <c r="F143" i="38" s="1"/>
  <c r="B177" i="16"/>
  <c r="B144" i="38" s="1"/>
  <c r="B113" i="35" l="1"/>
  <c r="M19" i="30"/>
  <c r="F112" i="35"/>
  <c r="F177" i="16"/>
  <c r="F113" i="35" l="1"/>
  <c r="F144" i="38"/>
</calcChain>
</file>

<file path=xl/comments1.xml><?xml version="1.0" encoding="utf-8"?>
<comments xmlns="http://schemas.openxmlformats.org/spreadsheetml/2006/main">
  <authors>
    <author>Juan Camilo Galeano Gallego</author>
  </authors>
  <commentList>
    <comment ref="B14" authorId="0">
      <text>
        <r>
          <rPr>
            <b/>
            <sz val="9"/>
            <color indexed="81"/>
            <rFont val="Tahoma"/>
            <family val="2"/>
          </rPr>
          <t>Verificar en hoja="Tablas"</t>
        </r>
      </text>
    </comment>
  </commentList>
</comments>
</file>

<file path=xl/comments2.xml><?xml version="1.0" encoding="utf-8"?>
<comments xmlns="http://schemas.openxmlformats.org/spreadsheetml/2006/main">
  <authors>
    <author>Juan Camilo Galeano Gallego</author>
  </authors>
  <commentList>
    <comment ref="B12" authorId="0">
      <text>
        <r>
          <rPr>
            <b/>
            <sz val="9"/>
            <color indexed="81"/>
            <rFont val="Tahoma"/>
            <family val="2"/>
          </rPr>
          <t>&gt; 2.5</t>
        </r>
      </text>
    </comment>
    <comment ref="B13" authorId="0">
      <text>
        <r>
          <rPr>
            <b/>
            <sz val="9"/>
            <color indexed="81"/>
            <rFont val="Tahoma"/>
            <family val="2"/>
          </rPr>
          <t>&gt; 2.5</t>
        </r>
      </text>
    </comment>
    <comment ref="B14" authorId="0">
      <text>
        <r>
          <rPr>
            <b/>
            <sz val="9"/>
            <color indexed="81"/>
            <rFont val="Tahoma"/>
            <family val="2"/>
          </rPr>
          <t>&gt; 2.5</t>
        </r>
      </text>
    </comment>
    <comment ref="B15" authorId="0">
      <text>
        <r>
          <rPr>
            <b/>
            <sz val="9"/>
            <color indexed="81"/>
            <rFont val="Tahoma"/>
            <family val="2"/>
          </rPr>
          <t>&gt; 2.5</t>
        </r>
      </text>
    </comment>
    <comment ref="B16" authorId="0">
      <text>
        <r>
          <rPr>
            <b/>
            <sz val="9"/>
            <color indexed="81"/>
            <rFont val="Tahoma"/>
            <family val="2"/>
          </rPr>
          <t>&gt; 2.5</t>
        </r>
      </text>
    </comment>
    <comment ref="B17" authorId="0">
      <text>
        <r>
          <rPr>
            <b/>
            <sz val="9"/>
            <color indexed="81"/>
            <rFont val="Tahoma"/>
            <family val="2"/>
          </rPr>
          <t>&gt; 2.5</t>
        </r>
      </text>
    </comment>
    <comment ref="B18" authorId="0">
      <text>
        <r>
          <rPr>
            <b/>
            <sz val="9"/>
            <color indexed="81"/>
            <rFont val="Tahoma"/>
            <family val="2"/>
          </rPr>
          <t>&gt; 2.5</t>
        </r>
      </text>
    </comment>
    <comment ref="B19" authorId="0">
      <text>
        <r>
          <rPr>
            <b/>
            <sz val="9"/>
            <color indexed="81"/>
            <rFont val="Tahoma"/>
            <family val="2"/>
          </rPr>
          <t>&gt; 2.5</t>
        </r>
      </text>
    </comment>
  </commentList>
</comments>
</file>

<file path=xl/comments3.xml><?xml version="1.0" encoding="utf-8"?>
<comments xmlns="http://schemas.openxmlformats.org/spreadsheetml/2006/main">
  <authors>
    <author>Juan Camilo Galeano Gallego</author>
    <author>Juan Jose Sarria Montenegro</author>
  </authors>
  <commentList>
    <comment ref="D8" authorId="0">
      <text>
        <r>
          <rPr>
            <b/>
            <sz val="7"/>
            <color indexed="81"/>
            <rFont val="Tahoma"/>
            <family val="2"/>
          </rPr>
          <t>En modelo palito, se reporta la Compresión (+)</t>
        </r>
      </text>
    </comment>
    <comment ref="F8" authorId="0">
      <text>
        <r>
          <rPr>
            <b/>
            <sz val="7"/>
            <color indexed="81"/>
            <rFont val="Tahoma"/>
            <family val="2"/>
          </rPr>
          <t>* Viento máximo 
* Desequilibrio longitudinal
* Remate</t>
        </r>
      </text>
    </comment>
    <comment ref="F14" authorId="0">
      <text>
        <r>
          <rPr>
            <b/>
            <sz val="7"/>
            <color indexed="81"/>
            <rFont val="Tahoma"/>
            <family val="2"/>
          </rPr>
          <t>*Sobrecarga Longitudinal
*Sobrecarga Vertical
*Mantenimiento
*Montaje
*Tendido
*Hielo max</t>
        </r>
      </text>
    </comment>
    <comment ref="G20" authorId="0">
      <text>
        <r>
          <rPr>
            <b/>
            <sz val="9"/>
            <color indexed="81"/>
            <rFont val="Tahoma"/>
            <family val="2"/>
          </rPr>
          <t xml:space="preserve">↑ D2, A, D, I
↑ H, </t>
        </r>
        <r>
          <rPr>
            <b/>
            <sz val="9"/>
            <color indexed="81"/>
            <rFont val="Symbol"/>
            <family val="1"/>
            <charset val="2"/>
          </rPr>
          <t>a</t>
        </r>
        <r>
          <rPr>
            <b/>
            <sz val="9"/>
            <color indexed="81"/>
            <rFont val="Tahoma"/>
            <family val="2"/>
          </rPr>
          <t>, G</t>
        </r>
      </text>
    </comment>
    <comment ref="G21" authorId="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G22" authorId="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G26" authorId="0">
      <text>
        <r>
          <rPr>
            <b/>
            <sz val="9"/>
            <color indexed="81"/>
            <rFont val="Tahoma"/>
            <family val="2"/>
          </rPr>
          <t xml:space="preserve">↑ D2, A 
↑ H, </t>
        </r>
        <r>
          <rPr>
            <b/>
            <sz val="9"/>
            <color indexed="81"/>
            <rFont val="Symbol"/>
            <family val="1"/>
            <charset val="2"/>
          </rPr>
          <t>a</t>
        </r>
        <r>
          <rPr>
            <b/>
            <sz val="9"/>
            <color indexed="81"/>
            <rFont val="Tahoma"/>
            <family val="2"/>
          </rPr>
          <t>, G</t>
        </r>
      </text>
    </comment>
    <comment ref="L26" authorId="0">
      <text>
        <r>
          <rPr>
            <b/>
            <sz val="9"/>
            <color indexed="81"/>
            <rFont val="Tahoma"/>
            <family val="2"/>
          </rPr>
          <t>↑ D2, A,   D, I
↑ H,</t>
        </r>
        <r>
          <rPr>
            <b/>
            <sz val="9"/>
            <color indexed="81"/>
            <rFont val="Symbol"/>
            <family val="1"/>
            <charset val="2"/>
          </rPr>
          <t xml:space="preserve"> a</t>
        </r>
        <r>
          <rPr>
            <b/>
            <sz val="9"/>
            <color indexed="81"/>
            <rFont val="Tahoma"/>
            <family val="2"/>
          </rPr>
          <t>, G</t>
        </r>
      </text>
    </comment>
    <comment ref="G27" authorId="0">
      <text>
        <r>
          <rPr>
            <b/>
            <sz val="9"/>
            <color indexed="81"/>
            <rFont val="Tahoma"/>
            <family val="2"/>
          </rPr>
          <t>↑ A, I</t>
        </r>
      </text>
    </comment>
    <comment ref="G28" authorId="0">
      <text>
        <r>
          <rPr>
            <b/>
            <sz val="9"/>
            <color indexed="81"/>
            <rFont val="Tahoma"/>
            <family val="2"/>
          </rPr>
          <t>↑ I, D
↓ A</t>
        </r>
      </text>
    </comment>
    <comment ref="L28" authorId="0">
      <text>
        <r>
          <rPr>
            <b/>
            <sz val="9"/>
            <color indexed="81"/>
            <rFont val="Tahoma"/>
            <family val="2"/>
          </rPr>
          <t xml:space="preserve">↓ A
↑ D2, D, I
↑ H, </t>
        </r>
        <r>
          <rPr>
            <b/>
            <sz val="9"/>
            <color indexed="81"/>
            <rFont val="Symbol"/>
            <family val="1"/>
            <charset val="2"/>
          </rPr>
          <t>a</t>
        </r>
        <r>
          <rPr>
            <b/>
            <sz val="9"/>
            <color indexed="81"/>
            <rFont val="Tahoma"/>
            <family val="2"/>
          </rPr>
          <t>, G</t>
        </r>
      </text>
    </comment>
    <comment ref="O28" authorId="0">
      <text>
        <r>
          <rPr>
            <b/>
            <sz val="5"/>
            <color indexed="81"/>
            <rFont val="Tahoma"/>
            <family val="2"/>
          </rPr>
          <t>Capacidad sin reduccion de 0.75 al suelo</t>
        </r>
      </text>
    </comment>
    <comment ref="N33" authorId="1">
      <text>
        <r>
          <rPr>
            <b/>
            <sz val="9"/>
            <color indexed="81"/>
            <rFont val="Tahoma"/>
            <family val="2"/>
          </rPr>
          <t>Juan Jose Sarria Montenegro:</t>
        </r>
        <r>
          <rPr>
            <sz val="9"/>
            <color indexed="81"/>
            <rFont val="Tahoma"/>
            <family val="2"/>
          </rPr>
          <t xml:space="preserve">
Del volumen tronco-piramidal</t>
        </r>
      </text>
    </comment>
    <comment ref="B34" authorId="0">
      <text>
        <r>
          <rPr>
            <b/>
            <sz val="9"/>
            <color indexed="81"/>
            <rFont val="Tahoma"/>
            <family val="2"/>
          </rPr>
          <t>&gt; 2.5</t>
        </r>
      </text>
    </comment>
    <comment ref="N34" authorId="1">
      <text>
        <r>
          <rPr>
            <b/>
            <sz val="9"/>
            <color indexed="81"/>
            <rFont val="Tahoma"/>
            <family val="2"/>
          </rPr>
          <t>Juan Jose Sarria Montenegro:</t>
        </r>
        <r>
          <rPr>
            <sz val="9"/>
            <color indexed="81"/>
            <rFont val="Tahoma"/>
            <family val="2"/>
          </rPr>
          <t xml:space="preserve">
Se debe actualizar separación de patas</t>
        </r>
      </text>
    </comment>
    <comment ref="B35" authorId="0">
      <text>
        <r>
          <rPr>
            <b/>
            <sz val="9"/>
            <color indexed="81"/>
            <rFont val="Tahoma"/>
            <family val="2"/>
          </rPr>
          <t>( D2/2 , D2/1.5 )</t>
        </r>
      </text>
    </comment>
    <comment ref="B36" authorId="0">
      <text>
        <r>
          <rPr>
            <b/>
            <sz val="9"/>
            <color indexed="81"/>
            <rFont val="Tahoma"/>
            <family val="2"/>
          </rPr>
          <t>&gt; 0.5</t>
        </r>
      </text>
    </comment>
    <comment ref="B37" authorId="0">
      <text>
        <r>
          <rPr>
            <b/>
            <sz val="9"/>
            <color indexed="81"/>
            <rFont val="Tahoma"/>
            <family val="2"/>
          </rPr>
          <t>&gt; 0.2</t>
        </r>
      </text>
    </comment>
    <comment ref="B38" authorId="0">
      <text>
        <r>
          <rPr>
            <b/>
            <sz val="9"/>
            <color indexed="81"/>
            <rFont val="Tahoma"/>
            <family val="2"/>
          </rPr>
          <t>= 0.4 
o 0.5</t>
        </r>
      </text>
    </comment>
    <comment ref="B42" authorId="0">
      <text>
        <r>
          <rPr>
            <b/>
            <sz val="9"/>
            <color indexed="81"/>
            <rFont val="Tahoma"/>
            <family val="2"/>
          </rPr>
          <t>@0.25</t>
        </r>
      </text>
    </comment>
    <comment ref="B43" authorId="0">
      <text>
        <r>
          <rPr>
            <b/>
            <sz val="8"/>
            <color indexed="81"/>
            <rFont val="Tahoma"/>
            <family val="2"/>
          </rPr>
          <t>Modificar G</t>
        </r>
        <r>
          <rPr>
            <b/>
            <sz val="9"/>
            <color indexed="81"/>
            <rFont val="Tahoma"/>
            <family val="2"/>
          </rPr>
          <t xml:space="preserve">
E ( 0.2 , </t>
        </r>
        <r>
          <rPr>
            <b/>
            <sz val="6"/>
            <color indexed="81"/>
            <rFont val="Tahoma"/>
            <family val="2"/>
          </rPr>
          <t>0.5</t>
        </r>
        <r>
          <rPr>
            <b/>
            <sz val="9"/>
            <color indexed="81"/>
            <rFont val="Tahoma"/>
            <family val="2"/>
          </rPr>
          <t xml:space="preserve"> )</t>
        </r>
      </text>
    </comment>
    <comment ref="H47" authorId="0">
      <text>
        <r>
          <rPr>
            <b/>
            <sz val="8"/>
            <color indexed="81"/>
            <rFont val="Tahoma"/>
            <family val="2"/>
          </rPr>
          <t>Ingresar angulo de inclinación Cuña-H</t>
        </r>
      </text>
    </comment>
    <comment ref="H54" authorId="0">
      <text>
        <r>
          <rPr>
            <b/>
            <sz val="8"/>
            <color indexed="81"/>
            <rFont val="Tahoma"/>
            <family val="2"/>
          </rPr>
          <t>E ( 0.2 , A/2 )</t>
        </r>
      </text>
    </comment>
    <comment ref="C95" authorId="1">
      <text>
        <r>
          <rPr>
            <b/>
            <sz val="9"/>
            <color indexed="81"/>
            <rFont val="Tahoma"/>
            <family val="2"/>
          </rPr>
          <t>Juan Jose Sarria Montenegro:</t>
        </r>
        <r>
          <rPr>
            <sz val="9"/>
            <color indexed="81"/>
            <rFont val="Tahoma"/>
            <family val="2"/>
          </rPr>
          <t xml:space="preserve">
Revisar estas fórmulas, porque aparece una resta y según MC debe ser una suma, además están haciendo la operación superior 2 veces</t>
        </r>
      </text>
    </comment>
    <comment ref="B155" authorId="0">
      <text>
        <r>
          <rPr>
            <b/>
            <sz val="9"/>
            <color indexed="81"/>
            <rFont val="Tahoma"/>
            <family val="2"/>
          </rPr>
          <t>&gt; 0.075</t>
        </r>
      </text>
    </comment>
    <comment ref="F167" authorId="0">
      <text>
        <r>
          <rPr>
            <b/>
            <sz val="9"/>
            <color indexed="81"/>
            <rFont val="Tahoma"/>
            <family val="2"/>
          </rPr>
          <t>Teoría de triángulos semejantes de TutorSanti</t>
        </r>
      </text>
    </comment>
    <comment ref="B173" authorId="0">
      <text>
        <r>
          <rPr>
            <b/>
            <sz val="9"/>
            <color indexed="81"/>
            <rFont val="Tahoma"/>
            <family val="2"/>
          </rPr>
          <t>Sug: 12</t>
        </r>
      </text>
    </comment>
    <comment ref="B176" authorId="1">
      <text>
        <r>
          <rPr>
            <b/>
            <sz val="9"/>
            <color indexed="81"/>
            <rFont val="Tahoma"/>
            <family val="2"/>
          </rPr>
          <t>&lt; 25</t>
        </r>
      </text>
    </comment>
    <comment ref="F176" authorId="1">
      <text>
        <r>
          <rPr>
            <b/>
            <sz val="9"/>
            <color indexed="81"/>
            <rFont val="Tahoma"/>
            <family val="2"/>
          </rPr>
          <t>&lt; 25</t>
        </r>
      </text>
    </comment>
    <comment ref="D179" authorId="1">
      <text>
        <r>
          <rPr>
            <b/>
            <sz val="9"/>
            <color indexed="81"/>
            <rFont val="Tahoma"/>
            <family val="2"/>
          </rPr>
          <t>Juan Jose Sarria Montenegro:</t>
        </r>
        <r>
          <rPr>
            <sz val="9"/>
            <color indexed="81"/>
            <rFont val="Tahoma"/>
            <family val="2"/>
          </rPr>
          <t xml:space="preserve">
Toma factor de mayoración de 1.5 a pesar de que depende de sigma t y sigma m, los cuales se calculan con la mayor carga de compresión, que puede ser permanente (FS=1.5) o eventual (FS=1.2)</t>
        </r>
      </text>
    </comment>
    <comment ref="D182" authorId="1">
      <text>
        <r>
          <rPr>
            <b/>
            <sz val="9"/>
            <color indexed="81"/>
            <rFont val="Tahoma"/>
            <family val="2"/>
          </rPr>
          <t>Juan Jose Sarria Montenegro:</t>
        </r>
        <r>
          <rPr>
            <sz val="9"/>
            <color indexed="81"/>
            <rFont val="Tahoma"/>
            <family val="2"/>
          </rPr>
          <t xml:space="preserve">
Toma factor de mayoración de 1.5 a pesar de que depende de sigma prom, sigma t y sigma m, los cuales se calculan con la mayor carga de compresión, que puede ser permanente (FS=1.5) o eventual (FS=1.2)</t>
        </r>
      </text>
    </comment>
    <comment ref="B191" authorId="0">
      <text>
        <r>
          <rPr>
            <b/>
            <sz val="9"/>
            <color indexed="81"/>
            <rFont val="Tahoma"/>
            <family val="2"/>
          </rPr>
          <t xml:space="preserve">&gt; 0.075
</t>
        </r>
        <r>
          <rPr>
            <b/>
            <sz val="7"/>
            <color indexed="81"/>
            <rFont val="Tahoma"/>
            <family val="2"/>
          </rPr>
          <t>Se permite &gt;0.05 con relleno controlado</t>
        </r>
      </text>
    </comment>
    <comment ref="B195" authorId="0">
      <text>
        <r>
          <rPr>
            <b/>
            <sz val="9"/>
            <color indexed="81"/>
            <rFont val="Tahoma"/>
            <family val="2"/>
          </rPr>
          <t>Sug: 12</t>
        </r>
      </text>
    </comment>
    <comment ref="B214" authorId="0">
      <text>
        <r>
          <rPr>
            <b/>
            <sz val="9"/>
            <color indexed="81"/>
            <rFont val="Tahoma"/>
            <family val="2"/>
          </rPr>
          <t>Sug: 8</t>
        </r>
      </text>
    </comment>
  </commentList>
</comments>
</file>

<file path=xl/comments4.xml><?xml version="1.0" encoding="utf-8"?>
<comments xmlns="http://schemas.openxmlformats.org/spreadsheetml/2006/main">
  <authors>
    <author>Juan Camilo Galeano Gallego</author>
    <author>Juan Jose Sarria Montenegro</author>
  </authors>
  <commentList>
    <comment ref="B109" authorId="0">
      <text>
        <r>
          <rPr>
            <b/>
            <sz val="9"/>
            <color indexed="81"/>
            <rFont val="Tahoma"/>
            <family val="2"/>
          </rPr>
          <t>Sug: 12</t>
        </r>
      </text>
    </comment>
    <comment ref="B112" authorId="1">
      <text>
        <r>
          <rPr>
            <b/>
            <sz val="9"/>
            <color indexed="81"/>
            <rFont val="Tahoma"/>
            <family val="2"/>
          </rPr>
          <t>&lt; 25</t>
        </r>
      </text>
    </comment>
    <comment ref="F112" authorId="1">
      <text>
        <r>
          <rPr>
            <b/>
            <sz val="9"/>
            <color indexed="81"/>
            <rFont val="Tahoma"/>
            <family val="2"/>
          </rPr>
          <t>&lt; 25</t>
        </r>
      </text>
    </comment>
  </commentList>
</comments>
</file>

<file path=xl/comments5.xml><?xml version="1.0" encoding="utf-8"?>
<comments xmlns="http://schemas.openxmlformats.org/spreadsheetml/2006/main">
  <authors>
    <author>Juan Camilo Galeano Gallego</author>
    <author>Juan Jose Sarria Montenegro</author>
  </authors>
  <commentList>
    <comment ref="B140" authorId="0">
      <text>
        <r>
          <rPr>
            <b/>
            <sz val="9"/>
            <color indexed="81"/>
            <rFont val="Tahoma"/>
            <family val="2"/>
          </rPr>
          <t>Sug: 12</t>
        </r>
      </text>
    </comment>
    <comment ref="B143" authorId="1">
      <text>
        <r>
          <rPr>
            <b/>
            <sz val="9"/>
            <color indexed="81"/>
            <rFont val="Tahoma"/>
            <family val="2"/>
          </rPr>
          <t>&lt; 25</t>
        </r>
      </text>
    </comment>
    <comment ref="F143" authorId="1">
      <text>
        <r>
          <rPr>
            <b/>
            <sz val="9"/>
            <color indexed="81"/>
            <rFont val="Tahoma"/>
            <family val="2"/>
          </rPr>
          <t>&lt; 25</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<sst xmlns="http://schemas.openxmlformats.org/spreadsheetml/2006/main" count="1133" uniqueCount="569">
  <si>
    <t>Calculos permanentes</t>
  </si>
  <si>
    <t>Calculos eventuales</t>
  </si>
  <si>
    <t>Esfuerzo Admisible (MPa)</t>
  </si>
  <si>
    <t>Angulo de fricción</t>
  </si>
  <si>
    <r>
      <t>Cohesión (kN/m</t>
    </r>
    <r>
      <rPr>
        <vertAlign val="superscript"/>
        <sz val="7"/>
        <color theme="1"/>
        <rFont val="Calibri"/>
        <family val="2"/>
        <scheme val="minor"/>
      </rPr>
      <t>2</t>
    </r>
    <r>
      <rPr>
        <sz val="7"/>
        <color theme="1"/>
        <rFont val="Calibri"/>
        <family val="2"/>
        <scheme val="minor"/>
      </rPr>
      <t>)</t>
    </r>
  </si>
  <si>
    <t>C (kgf)</t>
  </si>
  <si>
    <t>Angulo cono arrancamiento</t>
  </si>
  <si>
    <t>Fx equiv (kg)</t>
  </si>
  <si>
    <t>Fy equiv (kg)</t>
  </si>
  <si>
    <t>T (kgf)</t>
  </si>
  <si>
    <t>C (kN)</t>
  </si>
  <si>
    <t>T (kN)</t>
  </si>
  <si>
    <t>Pata a la que aplica la reacción</t>
  </si>
  <si>
    <t>Fx long (kN)</t>
  </si>
  <si>
    <t>Compresión</t>
  </si>
  <si>
    <t>Fy trans (kN)</t>
  </si>
  <si>
    <t>Tracción</t>
  </si>
  <si>
    <t>Factor mayoración Cargas</t>
  </si>
  <si>
    <t>C</t>
  </si>
  <si>
    <t>GEOMETRÍA DEL PEDESTAL</t>
  </si>
  <si>
    <t>Angulo pata torre tridimensional</t>
  </si>
  <si>
    <t>Cambiar la dimensión de la zapata</t>
  </si>
  <si>
    <t>Barra diámetro</t>
  </si>
  <si>
    <t>Sección mm2</t>
  </si>
  <si>
    <t>Masa</t>
  </si>
  <si>
    <t>Excentricidad carga vertical (m) x=y</t>
  </si>
  <si>
    <t>Fundación insuficiente</t>
  </si>
  <si>
    <t>REACCIONES PARA DISEÑO DE ZAPATA PERMANENTES</t>
  </si>
  <si>
    <t>Ojo hay problema con el volcamiento</t>
  </si>
  <si>
    <t>Aumentar el tamaño de la zapata</t>
  </si>
  <si>
    <t>REACCIONES PARA DISEÑO DE ZAPATA EVENTUALES</t>
  </si>
  <si>
    <t>Co (m)</t>
  </si>
  <si>
    <t>Tabla 1</t>
  </si>
  <si>
    <t xml:space="preserve">Figura 1. Valor de Ku </t>
  </si>
  <si>
    <t>Ang friccion suelo</t>
  </si>
  <si>
    <t>GEOMETRÍA ZAPATA Y PEDESTAL</t>
  </si>
  <si>
    <t>f</t>
  </si>
  <si>
    <t>m</t>
  </si>
  <si>
    <t>Profundidad zapata (m)</t>
  </si>
  <si>
    <t>G altura uñeta (m)</t>
  </si>
  <si>
    <t>H (m) altura desnivel losa</t>
  </si>
  <si>
    <t>VERIFICACIONES</t>
  </si>
  <si>
    <r>
      <t>Volúmen hormigón fundación (m</t>
    </r>
    <r>
      <rPr>
        <vertAlign val="superscript"/>
        <sz val="7"/>
        <color theme="1"/>
        <rFont val="Calibri"/>
        <family val="2"/>
        <scheme val="minor"/>
      </rPr>
      <t>3</t>
    </r>
    <r>
      <rPr>
        <sz val="7"/>
        <color theme="1"/>
        <rFont val="Calibri"/>
        <family val="2"/>
        <scheme val="minor"/>
      </rPr>
      <t>)</t>
    </r>
  </si>
  <si>
    <t>Peso hormigón zapata, Wf (kN)</t>
  </si>
  <si>
    <t>Peso cono tierra, Ws (kN)</t>
  </si>
  <si>
    <t>Factor seguridad arrancamiento FSc</t>
  </si>
  <si>
    <t>FS límite (1.1*FS may cargas)</t>
  </si>
  <si>
    <t>Fuerza normal (kN)</t>
  </si>
  <si>
    <r>
      <rPr>
        <sz val="7"/>
        <color theme="1"/>
        <rFont val="Calibri"/>
        <family val="2"/>
      </rPr>
      <t xml:space="preserve">Presión perimetro corte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</si>
  <si>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r>
      <rPr>
        <sz val="7"/>
        <color theme="1"/>
        <rFont val="Calibri"/>
        <family val="2"/>
      </rPr>
      <t xml:space="preserve">Presión uñeta </t>
    </r>
    <r>
      <rPr>
        <sz val="7"/>
        <color theme="1"/>
        <rFont val="Symbol"/>
        <family val="1"/>
        <charset val="2"/>
      </rPr>
      <t>s</t>
    </r>
    <r>
      <rPr>
        <sz val="7"/>
        <color theme="1"/>
        <rFont val="Calibri"/>
        <family val="2"/>
        <scheme val="minor"/>
      </rPr>
      <t xml:space="preserve"> pc (kN/m</t>
    </r>
    <r>
      <rPr>
        <vertAlign val="superscript"/>
        <sz val="7"/>
        <color theme="1"/>
        <rFont val="Calibri"/>
        <family val="2"/>
        <scheme val="minor"/>
      </rPr>
      <t>2</t>
    </r>
    <r>
      <rPr>
        <sz val="7"/>
        <color theme="1"/>
        <rFont val="Calibri"/>
        <family val="2"/>
        <scheme val="minor"/>
      </rPr>
      <t>)</t>
    </r>
  </si>
  <si>
    <t>m (tabla 1)</t>
  </si>
  <si>
    <t>Ku (sacado figura 1)</t>
  </si>
  <si>
    <t>Qu (kN)</t>
  </si>
  <si>
    <t>CASO 1</t>
  </si>
  <si>
    <t>Cargas permanentes</t>
  </si>
  <si>
    <t>W c1 (kN)</t>
  </si>
  <si>
    <t>Momento longitudinal basal, mL (kNm)</t>
  </si>
  <si>
    <t>Momento transversal basal, mT (kNm)</t>
  </si>
  <si>
    <t>Ml-0,125*A*Wc1</t>
  </si>
  <si>
    <t>Mt-0,125*A*Wc1</t>
  </si>
  <si>
    <t>P=0,75*Wc1+Wf+C</t>
  </si>
  <si>
    <t>eL (m)</t>
  </si>
  <si>
    <t>eT (m)</t>
  </si>
  <si>
    <t>A/6 (m)</t>
  </si>
  <si>
    <t>eL+eT (m)</t>
  </si>
  <si>
    <t>CASO 2</t>
  </si>
  <si>
    <t>W c2 (kN)</t>
  </si>
  <si>
    <t>Ml-0,167*A*Wc1</t>
  </si>
  <si>
    <t>Mt-0,167*A*Wc1</t>
  </si>
  <si>
    <t>P=0,50*Wc2+Wf+C</t>
  </si>
  <si>
    <t>Cargas eventuales</t>
  </si>
  <si>
    <t>P=0,50*Wc1+Wf+C</t>
  </si>
  <si>
    <r>
      <t>((ex/A)</t>
    </r>
    <r>
      <rPr>
        <vertAlign val="superscript"/>
        <sz val="7"/>
        <color theme="1"/>
        <rFont val="Calibri"/>
        <family val="2"/>
        <scheme val="minor"/>
      </rPr>
      <t>2</t>
    </r>
    <r>
      <rPr>
        <sz val="7"/>
        <color theme="1"/>
        <rFont val="Calibri"/>
        <family val="2"/>
        <scheme val="minor"/>
      </rPr>
      <t>+(ey/A)</t>
    </r>
    <r>
      <rPr>
        <vertAlign val="superscript"/>
        <sz val="7"/>
        <color theme="1"/>
        <rFont val="Calibri"/>
        <family val="2"/>
        <scheme val="minor"/>
      </rPr>
      <t>2</t>
    </r>
    <r>
      <rPr>
        <sz val="7"/>
        <color theme="1"/>
        <rFont val="Calibri"/>
        <family val="2"/>
        <scheme val="minor"/>
      </rPr>
      <t>)</t>
    </r>
    <r>
      <rPr>
        <vertAlign val="superscript"/>
        <sz val="7"/>
        <color theme="1"/>
        <rFont val="Calibri"/>
        <family val="2"/>
        <scheme val="minor"/>
      </rPr>
      <t>0.5</t>
    </r>
  </si>
  <si>
    <t>W/2</t>
  </si>
  <si>
    <t>1,25(Ml-0,33A(T-Wf)/(0,67A)</t>
  </si>
  <si>
    <t>1,25(Mt-0,33A(T-Wf)/(0,67A)</t>
  </si>
  <si>
    <t>Mom long basal, mL (kNm)</t>
  </si>
  <si>
    <t>Mom trans basal, mT (kNm)</t>
  </si>
  <si>
    <t>P (kN)</t>
  </si>
  <si>
    <r>
      <t>A (m</t>
    </r>
    <r>
      <rPr>
        <vertAlign val="superscript"/>
        <sz val="7"/>
        <color theme="1"/>
        <rFont val="Calibri"/>
        <family val="2"/>
        <scheme val="minor"/>
      </rPr>
      <t>2</t>
    </r>
    <r>
      <rPr>
        <sz val="7"/>
        <color theme="1"/>
        <rFont val="Calibri"/>
        <family val="2"/>
        <scheme val="minor"/>
      </rPr>
      <t>)</t>
    </r>
  </si>
  <si>
    <t>ex/A</t>
  </si>
  <si>
    <t>ey/A</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</si>
  <si>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t>
    </r>
  </si>
  <si>
    <t>Esf. Admisible (kPa)</t>
  </si>
  <si>
    <t>DISEÑO ESTRUCTURAL</t>
  </si>
  <si>
    <t>ARMADURA DE LA LOSA DE LA ZAPATA</t>
  </si>
  <si>
    <t>Capacidad compresión Conc (MPa)</t>
  </si>
  <si>
    <t>Resistencia tracción acero (MPa)</t>
  </si>
  <si>
    <t>Recubrimiento acero losa(m)</t>
  </si>
  <si>
    <t>Recubrimiento acero losa (m)</t>
  </si>
  <si>
    <t>d (m)</t>
  </si>
  <si>
    <t>b (m)</t>
  </si>
  <si>
    <t>FN (kN)</t>
  </si>
  <si>
    <t>FT (kN)</t>
  </si>
  <si>
    <t>Me (kNm)</t>
  </si>
  <si>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t>
    </r>
  </si>
  <si>
    <t>l (m)</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</si>
  <si>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t</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</si>
  <si>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</si>
  <si>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MT (kNm)</t>
  </si>
  <si>
    <t>Mpp (kNm)</t>
  </si>
  <si>
    <t xml:space="preserve">r </t>
  </si>
  <si>
    <t>Barra No</t>
  </si>
  <si>
    <t>Número de barras</t>
  </si>
  <si>
    <t>Sep entre barras (cm)</t>
  </si>
  <si>
    <t>Revisión a cortante unidireccional</t>
  </si>
  <si>
    <t>Vu (kN)</t>
  </si>
  <si>
    <r>
      <rPr>
        <sz val="7"/>
        <color theme="1"/>
        <rFont val="Symbol"/>
        <family val="1"/>
        <charset val="2"/>
      </rPr>
      <t>f</t>
    </r>
    <r>
      <rPr>
        <sz val="7"/>
        <color theme="1"/>
        <rFont val="Calibri"/>
        <family val="2"/>
        <scheme val="minor"/>
      </rPr>
      <t xml:space="preserve"> Vc (kPa)</t>
    </r>
  </si>
  <si>
    <t>Cambiar el espesor de la zapata o el ancho</t>
  </si>
  <si>
    <t>Vu</t>
  </si>
  <si>
    <r>
      <rPr>
        <sz val="7"/>
        <color theme="1"/>
        <rFont val="Symbol"/>
        <family val="1"/>
        <charset val="2"/>
      </rPr>
      <t>f</t>
    </r>
    <r>
      <rPr>
        <sz val="7"/>
        <color theme="1"/>
        <rFont val="Calibri"/>
        <family val="2"/>
        <scheme val="minor"/>
      </rPr>
      <t xml:space="preserve"> Vc</t>
    </r>
  </si>
  <si>
    <t>Revisión punzonamiento</t>
  </si>
  <si>
    <r>
      <rPr>
        <sz val="7"/>
        <color theme="1"/>
        <rFont val="Symbol"/>
        <family val="1"/>
        <charset val="2"/>
      </rPr>
      <t>s</t>
    </r>
    <r>
      <rPr>
        <sz val="7"/>
        <color theme="1"/>
        <rFont val="Calibri"/>
        <family val="2"/>
        <scheme val="minor"/>
      </rPr>
      <t xml:space="preserve"> </t>
    </r>
    <r>
      <rPr>
        <vertAlign val="subscript"/>
        <sz val="7"/>
        <color theme="1"/>
        <rFont val="Calibri"/>
        <family val="2"/>
        <scheme val="minor"/>
      </rPr>
      <t>prom</t>
    </r>
    <r>
      <rPr>
        <sz val="7"/>
        <color theme="1"/>
        <rFont val="Calibri"/>
        <family val="2"/>
        <scheme val="minor"/>
      </rPr>
      <t xml:space="preserve"> (kN/m</t>
    </r>
    <r>
      <rPr>
        <vertAlign val="superscript"/>
        <sz val="7"/>
        <color theme="1"/>
        <rFont val="Calibri"/>
        <family val="2"/>
        <scheme val="minor"/>
      </rPr>
      <t>2</t>
    </r>
    <r>
      <rPr>
        <sz val="7"/>
        <color theme="1"/>
        <rFont val="Calibri"/>
        <family val="2"/>
        <scheme val="minor"/>
      </rPr>
      <t>)</t>
    </r>
  </si>
  <si>
    <t>Vubd (kN)</t>
  </si>
  <si>
    <r>
      <rPr>
        <sz val="7"/>
        <color theme="1"/>
        <rFont val="Symbol"/>
        <family val="1"/>
        <charset val="2"/>
      </rPr>
      <t>f</t>
    </r>
    <r>
      <rPr>
        <sz val="7"/>
        <color theme="1"/>
        <rFont val="Calibri"/>
        <family val="2"/>
        <scheme val="minor"/>
      </rPr>
      <t>v 0,17(1+2/</t>
    </r>
    <r>
      <rPr>
        <sz val="7"/>
        <color theme="1"/>
        <rFont val="Symbol"/>
        <family val="1"/>
        <charset val="2"/>
      </rPr>
      <t>b</t>
    </r>
    <r>
      <rPr>
        <sz val="7"/>
        <color theme="1"/>
        <rFont val="Calibri"/>
        <family val="2"/>
        <scheme val="minor"/>
      </rPr>
      <t>)</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</si>
  <si>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0,33</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</si>
  <si>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0,083(</t>
    </r>
    <r>
      <rPr>
        <sz val="7"/>
        <color theme="1"/>
        <rFont val="Symbol"/>
        <family val="1"/>
        <charset val="2"/>
      </rPr>
      <t>a</t>
    </r>
    <r>
      <rPr>
        <vertAlign val="subscript"/>
        <sz val="7"/>
        <color theme="1"/>
        <rFont val="Calibri"/>
        <family val="2"/>
        <scheme val="minor"/>
      </rPr>
      <t>s</t>
    </r>
    <r>
      <rPr>
        <sz val="7"/>
        <color theme="1"/>
        <rFont val="Calibri"/>
        <family val="2"/>
        <scheme val="minor"/>
      </rPr>
      <t>d/b</t>
    </r>
    <r>
      <rPr>
        <vertAlign val="subscript"/>
        <sz val="7"/>
        <color theme="1"/>
        <rFont val="Calibri"/>
        <family val="2"/>
        <scheme val="minor"/>
      </rPr>
      <t>0</t>
    </r>
    <r>
      <rPr>
        <sz val="7"/>
        <color theme="1"/>
        <rFont val="Calibri"/>
        <family val="2"/>
        <scheme val="minor"/>
      </rPr>
      <t>+2)</t>
    </r>
    <r>
      <rPr>
        <sz val="7"/>
        <color theme="1"/>
        <rFont val="Symbol"/>
        <family val="1"/>
        <charset val="2"/>
      </rPr>
      <t>l</t>
    </r>
    <r>
      <rPr>
        <sz val="7"/>
        <color theme="1"/>
        <rFont val="Calibri"/>
        <family val="2"/>
        <scheme val="minor"/>
      </rPr>
      <t>(f'c)</t>
    </r>
    <r>
      <rPr>
        <vertAlign val="superscript"/>
        <sz val="7"/>
        <color theme="1"/>
        <rFont val="Calibri"/>
        <family val="2"/>
        <scheme val="minor"/>
      </rPr>
      <t>0.5</t>
    </r>
    <r>
      <rPr>
        <sz val="7"/>
        <color theme="1"/>
        <rFont val="Calibri"/>
        <family val="2"/>
        <scheme val="minor"/>
      </rPr>
      <t>b</t>
    </r>
    <r>
      <rPr>
        <vertAlign val="subscript"/>
        <sz val="7"/>
        <color theme="1"/>
        <rFont val="Calibri"/>
        <family val="2"/>
        <scheme val="minor"/>
      </rPr>
      <t>0</t>
    </r>
    <r>
      <rPr>
        <sz val="7"/>
        <color theme="1"/>
        <rFont val="Calibri"/>
        <family val="2"/>
        <scheme val="minor"/>
      </rPr>
      <t>d (kN)</t>
    </r>
  </si>
  <si>
    <r>
      <rPr>
        <sz val="7"/>
        <color theme="1"/>
        <rFont val="Symbol"/>
        <family val="1"/>
        <charset val="2"/>
      </rPr>
      <t>f</t>
    </r>
    <r>
      <rPr>
        <sz val="7"/>
        <color theme="1"/>
        <rFont val="Calibri"/>
        <family val="2"/>
        <scheme val="minor"/>
      </rPr>
      <t>v V (kN)</t>
    </r>
  </si>
  <si>
    <t>No cumple por punzonamiento</t>
  </si>
  <si>
    <t>ARMADURA DEL PEDESTAL</t>
  </si>
  <si>
    <t>Refuerzo longitudinal</t>
  </si>
  <si>
    <t>K (kN) Fuerza trans de arranc</t>
  </si>
  <si>
    <t>L (kN) Fuerza long de arranc</t>
  </si>
  <si>
    <t>J (kN) Fuerza de arrancam vert</t>
  </si>
  <si>
    <t>E1 (m) distancia perf de referen</t>
  </si>
  <si>
    <t>E (m) Altura sobresale pedestal</t>
  </si>
  <si>
    <t>Z(m) = E1+E+F</t>
  </si>
  <si>
    <t>C (m)</t>
  </si>
  <si>
    <t>Ex (m)</t>
  </si>
  <si>
    <t>e (m)</t>
  </si>
  <si>
    <t>r (m) recubrimiento</t>
  </si>
  <si>
    <r>
      <t>Fe (cm</t>
    </r>
    <r>
      <rPr>
        <vertAlign val="superscript"/>
        <sz val="7"/>
        <color theme="1"/>
        <rFont val="Calibri"/>
        <family val="2"/>
        <scheme val="minor"/>
      </rPr>
      <t>2</t>
    </r>
    <r>
      <rPr>
        <sz val="7"/>
        <color theme="1"/>
        <rFont val="Calibri"/>
        <family val="2"/>
        <scheme val="minor"/>
      </rPr>
      <t>)</t>
    </r>
  </si>
  <si>
    <t>Cuantía mínima</t>
  </si>
  <si>
    <t>Cuantía requerida</t>
  </si>
  <si>
    <t>Cuantía a suministrar</t>
  </si>
  <si>
    <t>Cantidad de barras</t>
  </si>
  <si>
    <t>Estribos del vástago</t>
  </si>
  <si>
    <t>J (kN)</t>
  </si>
  <si>
    <t>K (kN)</t>
  </si>
  <si>
    <t>L (kN)</t>
  </si>
  <si>
    <t>Vc (kN)</t>
  </si>
  <si>
    <t>0,85*Vc</t>
  </si>
  <si>
    <t>Armadura mínima</t>
  </si>
  <si>
    <t>Número de ramas</t>
  </si>
  <si>
    <t>Separación entre estribos (m)</t>
  </si>
  <si>
    <t>Av (cm2)</t>
  </si>
  <si>
    <t>(Av/s) min  (cm2/cm)</t>
  </si>
  <si>
    <r>
      <t>D/(0.3*fy) (cm</t>
    </r>
    <r>
      <rPr>
        <vertAlign val="superscript"/>
        <sz val="7"/>
        <color theme="1"/>
        <rFont val="Calibri"/>
        <family val="2"/>
        <scheme val="minor"/>
      </rPr>
      <t>2</t>
    </r>
    <r>
      <rPr>
        <sz val="7"/>
        <color theme="1"/>
        <rFont val="Calibri"/>
        <family val="2"/>
        <scheme val="minor"/>
      </rPr>
      <t>/cm)</t>
    </r>
  </si>
  <si>
    <t>Armadura de corte</t>
  </si>
  <si>
    <t>Vs (kN)</t>
  </si>
  <si>
    <t>S min (m)</t>
  </si>
  <si>
    <r>
      <t>Vs/(fy*d)  (cm</t>
    </r>
    <r>
      <rPr>
        <vertAlign val="superscript"/>
        <sz val="7"/>
        <color theme="1"/>
        <rFont val="Calibri"/>
        <family val="2"/>
        <scheme val="minor"/>
      </rPr>
      <t>2</t>
    </r>
    <r>
      <rPr>
        <sz val="7"/>
        <color theme="1"/>
        <rFont val="Calibri"/>
        <family val="2"/>
        <scheme val="minor"/>
      </rPr>
      <t>/cm) requerido</t>
    </r>
  </si>
  <si>
    <t>(Av/s) proporcion (cm2/cm)</t>
  </si>
  <si>
    <t>Cargas temporales</t>
  </si>
  <si>
    <r>
      <t xml:space="preserve">Coeficiente de rozamiento, </t>
    </r>
    <r>
      <rPr>
        <sz val="7"/>
        <color theme="1"/>
        <rFont val="Symbol"/>
        <family val="1"/>
        <charset val="2"/>
      </rPr>
      <t>m</t>
    </r>
  </si>
  <si>
    <t>Momento volcador long (kN-m)</t>
  </si>
  <si>
    <t>FS</t>
  </si>
  <si>
    <t>Momento estabilizador  (kN-m)</t>
  </si>
  <si>
    <t>e. Verificación al volcamiento segundo método</t>
  </si>
  <si>
    <t>Lado 1 del triángulo (m)</t>
  </si>
  <si>
    <t>Lado 2 del triángulo (m)</t>
  </si>
  <si>
    <r>
      <rPr>
        <sz val="7"/>
        <color theme="1"/>
        <rFont val="Symbol"/>
        <family val="1"/>
        <charset val="2"/>
      </rPr>
      <t>s</t>
    </r>
    <r>
      <rPr>
        <sz val="7"/>
        <color theme="1"/>
        <rFont val="Calibri"/>
        <family val="2"/>
        <scheme val="minor"/>
      </rPr>
      <t xml:space="preserve"> max (kN/m</t>
    </r>
    <r>
      <rPr>
        <vertAlign val="superscript"/>
        <sz val="7"/>
        <color theme="1"/>
        <rFont val="Calibri"/>
        <family val="2"/>
        <scheme val="minor"/>
      </rPr>
      <t>2</t>
    </r>
    <r>
      <rPr>
        <sz val="7"/>
        <color theme="1"/>
        <rFont val="Calibri"/>
        <family val="2"/>
        <scheme val="minor"/>
      </rPr>
      <t>) (4)</t>
    </r>
  </si>
  <si>
    <r>
      <rPr>
        <sz val="7"/>
        <color theme="1"/>
        <rFont val="Symbol"/>
        <family val="1"/>
        <charset val="2"/>
      </rPr>
      <t>s</t>
    </r>
    <r>
      <rPr>
        <sz val="7"/>
        <color theme="1"/>
        <rFont val="Calibri"/>
        <family val="2"/>
        <scheme val="minor"/>
      </rPr>
      <t xml:space="preserve"> min (kN/m</t>
    </r>
    <r>
      <rPr>
        <vertAlign val="superscript"/>
        <sz val="7"/>
        <color theme="1"/>
        <rFont val="Calibri"/>
        <family val="2"/>
        <scheme val="minor"/>
      </rPr>
      <t>2</t>
    </r>
    <r>
      <rPr>
        <sz val="7"/>
        <color theme="1"/>
        <rFont val="Calibri"/>
        <family val="2"/>
        <scheme val="minor"/>
      </rPr>
      <t>) (1)</t>
    </r>
  </si>
  <si>
    <r>
      <rPr>
        <sz val="7"/>
        <color theme="1"/>
        <rFont val="Symbol"/>
        <family val="1"/>
        <charset val="2"/>
      </rPr>
      <t>s</t>
    </r>
    <r>
      <rPr>
        <sz val="7"/>
        <color theme="1"/>
        <rFont val="Calibri"/>
        <family val="2"/>
        <scheme val="minor"/>
      </rPr>
      <t xml:space="preserve"> 2 (kN/m</t>
    </r>
    <r>
      <rPr>
        <vertAlign val="superscript"/>
        <sz val="7"/>
        <color theme="1"/>
        <rFont val="Calibri"/>
        <family val="2"/>
        <scheme val="minor"/>
      </rPr>
      <t>2</t>
    </r>
    <r>
      <rPr>
        <sz val="7"/>
        <color theme="1"/>
        <rFont val="Calibri"/>
        <family val="2"/>
        <scheme val="minor"/>
      </rPr>
      <t>) (2)</t>
    </r>
  </si>
  <si>
    <r>
      <rPr>
        <sz val="7"/>
        <color theme="1"/>
        <rFont val="Symbol"/>
        <family val="1"/>
        <charset val="2"/>
      </rPr>
      <t>s</t>
    </r>
    <r>
      <rPr>
        <sz val="7"/>
        <color theme="1"/>
        <rFont val="Calibri"/>
        <family val="2"/>
        <scheme val="minor"/>
      </rPr>
      <t xml:space="preserve"> 3 (kN/m</t>
    </r>
    <r>
      <rPr>
        <vertAlign val="superscript"/>
        <sz val="7"/>
        <color theme="1"/>
        <rFont val="Calibri"/>
        <family val="2"/>
        <scheme val="minor"/>
      </rPr>
      <t>2</t>
    </r>
    <r>
      <rPr>
        <sz val="7"/>
        <color theme="1"/>
        <rFont val="Calibri"/>
        <family val="2"/>
        <scheme val="minor"/>
      </rPr>
      <t>) (3)</t>
    </r>
  </si>
  <si>
    <t>Área no apoyada (m2)</t>
  </si>
  <si>
    <t>Ancho de la fundación (cm), A</t>
  </si>
  <si>
    <t>Profundidad zapata (cm), P</t>
  </si>
  <si>
    <t>DIÁMETRO</t>
  </si>
  <si>
    <t>LARGO TOTAL (m)</t>
  </si>
  <si>
    <t>PESO (kg)</t>
  </si>
  <si>
    <t>Espesor zapata (cm), E</t>
  </si>
  <si>
    <t>Ancho del pedestal (cm), EP</t>
  </si>
  <si>
    <t>TORRE E-100A (ALTURA DE PEDESTAL 25 cm)</t>
  </si>
  <si>
    <t>Altura que sobresale pedes (cm), AP</t>
  </si>
  <si>
    <t>MARCA</t>
  </si>
  <si>
    <t xml:space="preserve">TIPO </t>
  </si>
  <si>
    <t>DIMENSIONES PARCIALES EN cm</t>
  </si>
  <si>
    <t>LARGO EN m</t>
  </si>
  <si>
    <t>Profundidad del lleno (cm), P-E</t>
  </si>
  <si>
    <t>A</t>
  </si>
  <si>
    <t>B</t>
  </si>
  <si>
    <t>D</t>
  </si>
  <si>
    <t>E</t>
  </si>
  <si>
    <t>F</t>
  </si>
  <si>
    <t>PARCIAL</t>
  </si>
  <si>
    <t>TOTAL</t>
  </si>
  <si>
    <t>Excen fondo centro zapata-perf ref (cm), EX</t>
  </si>
  <si>
    <t>Pendiente, PEN</t>
  </si>
  <si>
    <t>EP/2 (cm)</t>
  </si>
  <si>
    <t>(A-EP)/2 (cm)</t>
  </si>
  <si>
    <t>(A-EP)/2-EX (cm)</t>
  </si>
  <si>
    <t>REQ.</t>
  </si>
  <si>
    <t>CANT</t>
  </si>
  <si>
    <t>DIAM.</t>
  </si>
  <si>
    <t>mm</t>
  </si>
  <si>
    <t>CANTIDADES PARA 1 PATA</t>
  </si>
  <si>
    <t>P 0,25</t>
  </si>
  <si>
    <t>ALTURA DE PEDESTAL 50 cm, 1 PATA</t>
  </si>
  <si>
    <t>PEDESTAL 25 cm</t>
  </si>
  <si>
    <t xml:space="preserve">VOLUMEN DE HORMIGÓN Y EXCAVACIÓN </t>
  </si>
  <si>
    <t>PEDESTAL 50 cm</t>
  </si>
  <si>
    <t>PEDESTAL 75 cm</t>
  </si>
  <si>
    <t>PEDESTAL 100 cm</t>
  </si>
  <si>
    <t>DIMENSIONES ZAPATAS TORRE TIPO 66AR.60 (11 m)</t>
  </si>
  <si>
    <t>DIMENSIONES ZAPATAS TORRE TIPO</t>
  </si>
  <si>
    <t>Diseñar por cortante</t>
  </si>
  <si>
    <t>Mx (kNm)</t>
  </si>
  <si>
    <t>My (kNm)</t>
  </si>
  <si>
    <t>área apoyada</t>
  </si>
  <si>
    <t>Ml+0,33*A*(T-Wf)</t>
  </si>
  <si>
    <t>Mt+0,33*A*(T-Wf)</t>
  </si>
  <si>
    <t>1,25(Ml+0,33A(T-Wf)/(0,67A)</t>
  </si>
  <si>
    <t>1,25(Mt+0,33A(T-Wf)/(0,67A)</t>
  </si>
  <si>
    <t>Me' (kNm)</t>
  </si>
  <si>
    <t>Separación pata +0</t>
  </si>
  <si>
    <t>Hay superposición</t>
  </si>
  <si>
    <t>No hay superposición</t>
  </si>
  <si>
    <t>Lado superior</t>
  </si>
  <si>
    <r>
      <t>Peso unitario suelo arrancamiento (kN/m</t>
    </r>
    <r>
      <rPr>
        <vertAlign val="superscript"/>
        <sz val="7"/>
        <color theme="1"/>
        <rFont val="Calibri"/>
        <family val="2"/>
        <scheme val="minor"/>
      </rPr>
      <t>3</t>
    </r>
    <r>
      <rPr>
        <sz val="7"/>
        <color theme="1"/>
        <rFont val="Calibri"/>
        <family val="2"/>
        <scheme val="minor"/>
      </rPr>
      <t>)</t>
    </r>
  </si>
  <si>
    <r>
      <t>Peso unit hormigón arrancamiento (kN/m</t>
    </r>
    <r>
      <rPr>
        <vertAlign val="superscript"/>
        <sz val="7"/>
        <color theme="1"/>
        <rFont val="Calibri"/>
        <family val="2"/>
        <scheme val="minor"/>
      </rPr>
      <t>3</t>
    </r>
    <r>
      <rPr>
        <sz val="7"/>
        <color theme="1"/>
        <rFont val="Calibri"/>
        <family val="2"/>
        <scheme val="minor"/>
      </rPr>
      <t>)</t>
    </r>
  </si>
  <si>
    <r>
      <t>Peso unitario suelo aplastamiento (kN/m</t>
    </r>
    <r>
      <rPr>
        <vertAlign val="superscript"/>
        <sz val="7"/>
        <color theme="1"/>
        <rFont val="Calibri"/>
        <family val="2"/>
        <scheme val="minor"/>
      </rPr>
      <t>3</t>
    </r>
    <r>
      <rPr>
        <sz val="7"/>
        <color theme="1"/>
        <rFont val="Calibri"/>
        <family val="2"/>
        <scheme val="minor"/>
      </rPr>
      <t>)</t>
    </r>
  </si>
  <si>
    <r>
      <t>Peso unit hormigón aplastamiento (kN/m</t>
    </r>
    <r>
      <rPr>
        <vertAlign val="superscript"/>
        <sz val="7"/>
        <color theme="1"/>
        <rFont val="Calibri"/>
        <family val="2"/>
        <scheme val="minor"/>
      </rPr>
      <t>3</t>
    </r>
    <r>
      <rPr>
        <sz val="7"/>
        <color theme="1"/>
        <rFont val="Calibri"/>
        <family val="2"/>
        <scheme val="minor"/>
      </rPr>
      <t>)</t>
    </r>
  </si>
  <si>
    <t>Qu zapata cuadrada</t>
  </si>
  <si>
    <t>MÁS CAPACIDAD EN ZAPATA CUADRADA</t>
  </si>
  <si>
    <t>d equ 1 =</t>
  </si>
  <si>
    <t>d equ 2 =</t>
  </si>
  <si>
    <t>en distancia horizontal d</t>
  </si>
  <si>
    <t>en distancia horizontal d/2</t>
  </si>
  <si>
    <t>A (m) Ancho zapata</t>
  </si>
  <si>
    <t>I (m) Espesor zapata</t>
  </si>
  <si>
    <t>E (m) Altura sobresale  pedestal</t>
  </si>
  <si>
    <t>B (m) Ancho inferior pedestal</t>
  </si>
  <si>
    <t>D (m) Ancho pedestal</t>
  </si>
  <si>
    <t>a =</t>
  </si>
  <si>
    <t>b =</t>
  </si>
  <si>
    <t>c =</t>
  </si>
  <si>
    <t>h =</t>
  </si>
  <si>
    <t>Vol superp (m3) =</t>
  </si>
  <si>
    <t>vol rellen =</t>
  </si>
  <si>
    <t>vol exca =</t>
  </si>
  <si>
    <t>Pend ped=</t>
  </si>
  <si>
    <t>Pend los=</t>
  </si>
  <si>
    <t>prof ref long =</t>
  </si>
  <si>
    <t>Total (+5% de pérdida)</t>
  </si>
  <si>
    <t>Nombre de la Torre</t>
  </si>
  <si>
    <t>Suelo</t>
  </si>
  <si>
    <t>3F</t>
  </si>
  <si>
    <t>= 1 ton</t>
  </si>
  <si>
    <t>Unidad</t>
  </si>
  <si>
    <t>Valor-Input</t>
  </si>
  <si>
    <t>Valor Transelec</t>
  </si>
  <si>
    <t>c</t>
  </si>
  <si>
    <t>Cohesion</t>
  </si>
  <si>
    <t>kN/m2</t>
  </si>
  <si>
    <t>Ang fricción interna</t>
  </si>
  <si>
    <t>°</t>
  </si>
  <si>
    <t>b</t>
  </si>
  <si>
    <t>Ang Cono de arrancamiento</t>
  </si>
  <si>
    <r>
      <t>g</t>
    </r>
    <r>
      <rPr>
        <sz val="11"/>
        <color theme="1"/>
        <rFont val="Gadugi"/>
        <family val="2"/>
      </rPr>
      <t>s</t>
    </r>
  </si>
  <si>
    <t>Peso unitario al arrancamiento</t>
  </si>
  <si>
    <t>kN/m3</t>
  </si>
  <si>
    <t>Peso unitario al Aplastamiento</t>
  </si>
  <si>
    <r>
      <t>g</t>
    </r>
    <r>
      <rPr>
        <sz val="11"/>
        <color theme="1"/>
        <rFont val="Gadugi"/>
        <family val="2"/>
      </rPr>
      <t>c</t>
    </r>
  </si>
  <si>
    <t>Peso unitario del hormigón al arrancamiento</t>
  </si>
  <si>
    <t>Peso unitario del hormigón al aplastamiento</t>
  </si>
  <si>
    <r>
      <t>s</t>
    </r>
    <r>
      <rPr>
        <sz val="11"/>
        <color theme="1"/>
        <rFont val="Gadugi"/>
        <family val="2"/>
      </rPr>
      <t>adm</t>
    </r>
  </si>
  <si>
    <t>Presión admisible del suelo</t>
  </si>
  <si>
    <t>kPa</t>
  </si>
  <si>
    <t>Presión admisible del suelo (Sismo)</t>
  </si>
  <si>
    <t>d</t>
  </si>
  <si>
    <t>Ang de fricción suelo estructura</t>
  </si>
  <si>
    <t>coef de fricción suelo estructura</t>
  </si>
  <si>
    <t>Kv</t>
  </si>
  <si>
    <t>Balasto vertical - Cb</t>
  </si>
  <si>
    <t>Kh</t>
  </si>
  <si>
    <t>Balasto horizontal - Ct</t>
  </si>
  <si>
    <t>Valor</t>
  </si>
  <si>
    <t>Balasto vertical</t>
  </si>
  <si>
    <t>Balasto horizontal</t>
  </si>
  <si>
    <t xml:space="preserve"> </t>
  </si>
  <si>
    <t>Tabla Pg 7</t>
  </si>
  <si>
    <t>6C</t>
  </si>
  <si>
    <t>R</t>
  </si>
  <si>
    <t>G</t>
  </si>
  <si>
    <t>S</t>
  </si>
  <si>
    <t>M</t>
  </si>
  <si>
    <t>Tipo de suelo</t>
  </si>
  <si>
    <t>Forma de trabajo</t>
  </si>
  <si>
    <t>Ang fricción</t>
  </si>
  <si>
    <t>Presión admisible neta</t>
  </si>
  <si>
    <t>Presión neta horizontal</t>
  </si>
  <si>
    <t>Und</t>
  </si>
  <si>
    <t>-</t>
  </si>
  <si>
    <t>[t/m2]</t>
  </si>
  <si>
    <t>[°]</t>
  </si>
  <si>
    <t>Anclaje</t>
  </si>
  <si>
    <t>NF bajo sello</t>
  </si>
  <si>
    <t>R agrietada</t>
  </si>
  <si>
    <t>C y F</t>
  </si>
  <si>
    <t xml:space="preserve">S </t>
  </si>
  <si>
    <t xml:space="preserve">R </t>
  </si>
  <si>
    <t>GC/M</t>
  </si>
  <si>
    <t>4F</t>
  </si>
  <si>
    <t>SC/M</t>
  </si>
  <si>
    <t>4C</t>
  </si>
  <si>
    <t>5F</t>
  </si>
  <si>
    <t>NF sobre sello</t>
  </si>
  <si>
    <t>5C</t>
  </si>
  <si>
    <t>6F</t>
  </si>
  <si>
    <t>7C</t>
  </si>
  <si>
    <t>Separación entre patas (m)</t>
  </si>
  <si>
    <t>a</t>
  </si>
  <si>
    <t>Cortante</t>
  </si>
  <si>
    <t>Punz</t>
  </si>
  <si>
    <t>ku</t>
  </si>
  <si>
    <t>TIPO</t>
  </si>
  <si>
    <t>Materiales de interfaz</t>
  </si>
  <si>
    <t>Sonido de roca limpio</t>
  </si>
  <si>
    <t>0,7</t>
  </si>
  <si>
    <t>Gravilla limpia , mezcla de gravilla y arena , arena gruesa</t>
  </si>
  <si>
    <t>0,55 - 0,6</t>
  </si>
  <si>
    <t>29 - 31</t>
  </si>
  <si>
    <t>Arena fina limpia a media , arena media a gruesa limosa, arena gruesa limosa a gravilla arcillosa</t>
  </si>
  <si>
    <t>0,45 - 0,55</t>
  </si>
  <si>
    <t>Arena fina limpia, arena limosa o limpia arcillosa a media</t>
  </si>
  <si>
    <t>0,35 - 0,45</t>
  </si>
  <si>
    <t>19 - 24</t>
  </si>
  <si>
    <t>Arena fina limosa, limosa o plástica</t>
  </si>
  <si>
    <t>0,30 - 0,30</t>
  </si>
  <si>
    <t>17 - 19</t>
  </si>
  <si>
    <t>Arcilla muy rígido y difícil residual o arcilla pre-consolidada</t>
  </si>
  <si>
    <t>0,40 - 0,50</t>
  </si>
  <si>
    <t>22 - 26</t>
  </si>
  <si>
    <t>Arcilla Media rígida, arcilla rígida y arcilla limosa</t>
  </si>
  <si>
    <t>0,30 - 0,35</t>
  </si>
  <si>
    <r>
      <rPr>
        <sz val="6"/>
        <color rgb="FF000000"/>
        <rFont val="Symbol"/>
        <family val="1"/>
        <charset val="2"/>
      </rPr>
      <t>m</t>
    </r>
    <r>
      <rPr>
        <sz val="6"/>
        <color rgb="FF000000"/>
        <rFont val="Arial"/>
        <family val="2"/>
      </rPr>
      <t>, Factor de fricción</t>
    </r>
    <r>
      <rPr>
        <sz val="6"/>
        <color rgb="FF575B60"/>
        <rFont val="Arial"/>
        <family val="2"/>
      </rPr>
      <t> </t>
    </r>
    <r>
      <rPr>
        <i/>
        <sz val="6"/>
        <color rgb="FF575B60"/>
        <rFont val="Arial"/>
        <family val="2"/>
      </rPr>
      <t>tg</t>
    </r>
    <r>
      <rPr>
        <sz val="6"/>
        <color rgb="FF575B60"/>
        <rFont val="Arial"/>
        <family val="2"/>
      </rPr>
      <t>(</t>
    </r>
    <r>
      <rPr>
        <i/>
        <sz val="6"/>
        <color rgb="FF575B60"/>
        <rFont val="Arial"/>
        <family val="2"/>
      </rPr>
      <t>δ</t>
    </r>
    <r>
      <rPr>
        <sz val="6"/>
        <color rgb="FF575B60"/>
        <rFont val="Arial"/>
        <family val="2"/>
      </rPr>
      <t>)</t>
    </r>
  </si>
  <si>
    <r>
      <t>Ángulo de fricción</t>
    </r>
    <r>
      <rPr>
        <sz val="6"/>
        <color rgb="FF575B60"/>
        <rFont val="Arial"/>
        <family val="2"/>
      </rPr>
      <t> </t>
    </r>
    <r>
      <rPr>
        <i/>
        <sz val="6"/>
        <color rgb="FF575B60"/>
        <rFont val="Arial"/>
        <family val="2"/>
      </rPr>
      <t>δ°</t>
    </r>
  </si>
  <si>
    <r>
      <t xml:space="preserve">Masa de </t>
    </r>
    <r>
      <rPr>
        <b/>
        <sz val="6"/>
        <color rgb="FF000000"/>
        <rFont val="Arial"/>
        <family val="2"/>
      </rPr>
      <t>hormigón</t>
    </r>
    <r>
      <rPr>
        <sz val="6"/>
        <color rgb="FF000000"/>
        <rFont val="Arial"/>
        <family val="2"/>
      </rPr>
      <t xml:space="preserve"> en la seguida base de materiales:</t>
    </r>
  </si>
  <si>
    <t>A)  Arrancamiento por el método del cono de arrancamiento</t>
  </si>
  <si>
    <t>B) Arrancamiento  por el método de Meyerhof y Adams</t>
  </si>
  <si>
    <t>C) Verificación al volcamiento por compresión</t>
  </si>
  <si>
    <t>D) Verificación al volcamiento por tracción</t>
  </si>
  <si>
    <t>E) Verificación a la presión admisible del suelo</t>
  </si>
  <si>
    <r>
      <rPr>
        <sz val="7"/>
        <color theme="1"/>
        <rFont val="Symbol"/>
        <family val="1"/>
        <charset val="2"/>
      </rPr>
      <t>r</t>
    </r>
    <r>
      <rPr>
        <sz val="7"/>
        <color theme="1"/>
        <rFont val="Calibri"/>
        <family val="2"/>
        <scheme val="minor"/>
      </rPr>
      <t xml:space="preserve"> max</t>
    </r>
  </si>
  <si>
    <r>
      <rPr>
        <sz val="7"/>
        <color theme="1"/>
        <rFont val="Symbol"/>
        <family val="1"/>
        <charset val="2"/>
      </rPr>
      <t>r</t>
    </r>
    <r>
      <rPr>
        <sz val="7"/>
        <color theme="1"/>
        <rFont val="Calibri"/>
        <family val="2"/>
        <scheme val="minor"/>
      </rPr>
      <t xml:space="preserve"> total</t>
    </r>
  </si>
  <si>
    <t>Sep centrales (cm)</t>
  </si>
  <si>
    <t>Sep final al recubrimiento (cm)</t>
  </si>
  <si>
    <t>F) Verificación al deslizamiento</t>
  </si>
  <si>
    <t>C ancho terraza (m)</t>
  </si>
  <si>
    <t>x</t>
  </si>
  <si>
    <t>Tramo recto cuña</t>
  </si>
  <si>
    <t>Sep entre estribos (cm)</t>
  </si>
  <si>
    <t>l1 (m) - recub</t>
  </si>
  <si>
    <t>l2 (m) - recub</t>
  </si>
  <si>
    <t>n2</t>
  </si>
  <si>
    <t>Sep intermedia (cm)</t>
  </si>
  <si>
    <t>Terraza</t>
  </si>
  <si>
    <t>Tramo en pendiente</t>
  </si>
  <si>
    <t>d (m) distancia libre 1 D-D</t>
  </si>
  <si>
    <t>d (m) distancia libre 2 B-B</t>
  </si>
  <si>
    <t>KV</t>
  </si>
  <si>
    <t>KH</t>
  </si>
  <si>
    <t xml:space="preserve">CUBICACIÓN DE ACERO POR PATA </t>
  </si>
  <si>
    <t>suelo</t>
  </si>
  <si>
    <t>Separación ex (m)</t>
  </si>
  <si>
    <t>Esfuerzo Admisible sism (MPa)</t>
  </si>
  <si>
    <t>A - Arranc cono</t>
  </si>
  <si>
    <t>B - Arranc M&amp;A</t>
  </si>
  <si>
    <t>C - volc comp</t>
  </si>
  <si>
    <t>D - volc tracc</t>
  </si>
  <si>
    <r>
      <t xml:space="preserve">E - </t>
    </r>
    <r>
      <rPr>
        <sz val="6"/>
        <color theme="1"/>
        <rFont val="Symbol"/>
        <family val="1"/>
        <charset val="2"/>
      </rPr>
      <t>s</t>
    </r>
    <r>
      <rPr>
        <sz val="6"/>
        <color theme="1"/>
        <rFont val="Calibri"/>
        <family val="2"/>
        <scheme val="minor"/>
      </rPr>
      <t xml:space="preserve"> adm</t>
    </r>
  </si>
  <si>
    <t>F - desliz</t>
  </si>
  <si>
    <t>I</t>
  </si>
  <si>
    <t>I+H</t>
  </si>
  <si>
    <t>I+H+G</t>
  </si>
  <si>
    <t>D2</t>
  </si>
  <si>
    <t>D2+E</t>
  </si>
  <si>
    <t>i</t>
  </si>
  <si>
    <t>i+D</t>
  </si>
  <si>
    <t>i+Dinf-Terraza</t>
  </si>
  <si>
    <t>i + Dinf</t>
  </si>
  <si>
    <t>y</t>
  </si>
  <si>
    <t>Cota</t>
  </si>
  <si>
    <t>Fctr</t>
  </si>
  <si>
    <t>Terreno Iz</t>
  </si>
  <si>
    <t>Dinf</t>
  </si>
  <si>
    <t>I+G+H</t>
  </si>
  <si>
    <t>d (cm) distancia entre barras 1 D-D</t>
  </si>
  <si>
    <t>d (cm) distancia entre barras 2 B-B</t>
  </si>
  <si>
    <t>Cuantía fraguado</t>
  </si>
  <si>
    <t>Cantidad de barras Pedestal</t>
  </si>
  <si>
    <t>Cantidad de barras Cu-a</t>
  </si>
  <si>
    <r>
      <t>Area Fe requerida Pedestal (cm</t>
    </r>
    <r>
      <rPr>
        <vertAlign val="superscript"/>
        <sz val="7"/>
        <color theme="1"/>
        <rFont val="Calibri"/>
        <family val="2"/>
        <scheme val="minor"/>
      </rPr>
      <t>2</t>
    </r>
    <r>
      <rPr>
        <sz val="7"/>
        <color theme="1"/>
        <rFont val="Calibri"/>
        <family val="2"/>
        <scheme val="minor"/>
      </rPr>
      <t>)</t>
    </r>
  </si>
  <si>
    <r>
      <t>Area Fe requerida Cu-a (cm</t>
    </r>
    <r>
      <rPr>
        <vertAlign val="superscript"/>
        <sz val="7"/>
        <color theme="1"/>
        <rFont val="Calibri"/>
        <family val="2"/>
        <scheme val="minor"/>
      </rPr>
      <t>2</t>
    </r>
    <r>
      <rPr>
        <sz val="7"/>
        <color theme="1"/>
        <rFont val="Calibri"/>
        <family val="2"/>
        <scheme val="minor"/>
      </rPr>
      <t>)</t>
    </r>
  </si>
  <si>
    <t>Cantidad de barras por cara Cu-a</t>
  </si>
  <si>
    <t>altura en la posicion del recubrimiento</t>
  </si>
  <si>
    <t>hx</t>
  </si>
  <si>
    <t>hy</t>
  </si>
  <si>
    <t>H'</t>
  </si>
  <si>
    <t>Check</t>
  </si>
  <si>
    <t>Cos(A)</t>
  </si>
  <si>
    <t>?</t>
  </si>
  <si>
    <t>Tan(A)</t>
  </si>
  <si>
    <t>Adicional hacia debajo de H</t>
  </si>
  <si>
    <t>Medir selección cm</t>
  </si>
  <si>
    <t>y2</t>
  </si>
  <si>
    <t xml:space="preserve">a  </t>
  </si>
  <si>
    <t>VERIFICACION ROTURA DEL CONCRETO</t>
  </si>
  <si>
    <t>l voladizo</t>
  </si>
  <si>
    <r>
      <rPr>
        <sz val="7"/>
        <color theme="1"/>
        <rFont val="Symbol"/>
        <family val="1"/>
        <charset val="2"/>
      </rPr>
      <t>s</t>
    </r>
    <r>
      <rPr>
        <sz val="7"/>
        <color theme="1"/>
        <rFont val="Calibri"/>
        <family val="2"/>
        <scheme val="minor"/>
      </rPr>
      <t xml:space="preserve"> tracc (MPa</t>
    </r>
    <r>
      <rPr>
        <sz val="7"/>
        <color theme="1"/>
        <rFont val="Calibri"/>
        <family val="2"/>
        <scheme val="minor"/>
      </rPr>
      <t>)</t>
    </r>
  </si>
  <si>
    <t>DIMENSIONES EN cm (S.I.C.).</t>
  </si>
  <si>
    <t>N.T.N.: NIVEL DE TERRENO NATURAL.</t>
  </si>
  <si>
    <t>EL RELLENO SE DEBERÁ COLOCAR EN CAPAS DE ESPESOR SUELTO NO SUPERIOR A 20 cm .</t>
  </si>
  <si>
    <t>CUANDO EL MATERIAL DE RELLENO CORRESPONDA A ARENAS LIMPIAS HÚMEDAS SIN FINOS, SE DEBERÁ SATURAR CON AGUA PREVIO A LA COMPACTACIÓN DE LA CAPA. EN CASO DE QUE LAS ARENAS SE ENCUENTREN TOTALMENTE SECAS, NO REQUERIRÁ LA ADICIÓN DE AGUA PARA COMPACTAR. SI EL MATERIAL POSEE SUELOS FINOS, DEBERÁ HUMEDECERSE HASTA UNA HUMEDAD TAL QUE PERMITA CREAR TERRONES. SI LA HUMEDAD ES EXCESIVA EL AGUA AFLORARÁ MOSTRANDO MANCHAS EN LA SUPERFICIE COMPACTADA. EN ESTE CASO DEBERÁ DISMINUIRSE EL AGUA Y REPARARSE EL SECTOR CON EXCESO DE HUMEDAD.</t>
  </si>
  <si>
    <t xml:space="preserve">PARA LA EXCAVACIÓN DEBEN SEGUIRSE LAS INDICACIONES DADAS EN EL ESTUDIO DE MECÁNICA DE SUELOS. </t>
  </si>
  <si>
    <t>LAS CANTIDADES ADICIONALES POR LA PENDIENTE DEL TERRENO, EN CASO DE SER NECESARIO, SERÁN DETERMINADAS UNA VEZ HECHAS LAS DIAGONALES DE PATAS.</t>
  </si>
  <si>
    <t>ANTES DEL HORMIGONADO EL SELLO DE FUNDACIÓN DEBERÁ SER RECIBIDO POR LA ITO.</t>
  </si>
  <si>
    <t>EL CURADO DEL HORMIGÓN SE DEBE INICIAR TAN PRONTO HAYA SIDO TERMINADO EL HORMIGONADO DEL ELEMENTO Y SE OBSERVE LA DESAPARICIÓN DE LA HUMEDAD SUPERFICIAL PROVENIENTE DE LA EXUDACIÓN DEL HORMIGÓN.</t>
  </si>
  <si>
    <t>EL DISEÑO DE LA FUNDACIÓN SE HIZO CONSIDERANDO UNA ALTURA DE PEDESTAL SOBRE EL TERRENO MÁXIMA DE 1,00 m. UNA ALTURA MAYOR OBLIGA AL CAMBIO DEL DISEÑO CONSIGNADO EN EN ESTE PLANO.</t>
  </si>
  <si>
    <t>PARA SUELO DE RELLENO SE PODRÁ UTILIZAR EL MATERIAL PROVENIENTE DE LAS EXCAVACIONES QUE ESTÉ LIBRE DE MATERIA ORGÁNICA, RAÍCES Y DE MATERIALES DE DESECHO. NO SE ACEPTARÁN SUELOS CON PESOS ESPECÍFICOS BAJOS TALES COMO “TRUMAOS”, EL TAMAÑO MÁXIMO NO DEBERÁ SER SUPERIOR A 3". ADEMÁS, DEBEN SEGUIRSE LAS INDICACIONES DADAS EN EL ESTUDIO DE MECÁNICA DE SUELOS.</t>
  </si>
  <si>
    <t>SE DEBERÁ VERIFICAR EN CAMPO QUE LOS PARÁMETROS Y TIPO DE SUELO UTILIZADOS EN EL DISEÑO CORRESPONDEN CON LOS ENCONTRADOS IN SITU.</t>
  </si>
  <si>
    <t>COMENTARIO</t>
  </si>
  <si>
    <t>EVENTUAL</t>
  </si>
  <si>
    <t>PERMANENTE</t>
  </si>
  <si>
    <t>Coeficiente de cohesión, C</t>
  </si>
  <si>
    <r>
      <t>Hormigón G10, m</t>
    </r>
    <r>
      <rPr>
        <vertAlign val="superscript"/>
        <sz val="11"/>
        <color theme="1"/>
        <rFont val="Calibri"/>
        <family val="2"/>
        <scheme val="minor"/>
      </rPr>
      <t>3</t>
    </r>
  </si>
  <si>
    <r>
      <t>Excavación, m</t>
    </r>
    <r>
      <rPr>
        <vertAlign val="superscript"/>
        <sz val="11"/>
        <color theme="1"/>
        <rFont val="Calibri"/>
        <family val="2"/>
        <scheme val="minor"/>
      </rPr>
      <t>3</t>
    </r>
  </si>
  <si>
    <r>
      <t>Relleno, m</t>
    </r>
    <r>
      <rPr>
        <vertAlign val="superscript"/>
        <sz val="11"/>
        <color theme="1"/>
        <rFont val="Calibri"/>
        <family val="2"/>
        <scheme val="minor"/>
      </rPr>
      <t>3</t>
    </r>
  </si>
  <si>
    <t>Resist concr tramo pendiente (kN)</t>
  </si>
  <si>
    <t>Resist concr tramo reto cuña (kN)</t>
  </si>
  <si>
    <t>Fuerza compresión (kN)</t>
  </si>
  <si>
    <t>Req estribo (4) (5)</t>
  </si>
  <si>
    <t>CALIDAD DEL EMPLANTILLADO: GRADO G10, SEGÚN NCh 170 of 2016.</t>
  </si>
  <si>
    <t>CALIDAD DEL ACERO: A 630-420H, SEGÚN NCh 204 of 2006; NCh 211 of 2012; NCh 434 of 70.</t>
  </si>
  <si>
    <r>
      <t>Hormigón Gxx, m</t>
    </r>
    <r>
      <rPr>
        <vertAlign val="superscript"/>
        <sz val="11"/>
        <color theme="1"/>
        <rFont val="Calibri"/>
        <family val="2"/>
        <scheme val="minor"/>
      </rPr>
      <t>3</t>
    </r>
  </si>
  <si>
    <r>
      <t>Hormigón G10, m</t>
    </r>
    <r>
      <rPr>
        <vertAlign val="superscript"/>
        <sz val="10"/>
        <color theme="1"/>
        <rFont val="Arial"/>
        <family val="2"/>
      </rPr>
      <t>3</t>
    </r>
  </si>
  <si>
    <r>
      <t>Excavación, m</t>
    </r>
    <r>
      <rPr>
        <vertAlign val="superscript"/>
        <sz val="10"/>
        <color theme="1"/>
        <rFont val="Arial"/>
        <family val="2"/>
      </rPr>
      <t>3</t>
    </r>
  </si>
  <si>
    <r>
      <t>Lleno, m</t>
    </r>
    <r>
      <rPr>
        <vertAlign val="superscript"/>
        <sz val="10"/>
        <color theme="1"/>
        <rFont val="Arial"/>
        <family val="2"/>
      </rPr>
      <t>3</t>
    </r>
  </si>
  <si>
    <t>Holgura 6%</t>
  </si>
  <si>
    <t>PARA EL VACIADO DEL HORMIGÓN SE DEBE UTILIZAR UNA MANGUERA QUE SE UBIQUE DENTRO DE LA EXCAVACIÓN CON EL FIN DE EVITAR LA SEGREGACIÓN DEL HORMIGÓN. EL VACIADO DE LA CIMENTACIÓN DEBE SER MONOLÍTICO Y SIN SOLDADURA EN LA UNIÓN DEL REFUERZO.</t>
  </si>
  <si>
    <t>Empuje pasivo</t>
  </si>
  <si>
    <t>Kp</t>
  </si>
  <si>
    <t>Empuje pasivo de Rankine</t>
  </si>
  <si>
    <t>Fuerza resist empuje pasivo Ped FR3: /3</t>
  </si>
  <si>
    <t>Fuerza resist empuje pasivo Losa FR4: /3</t>
  </si>
  <si>
    <t>Fuerza resist empuje pasivo Ped FR3: /4</t>
  </si>
  <si>
    <t>Fuerza resist empuje pasivo Losa FR4: /4</t>
  </si>
  <si>
    <t>x'</t>
  </si>
  <si>
    <t>Empuje pasivo, Kp</t>
  </si>
  <si>
    <r>
      <t xml:space="preserve">REACCIONES CARGAS </t>
    </r>
    <r>
      <rPr>
        <b/>
        <i/>
        <sz val="7"/>
        <color theme="1"/>
        <rFont val="Calibri"/>
        <family val="2"/>
        <scheme val="minor"/>
      </rPr>
      <t>PERMANENTES</t>
    </r>
    <r>
      <rPr>
        <sz val="7"/>
        <color theme="1"/>
        <rFont val="Calibri"/>
        <family val="2"/>
        <scheme val="minor"/>
      </rPr>
      <t xml:space="preserve"> (con signo, compresión - y tracción +)</t>
    </r>
  </si>
  <si>
    <r>
      <t xml:space="preserve">REACCIONES CARGAS </t>
    </r>
    <r>
      <rPr>
        <b/>
        <i/>
        <sz val="7"/>
        <color theme="1"/>
        <rFont val="Calibri"/>
        <family val="2"/>
        <scheme val="minor"/>
      </rPr>
      <t>EVENTUALES</t>
    </r>
    <r>
      <rPr>
        <sz val="7"/>
        <color theme="1"/>
        <rFont val="Calibri"/>
        <family val="2"/>
        <scheme val="minor"/>
      </rPr>
      <t xml:space="preserve"> (con signo, compresión - y tracción +)</t>
    </r>
  </si>
  <si>
    <t>Caso para H=0</t>
  </si>
  <si>
    <t>Mu</t>
  </si>
  <si>
    <r>
      <rPr>
        <sz val="8"/>
        <color theme="1"/>
        <rFont val="Symbol"/>
        <family val="1"/>
        <charset val="2"/>
      </rPr>
      <t>s</t>
    </r>
    <r>
      <rPr>
        <sz val="8"/>
        <color theme="1"/>
        <rFont val="Calibri"/>
        <family val="2"/>
        <scheme val="minor"/>
      </rPr>
      <t>t [Mpa]</t>
    </r>
  </si>
  <si>
    <t>FS q l2 / 2 (kN*m/m)</t>
  </si>
  <si>
    <t>M(x)</t>
  </si>
  <si>
    <t>d(x)</t>
  </si>
  <si>
    <r>
      <rPr>
        <sz val="7"/>
        <color theme="1"/>
        <rFont val="Symbol"/>
        <family val="1"/>
        <charset val="2"/>
      </rPr>
      <t>s</t>
    </r>
    <r>
      <rPr>
        <sz val="7"/>
        <color theme="1"/>
        <rFont val="Calibri"/>
        <family val="2"/>
        <scheme val="minor"/>
      </rPr>
      <t xml:space="preserve"> tracc</t>
    </r>
  </si>
  <si>
    <r>
      <t>Acero inferior losa (cm</t>
    </r>
    <r>
      <rPr>
        <vertAlign val="superscript"/>
        <sz val="7"/>
        <color theme="1"/>
        <rFont val="Calibri"/>
        <family val="2"/>
      </rPr>
      <t>2</t>
    </r>
    <r>
      <rPr>
        <sz val="7"/>
        <color theme="1"/>
        <rFont val="Calibri"/>
        <family val="2"/>
      </rPr>
      <t>)</t>
    </r>
  </si>
  <si>
    <r>
      <t>Acero superior losa (cm</t>
    </r>
    <r>
      <rPr>
        <vertAlign val="superscript"/>
        <sz val="7"/>
        <color theme="1"/>
        <rFont val="Calibri"/>
        <family val="2"/>
      </rPr>
      <t>2</t>
    </r>
    <r>
      <rPr>
        <sz val="7"/>
        <color theme="1"/>
        <rFont val="Calibri"/>
        <family val="2"/>
      </rPr>
      <t>)</t>
    </r>
  </si>
  <si>
    <r>
      <t xml:space="preserve">Aumentar I , </t>
    </r>
    <r>
      <rPr>
        <sz val="6"/>
        <color theme="1"/>
        <rFont val="Symbol"/>
        <family val="1"/>
        <charset val="2"/>
      </rPr>
      <t>a</t>
    </r>
  </si>
  <si>
    <r>
      <t>dx(σt</t>
    </r>
    <r>
      <rPr>
        <vertAlign val="subscript"/>
        <sz val="8"/>
        <color theme="1"/>
        <rFont val="Calibri"/>
        <family val="2"/>
        <scheme val="minor"/>
      </rPr>
      <t>(X)</t>
    </r>
    <r>
      <rPr>
        <sz val="8"/>
        <color theme="1"/>
        <rFont val="Calibri"/>
        <family val="2"/>
        <scheme val="minor"/>
      </rPr>
      <t>) = 0</t>
    </r>
  </si>
  <si>
    <t>o</t>
  </si>
  <si>
    <t>Area excav</t>
  </si>
  <si>
    <r>
      <rPr>
        <sz val="7"/>
        <color theme="1"/>
        <rFont val="Symbol"/>
        <family val="1"/>
        <charset val="2"/>
      </rPr>
      <t>s</t>
    </r>
    <r>
      <rPr>
        <sz val="7"/>
        <color theme="1"/>
        <rFont val="Calibri"/>
        <family val="2"/>
        <scheme val="minor"/>
      </rPr>
      <t xml:space="preserve"> equiv (kN/m</t>
    </r>
    <r>
      <rPr>
        <vertAlign val="superscript"/>
        <sz val="7"/>
        <color theme="1"/>
        <rFont val="Calibri"/>
        <family val="2"/>
        <scheme val="minor"/>
      </rPr>
      <t>2</t>
    </r>
    <r>
      <rPr>
        <sz val="7"/>
        <color theme="1"/>
        <rFont val="Calibri"/>
        <family val="2"/>
        <scheme val="minor"/>
      </rPr>
      <t>)</t>
    </r>
  </si>
  <si>
    <t>Proporción</t>
  </si>
  <si>
    <t>Hx</t>
  </si>
  <si>
    <t>H</t>
  </si>
  <si>
    <t>TRANSFERENCIA DE CARGAS POR EL PEDESTAL</t>
  </si>
  <si>
    <t>Excendtricidad, ex (m)</t>
  </si>
  <si>
    <t>G + H + I (m)</t>
  </si>
  <si>
    <t>F Prof a cuña (m)</t>
  </si>
  <si>
    <t>E Altura sobresale  pedestal (m)</t>
  </si>
  <si>
    <t>E1 Distancia pedestal perf de ref (m)</t>
  </si>
  <si>
    <t>B Ancho inferior pedestal (m)</t>
  </si>
  <si>
    <t>H altura desnivel losa (m)</t>
  </si>
  <si>
    <t>I Espesor zapata (m)</t>
  </si>
  <si>
    <t>D Ancho pedestal (m)</t>
  </si>
  <si>
    <t>A Ancho zapata (m)</t>
  </si>
  <si>
    <t>Factor seguridad arrancamiento FS</t>
  </si>
  <si>
    <r>
      <t>Area zapata (m</t>
    </r>
    <r>
      <rPr>
        <vertAlign val="superscript"/>
        <sz val="7"/>
        <color theme="1"/>
        <rFont val="Calibri"/>
        <family val="2"/>
        <scheme val="minor"/>
      </rPr>
      <t>2</t>
    </r>
    <r>
      <rPr>
        <sz val="7"/>
        <color theme="1"/>
        <rFont val="Calibri"/>
        <family val="2"/>
        <scheme val="minor"/>
      </rPr>
      <t>)</t>
    </r>
  </si>
  <si>
    <r>
      <t xml:space="preserve">F </t>
    </r>
    <r>
      <rPr>
        <vertAlign val="subscript"/>
        <sz val="7"/>
        <color theme="1"/>
        <rFont val="Calibri"/>
        <family val="2"/>
        <scheme val="minor"/>
      </rPr>
      <t>desl</t>
    </r>
    <r>
      <rPr>
        <sz val="7"/>
        <color theme="1"/>
        <rFont val="Calibri"/>
        <family val="2"/>
        <scheme val="minor"/>
      </rPr>
      <t xml:space="preserve"> X,Y (kN)</t>
    </r>
  </si>
  <si>
    <r>
      <t xml:space="preserve">F </t>
    </r>
    <r>
      <rPr>
        <vertAlign val="subscript"/>
        <sz val="7"/>
        <color theme="1"/>
        <rFont val="Calibri"/>
        <family val="2"/>
        <scheme val="minor"/>
      </rPr>
      <t>desl</t>
    </r>
    <r>
      <rPr>
        <sz val="7"/>
        <color theme="1"/>
        <rFont val="Calibri"/>
        <family val="2"/>
        <scheme val="minor"/>
      </rPr>
      <t xml:space="preserve"> X, Y (kN)</t>
    </r>
  </si>
  <si>
    <t>Fuerza resist rozamiento, FR1: /1.3 (kN)</t>
  </si>
  <si>
    <t>Fuerza resist por cohesión, FR2: /3 (kN)</t>
  </si>
  <si>
    <t>Fuerza resist total FR1 + FR2 (kN)</t>
  </si>
  <si>
    <t>Fuerza resist rozamiento, FR1 /1.5 (kN)</t>
  </si>
  <si>
    <t>Fuerza resist por cohesión, FR2 /4 (kN)</t>
  </si>
  <si>
    <t>Fuerza resistente (kN)</t>
  </si>
  <si>
    <t>Cohesión</t>
  </si>
  <si>
    <t>Compresión Permanente</t>
  </si>
  <si>
    <t/>
  </si>
  <si>
    <t>Tracción Permanente</t>
  </si>
  <si>
    <t>Compresión Eventual</t>
  </si>
  <si>
    <t>Tracción Eventual</t>
  </si>
  <si>
    <t>min</t>
  </si>
  <si>
    <t>max</t>
  </si>
  <si>
    <t>L/B    E ( 0.5 , 1.5)</t>
  </si>
  <si>
    <t>Ctrl+Shft+D - Elim</t>
  </si>
  <si>
    <t>Long STUB</t>
  </si>
  <si>
    <r>
      <t>Long V</t>
    </r>
    <r>
      <rPr>
        <vertAlign val="subscript"/>
        <sz val="6"/>
        <color theme="1"/>
        <rFont val="Calibri"/>
        <family val="2"/>
        <scheme val="minor"/>
      </rPr>
      <t>STUB</t>
    </r>
  </si>
  <si>
    <t>Ped min</t>
  </si>
  <si>
    <t>Ancho STUB</t>
  </si>
  <si>
    <t>Ancho req</t>
  </si>
  <si>
    <t>recub ped</t>
  </si>
  <si>
    <t>C) Verificación a la presión admisible del suelo</t>
  </si>
  <si>
    <t>Excentricidad Long, eL (m)</t>
  </si>
  <si>
    <t>Excentricidad Trans, eT (m)</t>
  </si>
  <si>
    <t>eL + eT &lt; A/6</t>
  </si>
  <si>
    <r>
      <rPr>
        <sz val="7"/>
        <color theme="1"/>
        <rFont val="Symbol"/>
        <family val="1"/>
        <charset val="2"/>
      </rPr>
      <t>s</t>
    </r>
    <r>
      <rPr>
        <sz val="7"/>
        <color theme="1"/>
        <rFont val="Calibri"/>
        <family val="2"/>
        <scheme val="minor"/>
      </rPr>
      <t xml:space="preserve"> adm (kN/m</t>
    </r>
    <r>
      <rPr>
        <vertAlign val="superscript"/>
        <sz val="7"/>
        <color theme="1"/>
        <rFont val="Calibri"/>
        <family val="2"/>
        <scheme val="minor"/>
      </rPr>
      <t>2</t>
    </r>
    <r>
      <rPr>
        <sz val="7"/>
        <color theme="1"/>
        <rFont val="Calibri"/>
        <family val="2"/>
        <scheme val="minor"/>
      </rPr>
      <t>)</t>
    </r>
  </si>
  <si>
    <r>
      <rPr>
        <sz val="7"/>
        <color theme="1"/>
        <rFont val="Symbol"/>
        <family val="1"/>
        <charset val="2"/>
      </rPr>
      <t>s</t>
    </r>
    <r>
      <rPr>
        <sz val="7"/>
        <color theme="1"/>
        <rFont val="Calibri"/>
        <family val="2"/>
        <scheme val="minor"/>
      </rPr>
      <t xml:space="preserve"> max &gt;  </t>
    </r>
    <r>
      <rPr>
        <sz val="7"/>
        <color theme="1"/>
        <rFont val="Symbol"/>
        <family val="1"/>
        <charset val="2"/>
      </rPr>
      <t>s</t>
    </r>
    <r>
      <rPr>
        <sz val="7"/>
        <color theme="1"/>
        <rFont val="Calibri"/>
        <family val="2"/>
        <scheme val="minor"/>
      </rPr>
      <t xml:space="preserve"> max</t>
    </r>
  </si>
  <si>
    <t>A_comp (m)</t>
  </si>
  <si>
    <t>A_Tr (%)</t>
  </si>
  <si>
    <t>A_compL (m)</t>
  </si>
  <si>
    <t>A_compT (m)</t>
  </si>
  <si>
    <t>A_Tr (%) &lt; 20%</t>
  </si>
  <si>
    <t>A_comp (%)</t>
  </si>
  <si>
    <t>Permanentes</t>
  </si>
  <si>
    <t>Eventuales</t>
  </si>
  <si>
    <t>D) Verificación al vuelco</t>
  </si>
  <si>
    <t>Permanente = 100%</t>
  </si>
  <si>
    <t>Eventuales &gt; 80%</t>
  </si>
  <si>
    <t>Peso suelo, Ws (kN)</t>
  </si>
  <si>
    <t>Rtvm (kNm)</t>
  </si>
  <si>
    <t>mL (kNm)</t>
  </si>
  <si>
    <t>mT (kNm)</t>
  </si>
  <si>
    <t>Rtvm /mBasal  &gt; 1.5</t>
  </si>
  <si>
    <t>E) Verificación al volcamiento</t>
  </si>
  <si>
    <t>s max (kN/m2)</t>
  </si>
  <si>
    <t>s max &gt;  s max</t>
  </si>
  <si>
    <t>MET X-Y</t>
  </si>
  <si>
    <r>
      <t xml:space="preserve">C - </t>
    </r>
    <r>
      <rPr>
        <sz val="6"/>
        <color theme="1"/>
        <rFont val="Symbol"/>
        <family val="1"/>
        <charset val="2"/>
      </rPr>
      <t>s</t>
    </r>
    <r>
      <rPr>
        <sz val="6"/>
        <color theme="1"/>
        <rFont val="Calibri"/>
        <family val="2"/>
        <scheme val="minor"/>
      </rPr>
      <t xml:space="preserve"> adm</t>
    </r>
  </si>
  <si>
    <t>E) volc</t>
  </si>
  <si>
    <t>D) Vuelco</t>
  </si>
  <si>
    <t>C - s adm</t>
  </si>
  <si>
    <t>Excentricidad</t>
  </si>
  <si>
    <t>Excav rectang</t>
  </si>
  <si>
    <t>ContraTerreno</t>
  </si>
  <si>
    <t>Long</t>
  </si>
  <si>
    <t>fs</t>
  </si>
  <si>
    <t>ALTURA DE PEDESTAL AP = 100 cm, 1 PATA</t>
  </si>
  <si>
    <t>ALTURA DE PEDESTAL AP = 75 cm, 1 PATA</t>
  </si>
  <si>
    <t>ALTURA DE PEDESTAL AP = 50 cm, 1 PATA</t>
  </si>
  <si>
    <t>ALTURA DE PEDESTAL AP = 25 cm, 1 PATA</t>
  </si>
  <si>
    <t>DIÁMETRO (mm)</t>
  </si>
  <si>
    <t>22FD.N</t>
  </si>
  <si>
    <t>No requiere acero</t>
  </si>
  <si>
    <t>Capacidad rotura Conc (MPa) nominal</t>
  </si>
  <si>
    <r>
      <t>kN/m</t>
    </r>
    <r>
      <rPr>
        <sz val="11"/>
        <color theme="1"/>
        <rFont val="Calibri"/>
        <family val="2"/>
      </rPr>
      <t>²</t>
    </r>
  </si>
  <si>
    <r>
      <t>kN/m</t>
    </r>
    <r>
      <rPr>
        <sz val="11"/>
        <color theme="1"/>
        <rFont val="Calibri"/>
        <family val="2"/>
      </rPr>
      <t>³</t>
    </r>
  </si>
  <si>
    <t>kN/m³</t>
  </si>
  <si>
    <t>Esfuerzo maximo a tracción (Mpa)</t>
  </si>
  <si>
    <t>Caso empotrado - Apoyado</t>
  </si>
  <si>
    <t>Caso empotrado - Libre</t>
  </si>
  <si>
    <t>M2(x)</t>
  </si>
  <si>
    <r>
      <t>st|</t>
    </r>
    <r>
      <rPr>
        <vertAlign val="subscript"/>
        <sz val="8"/>
        <color theme="1"/>
        <rFont val="Calibri"/>
        <family val="2"/>
        <scheme val="minor"/>
      </rPr>
      <t>0</t>
    </r>
    <r>
      <rPr>
        <sz val="8"/>
        <color theme="1"/>
        <rFont val="Calibri"/>
        <family val="2"/>
        <scheme val="minor"/>
      </rPr>
      <t xml:space="preserve">  (Mpa)</t>
    </r>
  </si>
  <si>
    <r>
      <t>st|</t>
    </r>
    <r>
      <rPr>
        <vertAlign val="subscript"/>
        <sz val="8"/>
        <color theme="1"/>
        <rFont val="Calibri"/>
        <family val="2"/>
        <scheme val="minor"/>
      </rPr>
      <t>l</t>
    </r>
    <r>
      <rPr>
        <sz val="8"/>
        <color theme="1"/>
        <rFont val="Calibri"/>
        <family val="2"/>
        <scheme val="minor"/>
      </rPr>
      <t xml:space="preserve">  (Mpa)</t>
    </r>
  </si>
  <si>
    <r>
      <t>st|</t>
    </r>
    <r>
      <rPr>
        <vertAlign val="subscript"/>
        <sz val="8"/>
        <color theme="1"/>
        <rFont val="Calibri"/>
        <family val="2"/>
        <scheme val="minor"/>
      </rPr>
      <t>dx=0</t>
    </r>
    <r>
      <rPr>
        <sz val="8"/>
        <color theme="1"/>
        <rFont val="Calibri"/>
        <family val="2"/>
        <scheme val="minor"/>
      </rPr>
      <t xml:space="preserve">  (Mpa)</t>
    </r>
  </si>
  <si>
    <t>Esfuerzo maximo a tracción</t>
  </si>
  <si>
    <t>Gancho 90</t>
  </si>
  <si>
    <t>ldh</t>
  </si>
  <si>
    <t>ld</t>
  </si>
  <si>
    <t>lond desarrollo   ( ldh &lt; I + H )</t>
  </si>
  <si>
    <t>ldh + 5</t>
  </si>
  <si>
    <t>ldh + 7.5</t>
  </si>
  <si>
    <t>recub = 5</t>
  </si>
  <si>
    <t>recub = 7.5</t>
  </si>
  <si>
    <t>ldh [m]</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</si>
</sst>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43" formatCode="_-* #,##0.00_-;\-* #,##0.00_-;_-* &quot;-&quot;??_-;_-@_-"/>
    <numFmt numFmtId="164" formatCode="_(* #,##0.00_);_(* \(#,##0.00\);_(* &quot;-&quot;??_);_(@_)"/>
    <numFmt numFmtId="165" formatCode="0.000"/>
    <numFmt numFmtId="166" formatCode="0.0000"/>
    <numFmt numFmtId="167" formatCode="0.0"/>
    <numFmt numFmtId="168" formatCode="_-* #,##0.0000_-;\-* #,##0.0000_-;_-* &quot;-&quot;??_-;_-@_-"/>
    <numFmt numFmtId="169" formatCode="#\ &quot;ton&quot;"/>
    <numFmt numFmtId="170" formatCode="#\ &quot;kN&quot;"/>
    <numFmt numFmtId="171" formatCode="0.000000"/>
    <numFmt numFmtId="172" formatCode="0.00000"/>
    <numFmt numFmtId="173" formatCode="#,##0.0"/>
    <numFmt numFmtId="174" formatCode="_([$€]* #,##0.00_);_([$€]* \(#,##0.00\);_([$€]* &quot;-&quot;??_);_(@_)"/>
    <numFmt numFmtId="175" formatCode="&quot;$&quot;#,##0_);\(&quot;$&quot;#,##0\)"/>
    <numFmt numFmtId="176" formatCode="mmmm\ d\,\ yyyy"/>
    <numFmt numFmtId="177" formatCode="&quot;Deflexion = &quot;\ 0.00"/>
    <numFmt numFmtId="178" formatCode="&quot;σ concr = &quot;\ 0.0"/>
    <numFmt numFmtId="179" formatCode="&quot;σt = &quot;\ 0.00"/>
    <numFmt numFmtId="180" formatCode="&quot;D = &quot;\ 0.00"/>
    <numFmt numFmtId="181" formatCode="&quot;ROUND&quot;\ 0\ &quot;cm&quot;"/>
    <numFmt numFmtId="182" formatCode="0.000%"/>
    <numFmt numFmtId="183" formatCode="#.00\ &quot;m&quot;"/>
    <numFmt numFmtId="184" formatCode="0.00\ &quot;m&quot;"/>
    <numFmt numFmtId="185" formatCode="0.0\ &quot;cm&quot;"/>
    <numFmt numFmtId="186" formatCode="&quot;No.&quot;\ 0"/>
    <numFmt numFmtId="187" formatCode="&quot;@&quot;\ 0"/>
    <numFmt numFmtId="188" formatCode="&quot;Iteraciones:   &quot;\ #"/>
  </numFmts>
  <fonts count="123" x14ac:knownFonts="1">
    <font>
      <sz val="11"/>
      <color theme="1"/>
      <name val="Calibri"/>
      <family val="2"/>
      <scheme val="minor"/>
    </font>
    <font>
      <sz val="11"/>
      <color theme="1"/>
      <name val="Calibri"/>
      <family val="2"/>
      <scheme val="minor"/>
    </font>
    <font>
      <b/>
      <i/>
      <sz val="8"/>
      <color theme="1"/>
      <name val="Calibri"/>
      <family val="2"/>
      <scheme val="minor"/>
    </font>
    <font>
      <b/>
      <i/>
      <sz val="10"/>
      <color theme="1"/>
      <name val="Calibri"/>
      <family val="2"/>
      <scheme val="minor"/>
    </font>
    <font>
      <sz val="8"/>
      <color theme="1"/>
      <name val="Calibri"/>
      <family val="2"/>
      <scheme val="minor"/>
    </font>
    <font>
      <sz val="7"/>
      <color theme="1"/>
      <name val="Calibri"/>
      <family val="2"/>
      <scheme val="minor"/>
    </font>
    <font>
      <vertAlign val="superscript"/>
      <sz val="7"/>
      <color theme="1"/>
      <name val="Calibri"/>
      <family val="2"/>
      <scheme val="minor"/>
    </font>
    <font>
      <b/>
      <sz val="8"/>
      <color theme="1"/>
      <name val="Calibri"/>
      <family val="2"/>
      <scheme val="minor"/>
    </font>
    <font>
      <sz val="8"/>
      <color theme="1"/>
      <name val="Symbol"/>
      <family val="1"/>
      <charset val="2"/>
    </font>
    <font>
      <b/>
      <sz val="7"/>
      <color theme="1"/>
      <name val="Calibri"/>
      <family val="2"/>
      <scheme val="minor"/>
    </font>
    <font>
      <sz val="7"/>
      <color theme="1"/>
      <name val="Calibri"/>
      <family val="2"/>
    </font>
    <font>
      <sz val="7"/>
      <color theme="1"/>
      <name val="Symbol"/>
      <family val="1"/>
      <charset val="2"/>
    </font>
    <font>
      <i/>
      <sz val="7"/>
      <color theme="1"/>
      <name val="Calibri"/>
      <family val="2"/>
      <scheme val="minor"/>
    </font>
    <font>
      <vertAlign val="subscript"/>
      <sz val="7"/>
      <color theme="1"/>
      <name val="Calibri"/>
      <family val="2"/>
      <scheme val="minor"/>
    </font>
    <font>
      <sz val="7"/>
      <name val="Calibri"/>
      <family val="2"/>
      <scheme val="minor"/>
    </font>
    <font>
      <sz val="9"/>
      <color indexed="81"/>
      <name val="Tahoma"/>
      <family val="2"/>
    </font>
    <font>
      <b/>
      <sz val="9"/>
      <color indexed="81"/>
      <name val="Tahoma"/>
      <family val="2"/>
    </font>
    <font>
      <sz val="11"/>
      <color rgb="FF3F3F76"/>
      <name val="Calibri"/>
      <family val="2"/>
      <scheme val="minor"/>
    </font>
    <font>
      <b/>
      <sz val="11"/>
      <color rgb="FFFA7D00"/>
      <name val="Calibri"/>
      <family val="2"/>
      <scheme val="minor"/>
    </font>
    <font>
      <sz val="11"/>
      <color theme="1"/>
      <name val="Gadugi"/>
      <family val="2"/>
    </font>
    <font>
      <sz val="11"/>
      <color theme="1"/>
      <name val="Symbol"/>
      <family val="1"/>
      <charset val="2"/>
    </font>
    <font>
      <b/>
      <sz val="11"/>
      <color theme="1" tint="0.14999847407452621"/>
      <name val="Calibri"/>
      <family val="2"/>
      <scheme val="minor"/>
    </font>
    <font>
      <b/>
      <sz val="11"/>
      <color theme="3"/>
      <name val="Calibri"/>
      <family val="2"/>
      <scheme val="minor"/>
    </font>
    <font>
      <sz val="11"/>
      <color rgb="FF006100"/>
      <name val="Calibri"/>
      <family val="2"/>
      <scheme val="minor"/>
    </font>
    <font>
      <b/>
      <sz val="11"/>
      <color theme="0"/>
      <name val="Calibri"/>
      <family val="2"/>
      <scheme val="minor"/>
    </font>
    <font>
      <sz val="6"/>
      <color theme="1"/>
      <name val="Calibri"/>
      <family val="2"/>
      <scheme val="minor"/>
    </font>
    <font>
      <sz val="6"/>
      <color theme="0"/>
      <name val="Calibri"/>
      <family val="2"/>
      <scheme val="minor"/>
    </font>
    <font>
      <b/>
      <sz val="7"/>
      <color theme="1" tint="0.14999847407452621"/>
      <name val="Calibri"/>
      <family val="2"/>
      <scheme val="minor"/>
    </font>
    <font>
      <sz val="7"/>
      <color rgb="FF3F3F76"/>
      <name val="Calibri"/>
      <family val="2"/>
      <scheme val="minor"/>
    </font>
    <font>
      <b/>
      <sz val="6"/>
      <color indexed="81"/>
      <name val="Tahoma"/>
      <family val="2"/>
    </font>
    <font>
      <b/>
      <sz val="7"/>
      <color indexed="81"/>
      <name val="Tahoma"/>
      <family val="2"/>
    </font>
    <font>
      <b/>
      <sz val="11"/>
      <color theme="0"/>
      <name val="Symbol"/>
      <family val="1"/>
      <charset val="2"/>
    </font>
    <font>
      <sz val="6"/>
      <color rgb="FF000000"/>
      <name val="Arial"/>
      <family val="2"/>
    </font>
    <font>
      <sz val="6"/>
      <color rgb="FF000000"/>
      <name val="Symbol"/>
      <family val="1"/>
      <charset val="2"/>
    </font>
    <font>
      <sz val="6"/>
      <color rgb="FF575B60"/>
      <name val="Arial"/>
      <family val="2"/>
    </font>
    <font>
      <i/>
      <sz val="6"/>
      <color rgb="FF575B60"/>
      <name val="Arial"/>
      <family val="2"/>
    </font>
    <font>
      <b/>
      <sz val="6"/>
      <color rgb="FF000000"/>
      <name val="Arial"/>
      <family val="2"/>
    </font>
    <font>
      <sz val="6"/>
      <color theme="0"/>
      <name val="Arial"/>
      <family val="2"/>
    </font>
    <font>
      <sz val="6"/>
      <color theme="1"/>
      <name val="Arial"/>
      <family val="2"/>
    </font>
    <font>
      <b/>
      <sz val="12"/>
      <color theme="1"/>
      <name val="Calibri"/>
      <family val="2"/>
      <scheme val="minor"/>
    </font>
    <font>
      <sz val="12"/>
      <color theme="1"/>
      <name val="Calibri"/>
      <family val="2"/>
      <scheme val="minor"/>
    </font>
    <font>
      <sz val="7"/>
      <color theme="0"/>
      <name val="Calibri"/>
      <family val="2"/>
      <scheme val="minor"/>
    </font>
    <font>
      <b/>
      <sz val="8"/>
      <color indexed="81"/>
      <name val="Tahoma"/>
      <family val="2"/>
    </font>
    <font>
      <b/>
      <i/>
      <sz val="7"/>
      <color theme="1"/>
      <name val="Calibri"/>
      <family val="2"/>
      <scheme val="minor"/>
    </font>
    <font>
      <sz val="11"/>
      <color theme="0" tint="-0.14999847407452621"/>
      <name val="Calibri"/>
      <family val="2"/>
      <scheme val="minor"/>
    </font>
    <font>
      <sz val="11"/>
      <name val="Calibri"/>
      <family val="2"/>
      <scheme val="minor"/>
    </font>
    <font>
      <sz val="11"/>
      <color rgb="FF000000"/>
      <name val="Calibri"/>
      <family val="2"/>
    </font>
    <font>
      <b/>
      <sz val="6"/>
      <color rgb="FFFA7D00"/>
      <name val="Calibri"/>
      <family val="2"/>
      <scheme val="minor"/>
    </font>
    <font>
      <sz val="6"/>
      <color theme="1"/>
      <name val="Symbol"/>
      <family val="1"/>
      <charset val="2"/>
    </font>
    <font>
      <b/>
      <sz val="9"/>
      <color indexed="81"/>
      <name val="Symbol"/>
      <family val="1"/>
      <charset val="2"/>
    </font>
    <font>
      <sz val="6"/>
      <color theme="0" tint="-0.249977111117893"/>
      <name val="Calibri"/>
      <family val="2"/>
      <scheme val="minor"/>
    </font>
    <font>
      <sz val="5"/>
      <color theme="1"/>
      <name val="Calibri"/>
      <family val="2"/>
      <scheme val="minor"/>
    </font>
    <font>
      <sz val="5"/>
      <color rgb="FF3F3F76"/>
      <name val="Calibri"/>
      <family val="2"/>
      <scheme val="minor"/>
    </font>
    <font>
      <sz val="4"/>
      <color theme="1"/>
      <name val="Calibri"/>
      <family val="2"/>
      <scheme val="minor"/>
    </font>
    <font>
      <b/>
      <sz val="7"/>
      <color rgb="FFFA7D00"/>
      <name val="Calibri"/>
      <family val="2"/>
      <scheme val="minor"/>
    </font>
    <font>
      <sz val="8"/>
      <color theme="0" tint="-0.14999847407452621"/>
      <name val="Calibri"/>
      <family val="2"/>
      <scheme val="minor"/>
    </font>
    <font>
      <b/>
      <sz val="7"/>
      <color theme="0" tint="-0.14999847407452621"/>
      <name val="Calibri"/>
      <family val="2"/>
      <scheme val="minor"/>
    </font>
    <font>
      <sz val="7"/>
      <color theme="0" tint="-0.14999847407452621"/>
      <name val="Calibri"/>
      <family val="2"/>
      <scheme val="minor"/>
    </font>
    <font>
      <sz val="7"/>
      <color theme="0" tint="-0.34998626667073579"/>
      <name val="Calibri"/>
      <family val="2"/>
      <scheme val="minor"/>
    </font>
    <font>
      <sz val="6"/>
      <name val="Calibri"/>
      <family val="2"/>
      <scheme val="minor"/>
    </font>
    <font>
      <sz val="11"/>
      <color theme="0" tint="-0.249977111117893"/>
      <name val="Calibri"/>
      <family val="2"/>
      <scheme val="minor"/>
    </font>
    <font>
      <vertAlign val="superscript"/>
      <sz val="11"/>
      <color theme="1"/>
      <name val="Calibri"/>
      <family val="2"/>
      <scheme val="minor"/>
    </font>
    <font>
      <sz val="10"/>
      <color theme="1"/>
      <name val="Arial"/>
      <family val="2"/>
    </font>
    <font>
      <vertAlign val="superscript"/>
      <sz val="10"/>
      <color theme="1"/>
      <name val="Arial"/>
      <family val="2"/>
    </font>
    <font>
      <sz val="6"/>
      <color theme="0" tint="-0.34998626667073579"/>
      <name val="Calibri"/>
      <family val="2"/>
      <scheme val="minor"/>
    </font>
    <font>
      <b/>
      <sz val="11"/>
      <color rgb="FF000000"/>
      <name val="Calibri"/>
      <family val="2"/>
    </font>
    <font>
      <b/>
      <sz val="8"/>
      <color rgb="FF000000"/>
      <name val="Calibri"/>
      <family val="2"/>
    </font>
    <font>
      <sz val="10"/>
      <name val="Arial"/>
      <family val="2"/>
    </font>
    <font>
      <b/>
      <sz val="8"/>
      <name val="Arial"/>
      <family val="2"/>
    </font>
    <font>
      <sz val="11"/>
      <color indexed="8"/>
      <name val="Calibri"/>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i/>
      <sz val="8"/>
      <name val="Arial"/>
      <family val="2"/>
    </font>
    <font>
      <sz val="10"/>
      <color indexed="8"/>
      <name val="Arial"/>
      <family val="2"/>
    </font>
    <font>
      <b/>
      <i/>
      <sz val="7"/>
      <name val="Arial"/>
      <family val="2"/>
    </font>
    <font>
      <b/>
      <sz val="18"/>
      <color indexed="24"/>
      <name val="Arial"/>
      <family val="2"/>
    </font>
    <font>
      <b/>
      <sz val="12"/>
      <color indexed="24"/>
      <name val="Arial"/>
      <family val="2"/>
    </font>
    <font>
      <b/>
      <sz val="11"/>
      <name val="Arial"/>
      <family val="2"/>
    </font>
    <font>
      <sz val="9"/>
      <name val="Arial"/>
      <family val="2"/>
    </font>
    <font>
      <u/>
      <sz val="10"/>
      <color theme="10"/>
      <name val="Arial"/>
      <family val="2"/>
    </font>
    <font>
      <sz val="9"/>
      <name val="Verdana"/>
      <family val="2"/>
    </font>
    <font>
      <vertAlign val="subscript"/>
      <sz val="8"/>
      <color theme="1"/>
      <name val="Calibri"/>
      <family val="2"/>
      <scheme val="minor"/>
    </font>
    <font>
      <vertAlign val="superscript"/>
      <sz val="7"/>
      <color theme="1"/>
      <name val="Calibri"/>
      <family val="2"/>
    </font>
    <font>
      <b/>
      <sz val="5"/>
      <color indexed="81"/>
      <name val="Tahoma"/>
      <family val="2"/>
    </font>
    <font>
      <sz val="5"/>
      <color theme="1"/>
      <name val="Symbol"/>
      <family val="1"/>
      <charset val="2"/>
    </font>
    <font>
      <b/>
      <sz val="4"/>
      <color rgb="FFFA7D00"/>
      <name val="Calibri"/>
      <family val="2"/>
      <scheme val="minor"/>
    </font>
    <font>
      <b/>
      <sz val="8"/>
      <color rgb="FFFA7D00"/>
      <name val="Calibri"/>
      <family val="2"/>
      <scheme val="minor"/>
    </font>
    <font>
      <b/>
      <i/>
      <sz val="7"/>
      <name val="Calibri"/>
      <family val="2"/>
      <scheme val="minor"/>
    </font>
    <font>
      <b/>
      <sz val="7"/>
      <name val="Calibri"/>
      <family val="2"/>
      <scheme val="minor"/>
    </font>
    <font>
      <sz val="7"/>
      <name val="Symbol"/>
      <family val="1"/>
      <charset val="2"/>
    </font>
    <font>
      <i/>
      <sz val="7"/>
      <name val="Calibri"/>
      <family val="2"/>
      <scheme val="minor"/>
    </font>
    <font>
      <sz val="5"/>
      <name val="Calibri"/>
      <family val="2"/>
      <scheme val="minor"/>
    </font>
    <font>
      <sz val="11"/>
      <color rgb="FF9C0006"/>
      <name val="Calibri"/>
      <family val="2"/>
      <scheme val="minor"/>
    </font>
    <font>
      <sz val="11"/>
      <color rgb="FF9C6500"/>
      <name val="Calibri"/>
      <family val="2"/>
      <scheme val="minor"/>
    </font>
    <font>
      <sz val="5"/>
      <color rgb="FF9C6500"/>
      <name val="Calibri"/>
      <family val="2"/>
      <scheme val="minor"/>
    </font>
    <font>
      <sz val="5"/>
      <color rgb="FF9C0006"/>
      <name val="Calibri"/>
      <family val="2"/>
      <scheme val="minor"/>
    </font>
    <font>
      <vertAlign val="subscript"/>
      <sz val="6"/>
      <color theme="1"/>
      <name val="Calibri"/>
      <family val="2"/>
      <scheme val="minor"/>
    </font>
    <font>
      <sz val="7"/>
      <color rgb="FF006100"/>
      <name val="Calibri"/>
      <family val="2"/>
      <scheme val="minor"/>
    </font>
    <font>
      <sz val="8"/>
      <name val="Calibri"/>
      <family val="2"/>
      <scheme val="minor"/>
    </font>
    <font>
      <sz val="8"/>
      <color rgb="FFFF0000"/>
      <name val="Calibri"/>
      <family val="2"/>
      <scheme val="minor"/>
    </font>
    <font>
      <sz val="8"/>
      <color theme="1"/>
      <name val="Lucida Calligraphy"/>
      <family val="4"/>
    </font>
    <font>
      <b/>
      <sz val="12"/>
      <color theme="9" tint="-0.499984740745262"/>
      <name val="Calibri"/>
      <family val="2"/>
      <scheme val="minor"/>
    </font>
    <font>
      <b/>
      <sz val="12"/>
      <color theme="9" tint="-0.499984740745262"/>
      <name val="Symbol"/>
      <family val="1"/>
      <charset val="2"/>
    </font>
    <font>
      <sz val="8"/>
      <color theme="9" tint="-0.499984740745262"/>
      <name val="Calibri"/>
      <family val="2"/>
      <scheme val="minor"/>
    </font>
    <font>
      <sz val="8"/>
      <color rgb="FF000000"/>
      <name val="Tahoma"/>
      <family val="2"/>
    </font>
    <font>
      <sz val="11"/>
      <color theme="1"/>
      <name val="Calibri"/>
      <family val="2"/>
    </font>
    <font>
      <sz val="9"/>
      <color theme="1"/>
      <name val="Calibri"/>
      <family val="2"/>
      <scheme val="minor"/>
    </font>
    <font>
      <sz val="9"/>
      <color theme="9" tint="-0.499984740745262"/>
      <name val="Century"/>
      <family val="1"/>
    </font>
    <font>
      <sz val="7"/>
      <color theme="0" tint="-0.249977111117893"/>
      <name val="Calibri"/>
      <family val="2"/>
      <scheme val="minor"/>
    </font>
  </fonts>
  <fills count="58">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rgb="FFFFCC99"/>
      </patternFill>
    </fill>
    <fill>
      <patternFill patternType="solid">
        <fgColor rgb="FFF2F2F2"/>
      </patternFill>
    </fill>
    <fill>
      <patternFill patternType="gray125">
        <fgColor theme="9" tint="-0.499984740745262"/>
        <bgColor rgb="FFFFFFCC"/>
      </patternFill>
    </fill>
    <fill>
      <patternFill patternType="solid">
        <fgColor theme="0" tint="-0.14999847407452621"/>
        <bgColor indexed="64"/>
      </patternFill>
    </fill>
    <fill>
      <patternFill patternType="solid">
        <fgColor rgb="FFC6EFCE"/>
      </patternFill>
    </fill>
    <fill>
      <patternFill patternType="solid">
        <fgColor theme="1" tint="0.14999847407452621"/>
        <bgColor indexed="64"/>
      </patternFill>
    </fill>
    <fill>
      <patternFill patternType="solid">
        <fgColor theme="0" tint="-0.34998626667073579"/>
        <bgColor indexed="64"/>
      </patternFill>
    </fill>
    <fill>
      <patternFill patternType="solid">
        <fgColor rgb="FFFFFF99"/>
        <bgColor indexed="64"/>
      </patternFill>
    </fill>
    <fill>
      <patternFill patternType="solid">
        <fgColor theme="9" tint="-0.499984740745262"/>
        <bgColor indexed="64"/>
      </patternFill>
    </fill>
    <fill>
      <patternFill patternType="solid">
        <fgColor rgb="FFFF9900"/>
        <bgColor indexed="64"/>
      </patternFill>
    </fill>
    <fill>
      <patternFill patternType="solid">
        <fgColor theme="2"/>
        <bgColor indexed="64"/>
      </patternFill>
    </fill>
    <fill>
      <patternFill patternType="solid">
        <fgColor theme="8" tint="0.79998168889431442"/>
        <bgColor indexed="64"/>
      </patternFill>
    </fill>
    <fill>
      <gradientFill>
        <stop position="0">
          <color theme="0" tint="-0.34900967436750391"/>
        </stop>
        <stop position="1">
          <color rgb="FFFF9900"/>
        </stop>
      </gradientFill>
    </fill>
    <fill>
      <gradientFill>
        <stop position="0">
          <color rgb="FFFFFF99"/>
        </stop>
        <stop position="1">
          <color rgb="FFFF9900"/>
        </stop>
      </gradientFill>
    </fill>
    <fill>
      <patternFill patternType="solid">
        <fgColor theme="8" tint="0.39997558519241921"/>
        <bgColor indexed="64"/>
      </patternFill>
    </fill>
    <fill>
      <patternFill patternType="solid">
        <fgColor theme="1"/>
        <bgColor theme="1"/>
      </patternFill>
    </fill>
    <fill>
      <patternFill patternType="gray125">
        <fgColor theme="9" tint="-0.499984740745262"/>
        <bgColor rgb="FFFFCC99"/>
      </patternFill>
    </fill>
    <fill>
      <patternFill patternType="gray125">
        <fgColor theme="9" tint="-0.499984740745262"/>
        <bgColor indexed="65"/>
      </patternFill>
    </fill>
    <fill>
      <patternFill patternType="solid">
        <fgColor rgb="FFF7F7F7"/>
        <bgColor indexed="64"/>
      </patternFill>
    </fill>
    <fill>
      <gradientFill>
        <stop position="0">
          <color rgb="FFFFFF99"/>
        </stop>
        <stop position="1">
          <color theme="9" tint="-0.49803155613879818"/>
        </stop>
      </gradient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FFC7CE"/>
      </patternFill>
    </fill>
    <fill>
      <patternFill patternType="solid">
        <fgColor rgb="FFFFEB9C"/>
      </patternFill>
    </fill>
    <fill>
      <patternFill patternType="solid">
        <fgColor theme="2" tint="-0.89999084444715716"/>
        <bgColor indexed="64"/>
      </patternFill>
    </fill>
    <fill>
      <patternFill patternType="solid">
        <fgColor theme="1"/>
        <bgColor indexed="64"/>
      </patternFill>
    </fill>
    <fill>
      <patternFill patternType="solid">
        <fgColor rgb="FFEFECC7"/>
        <bgColor indexed="64"/>
      </patternFill>
    </fill>
    <fill>
      <patternFill patternType="solid">
        <fgColor theme="6" tint="-0.249977111117893"/>
        <bgColor indexed="64"/>
      </patternFill>
    </fill>
  </fills>
  <borders count="1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indexed="64"/>
      </top>
      <bottom style="thin">
        <color rgb="FF7F7F7F"/>
      </bottom>
      <diagonal/>
    </border>
    <border>
      <left style="thin">
        <color rgb="FF7F7F7F"/>
      </left>
      <right style="thin">
        <color indexed="64"/>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rgb="FF7F7F7F"/>
      </right>
      <top style="thin">
        <color rgb="FF7F7F7F"/>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rgb="FF7F7F7F"/>
      </left>
      <right style="thin">
        <color rgb="FF7F7F7F"/>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theme="1"/>
      </left>
      <right style="thin">
        <color indexed="64"/>
      </right>
      <top style="thin">
        <color indexed="64"/>
      </top>
      <bottom/>
      <diagonal/>
    </border>
    <border>
      <left style="thin">
        <color rgb="FF000000"/>
      </left>
      <right style="thin">
        <color rgb="FF000000"/>
      </right>
      <top style="thin">
        <color rgb="FF000000"/>
      </top>
      <bottom/>
      <diagonal/>
    </border>
    <border>
      <left style="medium">
        <color indexed="64"/>
      </left>
      <right style="medium">
        <color indexed="64"/>
      </right>
      <top style="medium">
        <color indexed="64"/>
      </top>
      <bottom/>
      <diagonal/>
    </border>
    <border>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top style="medium">
        <color indexed="64"/>
      </top>
      <bottom/>
      <diagonal/>
    </border>
    <border>
      <left style="thin">
        <color rgb="FF000000"/>
      </left>
      <right style="thin">
        <color rgb="FF000000"/>
      </right>
      <top style="medium">
        <color indexed="64"/>
      </top>
      <bottom/>
      <diagonal/>
    </border>
    <border>
      <left style="medium">
        <color indexed="64"/>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bottom/>
      <diagonal/>
    </border>
    <border>
      <left/>
      <right style="thin">
        <color rgb="FF000000"/>
      </right>
      <top/>
      <bottom/>
      <diagonal/>
    </border>
    <border>
      <left style="thin">
        <color rgb="FF000000"/>
      </left>
      <right style="medium">
        <color indexed="64"/>
      </right>
      <top/>
      <bottom/>
      <diagonal/>
    </border>
    <border>
      <left style="medium">
        <color indexed="64"/>
      </left>
      <right/>
      <top style="thin">
        <color indexed="64"/>
      </top>
      <bottom/>
      <diagonal/>
    </border>
    <border>
      <left/>
      <right style="thin">
        <color rgb="FF000000"/>
      </right>
      <top style="thin">
        <color indexed="64"/>
      </top>
      <bottom style="medium">
        <color rgb="FFEEEEEE"/>
      </bottom>
      <diagonal/>
    </border>
    <border>
      <left style="thin">
        <color rgb="FF000000"/>
      </left>
      <right style="medium">
        <color indexed="64"/>
      </right>
      <top style="thin">
        <color indexed="64"/>
      </top>
      <bottom style="medium">
        <color rgb="FFEEEEEE"/>
      </bottom>
      <diagonal/>
    </border>
    <border>
      <left style="medium">
        <color indexed="64"/>
      </left>
      <right/>
      <top/>
      <bottom style="thin">
        <color indexed="64"/>
      </bottom>
      <diagonal/>
    </border>
    <border>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
      <left style="medium">
        <color indexed="64"/>
      </left>
      <right/>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right/>
      <top/>
      <bottom style="medium">
        <color theme="3" tint="-0.24994659260841701"/>
      </bottom>
      <diagonal/>
    </border>
    <border>
      <left style="thin">
        <color auto="1"/>
      </left>
      <right style="thin">
        <color auto="1"/>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thin">
        <color auto="1"/>
      </left>
      <right style="medium">
        <color indexed="64"/>
      </right>
      <top style="thin">
        <color indexed="64"/>
      </top>
      <bottom style="medium">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double">
        <color indexed="64"/>
      </bottom>
      <diagonal/>
    </border>
    <border>
      <left style="thin">
        <color rgb="FF7F7F7F"/>
      </left>
      <right style="thin">
        <color rgb="FF7F7F7F"/>
      </right>
      <top/>
      <bottom style="thin">
        <color rgb="FF7F7F7F"/>
      </bottom>
      <diagonal/>
    </border>
    <border>
      <left style="thin">
        <color rgb="FF7F7F7F"/>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
      <left/>
      <right style="thin">
        <color indexed="64"/>
      </right>
      <top style="medium">
        <color theme="3" tint="-0.24994659260841701"/>
      </top>
      <bottom style="thin">
        <color indexed="64"/>
      </bottom>
      <diagonal/>
    </border>
    <border>
      <left/>
      <right/>
      <top style="medium">
        <color indexed="64"/>
      </top>
      <bottom style="medium">
        <color theme="3" tint="-0.2499465926084170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287">
    <xf numFmtId="0" fontId="0" fillId="0" borderId="0"/>
    <xf numFmtId="0" fontId="17" fillId="4" borderId="15" applyNumberFormat="0" applyFont="0" applyAlignment="0" applyProtection="0"/>
    <xf numFmtId="0" fontId="18" fillId="5" borderId="15" applyNumberFormat="0" applyAlignment="0" applyProtection="0"/>
    <xf numFmtId="0" fontId="21" fillId="7" borderId="24"/>
    <xf numFmtId="9" fontId="1" fillId="0" borderId="0" applyFont="0" applyFill="0" applyBorder="0" applyAlignment="0" applyProtection="0"/>
    <xf numFmtId="0" fontId="22" fillId="0" borderId="50" applyNumberFormat="0" applyFill="0" applyAlignment="0" applyProtection="0"/>
    <xf numFmtId="0" fontId="18" fillId="5" borderId="15" applyNumberFormat="0" applyAlignment="0" applyProtection="0"/>
    <xf numFmtId="0" fontId="67" fillId="0" borderId="0">
      <alignment vertical="center"/>
    </xf>
    <xf numFmtId="0" fontId="67" fillId="0" borderId="0"/>
    <xf numFmtId="0" fontId="69" fillId="25" borderId="0" applyNumberFormat="0" applyBorder="0" applyAlignment="0" applyProtection="0"/>
    <xf numFmtId="0" fontId="69" fillId="26" borderId="0" applyNumberFormat="0" applyBorder="0" applyAlignment="0" applyProtection="0"/>
    <xf numFmtId="0" fontId="69" fillId="27" borderId="0" applyNumberFormat="0" applyBorder="0" applyAlignment="0" applyProtection="0"/>
    <xf numFmtId="0" fontId="69" fillId="28" borderId="0" applyNumberFormat="0" applyBorder="0" applyAlignment="0" applyProtection="0"/>
    <xf numFmtId="0" fontId="69" fillId="29" borderId="0" applyNumberFormat="0" applyBorder="0" applyAlignment="0" applyProtection="0"/>
    <xf numFmtId="0" fontId="69" fillId="30" borderId="0" applyNumberFormat="0" applyBorder="0" applyAlignment="0" applyProtection="0"/>
    <xf numFmtId="0" fontId="69" fillId="31" borderId="0" applyNumberFormat="0" applyBorder="0" applyAlignment="0" applyProtection="0"/>
    <xf numFmtId="0" fontId="69" fillId="32" borderId="0" applyNumberFormat="0" applyBorder="0" applyAlignment="0" applyProtection="0"/>
    <xf numFmtId="0" fontId="69" fillId="33" borderId="0" applyNumberFormat="0" applyBorder="0" applyAlignment="0" applyProtection="0"/>
    <xf numFmtId="0" fontId="69" fillId="28" borderId="0" applyNumberFormat="0" applyBorder="0" applyAlignment="0" applyProtection="0"/>
    <xf numFmtId="0" fontId="69" fillId="31" borderId="0" applyNumberFormat="0" applyBorder="0" applyAlignment="0" applyProtection="0"/>
    <xf numFmtId="0" fontId="69" fillId="34" borderId="0" applyNumberFormat="0" applyBorder="0" applyAlignment="0" applyProtection="0"/>
    <xf numFmtId="0" fontId="70" fillId="35" borderId="0" applyNumberFormat="0" applyBorder="0" applyAlignment="0" applyProtection="0"/>
    <xf numFmtId="0" fontId="70" fillId="32" borderId="0" applyNumberFormat="0" applyBorder="0" applyAlignment="0" applyProtection="0"/>
    <xf numFmtId="0" fontId="70" fillId="33"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41"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42" borderId="0" applyNumberFormat="0" applyBorder="0" applyAlignment="0" applyProtection="0"/>
    <xf numFmtId="0" fontId="72" fillId="44" borderId="84" applyNumberFormat="0" applyAlignment="0" applyProtection="0"/>
    <xf numFmtId="37" fontId="67" fillId="0" borderId="0" applyFill="0" applyBorder="0" applyAlignment="0" applyProtection="0"/>
    <xf numFmtId="175" fontId="67" fillId="0" borderId="0" applyFill="0" applyBorder="0" applyAlignment="0" applyProtection="0"/>
    <xf numFmtId="176" fontId="67" fillId="0" borderId="0" applyFill="0" applyBorder="0" applyAlignment="0" applyProtection="0"/>
    <xf numFmtId="0" fontId="86" fillId="0" borderId="0">
      <alignment horizontal="left" vertical="top"/>
    </xf>
    <xf numFmtId="0" fontId="87" fillId="0" borderId="0">
      <alignment vertical="top"/>
    </xf>
    <xf numFmtId="174" fontId="67" fillId="0" borderId="0" applyFont="0" applyFill="0" applyBorder="0" applyAlignment="0" applyProtection="0">
      <alignment vertical="center"/>
    </xf>
    <xf numFmtId="0" fontId="73" fillId="0" borderId="0" applyNumberFormat="0" applyFill="0" applyBorder="0" applyAlignment="0" applyProtection="0"/>
    <xf numFmtId="0" fontId="88" fillId="0" borderId="0">
      <alignment horizontal="centerContinuous"/>
    </xf>
    <xf numFmtId="2" fontId="67" fillId="0" borderId="0" applyFill="0" applyBorder="0" applyAlignment="0" applyProtection="0"/>
    <xf numFmtId="0" fontId="74" fillId="27" borderId="0" applyNumberFormat="0" applyBorder="0" applyAlignment="0" applyProtection="0"/>
    <xf numFmtId="0" fontId="75" fillId="0" borderId="86" applyNumberFormat="0" applyFill="0" applyAlignment="0" applyProtection="0"/>
    <xf numFmtId="0" fontId="76" fillId="0" borderId="87" applyNumberFormat="0" applyFill="0" applyAlignment="0" applyProtection="0"/>
    <xf numFmtId="0" fontId="77" fillId="0" borderId="0" applyNumberFormat="0" applyFill="0" applyBorder="0" applyAlignment="0" applyProtection="0"/>
    <xf numFmtId="0" fontId="89" fillId="0" borderId="0" applyNumberFormat="0" applyFill="0" applyBorder="0" applyAlignment="0" applyProtection="0"/>
    <xf numFmtId="0" fontId="90" fillId="0" borderId="0" applyNumberFormat="0" applyFill="0" applyBorder="0" applyAlignment="0" applyProtection="0"/>
    <xf numFmtId="0" fontId="78" fillId="30" borderId="83" applyNumberFormat="0" applyAlignment="0" applyProtection="0"/>
    <xf numFmtId="0" fontId="79" fillId="0" borderId="85" applyNumberFormat="0" applyFill="0" applyAlignment="0" applyProtection="0"/>
    <xf numFmtId="0" fontId="80" fillId="45" borderId="0" applyNumberFormat="0" applyBorder="0" applyAlignment="0" applyProtection="0"/>
    <xf numFmtId="0" fontId="67" fillId="0" borderId="0"/>
    <xf numFmtId="0" fontId="69" fillId="46" borderId="88" applyNumberFormat="0" applyFont="0" applyAlignment="0" applyProtection="0"/>
    <xf numFmtId="0" fontId="81" fillId="43" borderId="89" applyNumberFormat="0" applyAlignment="0" applyProtection="0"/>
    <xf numFmtId="0" fontId="68" fillId="0" borderId="8" applyBorder="0">
      <alignment horizontal="center"/>
    </xf>
    <xf numFmtId="0" fontId="82" fillId="0" borderId="0" applyNumberFormat="0" applyFill="0" applyBorder="0" applyAlignment="0" applyProtection="0"/>
    <xf numFmtId="0" fontId="91" fillId="0" borderId="0">
      <alignment horizontal="left" vertical="top"/>
    </xf>
    <xf numFmtId="0" fontId="85" fillId="0" borderId="0">
      <alignment horizontal="left" vertical="top"/>
    </xf>
    <xf numFmtId="0" fontId="92" fillId="0" borderId="0">
      <alignment horizontal="left" vertical="top"/>
    </xf>
    <xf numFmtId="0" fontId="83" fillId="0" borderId="90" applyNumberFormat="0" applyFill="0" applyAlignment="0" applyProtection="0"/>
    <xf numFmtId="0" fontId="68" fillId="0" borderId="0">
      <alignment horizontal="left" vertical="top"/>
    </xf>
    <xf numFmtId="0" fontId="84" fillId="0" borderId="0" applyNumberFormat="0" applyFill="0" applyBorder="0" applyAlignment="0" applyProtection="0"/>
    <xf numFmtId="0" fontId="1" fillId="0" borderId="0"/>
    <xf numFmtId="0" fontId="93" fillId="0" borderId="0" applyNumberFormat="0" applyFill="0" applyBorder="0" applyAlignment="0" applyProtection="0">
      <alignment vertical="center"/>
    </xf>
    <xf numFmtId="0" fontId="18" fillId="5" borderId="15" applyNumberFormat="0" applyFont="0" applyAlignment="0" applyProtection="0"/>
    <xf numFmtId="0" fontId="67" fillId="0" borderId="0">
      <alignment vertical="center"/>
    </xf>
    <xf numFmtId="9" fontId="67" fillId="0" borderId="0" applyFont="0" applyFill="0" applyBorder="0" applyAlignment="0" applyProtection="0"/>
    <xf numFmtId="43" fontId="67" fillId="0" borderId="0" applyFont="0" applyFill="0" applyBorder="0" applyAlignment="0" applyProtection="0"/>
    <xf numFmtId="9" fontId="67" fillId="0" borderId="0" applyFont="0" applyFill="0" applyBorder="0" applyAlignment="0" applyProtection="0"/>
    <xf numFmtId="0" fontId="1" fillId="0" borderId="0"/>
    <xf numFmtId="0" fontId="1" fillId="0" borderId="0"/>
    <xf numFmtId="0" fontId="6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0" fillId="45" borderId="0" applyNumberFormat="0" applyBorder="0" applyAlignment="0" applyProtection="0"/>
    <xf numFmtId="0" fontId="94" fillId="0" borderId="0"/>
    <xf numFmtId="0" fontId="85" fillId="0" borderId="0"/>
    <xf numFmtId="0" fontId="67" fillId="0" borderId="0"/>
    <xf numFmtId="0" fontId="67" fillId="0" borderId="0"/>
    <xf numFmtId="0" fontId="1" fillId="0" borderId="0"/>
    <xf numFmtId="0" fontId="1" fillId="24" borderId="82" applyNumberFormat="0" applyFont="0" applyAlignment="0" applyProtection="0"/>
    <xf numFmtId="9" fontId="67" fillId="0" borderId="0" applyFont="0" applyFill="0" applyBorder="0" applyAlignment="0" applyProtection="0"/>
    <xf numFmtId="0" fontId="83" fillId="0" borderId="90" applyNumberFormat="0" applyFill="0" applyAlignment="0" applyProtection="0"/>
    <xf numFmtId="0" fontId="18" fillId="5" borderId="15" applyNumberFormat="0" applyAlignment="0" applyProtection="0"/>
    <xf numFmtId="0" fontId="22" fillId="0" borderId="50" applyNumberFormat="0" applyFill="0" applyAlignment="0" applyProtection="0"/>
    <xf numFmtId="0" fontId="71" fillId="43" borderId="83" applyNumberFormat="0" applyAlignment="0" applyProtection="0"/>
    <xf numFmtId="0" fontId="78" fillId="30" borderId="83" applyNumberFormat="0" applyAlignment="0" applyProtection="0"/>
    <xf numFmtId="0" fontId="69" fillId="46" borderId="88" applyNumberFormat="0" applyFont="0" applyAlignment="0" applyProtection="0"/>
    <xf numFmtId="0" fontId="68" fillId="0" borderId="91" applyBorder="0">
      <alignment horizontal="center"/>
    </xf>
    <xf numFmtId="0" fontId="83" fillId="0" borderId="90" applyNumberFormat="0" applyFill="0" applyAlignment="0" applyProtection="0"/>
    <xf numFmtId="0" fontId="83" fillId="0" borderId="90" applyNumberFormat="0" applyFill="0" applyAlignment="0" applyProtection="0"/>
    <xf numFmtId="0" fontId="71" fillId="43" borderId="102" applyNumberFormat="0" applyAlignment="0" applyProtection="0"/>
    <xf numFmtId="0" fontId="78" fillId="30" borderId="102" applyNumberFormat="0" applyAlignment="0" applyProtection="0"/>
    <xf numFmtId="0" fontId="69" fillId="46" borderId="103" applyNumberFormat="0" applyFont="0" applyAlignment="0" applyProtection="0"/>
    <xf numFmtId="0" fontId="81" fillId="43" borderId="104" applyNumberFormat="0" applyAlignment="0" applyProtection="0"/>
    <xf numFmtId="0" fontId="83" fillId="0" borderId="105" applyNumberFormat="0" applyFill="0" applyAlignment="0" applyProtection="0"/>
    <xf numFmtId="0" fontId="106" fillId="52" borderId="0" applyNumberFormat="0" applyBorder="0" applyAlignment="0" applyProtection="0"/>
    <xf numFmtId="0" fontId="107" fillId="53" borderId="0" applyNumberFormat="0" applyBorder="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1" fillId="43" borderId="109" applyNumberFormat="0" applyAlignment="0" applyProtection="0"/>
    <xf numFmtId="0" fontId="83" fillId="0" borderId="110" applyNumberFormat="0" applyFill="0" applyAlignment="0" applyProtection="0"/>
    <xf numFmtId="0" fontId="81" fillId="43" borderId="113" applyNumberFormat="0" applyAlignment="0" applyProtection="0"/>
    <xf numFmtId="0" fontId="71" fillId="43" borderId="111" applyNumberFormat="0" applyAlignment="0" applyProtection="0"/>
    <xf numFmtId="0" fontId="69" fillId="46" borderId="112" applyNumberFormat="0" applyFont="0" applyAlignment="0" applyProtection="0"/>
    <xf numFmtId="0" fontId="78" fillId="30" borderId="111" applyNumberFormat="0" applyAlignment="0" applyProtection="0"/>
    <xf numFmtId="0" fontId="83" fillId="0" borderId="114" applyNumberFormat="0" applyFill="0" applyAlignment="0" applyProtection="0"/>
    <xf numFmtId="0" fontId="83" fillId="0" borderId="110" applyNumberFormat="0" applyFill="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3" fillId="0" borderId="110" applyNumberFormat="0" applyFill="0" applyAlignment="0" applyProtection="0"/>
    <xf numFmtId="0" fontId="83" fillId="0" borderId="110" applyNumberFormat="0" applyFill="0" applyAlignment="0" applyProtection="0"/>
    <xf numFmtId="0" fontId="71" fillId="43" borderId="107" applyNumberFormat="0" applyAlignment="0" applyProtection="0"/>
    <xf numFmtId="0" fontId="78" fillId="30" borderId="107" applyNumberFormat="0" applyAlignment="0" applyProtection="0"/>
    <xf numFmtId="0" fontId="69" fillId="46" borderId="108" applyNumberFormat="0" applyFont="0" applyAlignment="0" applyProtection="0"/>
    <xf numFmtId="0" fontId="81" fillId="43" borderId="109" applyNumberFormat="0" applyAlignment="0" applyProtection="0"/>
    <xf numFmtId="0" fontId="83" fillId="0" borderId="110" applyNumberFormat="0" applyFill="0" applyAlignment="0" applyProtection="0"/>
    <xf numFmtId="0" fontId="83" fillId="0" borderId="110" applyNumberFormat="0" applyFill="0" applyAlignment="0" applyProtection="0"/>
    <xf numFmtId="0" fontId="83" fillId="0" borderId="114" applyNumberFormat="0" applyFill="0" applyAlignment="0" applyProtection="0"/>
    <xf numFmtId="0" fontId="71" fillId="43" borderId="111" applyNumberFormat="0" applyAlignment="0" applyProtection="0"/>
    <xf numFmtId="0" fontId="78" fillId="30" borderId="111" applyNumberFormat="0" applyAlignment="0" applyProtection="0"/>
    <xf numFmtId="0" fontId="69" fillId="46" borderId="112" applyNumberFormat="0" applyFont="0" applyAlignment="0" applyProtection="0"/>
    <xf numFmtId="0" fontId="68" fillId="0" borderId="115" applyBorder="0">
      <alignment horizontal="center"/>
    </xf>
    <xf numFmtId="0" fontId="83" fillId="0" borderId="114" applyNumberFormat="0" applyFill="0" applyAlignment="0" applyProtection="0"/>
    <xf numFmtId="0" fontId="83" fillId="0" borderId="114" applyNumberFormat="0" applyFill="0" applyAlignment="0" applyProtection="0"/>
    <xf numFmtId="0" fontId="71" fillId="43" borderId="111" applyNumberFormat="0" applyAlignment="0" applyProtection="0"/>
    <xf numFmtId="0" fontId="78" fillId="30" borderId="111" applyNumberFormat="0" applyAlignment="0" applyProtection="0"/>
    <xf numFmtId="0" fontId="69" fillId="46" borderId="112" applyNumberFormat="0" applyFont="0" applyAlignment="0" applyProtection="0"/>
    <xf numFmtId="0" fontId="81" fillId="43" borderId="113" applyNumberFormat="0" applyAlignment="0" applyProtection="0"/>
    <xf numFmtId="0" fontId="83" fillId="0" borderId="114" applyNumberFormat="0" applyFill="0" applyAlignment="0" applyProtection="0"/>
    <xf numFmtId="0" fontId="83" fillId="0" borderId="114"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81" fillId="43" borderId="124" applyNumberFormat="0" applyAlignment="0" applyProtection="0"/>
    <xf numFmtId="0" fontId="83" fillId="0" borderId="125" applyNumberFormat="0" applyFill="0" applyAlignment="0" applyProtection="0"/>
    <xf numFmtId="0" fontId="83" fillId="0" borderId="125"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68" fillId="0" borderId="126" applyBorder="0">
      <alignment horizontal="center"/>
    </xf>
    <xf numFmtId="0" fontId="83" fillId="0" borderId="125" applyNumberFormat="0" applyFill="0" applyAlignment="0" applyProtection="0"/>
    <xf numFmtId="0" fontId="83" fillId="0" borderId="125" applyNumberFormat="0" applyFill="0" applyAlignment="0" applyProtection="0"/>
    <xf numFmtId="0" fontId="71" fillId="43" borderId="122" applyNumberFormat="0" applyAlignment="0" applyProtection="0"/>
    <xf numFmtId="0" fontId="78" fillId="30" borderId="122" applyNumberFormat="0" applyAlignment="0" applyProtection="0"/>
    <xf numFmtId="0" fontId="69" fillId="46" borderId="123" applyNumberFormat="0" applyFont="0" applyAlignment="0" applyProtection="0"/>
    <xf numFmtId="0" fontId="81" fillId="43" borderId="124" applyNumberFormat="0" applyAlignment="0" applyProtection="0"/>
    <xf numFmtId="0" fontId="83" fillId="0" borderId="125" applyNumberFormat="0" applyFill="0" applyAlignment="0" applyProtection="0"/>
    <xf numFmtId="0" fontId="121" fillId="56" borderId="127" applyNumberFormat="0" applyAlignment="0" applyProtection="0"/>
  </cellStyleXfs>
  <cellXfs count="698">
    <xf numFmtId="0" fontId="0" fillId="0" borderId="0" xfId="0"/>
    <xf numFmtId="165" fontId="53" fillId="0" borderId="0" xfId="0" applyNumberFormat="1" applyFont="1" applyAlignment="1">
      <alignment horizontal="center"/>
    </xf>
    <xf numFmtId="0" fontId="3"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horizontal="centerContinuous" vertical="center"/>
    </xf>
    <xf numFmtId="0" fontId="5" fillId="2" borderId="1" xfId="0" applyFont="1" applyFill="1" applyBorder="1" applyAlignment="1">
      <alignment vertical="center"/>
    </xf>
    <xf numFmtId="2" fontId="4" fillId="0" borderId="0" xfId="0" applyNumberFormat="1" applyFont="1" applyAlignment="1">
      <alignment vertical="center"/>
    </xf>
    <xf numFmtId="0" fontId="5" fillId="0" borderId="0" xfId="0" applyFont="1" applyAlignment="1">
      <alignment vertical="center"/>
    </xf>
    <xf numFmtId="0" fontId="5" fillId="0" borderId="1" xfId="0" applyFont="1" applyBorder="1" applyAlignment="1">
      <alignment vertical="center"/>
    </xf>
    <xf numFmtId="2" fontId="5" fillId="0" borderId="1" xfId="0" applyNumberFormat="1" applyFont="1" applyBorder="1" applyAlignment="1">
      <alignment vertical="center"/>
    </xf>
    <xf numFmtId="165" fontId="4" fillId="0" borderId="0" xfId="0" applyNumberFormat="1" applyFont="1" applyAlignment="1">
      <alignment vertical="center"/>
    </xf>
    <xf numFmtId="0" fontId="5" fillId="0" borderId="4" xfId="0" applyFont="1" applyBorder="1" applyAlignment="1">
      <alignment vertical="center"/>
    </xf>
    <xf numFmtId="2" fontId="5" fillId="0" borderId="0" xfId="0" applyNumberFormat="1" applyFont="1" applyAlignment="1">
      <alignment vertical="center"/>
    </xf>
    <xf numFmtId="2" fontId="5" fillId="0" borderId="1" xfId="0" applyNumberFormat="1" applyFont="1" applyBorder="1" applyAlignment="1">
      <alignment horizontal="center" vertical="center"/>
    </xf>
    <xf numFmtId="2" fontId="5" fillId="0" borderId="12" xfId="0" applyNumberFormat="1" applyFont="1" applyBorder="1" applyAlignment="1">
      <alignment vertical="center"/>
    </xf>
    <xf numFmtId="165" fontId="5" fillId="0" borderId="1" xfId="0" applyNumberFormat="1" applyFont="1" applyBorder="1" applyAlignment="1">
      <alignment vertical="center"/>
    </xf>
    <xf numFmtId="0" fontId="11" fillId="2" borderId="1" xfId="0" applyFont="1" applyFill="1" applyBorder="1" applyAlignment="1">
      <alignment vertical="center"/>
    </xf>
    <xf numFmtId="166" fontId="5" fillId="0" borderId="1" xfId="0" applyNumberFormat="1" applyFont="1" applyBorder="1" applyAlignment="1">
      <alignment vertical="center"/>
    </xf>
    <xf numFmtId="2" fontId="5" fillId="0" borderId="14" xfId="0" applyNumberFormat="1" applyFont="1" applyBorder="1" applyAlignment="1">
      <alignment vertical="center"/>
    </xf>
    <xf numFmtId="164" fontId="5" fillId="0" borderId="1" xfId="0" applyNumberFormat="1" applyFont="1" applyBorder="1" applyAlignment="1">
      <alignment vertical="center"/>
    </xf>
    <xf numFmtId="0" fontId="2" fillId="0" borderId="0" xfId="0" applyFont="1" applyAlignment="1">
      <alignment horizontal="centerContinuous" vertical="center"/>
    </xf>
    <xf numFmtId="0" fontId="5" fillId="0" borderId="1" xfId="0" applyFont="1" applyBorder="1" applyAlignment="1">
      <alignment horizontal="center" vertical="center"/>
    </xf>
    <xf numFmtId="169" fontId="0" fillId="0" borderId="0" xfId="0" applyNumberFormat="1" applyAlignment="1">
      <alignment horizontal="center"/>
    </xf>
    <xf numFmtId="0" fontId="0" fillId="0" borderId="16" xfId="0" applyBorder="1"/>
    <xf numFmtId="0" fontId="0" fillId="4" borderId="17" xfId="1" applyFont="1" applyBorder="1"/>
    <xf numFmtId="0" fontId="0" fillId="0" borderId="18" xfId="0" applyBorder="1" applyAlignment="1">
      <alignment horizontal="right"/>
    </xf>
    <xf numFmtId="0" fontId="17" fillId="4" borderId="18" xfId="49" applyFont="1" applyFill="1" applyBorder="1" applyAlignment="1">
      <alignment horizontal="left"/>
    </xf>
    <xf numFmtId="170" fontId="0" fillId="0" borderId="18" xfId="0" applyNumberFormat="1" applyBorder="1"/>
    <xf numFmtId="0" fontId="0" fillId="0" borderId="19" xfId="0" quotePrefix="1" applyBorder="1"/>
    <xf numFmtId="0" fontId="0" fillId="0" borderId="0" xfId="0" applyAlignment="1">
      <alignment horizontal="center"/>
    </xf>
    <xf numFmtId="0" fontId="19" fillId="0" borderId="8" xfId="0" applyFont="1" applyBorder="1"/>
    <xf numFmtId="0" fontId="19" fillId="0" borderId="12" xfId="0" applyFont="1" applyBorder="1"/>
    <xf numFmtId="0" fontId="19" fillId="4" borderId="20" xfId="1" applyFont="1" applyBorder="1"/>
    <xf numFmtId="0" fontId="18" fillId="5" borderId="21" xfId="2" applyBorder="1"/>
    <xf numFmtId="0" fontId="19" fillId="0" borderId="0" xfId="0" applyFont="1"/>
    <xf numFmtId="0" fontId="19" fillId="0" borderId="4" xfId="0" applyFont="1" applyBorder="1"/>
    <xf numFmtId="3" fontId="19" fillId="4" borderId="15" xfId="1" applyNumberFormat="1" applyFont="1"/>
    <xf numFmtId="0" fontId="18" fillId="5" borderId="22" xfId="2" applyBorder="1"/>
    <xf numFmtId="0" fontId="20" fillId="0" borderId="0" xfId="0" applyFont="1" applyAlignment="1">
      <alignment horizontal="center"/>
    </xf>
    <xf numFmtId="0" fontId="0" fillId="6" borderId="4" xfId="0" applyFill="1" applyBorder="1"/>
    <xf numFmtId="0" fontId="19" fillId="0" borderId="6" xfId="0" applyFont="1" applyBorder="1"/>
    <xf numFmtId="0" fontId="19" fillId="0" borderId="11" xfId="0" applyFont="1" applyBorder="1"/>
    <xf numFmtId="3" fontId="19" fillId="4" borderId="23" xfId="1" applyNumberFormat="1" applyFont="1" applyBorder="1"/>
    <xf numFmtId="0" fontId="0" fillId="0" borderId="7" xfId="0" applyBorder="1"/>
    <xf numFmtId="0" fontId="19" fillId="0" borderId="11" xfId="0" applyFont="1" applyBorder="1" applyAlignment="1">
      <alignment horizontal="center"/>
    </xf>
    <xf numFmtId="0" fontId="19" fillId="0" borderId="0" xfId="0" applyFont="1" applyAlignment="1">
      <alignment horizontal="center"/>
    </xf>
    <xf numFmtId="0" fontId="0" fillId="10" borderId="0" xfId="0" applyFill="1"/>
    <xf numFmtId="0" fontId="25" fillId="0" borderId="0" xfId="0" applyFont="1"/>
    <xf numFmtId="0" fontId="26" fillId="9" borderId="0" xfId="0" applyFont="1" applyFill="1"/>
    <xf numFmtId="0" fontId="25" fillId="10" borderId="0" xfId="0" applyFont="1" applyFill="1"/>
    <xf numFmtId="0" fontId="25" fillId="11" borderId="0" xfId="0" applyFont="1" applyFill="1"/>
    <xf numFmtId="0" fontId="25" fillId="12" borderId="0" xfId="0" applyFont="1" applyFill="1"/>
    <xf numFmtId="0" fontId="25" fillId="13" borderId="0" xfId="0" applyFont="1" applyFill="1"/>
    <xf numFmtId="0" fontId="25" fillId="0" borderId="0" xfId="0" applyFont="1" applyAlignment="1">
      <alignment horizontal="center" wrapText="1"/>
    </xf>
    <xf numFmtId="0" fontId="25" fillId="0" borderId="0" xfId="0" applyFont="1" applyAlignment="1">
      <alignment wrapText="1"/>
    </xf>
    <xf numFmtId="0" fontId="25" fillId="14" borderId="0" xfId="0" applyFont="1" applyFill="1"/>
    <xf numFmtId="167" fontId="25" fillId="14" borderId="0" xfId="0" applyNumberFormat="1" applyFont="1" applyFill="1"/>
    <xf numFmtId="0" fontId="25" fillId="15" borderId="8" xfId="0" applyFont="1" applyFill="1" applyBorder="1"/>
    <xf numFmtId="0" fontId="25" fillId="0" borderId="12" xfId="0" applyFont="1" applyBorder="1"/>
    <xf numFmtId="0" fontId="25" fillId="0" borderId="9" xfId="0" applyFont="1" applyBorder="1"/>
    <xf numFmtId="167" fontId="25" fillId="0" borderId="0" xfId="0" applyNumberFormat="1" applyFont="1"/>
    <xf numFmtId="0" fontId="25" fillId="15" borderId="2" xfId="0" applyFont="1" applyFill="1" applyBorder="1"/>
    <xf numFmtId="0" fontId="25" fillId="0" borderId="3" xfId="0" applyFont="1" applyBorder="1"/>
    <xf numFmtId="0" fontId="25" fillId="14" borderId="0" xfId="0" applyFont="1" applyFill="1" applyAlignment="1">
      <alignment horizontal="right"/>
    </xf>
    <xf numFmtId="0" fontId="26" fillId="9" borderId="12" xfId="0" applyFont="1" applyFill="1" applyBorder="1"/>
    <xf numFmtId="0" fontId="25" fillId="10" borderId="12" xfId="0" applyFont="1" applyFill="1" applyBorder="1"/>
    <xf numFmtId="0" fontId="25" fillId="16" borderId="12" xfId="0" applyFont="1" applyFill="1" applyBorder="1"/>
    <xf numFmtId="0" fontId="25" fillId="0" borderId="0" xfId="0" applyFont="1" applyAlignment="1">
      <alignment horizontal="right"/>
    </xf>
    <xf numFmtId="0" fontId="25" fillId="0" borderId="13" xfId="0" applyFont="1" applyBorder="1"/>
    <xf numFmtId="0" fontId="25" fillId="10" borderId="13" xfId="0" applyFont="1" applyFill="1" applyBorder="1"/>
    <xf numFmtId="0" fontId="25" fillId="11" borderId="13" xfId="0" applyFont="1" applyFill="1" applyBorder="1"/>
    <xf numFmtId="0" fontId="25" fillId="17" borderId="13" xfId="0" applyFont="1" applyFill="1" applyBorder="1"/>
    <xf numFmtId="0" fontId="25" fillId="15" borderId="6" xfId="0" applyFont="1" applyFill="1" applyBorder="1"/>
    <xf numFmtId="0" fontId="25" fillId="0" borderId="11" xfId="0" applyFont="1" applyBorder="1"/>
    <xf numFmtId="0" fontId="25" fillId="0" borderId="7" xfId="0" applyFont="1" applyBorder="1"/>
    <xf numFmtId="0" fontId="25" fillId="18" borderId="2" xfId="0" applyFont="1" applyFill="1" applyBorder="1"/>
    <xf numFmtId="0" fontId="25" fillId="18" borderId="6" xfId="0" applyFont="1" applyFill="1" applyBorder="1"/>
    <xf numFmtId="0" fontId="26" fillId="9" borderId="13" xfId="0" applyFont="1" applyFill="1" applyBorder="1"/>
    <xf numFmtId="0" fontId="25" fillId="16" borderId="13" xfId="0" applyFont="1" applyFill="1" applyBorder="1"/>
    <xf numFmtId="0" fontId="25" fillId="17" borderId="3" xfId="0" applyFont="1" applyFill="1" applyBorder="1"/>
    <xf numFmtId="0" fontId="25" fillId="18" borderId="8" xfId="0" applyFont="1" applyFill="1" applyBorder="1"/>
    <xf numFmtId="165" fontId="27" fillId="7" borderId="25" xfId="3" applyNumberFormat="1" applyFont="1" applyBorder="1" applyAlignment="1">
      <alignment horizontal="center"/>
    </xf>
    <xf numFmtId="2" fontId="27" fillId="7" borderId="25" xfId="3" applyNumberFormat="1" applyFont="1" applyBorder="1" applyAlignment="1">
      <alignment horizontal="center"/>
    </xf>
    <xf numFmtId="167" fontId="27" fillId="7" borderId="25" xfId="3" applyNumberFormat="1" applyFont="1" applyBorder="1" applyAlignment="1">
      <alignment horizontal="center"/>
    </xf>
    <xf numFmtId="1" fontId="27" fillId="7" borderId="25" xfId="3" applyNumberFormat="1" applyFont="1" applyBorder="1" applyAlignment="1">
      <alignment horizontal="center"/>
    </xf>
    <xf numFmtId="0" fontId="5" fillId="2" borderId="8" xfId="0" applyFont="1" applyFill="1" applyBorder="1" applyAlignment="1">
      <alignment vertical="center"/>
    </xf>
    <xf numFmtId="2" fontId="28" fillId="20" borderId="26" xfId="1" applyNumberFormat="1" applyFont="1" applyFill="1" applyBorder="1" applyAlignment="1">
      <alignment horizontal="right" vertical="center"/>
    </xf>
    <xf numFmtId="0" fontId="4" fillId="10" borderId="0" xfId="0" applyFont="1" applyFill="1" applyAlignment="1">
      <alignment vertical="center"/>
    </xf>
    <xf numFmtId="0" fontId="4" fillId="10" borderId="0" xfId="0" applyFont="1" applyFill="1" applyAlignment="1">
      <alignment horizontal="center" vertical="center"/>
    </xf>
    <xf numFmtId="0" fontId="4" fillId="10" borderId="2" xfId="0" applyFont="1" applyFill="1" applyBorder="1" applyAlignment="1">
      <alignment vertical="center"/>
    </xf>
    <xf numFmtId="0" fontId="4" fillId="10" borderId="4" xfId="0" applyFont="1" applyFill="1" applyBorder="1" applyAlignment="1">
      <alignment vertical="center"/>
    </xf>
    <xf numFmtId="0" fontId="4" fillId="10" borderId="6" xfId="0" applyFont="1" applyFill="1" applyBorder="1" applyAlignment="1">
      <alignment vertical="center"/>
    </xf>
    <xf numFmtId="2" fontId="4" fillId="10" borderId="0" xfId="0" applyNumberFormat="1" applyFont="1" applyFill="1" applyAlignment="1">
      <alignment vertical="center"/>
    </xf>
    <xf numFmtId="2" fontId="4" fillId="10" borderId="0" xfId="0" applyNumberFormat="1" applyFont="1" applyFill="1" applyAlignment="1">
      <alignment horizontal="center" vertical="center"/>
    </xf>
    <xf numFmtId="10" fontId="4" fillId="10" borderId="0" xfId="0" applyNumberFormat="1" applyFont="1" applyFill="1" applyAlignment="1">
      <alignment horizontal="center" vertical="center"/>
    </xf>
    <xf numFmtId="168" fontId="4" fillId="10" borderId="0" xfId="0" applyNumberFormat="1" applyFont="1" applyFill="1" applyAlignment="1">
      <alignment vertical="center"/>
    </xf>
    <xf numFmtId="2" fontId="4" fillId="10" borderId="1" xfId="0" applyNumberFormat="1" applyFont="1" applyFill="1" applyBorder="1" applyAlignment="1">
      <alignment vertical="center"/>
    </xf>
    <xf numFmtId="0" fontId="4" fillId="10" borderId="1" xfId="0" applyFont="1" applyFill="1" applyBorder="1" applyAlignment="1">
      <alignment vertical="center"/>
    </xf>
    <xf numFmtId="2" fontId="4" fillId="10" borderId="0" xfId="0" applyNumberFormat="1" applyFont="1" applyFill="1" applyAlignment="1">
      <alignment horizontal="left" vertical="center"/>
    </xf>
    <xf numFmtId="0" fontId="5" fillId="10" borderId="0" xfId="0" applyFont="1" applyFill="1" applyAlignment="1">
      <alignment vertical="center"/>
    </xf>
    <xf numFmtId="164" fontId="4" fillId="10" borderId="0" xfId="0" applyNumberFormat="1" applyFont="1" applyFill="1" applyAlignment="1">
      <alignment vertical="center"/>
    </xf>
    <xf numFmtId="0" fontId="25" fillId="10" borderId="0" xfId="0" applyFont="1" applyFill="1" applyAlignment="1">
      <alignment vertical="center"/>
    </xf>
    <xf numFmtId="10" fontId="25" fillId="10" borderId="0" xfId="0" applyNumberFormat="1" applyFont="1" applyFill="1" applyAlignment="1">
      <alignment horizontal="left" vertical="center"/>
    </xf>
    <xf numFmtId="0" fontId="25" fillId="0" borderId="0" xfId="0" applyFont="1" applyAlignment="1">
      <alignment vertical="center"/>
    </xf>
    <xf numFmtId="2" fontId="28" fillId="21" borderId="0" xfId="1" applyNumberFormat="1" applyFont="1" applyFill="1" applyBorder="1" applyAlignment="1">
      <alignment horizontal="right" vertical="center"/>
    </xf>
    <xf numFmtId="0" fontId="24" fillId="19" borderId="14" xfId="0" applyFont="1" applyFill="1" applyBorder="1" applyAlignment="1">
      <alignment horizontal="center"/>
    </xf>
    <xf numFmtId="0" fontId="31" fillId="19" borderId="28" xfId="0" applyFont="1" applyFill="1" applyBorder="1" applyAlignment="1">
      <alignment horizontal="center"/>
    </xf>
    <xf numFmtId="0" fontId="0" fillId="0" borderId="6" xfId="0" applyBorder="1"/>
    <xf numFmtId="1" fontId="19" fillId="0" borderId="0" xfId="0" applyNumberFormat="1" applyFont="1" applyAlignment="1">
      <alignment horizontal="center"/>
    </xf>
    <xf numFmtId="0" fontId="32" fillId="22" borderId="29" xfId="0" applyFont="1" applyFill="1" applyBorder="1" applyAlignment="1">
      <alignment vertical="center" wrapText="1"/>
    </xf>
    <xf numFmtId="0" fontId="32" fillId="22" borderId="30" xfId="0" applyFont="1" applyFill="1" applyBorder="1" applyAlignment="1">
      <alignment vertical="center" wrapText="1"/>
    </xf>
    <xf numFmtId="0" fontId="34" fillId="22" borderId="31" xfId="0" applyFont="1" applyFill="1" applyBorder="1" applyAlignment="1">
      <alignment vertical="center" wrapText="1"/>
    </xf>
    <xf numFmtId="0" fontId="34" fillId="22" borderId="32" xfId="0" applyFont="1" applyFill="1" applyBorder="1" applyAlignment="1">
      <alignment vertical="center" wrapText="1"/>
    </xf>
    <xf numFmtId="0" fontId="37" fillId="9" borderId="33" xfId="0" applyFont="1" applyFill="1" applyBorder="1"/>
    <xf numFmtId="0" fontId="35" fillId="22" borderId="34" xfId="0" applyFont="1" applyFill="1" applyBorder="1" applyAlignment="1">
      <alignment vertical="center" wrapText="1"/>
    </xf>
    <xf numFmtId="0" fontId="35" fillId="22" borderId="32" xfId="0" applyFont="1" applyFill="1" applyBorder="1" applyAlignment="1">
      <alignment horizontal="left" vertical="center" wrapText="1"/>
    </xf>
    <xf numFmtId="0" fontId="38" fillId="10" borderId="35" xfId="0" applyFont="1" applyFill="1" applyBorder="1"/>
    <xf numFmtId="0" fontId="35" fillId="22" borderId="36" xfId="0" applyFont="1" applyFill="1" applyBorder="1" applyAlignment="1">
      <alignment vertical="center" wrapText="1"/>
    </xf>
    <xf numFmtId="0" fontId="35" fillId="22" borderId="37" xfId="0" applyFont="1" applyFill="1" applyBorder="1" applyAlignment="1">
      <alignment horizontal="left" vertical="center" wrapText="1"/>
    </xf>
    <xf numFmtId="0" fontId="38" fillId="11" borderId="38" xfId="0" applyFont="1" applyFill="1" applyBorder="1"/>
    <xf numFmtId="0" fontId="35" fillId="22" borderId="39" xfId="0" applyFont="1" applyFill="1" applyBorder="1" applyAlignment="1">
      <alignment vertical="center" wrapText="1"/>
    </xf>
    <xf numFmtId="0" fontId="34" fillId="22" borderId="40" xfId="0" applyFont="1" applyFill="1" applyBorder="1" applyAlignment="1">
      <alignment horizontal="left" vertical="center" wrapText="1"/>
    </xf>
    <xf numFmtId="0" fontId="38" fillId="23" borderId="41" xfId="0" applyFont="1" applyFill="1" applyBorder="1"/>
    <xf numFmtId="0" fontId="35" fillId="22" borderId="42" xfId="0" applyFont="1" applyFill="1" applyBorder="1" applyAlignment="1">
      <alignment vertical="center" wrapText="1"/>
    </xf>
    <xf numFmtId="0" fontId="35" fillId="22" borderId="43" xfId="0" applyFont="1" applyFill="1" applyBorder="1" applyAlignment="1">
      <alignment horizontal="left" vertical="center" wrapText="1"/>
    </xf>
    <xf numFmtId="0" fontId="38" fillId="23" borderId="44" xfId="0" applyFont="1" applyFill="1" applyBorder="1"/>
    <xf numFmtId="0" fontId="35" fillId="22" borderId="45" xfId="0" applyFont="1" applyFill="1" applyBorder="1" applyAlignment="1">
      <alignment vertical="center" wrapText="1"/>
    </xf>
    <xf numFmtId="0" fontId="35" fillId="22" borderId="46" xfId="0" applyFont="1" applyFill="1" applyBorder="1" applyAlignment="1">
      <alignment horizontal="left" vertical="center" wrapText="1"/>
    </xf>
    <xf numFmtId="0" fontId="38" fillId="13" borderId="41" xfId="0" applyFont="1" applyFill="1" applyBorder="1"/>
    <xf numFmtId="0" fontId="38" fillId="13" borderId="47" xfId="0" applyFont="1" applyFill="1" applyBorder="1"/>
    <xf numFmtId="0" fontId="35" fillId="22" borderId="48" xfId="0" applyFont="1" applyFill="1" applyBorder="1" applyAlignment="1">
      <alignment vertical="center" wrapText="1"/>
    </xf>
    <xf numFmtId="0" fontId="35" fillId="22" borderId="49" xfId="0" applyFont="1" applyFill="1" applyBorder="1" applyAlignment="1">
      <alignment horizontal="left" vertical="center" wrapText="1"/>
    </xf>
    <xf numFmtId="2" fontId="25" fillId="0" borderId="0" xfId="0" applyNumberFormat="1" applyFont="1" applyAlignment="1">
      <alignment horizontal="left"/>
    </xf>
    <xf numFmtId="1" fontId="25" fillId="0" borderId="0" xfId="0" applyNumberFormat="1" applyFont="1" applyAlignment="1">
      <alignment horizontal="left"/>
    </xf>
    <xf numFmtId="4" fontId="19" fillId="4" borderId="15" xfId="1" applyNumberFormat="1" applyFont="1"/>
    <xf numFmtId="1" fontId="18" fillId="5" borderId="22" xfId="2" applyNumberFormat="1" applyBorder="1"/>
    <xf numFmtId="0" fontId="39" fillId="0" borderId="0" xfId="0" applyFont="1" applyAlignment="1">
      <alignment horizontal="centerContinuous" vertical="center"/>
    </xf>
    <xf numFmtId="0" fontId="40" fillId="10" borderId="0" xfId="0" applyFont="1" applyFill="1" applyAlignment="1">
      <alignment vertical="center"/>
    </xf>
    <xf numFmtId="2" fontId="40" fillId="10" borderId="0" xfId="0" applyNumberFormat="1" applyFont="1" applyFill="1" applyAlignment="1">
      <alignment vertical="center"/>
    </xf>
    <xf numFmtId="0" fontId="40" fillId="10" borderId="0" xfId="0" applyFont="1" applyFill="1" applyAlignment="1">
      <alignment horizontal="center" vertical="center"/>
    </xf>
    <xf numFmtId="2" fontId="40" fillId="10" borderId="0" xfId="0" applyNumberFormat="1" applyFont="1" applyFill="1" applyAlignment="1">
      <alignment horizontal="center" vertical="center"/>
    </xf>
    <xf numFmtId="0" fontId="40" fillId="10" borderId="1" xfId="0" applyFont="1" applyFill="1" applyBorder="1" applyAlignment="1">
      <alignment horizontal="center" vertical="center"/>
    </xf>
    <xf numFmtId="0" fontId="9" fillId="0" borderId="50" xfId="5" applyFont="1" applyAlignment="1">
      <alignment horizontal="left" vertical="center" indent="2"/>
    </xf>
    <xf numFmtId="165" fontId="28" fillId="20" borderId="26" xfId="1" applyNumberFormat="1" applyFont="1" applyFill="1" applyBorder="1" applyAlignment="1">
      <alignment horizontal="right" vertical="center"/>
    </xf>
    <xf numFmtId="2" fontId="41" fillId="0" borderId="0" xfId="0" applyNumberFormat="1" applyFont="1" applyAlignment="1">
      <alignment vertical="center"/>
    </xf>
    <xf numFmtId="10" fontId="5" fillId="0" borderId="1" xfId="4" applyNumberFormat="1" applyFont="1" applyFill="1" applyBorder="1" applyAlignment="1">
      <alignment vertical="center"/>
    </xf>
    <xf numFmtId="0" fontId="5" fillId="2" borderId="1" xfId="0" applyFont="1" applyFill="1" applyBorder="1" applyAlignment="1">
      <alignment horizontal="left" vertical="center" indent="2"/>
    </xf>
    <xf numFmtId="1" fontId="28" fillId="20" borderId="26" xfId="1" applyNumberFormat="1" applyFont="1" applyFill="1" applyBorder="1" applyAlignment="1">
      <alignment horizontal="right" vertical="center"/>
    </xf>
    <xf numFmtId="1" fontId="5" fillId="0" borderId="1" xfId="0" applyNumberFormat="1" applyFont="1" applyBorder="1" applyAlignment="1">
      <alignment vertical="center"/>
    </xf>
    <xf numFmtId="0" fontId="5" fillId="0" borderId="1" xfId="0" applyFont="1" applyBorder="1"/>
    <xf numFmtId="2" fontId="5" fillId="2" borderId="14" xfId="0" applyNumberFormat="1" applyFont="1" applyFill="1" applyBorder="1" applyAlignment="1">
      <alignment vertical="center"/>
    </xf>
    <xf numFmtId="2" fontId="5" fillId="2" borderId="1" xfId="0" applyNumberFormat="1" applyFont="1" applyFill="1" applyBorder="1" applyAlignment="1">
      <alignment vertical="center"/>
    </xf>
    <xf numFmtId="2" fontId="8" fillId="10" borderId="0" xfId="0" applyNumberFormat="1" applyFont="1" applyFill="1" applyAlignment="1">
      <alignment horizontal="right" vertical="center"/>
    </xf>
    <xf numFmtId="167" fontId="5" fillId="10" borderId="0" xfId="0" applyNumberFormat="1" applyFont="1" applyFill="1" applyAlignment="1">
      <alignment horizontal="left" vertical="center"/>
    </xf>
    <xf numFmtId="167" fontId="4" fillId="10" borderId="0" xfId="0" applyNumberFormat="1" applyFont="1" applyFill="1" applyAlignment="1">
      <alignment vertical="center"/>
    </xf>
    <xf numFmtId="165" fontId="5" fillId="10" borderId="0" xfId="0" applyNumberFormat="1" applyFont="1" applyFill="1" applyAlignment="1">
      <alignment vertical="center"/>
    </xf>
    <xf numFmtId="165" fontId="5" fillId="2" borderId="1" xfId="0" applyNumberFormat="1" applyFont="1" applyFill="1" applyBorder="1" applyAlignment="1">
      <alignment vertical="center"/>
    </xf>
    <xf numFmtId="0" fontId="5" fillId="0" borderId="0" xfId="0" applyFont="1" applyAlignment="1">
      <alignment horizontal="left" vertical="center"/>
    </xf>
    <xf numFmtId="0" fontId="39" fillId="0" borderId="0" xfId="0" quotePrefix="1" applyFont="1" applyAlignment="1">
      <alignment horizontal="centerContinuous" vertical="center"/>
    </xf>
    <xf numFmtId="0" fontId="44" fillId="0" borderId="0" xfId="0" applyFont="1" applyAlignment="1">
      <alignment horizontal="center"/>
    </xf>
    <xf numFmtId="2" fontId="19" fillId="0" borderId="0" xfId="0" applyNumberFormat="1" applyFont="1" applyAlignment="1">
      <alignment horizontal="center"/>
    </xf>
    <xf numFmtId="0" fontId="45" fillId="0" borderId="1" xfId="43" applyFont="1" applyFill="1" applyBorder="1" applyAlignment="1">
      <alignment horizontal="center" vertical="center"/>
    </xf>
    <xf numFmtId="1" fontId="45" fillId="0" borderId="1" xfId="43" applyNumberFormat="1" applyFont="1" applyFill="1" applyBorder="1" applyAlignment="1">
      <alignment horizontal="center" vertical="center"/>
    </xf>
    <xf numFmtId="1" fontId="45" fillId="0" borderId="1" xfId="43" applyNumberFormat="1" applyFont="1" applyFill="1" applyBorder="1" applyAlignment="1">
      <alignment horizontal="left" vertical="center"/>
    </xf>
    <xf numFmtId="1" fontId="45" fillId="0" borderId="1" xfId="43" applyNumberFormat="1" applyFont="1" applyFill="1" applyBorder="1" applyAlignment="1">
      <alignment horizontal="right" vertical="center"/>
    </xf>
    <xf numFmtId="1" fontId="45" fillId="0" borderId="10" xfId="43" applyNumberFormat="1" applyFont="1" applyFill="1" applyBorder="1" applyAlignment="1">
      <alignment horizontal="left" vertical="center"/>
    </xf>
    <xf numFmtId="2" fontId="17" fillId="4" borderId="15" xfId="49" applyNumberFormat="1" applyFont="1" applyFill="1" applyBorder="1" applyAlignment="1">
      <alignment horizontal="center" vertical="center"/>
    </xf>
    <xf numFmtId="0" fontId="45" fillId="0" borderId="14" xfId="43" applyFont="1" applyFill="1" applyBorder="1" applyAlignment="1">
      <alignment horizontal="center" vertical="center"/>
    </xf>
    <xf numFmtId="1" fontId="45" fillId="0" borderId="10" xfId="43" applyNumberFormat="1" applyFont="1" applyFill="1" applyBorder="1" applyAlignment="1">
      <alignment horizontal="center" vertical="center"/>
    </xf>
    <xf numFmtId="0" fontId="45" fillId="0" borderId="10" xfId="43" applyFont="1" applyFill="1" applyBorder="1" applyAlignment="1">
      <alignment horizontal="center" vertical="center"/>
    </xf>
    <xf numFmtId="0" fontId="45" fillId="0" borderId="51" xfId="43" applyFont="1" applyFill="1" applyBorder="1" applyAlignment="1">
      <alignment horizontal="center" vertical="center"/>
    </xf>
    <xf numFmtId="1" fontId="45" fillId="0" borderId="51" xfId="43" applyNumberFormat="1" applyFont="1" applyFill="1" applyBorder="1" applyAlignment="1">
      <alignment horizontal="center" vertical="center"/>
    </xf>
    <xf numFmtId="1" fontId="45" fillId="0" borderId="10" xfId="43" applyNumberFormat="1" applyFont="1" applyFill="1" applyBorder="1" applyAlignment="1">
      <alignment vertical="center"/>
    </xf>
    <xf numFmtId="1" fontId="45" fillId="0" borderId="56" xfId="43" applyNumberFormat="1" applyFont="1" applyFill="1" applyBorder="1" applyAlignment="1">
      <alignment horizontal="center" vertical="center"/>
    </xf>
    <xf numFmtId="0" fontId="45" fillId="0" borderId="56" xfId="43" applyFont="1" applyFill="1" applyBorder="1" applyAlignment="1">
      <alignment horizontal="center" vertical="center"/>
    </xf>
    <xf numFmtId="3" fontId="19" fillId="0" borderId="0" xfId="0" applyNumberFormat="1" applyFont="1" applyAlignment="1">
      <alignment horizontal="center"/>
    </xf>
    <xf numFmtId="2" fontId="44" fillId="0" borderId="0" xfId="0" applyNumberFormat="1" applyFont="1" applyAlignment="1">
      <alignment horizontal="center"/>
    </xf>
    <xf numFmtId="2" fontId="18" fillId="5" borderId="22" xfId="2" applyNumberFormat="1" applyBorder="1"/>
    <xf numFmtId="167" fontId="18" fillId="5" borderId="22" xfId="2" applyNumberFormat="1" applyBorder="1"/>
    <xf numFmtId="2" fontId="5" fillId="0" borderId="10" xfId="0" applyNumberFormat="1" applyFont="1" applyBorder="1" applyAlignment="1">
      <alignment vertical="center"/>
    </xf>
    <xf numFmtId="0" fontId="25" fillId="10" borderId="0" xfId="0" quotePrefix="1" applyFont="1" applyFill="1" applyAlignment="1">
      <alignment vertical="center"/>
    </xf>
    <xf numFmtId="165" fontId="25" fillId="0" borderId="0" xfId="0" applyNumberFormat="1" applyFont="1" applyAlignment="1">
      <alignment horizontal="left"/>
    </xf>
    <xf numFmtId="165" fontId="4" fillId="10" borderId="0" xfId="0" applyNumberFormat="1" applyFont="1" applyFill="1" applyAlignment="1">
      <alignment vertical="center"/>
    </xf>
    <xf numFmtId="2" fontId="50" fillId="0" borderId="0" xfId="0" applyNumberFormat="1" applyFont="1" applyAlignment="1">
      <alignment horizontal="left" vertical="center"/>
    </xf>
    <xf numFmtId="2" fontId="47" fillId="10" borderId="15" xfId="2" applyNumberFormat="1" applyFont="1" applyFill="1" applyAlignment="1">
      <alignment horizontal="center" vertical="center"/>
    </xf>
    <xf numFmtId="0" fontId="4" fillId="10" borderId="38" xfId="0" applyFont="1" applyFill="1" applyBorder="1" applyAlignment="1">
      <alignment vertical="center"/>
    </xf>
    <xf numFmtId="2" fontId="4" fillId="10" borderId="38" xfId="0" applyNumberFormat="1" applyFont="1" applyFill="1" applyBorder="1" applyAlignment="1">
      <alignment vertical="center"/>
    </xf>
    <xf numFmtId="2" fontId="0" fillId="0" borderId="0" xfId="0" applyNumberFormat="1"/>
    <xf numFmtId="165" fontId="5" fillId="0" borderId="12" xfId="0" applyNumberFormat="1" applyFont="1" applyBorder="1" applyAlignment="1">
      <alignment vertical="center"/>
    </xf>
    <xf numFmtId="0" fontId="4" fillId="10" borderId="0" xfId="0" applyFont="1" applyFill="1" applyAlignment="1">
      <alignment horizontal="right" vertical="center"/>
    </xf>
    <xf numFmtId="166" fontId="4" fillId="10" borderId="0" xfId="0" applyNumberFormat="1" applyFont="1" applyFill="1" applyAlignment="1">
      <alignment vertical="center"/>
    </xf>
    <xf numFmtId="0" fontId="51" fillId="0" borderId="0" xfId="0" applyFont="1" applyAlignment="1">
      <alignment horizontal="left" vertical="center"/>
    </xf>
    <xf numFmtId="165" fontId="4" fillId="10" borderId="1" xfId="0" applyNumberFormat="1" applyFont="1" applyFill="1" applyBorder="1" applyAlignment="1">
      <alignment vertical="center"/>
    </xf>
    <xf numFmtId="172" fontId="4" fillId="10" borderId="0" xfId="0" applyNumberFormat="1" applyFont="1" applyFill="1" applyAlignment="1">
      <alignment horizontal="left" vertical="center"/>
    </xf>
    <xf numFmtId="2" fontId="51" fillId="0" borderId="0" xfId="0" applyNumberFormat="1" applyFont="1"/>
    <xf numFmtId="0" fontId="5" fillId="2" borderId="9" xfId="0" applyFont="1" applyFill="1" applyBorder="1" applyAlignment="1">
      <alignment vertical="center"/>
    </xf>
    <xf numFmtId="167" fontId="27" fillId="7" borderId="79" xfId="3" applyNumberFormat="1" applyFont="1" applyBorder="1" applyAlignment="1">
      <alignment horizontal="center"/>
    </xf>
    <xf numFmtId="2" fontId="28" fillId="4" borderId="1" xfId="49" applyNumberFormat="1" applyFont="1" applyFill="1" applyBorder="1" applyAlignment="1">
      <alignment vertical="center"/>
    </xf>
    <xf numFmtId="2" fontId="28" fillId="20" borderId="1" xfId="1" applyNumberFormat="1" applyFont="1" applyFill="1" applyBorder="1" applyAlignment="1">
      <alignment horizontal="right" vertical="center"/>
    </xf>
    <xf numFmtId="2" fontId="28" fillId="0" borderId="1" xfId="49" applyNumberFormat="1" applyFont="1" applyFill="1" applyBorder="1" applyAlignment="1">
      <alignment vertical="center"/>
    </xf>
    <xf numFmtId="2" fontId="54" fillId="5" borderId="1" xfId="6" applyNumberFormat="1" applyFont="1" applyBorder="1" applyAlignment="1">
      <alignment vertical="center"/>
    </xf>
    <xf numFmtId="2" fontId="28" fillId="21" borderId="1" xfId="49" applyNumberFormat="1" applyFont="1" applyFill="1" applyBorder="1" applyAlignment="1">
      <alignment vertical="center"/>
    </xf>
    <xf numFmtId="2" fontId="8" fillId="4" borderId="1" xfId="1" applyNumberFormat="1" applyFont="1" applyBorder="1" applyAlignment="1">
      <alignment horizontal="right" vertical="center"/>
    </xf>
    <xf numFmtId="2" fontId="4" fillId="10" borderId="0" xfId="0" applyNumberFormat="1" applyFont="1" applyFill="1" applyAlignment="1">
      <alignment horizontal="center"/>
    </xf>
    <xf numFmtId="0" fontId="4" fillId="10" borderId="0" xfId="0" applyFont="1" applyFill="1" applyAlignment="1">
      <alignment horizontal="center"/>
    </xf>
    <xf numFmtId="0" fontId="5" fillId="2" borderId="10" xfId="0" applyFont="1" applyFill="1" applyBorder="1" applyAlignment="1">
      <alignment vertical="center"/>
    </xf>
    <xf numFmtId="0" fontId="5" fillId="4" borderId="80" xfId="1" applyFont="1" applyBorder="1" applyAlignment="1">
      <alignment vertical="center"/>
    </xf>
    <xf numFmtId="0" fontId="7" fillId="0" borderId="50" xfId="0" applyFont="1" applyBorder="1" applyAlignment="1">
      <alignment horizontal="centerContinuous" vertical="center"/>
    </xf>
    <xf numFmtId="165" fontId="28" fillId="20" borderId="1" xfId="1" applyNumberFormat="1" applyFont="1" applyFill="1" applyBorder="1" applyAlignment="1">
      <alignment horizontal="right" vertical="center"/>
    </xf>
    <xf numFmtId="1" fontId="28" fillId="20" borderId="1" xfId="1" applyNumberFormat="1" applyFont="1" applyFill="1" applyBorder="1" applyAlignment="1">
      <alignment horizontal="right" vertical="center"/>
    </xf>
    <xf numFmtId="0" fontId="9" fillId="0" borderId="0" xfId="5" applyFont="1" applyBorder="1" applyAlignment="1">
      <alignment vertical="center"/>
    </xf>
    <xf numFmtId="2" fontId="14" fillId="0" borderId="1" xfId="1" applyNumberFormat="1" applyFont="1" applyFill="1" applyBorder="1" applyAlignment="1">
      <alignment horizontal="right" vertical="center"/>
    </xf>
    <xf numFmtId="0" fontId="9" fillId="0" borderId="0" xfId="5" applyFont="1" applyBorder="1" applyAlignment="1">
      <alignment horizontal="left" vertical="center" indent="2"/>
    </xf>
    <xf numFmtId="0" fontId="9" fillId="0" borderId="0" xfId="5" applyFont="1" applyFill="1" applyBorder="1" applyAlignment="1">
      <alignment vertical="center"/>
    </xf>
    <xf numFmtId="0" fontId="55" fillId="10" borderId="0" xfId="0" applyFont="1" applyFill="1" applyAlignment="1">
      <alignment vertical="center"/>
    </xf>
    <xf numFmtId="0" fontId="56" fillId="10" borderId="0" xfId="0" applyFont="1" applyFill="1" applyAlignment="1">
      <alignment vertical="center"/>
    </xf>
    <xf numFmtId="0" fontId="57" fillId="10" borderId="1" xfId="0" applyFont="1" applyFill="1" applyBorder="1" applyAlignment="1">
      <alignment vertical="center"/>
    </xf>
    <xf numFmtId="2" fontId="57" fillId="10" borderId="1" xfId="0" applyNumberFormat="1" applyFont="1" applyFill="1" applyBorder="1" applyAlignment="1">
      <alignment vertical="center"/>
    </xf>
    <xf numFmtId="0" fontId="57" fillId="10" borderId="0" xfId="0" applyFont="1" applyFill="1" applyAlignment="1">
      <alignment vertical="center"/>
    </xf>
    <xf numFmtId="173" fontId="5" fillId="0" borderId="1" xfId="0" applyNumberFormat="1" applyFont="1" applyBorder="1" applyAlignment="1">
      <alignment vertical="center"/>
    </xf>
    <xf numFmtId="0" fontId="7" fillId="10" borderId="50" xfId="0" applyFont="1" applyFill="1" applyBorder="1" applyAlignment="1">
      <alignment vertical="center"/>
    </xf>
    <xf numFmtId="0" fontId="5" fillId="0" borderId="14" xfId="0" applyFont="1" applyBorder="1" applyAlignment="1">
      <alignment vertical="center"/>
    </xf>
    <xf numFmtId="0" fontId="5" fillId="0" borderId="14" xfId="0" applyFont="1" applyBorder="1" applyAlignment="1">
      <alignment horizontal="center" vertical="center"/>
    </xf>
    <xf numFmtId="0" fontId="4" fillId="0" borderId="0" xfId="0" applyFont="1" applyAlignment="1">
      <alignment horizontal="right"/>
    </xf>
    <xf numFmtId="0" fontId="45" fillId="0" borderId="52" xfId="43" applyFont="1" applyFill="1" applyBorder="1" applyAlignment="1">
      <alignment horizontal="center" vertical="center"/>
    </xf>
    <xf numFmtId="0" fontId="45" fillId="0" borderId="54" xfId="43" applyFont="1" applyFill="1" applyBorder="1" applyAlignment="1">
      <alignment horizontal="center" vertical="center"/>
    </xf>
    <xf numFmtId="1" fontId="45" fillId="0" borderId="14" xfId="43" applyNumberFormat="1" applyFont="1" applyFill="1" applyBorder="1" applyAlignment="1">
      <alignment horizontal="center" vertical="center"/>
    </xf>
    <xf numFmtId="0" fontId="45" fillId="0" borderId="57" xfId="43" applyFont="1" applyFill="1" applyBorder="1" applyAlignment="1">
      <alignment horizontal="center" vertical="center"/>
    </xf>
    <xf numFmtId="0" fontId="45" fillId="0" borderId="62" xfId="43" applyFont="1" applyFill="1" applyBorder="1" applyAlignment="1">
      <alignment horizontal="center" vertical="center"/>
    </xf>
    <xf numFmtId="0" fontId="45" fillId="0" borderId="72" xfId="43" applyFont="1" applyFill="1" applyBorder="1" applyAlignment="1">
      <alignment horizontal="center" vertical="center"/>
    </xf>
    <xf numFmtId="1" fontId="58" fillId="0" borderId="0" xfId="0" applyNumberFormat="1" applyFont="1" applyAlignment="1">
      <alignment horizontal="left" vertical="center"/>
    </xf>
    <xf numFmtId="1" fontId="45" fillId="0" borderId="10" xfId="43" applyNumberFormat="1" applyFont="1" applyFill="1" applyBorder="1" applyAlignment="1">
      <alignment horizontal="right" vertical="center"/>
    </xf>
    <xf numFmtId="0" fontId="9" fillId="2" borderId="1" xfId="0" applyFont="1" applyFill="1" applyBorder="1" applyAlignment="1">
      <alignment horizontal="left" vertical="center" indent="1"/>
    </xf>
    <xf numFmtId="0" fontId="45" fillId="0" borderId="0" xfId="0" applyFont="1"/>
    <xf numFmtId="0" fontId="59" fillId="0" borderId="0" xfId="0" applyFont="1"/>
    <xf numFmtId="2" fontId="45" fillId="0" borderId="0" xfId="0" applyNumberFormat="1" applyFont="1"/>
    <xf numFmtId="165" fontId="60" fillId="0" borderId="0" xfId="0" applyNumberFormat="1" applyFont="1" applyAlignment="1">
      <alignment horizontal="center" vertical="center"/>
    </xf>
    <xf numFmtId="0" fontId="0" fillId="0" borderId="0" xfId="0" applyAlignment="1">
      <alignment horizontal="center" vertical="center"/>
    </xf>
    <xf numFmtId="0" fontId="0" fillId="0" borderId="8" xfId="0" applyBorder="1" applyAlignment="1">
      <alignment horizontal="centerContinuous" vertical="center"/>
    </xf>
    <xf numFmtId="0" fontId="0" fillId="0" borderId="9" xfId="0" applyBorder="1" applyAlignment="1">
      <alignment horizontal="centerContinuous" vertical="center"/>
    </xf>
    <xf numFmtId="0" fontId="0" fillId="0" borderId="2" xfId="0" applyBorder="1" applyAlignment="1">
      <alignment horizontal="centerContinuous" vertical="center" wrapText="1"/>
    </xf>
    <xf numFmtId="0" fontId="0" fillId="0" borderId="13" xfId="0" applyBorder="1" applyAlignment="1">
      <alignment horizontal="centerContinuous" vertical="center"/>
    </xf>
    <xf numFmtId="0" fontId="0" fillId="0" borderId="3" xfId="0" applyBorder="1" applyAlignment="1">
      <alignment horizontal="centerContinuous" vertical="center"/>
    </xf>
    <xf numFmtId="0" fontId="0" fillId="0" borderId="3" xfId="0" applyBorder="1" applyAlignment="1">
      <alignment horizontal="centerContinuous" vertical="center" wrapText="1"/>
    </xf>
    <xf numFmtId="0" fontId="0" fillId="0" borderId="2"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8" xfId="0" applyBorder="1" applyAlignment="1">
      <alignment vertical="center"/>
    </xf>
    <xf numFmtId="0" fontId="0" fillId="0" borderId="1" xfId="0" applyBorder="1" applyAlignment="1">
      <alignment horizontal="center" vertical="center"/>
    </xf>
    <xf numFmtId="0" fontId="0" fillId="0" borderId="6" xfId="0" applyBorder="1" applyAlignment="1">
      <alignment horizontal="centerContinuous" vertical="center"/>
    </xf>
    <xf numFmtId="0" fontId="0" fillId="0" borderId="11" xfId="0" applyBorder="1" applyAlignment="1">
      <alignment horizontal="centerContinuous" vertical="center"/>
    </xf>
    <xf numFmtId="0" fontId="0" fillId="0" borderId="7" xfId="0" applyBorder="1" applyAlignment="1">
      <alignment horizontal="centerContinuous" vertical="center"/>
    </xf>
    <xf numFmtId="0" fontId="0" fillId="0" borderId="6" xfId="0" applyBorder="1" applyAlignment="1">
      <alignment horizontal="centerContinuous" vertical="center" wrapText="1"/>
    </xf>
    <xf numFmtId="0" fontId="0" fillId="0" borderId="7" xfId="0" applyBorder="1" applyAlignment="1">
      <alignment horizontal="centerContinuous"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left" vertical="center"/>
    </xf>
    <xf numFmtId="0" fontId="0" fillId="0" borderId="1" xfId="0" applyBorder="1" applyAlignment="1">
      <alignment horizontal="left" vertical="center"/>
    </xf>
    <xf numFmtId="167" fontId="0" fillId="3" borderId="1" xfId="0" applyNumberFormat="1" applyFill="1" applyBorder="1" applyAlignment="1">
      <alignment horizontal="center" vertical="center"/>
    </xf>
    <xf numFmtId="2" fontId="0" fillId="0" borderId="1" xfId="0" applyNumberFormat="1" applyBorder="1" applyAlignment="1">
      <alignment horizontal="center" vertical="center"/>
    </xf>
    <xf numFmtId="2" fontId="0" fillId="3" borderId="1" xfId="0" applyNumberFormat="1" applyFill="1" applyBorder="1" applyAlignment="1">
      <alignment horizontal="center" vertical="center"/>
    </xf>
    <xf numFmtId="2" fontId="0" fillId="0" borderId="0" xfId="0" applyNumberFormat="1" applyAlignment="1">
      <alignment horizontal="center" vertical="center"/>
    </xf>
    <xf numFmtId="165" fontId="0" fillId="3" borderId="1" xfId="0" applyNumberFormat="1" applyFill="1" applyBorder="1" applyAlignment="1">
      <alignment horizontal="center" vertical="center"/>
    </xf>
    <xf numFmtId="2" fontId="17" fillId="4" borderId="15" xfId="49" applyNumberFormat="1" applyFont="1" applyFill="1" applyBorder="1" applyAlignment="1">
      <alignment vertical="center"/>
    </xf>
    <xf numFmtId="2" fontId="0" fillId="0" borderId="8" xfId="0" applyNumberFormat="1" applyBorder="1" applyAlignment="1">
      <alignment horizontal="centerContinuous" vertical="distributed"/>
    </xf>
    <xf numFmtId="2" fontId="0" fillId="0" borderId="9" xfId="0" applyNumberFormat="1" applyBorder="1" applyAlignment="1">
      <alignment horizontal="centerContinuous" vertical="distributed"/>
    </xf>
    <xf numFmtId="0" fontId="0" fillId="0" borderId="70" xfId="0" applyBorder="1" applyAlignment="1">
      <alignment horizontal="centerContinuous" vertical="center"/>
    </xf>
    <xf numFmtId="0" fontId="0" fillId="0" borderId="74" xfId="0" applyBorder="1" applyAlignment="1">
      <alignment horizontal="centerContinuous" vertical="center"/>
    </xf>
    <xf numFmtId="0" fontId="0" fillId="0" borderId="71" xfId="0" applyBorder="1" applyAlignment="1">
      <alignment horizontal="centerContinuous" vertical="center"/>
    </xf>
    <xf numFmtId="0" fontId="0" fillId="0" borderId="54" xfId="0" applyBorder="1" applyAlignment="1">
      <alignment horizontal="center" vertical="center"/>
    </xf>
    <xf numFmtId="0" fontId="0" fillId="0" borderId="14" xfId="0" applyBorder="1" applyAlignment="1">
      <alignment horizontal="center" vertical="center" wrapText="1"/>
    </xf>
    <xf numFmtId="0" fontId="0" fillId="0" borderId="14" xfId="0" applyBorder="1" applyAlignment="1">
      <alignment horizontal="center" vertical="center"/>
    </xf>
    <xf numFmtId="0" fontId="0" fillId="0" borderId="12" xfId="0" applyBorder="1" applyAlignment="1">
      <alignment horizontal="centerContinuous" vertical="center"/>
    </xf>
    <xf numFmtId="0" fontId="0" fillId="0" borderId="66" xfId="0" applyBorder="1" applyAlignment="1">
      <alignment horizontal="centerContinuous" vertical="center"/>
    </xf>
    <xf numFmtId="0" fontId="0" fillId="0" borderId="13" xfId="0" applyBorder="1" applyAlignment="1">
      <alignment horizontal="left" vertical="center"/>
    </xf>
    <xf numFmtId="167" fontId="0" fillId="0" borderId="13" xfId="0" applyNumberFormat="1" applyBorder="1" applyAlignment="1">
      <alignment horizontal="center" vertical="center"/>
    </xf>
    <xf numFmtId="1" fontId="0" fillId="0" borderId="0" xfId="0" applyNumberFormat="1"/>
    <xf numFmtId="0" fontId="45" fillId="0" borderId="72" xfId="0" applyFont="1" applyBorder="1" applyAlignment="1">
      <alignment horizontal="center" vertical="center"/>
    </xf>
    <xf numFmtId="0" fontId="45" fillId="0" borderId="51" xfId="0" applyFont="1" applyBorder="1" applyAlignment="1">
      <alignment horizontal="center" vertical="center" wrapText="1"/>
    </xf>
    <xf numFmtId="0" fontId="45" fillId="0" borderId="51" xfId="0" applyFont="1" applyBorder="1" applyAlignment="1">
      <alignment horizontal="center" vertical="center"/>
    </xf>
    <xf numFmtId="0" fontId="45" fillId="0" borderId="14" xfId="0" applyFont="1" applyBorder="1" applyAlignment="1">
      <alignment horizontal="center" vertical="center"/>
    </xf>
    <xf numFmtId="0" fontId="45" fillId="0" borderId="55" xfId="0" applyFont="1" applyBorder="1" applyAlignment="1">
      <alignment horizontal="center" vertical="center"/>
    </xf>
    <xf numFmtId="167" fontId="0" fillId="0" borderId="0" xfId="0" applyNumberFormat="1" applyAlignment="1">
      <alignment horizontal="center" vertical="center"/>
    </xf>
    <xf numFmtId="0" fontId="45" fillId="0" borderId="1" xfId="0" applyFont="1" applyBorder="1" applyAlignment="1">
      <alignment horizontal="center" vertical="center"/>
    </xf>
    <xf numFmtId="1" fontId="45" fillId="0" borderId="1" xfId="0" applyNumberFormat="1" applyFont="1" applyBorder="1" applyAlignment="1">
      <alignment horizontal="center" vertical="center"/>
    </xf>
    <xf numFmtId="2" fontId="45" fillId="0" borderId="1" xfId="0" applyNumberFormat="1" applyFont="1" applyBorder="1" applyAlignment="1">
      <alignment horizontal="center" vertical="center"/>
    </xf>
    <xf numFmtId="167" fontId="45" fillId="0" borderId="53" xfId="0" applyNumberFormat="1" applyFont="1" applyBorder="1" applyAlignment="1">
      <alignment horizontal="center" vertical="center"/>
    </xf>
    <xf numFmtId="1" fontId="45" fillId="0" borderId="14" xfId="0" applyNumberFormat="1" applyFont="1" applyBorder="1" applyAlignment="1">
      <alignment vertical="center"/>
    </xf>
    <xf numFmtId="2" fontId="45" fillId="0" borderId="14" xfId="0" applyNumberFormat="1" applyFont="1" applyBorder="1" applyAlignment="1">
      <alignment horizontal="center" vertical="center"/>
    </xf>
    <xf numFmtId="0" fontId="45" fillId="0" borderId="10" xfId="0" applyFont="1" applyBorder="1" applyAlignment="1">
      <alignment horizontal="center" vertical="center"/>
    </xf>
    <xf numFmtId="1" fontId="45" fillId="0" borderId="10" xfId="0" applyNumberFormat="1" applyFont="1" applyBorder="1" applyAlignment="1">
      <alignment vertical="center"/>
    </xf>
    <xf numFmtId="2" fontId="45" fillId="0" borderId="10" xfId="0" applyNumberFormat="1" applyFont="1" applyBorder="1" applyAlignment="1">
      <alignment horizontal="center" vertical="center"/>
    </xf>
    <xf numFmtId="167" fontId="0" fillId="0" borderId="0" xfId="0" applyNumberFormat="1" applyAlignment="1">
      <alignment horizontal="left" vertical="center"/>
    </xf>
    <xf numFmtId="171" fontId="0" fillId="0" borderId="0" xfId="0" applyNumberFormat="1" applyAlignment="1">
      <alignment horizontal="center" vertical="center"/>
    </xf>
    <xf numFmtId="166" fontId="0" fillId="0" borderId="0" xfId="0" applyNumberFormat="1" applyAlignment="1">
      <alignment horizontal="center"/>
    </xf>
    <xf numFmtId="2" fontId="45" fillId="0" borderId="51" xfId="0" applyNumberFormat="1" applyFont="1" applyBorder="1" applyAlignment="1">
      <alignment horizontal="center" vertical="center"/>
    </xf>
    <xf numFmtId="167" fontId="45" fillId="0" borderId="73" xfId="0" applyNumberFormat="1" applyFont="1" applyBorder="1" applyAlignment="1">
      <alignment horizontal="center" vertical="center"/>
    </xf>
    <xf numFmtId="0" fontId="0" fillId="4" borderId="15" xfId="1" applyFont="1" applyAlignment="1">
      <alignment horizontal="center" vertical="center"/>
    </xf>
    <xf numFmtId="167" fontId="45" fillId="0" borderId="58" xfId="0" applyNumberFormat="1" applyFont="1" applyBorder="1" applyAlignment="1">
      <alignment horizontal="center" vertical="center"/>
    </xf>
    <xf numFmtId="0" fontId="45" fillId="0" borderId="56" xfId="0" applyFont="1" applyBorder="1" applyAlignment="1">
      <alignment horizontal="center" vertical="center"/>
    </xf>
    <xf numFmtId="2" fontId="45" fillId="0" borderId="56" xfId="0" applyNumberFormat="1" applyFont="1" applyBorder="1" applyAlignment="1">
      <alignment horizontal="center" vertical="center"/>
    </xf>
    <xf numFmtId="167" fontId="45" fillId="0" borderId="59" xfId="0" applyNumberFormat="1" applyFont="1"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center" vertical="center" wrapText="1"/>
    </xf>
    <xf numFmtId="0" fontId="0" fillId="3" borderId="0" xfId="0" applyFill="1" applyAlignment="1">
      <alignment horizontal="left" vertical="center"/>
    </xf>
    <xf numFmtId="167" fontId="0" fillId="3" borderId="0" xfId="0" applyNumberFormat="1" applyFill="1" applyAlignment="1">
      <alignment horizontal="center" vertical="center"/>
    </xf>
    <xf numFmtId="2" fontId="0" fillId="3" borderId="0" xfId="0" applyNumberFormat="1" applyFill="1" applyAlignment="1">
      <alignment horizontal="center" vertical="center"/>
    </xf>
    <xf numFmtId="0" fontId="0" fillId="3" borderId="0" xfId="0" applyFill="1"/>
    <xf numFmtId="0" fontId="0" fillId="0" borderId="33" xfId="0" applyBorder="1" applyAlignment="1">
      <alignment horizontal="centerContinuous" vertical="center" wrapText="1"/>
    </xf>
    <xf numFmtId="0" fontId="0" fillId="0" borderId="63" xfId="0" applyBorder="1" applyAlignment="1">
      <alignment horizontal="centerContinuous" vertical="center"/>
    </xf>
    <xf numFmtId="0" fontId="0" fillId="0" borderId="64" xfId="0" applyBorder="1" applyAlignment="1">
      <alignment horizontal="centerContinuous" vertical="center"/>
    </xf>
    <xf numFmtId="0" fontId="0" fillId="0" borderId="44" xfId="0" applyBorder="1" applyAlignment="1">
      <alignment horizontal="centerContinuous" vertical="center"/>
    </xf>
    <xf numFmtId="0" fontId="0" fillId="0" borderId="65" xfId="0" applyBorder="1" applyAlignment="1">
      <alignment horizontal="centerContinuous" vertical="center"/>
    </xf>
    <xf numFmtId="167" fontId="0" fillId="0" borderId="1" xfId="0" applyNumberFormat="1" applyBorder="1" applyAlignment="1">
      <alignment horizontal="center" vertical="center"/>
    </xf>
    <xf numFmtId="167" fontId="45"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165" fontId="45" fillId="0" borderId="1" xfId="0" applyNumberFormat="1" applyFont="1" applyBorder="1" applyAlignment="1">
      <alignment horizontal="center" vertical="center"/>
    </xf>
    <xf numFmtId="0" fontId="0" fillId="0" borderId="52" xfId="0" applyBorder="1" applyAlignment="1">
      <alignment horizontal="center"/>
    </xf>
    <xf numFmtId="2" fontId="0" fillId="0" borderId="53" xfId="0" applyNumberFormat="1" applyBorder="1" applyAlignment="1">
      <alignment horizontal="center"/>
    </xf>
    <xf numFmtId="2" fontId="0" fillId="0" borderId="55" xfId="0" applyNumberFormat="1" applyBorder="1" applyAlignment="1">
      <alignment horizontal="center"/>
    </xf>
    <xf numFmtId="2" fontId="0" fillId="0" borderId="59" xfId="0" applyNumberFormat="1" applyBorder="1" applyAlignment="1">
      <alignment horizontal="center"/>
    </xf>
    <xf numFmtId="0" fontId="0" fillId="0" borderId="1" xfId="0" applyBorder="1" applyAlignment="1">
      <alignment horizontal="center"/>
    </xf>
    <xf numFmtId="0" fontId="0" fillId="0" borderId="53" xfId="0" applyBorder="1" applyAlignment="1">
      <alignment horizontal="center"/>
    </xf>
    <xf numFmtId="2" fontId="0" fillId="0" borderId="1" xfId="0" applyNumberFormat="1" applyBorder="1" applyAlignment="1">
      <alignment horizontal="center"/>
    </xf>
    <xf numFmtId="2" fontId="0" fillId="0" borderId="41" xfId="0" applyNumberFormat="1" applyBorder="1" applyAlignment="1">
      <alignment horizontal="centerContinuous"/>
    </xf>
    <xf numFmtId="2" fontId="0" fillId="0" borderId="3" xfId="0" applyNumberFormat="1" applyBorder="1" applyAlignment="1">
      <alignment horizontal="centerContinuous"/>
    </xf>
    <xf numFmtId="0" fontId="0" fillId="0" borderId="69" xfId="0" applyBorder="1" applyAlignment="1">
      <alignment horizontal="center" vertical="center"/>
    </xf>
    <xf numFmtId="2" fontId="0" fillId="0" borderId="67" xfId="0" applyNumberFormat="1" applyBorder="1" applyAlignment="1">
      <alignment horizontal="centerContinuous"/>
    </xf>
    <xf numFmtId="2" fontId="0" fillId="0" borderId="68" xfId="0" applyNumberFormat="1" applyBorder="1" applyAlignment="1">
      <alignment horizontal="centerContinuous"/>
    </xf>
    <xf numFmtId="0" fontId="0" fillId="0" borderId="38" xfId="0" applyBorder="1" applyAlignment="1">
      <alignment horizontal="center" vertical="center"/>
    </xf>
    <xf numFmtId="0" fontId="0" fillId="0" borderId="47"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0" fontId="5" fillId="2" borderId="1" xfId="0" applyFont="1" applyFill="1" applyBorder="1" applyAlignment="1">
      <alignment horizontal="left" vertical="center" indent="1"/>
    </xf>
    <xf numFmtId="0" fontId="62" fillId="0" borderId="52" xfId="0" applyFont="1" applyBorder="1" applyAlignment="1">
      <alignment horizontal="center" vertical="center"/>
    </xf>
    <xf numFmtId="0" fontId="62" fillId="0" borderId="62" xfId="0" applyFont="1" applyBorder="1" applyAlignment="1">
      <alignment horizontal="center" vertical="center"/>
    </xf>
    <xf numFmtId="0" fontId="9" fillId="2" borderId="8" xfId="0" applyFont="1" applyFill="1" applyBorder="1" applyAlignment="1">
      <alignment vertical="center"/>
    </xf>
    <xf numFmtId="165" fontId="5" fillId="0" borderId="14" xfId="0" applyNumberFormat="1" applyFont="1" applyBorder="1" applyAlignment="1">
      <alignment vertical="center"/>
    </xf>
    <xf numFmtId="2" fontId="43" fillId="0" borderId="75" xfId="0" applyNumberFormat="1" applyFont="1" applyBorder="1" applyAlignment="1">
      <alignment horizontal="right" vertical="center" indent="1"/>
    </xf>
    <xf numFmtId="0" fontId="64" fillId="0" borderId="0" xfId="0" applyFont="1" applyAlignment="1">
      <alignment vertical="center"/>
    </xf>
    <xf numFmtId="0" fontId="5" fillId="0" borderId="8" xfId="0" applyFont="1" applyBorder="1" applyAlignment="1">
      <alignment horizontal="center" vertical="center"/>
    </xf>
    <xf numFmtId="0" fontId="25" fillId="10" borderId="8" xfId="0" quotePrefix="1" applyFont="1" applyFill="1" applyBorder="1" applyAlignment="1">
      <alignment horizontal="right" vertical="center"/>
    </xf>
    <xf numFmtId="9" fontId="25" fillId="4" borderId="1" xfId="1" applyNumberFormat="1" applyFont="1" applyBorder="1" applyAlignment="1">
      <alignment vertical="center"/>
    </xf>
    <xf numFmtId="9" fontId="50" fillId="10" borderId="1" xfId="4" applyFont="1" applyFill="1" applyBorder="1" applyAlignment="1">
      <alignment vertical="center"/>
    </xf>
    <xf numFmtId="9" fontId="4" fillId="10" borderId="0" xfId="0" applyNumberFormat="1" applyFont="1" applyFill="1" applyAlignment="1">
      <alignment vertical="center"/>
    </xf>
    <xf numFmtId="2" fontId="19" fillId="0" borderId="11" xfId="0" applyNumberFormat="1" applyFont="1" applyBorder="1" applyAlignment="1">
      <alignment horizontal="center"/>
    </xf>
    <xf numFmtId="0" fontId="5" fillId="0" borderId="0" xfId="0" applyFont="1" applyAlignment="1">
      <alignment horizontal="left" vertical="center" indent="7"/>
    </xf>
    <xf numFmtId="2" fontId="4" fillId="10" borderId="3" xfId="0" applyNumberFormat="1" applyFont="1" applyFill="1" applyBorder="1" applyAlignment="1">
      <alignment vertical="center"/>
    </xf>
    <xf numFmtId="2" fontId="7" fillId="10" borderId="0" xfId="0" applyNumberFormat="1" applyFont="1" applyFill="1" applyAlignment="1">
      <alignment vertical="center"/>
    </xf>
    <xf numFmtId="2" fontId="4" fillId="10" borderId="5" xfId="0" applyNumberFormat="1" applyFont="1" applyFill="1" applyBorder="1" applyAlignment="1">
      <alignment vertical="center"/>
    </xf>
    <xf numFmtId="2" fontId="4" fillId="10" borderId="7" xfId="0" applyNumberFormat="1" applyFont="1" applyFill="1" applyBorder="1" applyAlignment="1">
      <alignment vertical="center"/>
    </xf>
    <xf numFmtId="9" fontId="4" fillId="10" borderId="0" xfId="4" applyFont="1" applyFill="1" applyAlignment="1">
      <alignment vertical="center"/>
    </xf>
    <xf numFmtId="0" fontId="4" fillId="10" borderId="75" xfId="6" applyFont="1" applyFill="1" applyBorder="1" applyAlignment="1">
      <alignment vertical="center"/>
    </xf>
    <xf numFmtId="0" fontId="4" fillId="10" borderId="33" xfId="0" applyFont="1" applyFill="1" applyBorder="1" applyAlignment="1">
      <alignment vertical="center"/>
    </xf>
    <xf numFmtId="0" fontId="4" fillId="10" borderId="63" xfId="0" applyFont="1" applyFill="1" applyBorder="1" applyAlignment="1">
      <alignment vertical="center"/>
    </xf>
    <xf numFmtId="0" fontId="4" fillId="10" borderId="64" xfId="0" applyFont="1" applyFill="1" applyBorder="1" applyAlignment="1">
      <alignment vertical="center"/>
    </xf>
    <xf numFmtId="0" fontId="4" fillId="10" borderId="69" xfId="0" applyFont="1" applyFill="1" applyBorder="1" applyAlignment="1">
      <alignment vertical="center"/>
    </xf>
    <xf numFmtId="2" fontId="4" fillId="10" borderId="69" xfId="0" applyNumberFormat="1" applyFont="1" applyFill="1" applyBorder="1" applyAlignment="1">
      <alignment vertical="center"/>
    </xf>
    <xf numFmtId="0" fontId="4" fillId="10" borderId="47" xfId="0" applyFont="1" applyFill="1" applyBorder="1" applyAlignment="1">
      <alignment vertical="center"/>
    </xf>
    <xf numFmtId="2" fontId="4" fillId="10" borderId="76" xfId="0" applyNumberFormat="1" applyFont="1" applyFill="1" applyBorder="1" applyAlignment="1">
      <alignment vertical="center"/>
    </xf>
    <xf numFmtId="0" fontId="4" fillId="10" borderId="77" xfId="0" applyFont="1" applyFill="1" applyBorder="1" applyAlignment="1">
      <alignment vertical="center"/>
    </xf>
    <xf numFmtId="2" fontId="4" fillId="10" borderId="77" xfId="0" applyNumberFormat="1" applyFont="1" applyFill="1" applyBorder="1" applyAlignment="1">
      <alignment vertical="center"/>
    </xf>
    <xf numFmtId="0" fontId="4" fillId="10" borderId="76" xfId="0" applyFont="1" applyFill="1" applyBorder="1" applyAlignment="1">
      <alignment vertical="center"/>
    </xf>
    <xf numFmtId="2" fontId="4" fillId="10" borderId="63" xfId="0" applyNumberFormat="1" applyFont="1" applyFill="1" applyBorder="1" applyAlignment="1">
      <alignment vertical="center"/>
    </xf>
    <xf numFmtId="0" fontId="9" fillId="10" borderId="50" xfId="5" applyFont="1" applyFill="1" applyAlignment="1">
      <alignment horizontal="left" vertical="center" indent="2"/>
    </xf>
    <xf numFmtId="167" fontId="45" fillId="0" borderId="55" xfId="0" applyNumberFormat="1" applyFont="1" applyBorder="1" applyAlignment="1">
      <alignment horizontal="center" vertical="center"/>
    </xf>
    <xf numFmtId="2" fontId="5" fillId="10" borderId="0" xfId="0" applyNumberFormat="1" applyFont="1" applyFill="1" applyAlignment="1">
      <alignment horizontal="left" vertical="center"/>
    </xf>
    <xf numFmtId="0" fontId="5" fillId="0" borderId="0" xfId="0" applyFont="1" applyAlignment="1">
      <alignment horizontal="right" vertical="center"/>
    </xf>
    <xf numFmtId="166" fontId="5" fillId="0" borderId="5" xfId="0" applyNumberFormat="1" applyFont="1" applyBorder="1" applyAlignment="1">
      <alignment horizontal="left" vertical="center"/>
    </xf>
    <xf numFmtId="0" fontId="10" fillId="2" borderId="1" xfId="0" applyFont="1" applyFill="1" applyBorder="1" applyAlignment="1">
      <alignment vertical="center"/>
    </xf>
    <xf numFmtId="1" fontId="5" fillId="20" borderId="1" xfId="1" applyNumberFormat="1" applyFont="1" applyFill="1" applyBorder="1" applyAlignment="1">
      <alignment horizontal="right" vertical="center"/>
    </xf>
    <xf numFmtId="2" fontId="5" fillId="20" borderId="1" xfId="1" applyNumberFormat="1" applyFont="1" applyFill="1" applyBorder="1" applyAlignment="1">
      <alignment horizontal="right" vertical="center"/>
    </xf>
    <xf numFmtId="0" fontId="5" fillId="0" borderId="5" xfId="0" applyFont="1" applyBorder="1" applyAlignment="1">
      <alignment vertical="center"/>
    </xf>
    <xf numFmtId="2" fontId="50" fillId="0" borderId="0" xfId="0" applyNumberFormat="1" applyFont="1" applyAlignment="1">
      <alignment horizontal="right" vertical="center"/>
    </xf>
    <xf numFmtId="0" fontId="4" fillId="10" borderId="92" xfId="0" applyFont="1" applyFill="1" applyBorder="1" applyAlignment="1">
      <alignment vertical="center"/>
    </xf>
    <xf numFmtId="0" fontId="25" fillId="0" borderId="93" xfId="0" applyFont="1" applyBorder="1" applyAlignment="1">
      <alignment horizontal="right"/>
    </xf>
    <xf numFmtId="177" fontId="25" fillId="10" borderId="1" xfId="0" applyNumberFormat="1" applyFont="1" applyFill="1" applyBorder="1" applyAlignment="1">
      <alignment vertical="center"/>
    </xf>
    <xf numFmtId="165" fontId="25" fillId="0" borderId="94" xfId="0" applyNumberFormat="1" applyFont="1" applyBorder="1" applyAlignment="1">
      <alignment horizontal="left" indent="1"/>
    </xf>
    <xf numFmtId="178" fontId="25" fillId="10" borderId="6" xfId="0" applyNumberFormat="1" applyFont="1" applyFill="1" applyBorder="1" applyAlignment="1">
      <alignment vertical="center"/>
    </xf>
    <xf numFmtId="179" fontId="25" fillId="10" borderId="7" xfId="0" applyNumberFormat="1" applyFont="1" applyFill="1" applyBorder="1" applyAlignment="1">
      <alignment vertical="center"/>
    </xf>
    <xf numFmtId="180" fontId="25" fillId="10" borderId="92" xfId="0" applyNumberFormat="1" applyFont="1" applyFill="1" applyBorder="1" applyAlignment="1">
      <alignment vertical="center"/>
    </xf>
    <xf numFmtId="0" fontId="25" fillId="10" borderId="93" xfId="0" applyFont="1" applyFill="1" applyBorder="1" applyAlignment="1">
      <alignment vertical="center"/>
    </xf>
    <xf numFmtId="1" fontId="25" fillId="10" borderId="6" xfId="0" applyNumberFormat="1" applyFont="1" applyFill="1" applyBorder="1" applyAlignment="1">
      <alignment vertical="center"/>
    </xf>
    <xf numFmtId="1" fontId="25" fillId="10" borderId="7" xfId="0" applyNumberFormat="1" applyFont="1" applyFill="1" applyBorder="1" applyAlignment="1">
      <alignment horizontal="left" vertical="center"/>
    </xf>
    <xf numFmtId="0" fontId="51" fillId="2" borderId="78" xfId="0" applyFont="1" applyFill="1" applyBorder="1" applyAlignment="1">
      <alignment horizontal="left" vertical="center"/>
    </xf>
    <xf numFmtId="0" fontId="51" fillId="2" borderId="96" xfId="0" applyFont="1" applyFill="1" applyBorder="1" applyAlignment="1">
      <alignment horizontal="left" vertical="center"/>
    </xf>
    <xf numFmtId="0" fontId="98" fillId="2" borderId="62" xfId="0" applyFont="1" applyFill="1" applyBorder="1" applyAlignment="1">
      <alignment horizontal="left" vertical="center"/>
    </xf>
    <xf numFmtId="0" fontId="51" fillId="10" borderId="94" xfId="0" applyFont="1" applyFill="1" applyBorder="1" applyAlignment="1">
      <alignment vertical="center"/>
    </xf>
    <xf numFmtId="0" fontId="25" fillId="0" borderId="0" xfId="0" applyFont="1" applyAlignment="1">
      <alignment horizontal="center"/>
    </xf>
    <xf numFmtId="2" fontId="52" fillId="20" borderId="97" xfId="1" applyNumberFormat="1" applyFont="1" applyFill="1" applyBorder="1" applyAlignment="1">
      <alignment horizontal="left" vertical="center"/>
    </xf>
    <xf numFmtId="0" fontId="48" fillId="0" borderId="0" xfId="0" applyFont="1" applyAlignment="1">
      <alignment horizontal="center"/>
    </xf>
    <xf numFmtId="2" fontId="51" fillId="0" borderId="0" xfId="0" applyNumberFormat="1" applyFont="1" applyAlignment="1">
      <alignment horizontal="right"/>
    </xf>
    <xf numFmtId="2" fontId="4" fillId="47" borderId="0" xfId="0" applyNumberFormat="1" applyFont="1" applyFill="1" applyAlignment="1">
      <alignment vertical="center"/>
    </xf>
    <xf numFmtId="2" fontId="4" fillId="49" borderId="0" xfId="0" applyNumberFormat="1" applyFont="1" applyFill="1" applyAlignment="1">
      <alignment vertical="center"/>
    </xf>
    <xf numFmtId="2" fontId="4" fillId="48" borderId="0" xfId="0" applyNumberFormat="1" applyFont="1" applyFill="1" applyAlignment="1">
      <alignment horizontal="right" vertical="center"/>
    </xf>
    <xf numFmtId="2" fontId="4" fillId="50" borderId="0" xfId="0" applyNumberFormat="1" applyFont="1" applyFill="1" applyAlignment="1">
      <alignment vertical="center"/>
    </xf>
    <xf numFmtId="12" fontId="47" fillId="5" borderId="15" xfId="6" applyNumberFormat="1" applyFont="1" applyAlignment="1">
      <alignment horizontal="left" vertical="center"/>
    </xf>
    <xf numFmtId="172" fontId="4" fillId="10" borderId="0" xfId="0" applyNumberFormat="1" applyFont="1" applyFill="1" applyAlignment="1">
      <alignment vertical="center"/>
    </xf>
    <xf numFmtId="171" fontId="4" fillId="10" borderId="0" xfId="0" applyNumberFormat="1" applyFont="1" applyFill="1" applyAlignment="1">
      <alignment vertical="center"/>
    </xf>
    <xf numFmtId="181" fontId="47" fillId="5" borderId="15" xfId="6" applyNumberFormat="1" applyFont="1" applyAlignment="1">
      <alignment horizontal="left" vertical="center"/>
    </xf>
    <xf numFmtId="12" fontId="99" fillId="5" borderId="15" xfId="6" applyNumberFormat="1" applyFont="1" applyAlignment="1">
      <alignment horizontal="right" vertical="center"/>
    </xf>
    <xf numFmtId="0" fontId="14" fillId="0" borderId="0" xfId="0" applyFont="1" applyAlignment="1">
      <alignment horizontal="centerContinuous" vertical="center"/>
    </xf>
    <xf numFmtId="0" fontId="14" fillId="2" borderId="8" xfId="0" applyFont="1" applyFill="1" applyBorder="1" applyAlignment="1">
      <alignment vertical="center"/>
    </xf>
    <xf numFmtId="0" fontId="14" fillId="2" borderId="1" xfId="0" applyFont="1" applyFill="1" applyBorder="1" applyAlignment="1">
      <alignment vertical="center"/>
    </xf>
    <xf numFmtId="0" fontId="14" fillId="0" borderId="0" xfId="0" applyFont="1" applyAlignment="1">
      <alignment vertical="center"/>
    </xf>
    <xf numFmtId="0" fontId="14" fillId="0" borderId="1" xfId="0" applyFont="1" applyBorder="1" applyAlignment="1">
      <alignment horizontal="center" vertical="center"/>
    </xf>
    <xf numFmtId="0" fontId="14" fillId="0" borderId="1" xfId="0" applyFont="1" applyBorder="1" applyAlignment="1">
      <alignment vertical="center"/>
    </xf>
    <xf numFmtId="2" fontId="14" fillId="0" borderId="1" xfId="0" applyNumberFormat="1" applyFont="1" applyBorder="1" applyAlignment="1">
      <alignment vertical="center"/>
    </xf>
    <xf numFmtId="2" fontId="14" fillId="0" borderId="0" xfId="0" applyNumberFormat="1" applyFont="1" applyAlignment="1">
      <alignment vertical="center"/>
    </xf>
    <xf numFmtId="2" fontId="14" fillId="0" borderId="0" xfId="0" applyNumberFormat="1" applyFont="1" applyAlignment="1">
      <alignment horizontal="left" vertical="center"/>
    </xf>
    <xf numFmtId="0" fontId="14" fillId="0" borderId="0" xfId="0" applyFont="1" applyAlignment="1">
      <alignment horizontal="left" vertical="center"/>
    </xf>
    <xf numFmtId="2" fontId="14" fillId="0" borderId="0" xfId="0" applyNumberFormat="1" applyFont="1" applyAlignment="1">
      <alignment horizontal="right" vertical="center"/>
    </xf>
    <xf numFmtId="0" fontId="102" fillId="0" borderId="0" xfId="0" quotePrefix="1" applyFont="1" applyAlignment="1">
      <alignment horizontal="centerContinuous" vertical="center"/>
    </xf>
    <xf numFmtId="0" fontId="102" fillId="0" borderId="0" xfId="0" applyFont="1" applyAlignment="1">
      <alignment horizontal="centerContinuous" vertical="center"/>
    </xf>
    <xf numFmtId="0" fontId="102" fillId="0" borderId="50" xfId="5" applyFont="1" applyAlignment="1">
      <alignment horizontal="left" vertical="center" indent="2"/>
    </xf>
    <xf numFmtId="0" fontId="14" fillId="0" borderId="4" xfId="0" applyFont="1" applyBorder="1" applyAlignment="1">
      <alignment vertical="center"/>
    </xf>
    <xf numFmtId="2" fontId="14" fillId="0" borderId="1" xfId="0" applyNumberFormat="1" applyFont="1" applyBorder="1" applyAlignment="1">
      <alignment horizontal="center" vertical="center"/>
    </xf>
    <xf numFmtId="0" fontId="14" fillId="2" borderId="10" xfId="0" applyFont="1" applyFill="1" applyBorder="1" applyAlignment="1">
      <alignment vertical="center"/>
    </xf>
    <xf numFmtId="0" fontId="14" fillId="0" borderId="14" xfId="0" applyFont="1" applyBorder="1" applyAlignment="1">
      <alignment vertical="center"/>
    </xf>
    <xf numFmtId="0" fontId="14" fillId="0" borderId="14" xfId="0" applyFont="1" applyBorder="1" applyAlignment="1">
      <alignment horizontal="center" vertical="center"/>
    </xf>
    <xf numFmtId="0" fontId="14" fillId="2" borderId="1" xfId="0" applyFont="1" applyFill="1" applyBorder="1" applyAlignment="1">
      <alignment horizontal="left" vertical="center" indent="2"/>
    </xf>
    <xf numFmtId="0" fontId="14" fillId="0" borderId="0" xfId="0" applyFont="1"/>
    <xf numFmtId="2" fontId="14" fillId="2" borderId="14" xfId="0" applyNumberFormat="1" applyFont="1" applyFill="1" applyBorder="1" applyAlignment="1">
      <alignment vertical="center"/>
    </xf>
    <xf numFmtId="2" fontId="14" fillId="2" borderId="1" xfId="0" applyNumberFormat="1" applyFont="1" applyFill="1" applyBorder="1" applyAlignment="1">
      <alignment vertical="center"/>
    </xf>
    <xf numFmtId="0" fontId="102" fillId="0" borderId="50" xfId="0" applyFont="1" applyBorder="1" applyAlignment="1">
      <alignment horizontal="centerContinuous" vertical="center"/>
    </xf>
    <xf numFmtId="0" fontId="102" fillId="0" borderId="0" xfId="5" applyFont="1" applyBorder="1" applyAlignment="1">
      <alignment horizontal="left" vertical="center" indent="2"/>
    </xf>
    <xf numFmtId="0" fontId="14" fillId="2" borderId="1" xfId="0" applyFont="1" applyFill="1" applyBorder="1" applyAlignment="1">
      <alignment horizontal="left" vertical="center" indent="1"/>
    </xf>
    <xf numFmtId="0" fontId="102" fillId="0" borderId="0" xfId="5" applyFont="1" applyBorder="1" applyAlignment="1">
      <alignment vertical="center"/>
    </xf>
    <xf numFmtId="0" fontId="102" fillId="0" borderId="0" xfId="5" applyFont="1" applyFill="1" applyBorder="1" applyAlignment="1">
      <alignment vertical="center"/>
    </xf>
    <xf numFmtId="165" fontId="14" fillId="0" borderId="0" xfId="0" applyNumberFormat="1" applyFont="1" applyAlignment="1">
      <alignment vertical="center"/>
    </xf>
    <xf numFmtId="165" fontId="14" fillId="2" borderId="1" xfId="0" applyNumberFormat="1" applyFont="1" applyFill="1" applyBorder="1" applyAlignment="1">
      <alignment vertical="center"/>
    </xf>
    <xf numFmtId="167" fontId="14" fillId="51" borderId="94" xfId="0" applyNumberFormat="1" applyFont="1" applyFill="1" applyBorder="1" applyAlignment="1">
      <alignment horizontal="center" vertical="center"/>
    </xf>
    <xf numFmtId="2" fontId="14" fillId="51" borderId="94" xfId="0" applyNumberFormat="1" applyFont="1" applyFill="1" applyBorder="1" applyAlignment="1">
      <alignment horizontal="center" vertical="center"/>
    </xf>
    <xf numFmtId="165" fontId="14" fillId="51" borderId="94" xfId="0" applyNumberFormat="1" applyFont="1" applyFill="1" applyBorder="1" applyAlignment="1">
      <alignment horizontal="center" vertical="center"/>
    </xf>
    <xf numFmtId="167" fontId="14" fillId="51" borderId="94" xfId="3" applyNumberFormat="1" applyFont="1" applyFill="1" applyBorder="1" applyAlignment="1">
      <alignment horizontal="center"/>
    </xf>
    <xf numFmtId="2" fontId="14" fillId="51" borderId="94" xfId="3" applyNumberFormat="1" applyFont="1" applyFill="1" applyBorder="1" applyAlignment="1">
      <alignment horizontal="center"/>
    </xf>
    <xf numFmtId="0" fontId="14" fillId="51" borderId="1" xfId="0" applyFont="1" applyFill="1" applyBorder="1" applyAlignment="1">
      <alignment horizontal="center" vertical="center"/>
    </xf>
    <xf numFmtId="2" fontId="14" fillId="51" borderId="1" xfId="49" applyNumberFormat="1" applyFont="1" applyFill="1" applyBorder="1" applyAlignment="1">
      <alignment horizontal="center" vertical="center"/>
    </xf>
    <xf numFmtId="2" fontId="14" fillId="51" borderId="1" xfId="0" applyNumberFormat="1" applyFont="1" applyFill="1" applyBorder="1" applyAlignment="1">
      <alignment horizontal="center" vertical="center"/>
    </xf>
    <xf numFmtId="0" fontId="14" fillId="2" borderId="6" xfId="0" applyFont="1" applyFill="1" applyBorder="1" applyAlignment="1">
      <alignment vertical="center"/>
    </xf>
    <xf numFmtId="0" fontId="14" fillId="2" borderId="94" xfId="0" applyFont="1" applyFill="1" applyBorder="1" applyAlignment="1">
      <alignment vertical="center"/>
    </xf>
    <xf numFmtId="0" fontId="14" fillId="2" borderId="91" xfId="0" applyFont="1" applyFill="1" applyBorder="1" applyAlignment="1">
      <alignment vertical="center"/>
    </xf>
    <xf numFmtId="166" fontId="14" fillId="0" borderId="1" xfId="0" applyNumberFormat="1" applyFont="1" applyBorder="1" applyAlignment="1">
      <alignment horizontal="center" vertical="center"/>
    </xf>
    <xf numFmtId="165" fontId="14" fillId="0" borderId="1" xfId="0" applyNumberFormat="1" applyFont="1" applyBorder="1" applyAlignment="1">
      <alignment horizontal="center" vertical="center"/>
    </xf>
    <xf numFmtId="2" fontId="14" fillId="0" borderId="10" xfId="0" applyNumberFormat="1" applyFont="1" applyBorder="1" applyAlignment="1">
      <alignment horizontal="center" vertical="center"/>
    </xf>
    <xf numFmtId="2" fontId="14" fillId="51" borderId="94" xfId="1" applyNumberFormat="1" applyFont="1" applyFill="1" applyBorder="1" applyAlignment="1">
      <alignment horizontal="right" vertical="center" indent="1"/>
    </xf>
    <xf numFmtId="2" fontId="14" fillId="51" borderId="94" xfId="49" applyNumberFormat="1" applyFont="1" applyFill="1" applyBorder="1" applyAlignment="1">
      <alignment horizontal="right" vertical="center" indent="1"/>
    </xf>
    <xf numFmtId="2" fontId="14" fillId="51" borderId="94" xfId="6" applyNumberFormat="1" applyFont="1" applyFill="1" applyBorder="1" applyAlignment="1">
      <alignment horizontal="right" vertical="center" indent="1"/>
    </xf>
    <xf numFmtId="0" fontId="103" fillId="2" borderId="94" xfId="0" applyFont="1" applyFill="1" applyBorder="1" applyAlignment="1">
      <alignment vertical="center"/>
    </xf>
    <xf numFmtId="2" fontId="14" fillId="51" borderId="10" xfId="1" applyNumberFormat="1" applyFont="1" applyFill="1" applyBorder="1" applyAlignment="1">
      <alignment horizontal="right" vertical="center" indent="1"/>
    </xf>
    <xf numFmtId="0" fontId="5" fillId="2" borderId="94" xfId="0" applyFont="1" applyFill="1" applyBorder="1" applyAlignment="1">
      <alignment vertical="center"/>
    </xf>
    <xf numFmtId="0" fontId="14" fillId="0" borderId="1" xfId="0" applyFont="1" applyBorder="1" applyAlignment="1">
      <alignment horizontal="center"/>
    </xf>
    <xf numFmtId="0" fontId="104" fillId="0" borderId="0" xfId="0" applyFont="1" applyAlignment="1">
      <alignment horizontal="left" vertical="center"/>
    </xf>
    <xf numFmtId="0" fontId="14" fillId="0" borderId="0" xfId="0" applyFont="1" applyAlignment="1">
      <alignment horizontal="center" vertical="center"/>
    </xf>
    <xf numFmtId="0" fontId="14" fillId="0" borderId="94" xfId="0" applyFont="1" applyBorder="1" applyAlignment="1">
      <alignment horizontal="left" vertical="center"/>
    </xf>
    <xf numFmtId="0" fontId="14" fillId="0" borderId="94" xfId="1" applyFont="1" applyFill="1" applyBorder="1" applyAlignment="1">
      <alignment horizontal="center" vertical="center"/>
    </xf>
    <xf numFmtId="165" fontId="14" fillId="0" borderId="94" xfId="1" applyNumberFormat="1" applyFont="1" applyFill="1" applyBorder="1" applyAlignment="1">
      <alignment horizontal="center" vertical="center"/>
    </xf>
    <xf numFmtId="2" fontId="14" fillId="0" borderId="94" xfId="0" applyNumberFormat="1" applyFont="1" applyBorder="1" applyAlignment="1">
      <alignment horizontal="center" vertical="center"/>
    </xf>
    <xf numFmtId="0" fontId="14" fillId="0" borderId="94" xfId="0" applyFont="1" applyBorder="1" applyAlignment="1">
      <alignment horizontal="center" vertical="center"/>
    </xf>
    <xf numFmtId="0" fontId="14" fillId="0" borderId="80" xfId="1" applyFont="1" applyFill="1" applyBorder="1" applyAlignment="1">
      <alignment horizontal="center" vertical="center"/>
    </xf>
    <xf numFmtId="10" fontId="14" fillId="0" borderId="1" xfId="4" applyNumberFormat="1" applyFont="1" applyFill="1" applyBorder="1" applyAlignment="1">
      <alignment horizontal="center" vertical="center"/>
    </xf>
    <xf numFmtId="0" fontId="14" fillId="2" borderId="94" xfId="0" applyFont="1" applyFill="1" applyBorder="1" applyAlignment="1">
      <alignment horizontal="left" vertical="center" indent="1"/>
    </xf>
    <xf numFmtId="173" fontId="14" fillId="0" borderId="1" xfId="0" applyNumberFormat="1" applyFont="1" applyBorder="1" applyAlignment="1">
      <alignment horizontal="center" vertical="center"/>
    </xf>
    <xf numFmtId="1" fontId="14" fillId="0" borderId="1" xfId="1" applyNumberFormat="1" applyFont="1" applyFill="1" applyBorder="1" applyAlignment="1">
      <alignment horizontal="center" vertical="center"/>
    </xf>
    <xf numFmtId="2" fontId="14" fillId="0" borderId="1" xfId="1" applyNumberFormat="1" applyFont="1" applyFill="1" applyBorder="1" applyAlignment="1">
      <alignment horizontal="center" vertical="center"/>
    </xf>
    <xf numFmtId="3" fontId="14" fillId="0" borderId="1" xfId="0" applyNumberFormat="1" applyFont="1" applyBorder="1" applyAlignment="1">
      <alignment horizontal="center" vertical="center"/>
    </xf>
    <xf numFmtId="1" fontId="14" fillId="0" borderId="1" xfId="0" applyNumberFormat="1" applyFont="1" applyBorder="1" applyAlignment="1">
      <alignment horizontal="center" vertical="center"/>
    </xf>
    <xf numFmtId="0" fontId="11" fillId="2" borderId="94" xfId="0" applyFont="1" applyFill="1" applyBorder="1" applyAlignment="1">
      <alignment vertical="center"/>
    </xf>
    <xf numFmtId="0" fontId="10" fillId="2" borderId="94" xfId="0" applyFont="1" applyFill="1" applyBorder="1" applyAlignment="1">
      <alignment vertical="center"/>
    </xf>
    <xf numFmtId="0" fontId="5" fillId="2" borderId="94" xfId="0" applyFont="1" applyFill="1" applyBorder="1" applyAlignment="1">
      <alignment horizontal="left" vertical="center" indent="2"/>
    </xf>
    <xf numFmtId="182" fontId="5" fillId="0" borderId="0" xfId="4" applyNumberFormat="1" applyFont="1" applyBorder="1" applyAlignment="1">
      <alignment vertical="center"/>
    </xf>
    <xf numFmtId="0" fontId="14" fillId="2" borderId="95" xfId="0" applyFont="1" applyFill="1" applyBorder="1" applyAlignment="1">
      <alignment vertical="center"/>
    </xf>
    <xf numFmtId="1" fontId="41" fillId="0" borderId="0" xfId="0" applyNumberFormat="1" applyFont="1" applyAlignment="1">
      <alignment horizontal="left" vertical="center"/>
    </xf>
    <xf numFmtId="166" fontId="5" fillId="0" borderId="1" xfId="0" applyNumberFormat="1" applyFont="1" applyBorder="1" applyAlignment="1">
      <alignment horizontal="center" vertical="center"/>
    </xf>
    <xf numFmtId="1" fontId="5" fillId="0" borderId="1" xfId="1" applyNumberFormat="1" applyFont="1" applyFill="1" applyBorder="1" applyAlignment="1">
      <alignment horizontal="center" vertical="center"/>
    </xf>
    <xf numFmtId="2" fontId="5" fillId="0" borderId="1" xfId="1" applyNumberFormat="1" applyFont="1" applyFill="1" applyBorder="1" applyAlignment="1">
      <alignment horizontal="center" vertical="center"/>
    </xf>
    <xf numFmtId="166" fontId="5" fillId="0" borderId="94" xfId="0" applyNumberFormat="1" applyFont="1" applyBorder="1" applyAlignment="1">
      <alignment horizontal="center" vertical="center"/>
    </xf>
    <xf numFmtId="0" fontId="5" fillId="0" borderId="94" xfId="0" applyFont="1" applyBorder="1" applyAlignment="1">
      <alignment horizontal="center" vertical="center"/>
    </xf>
    <xf numFmtId="1" fontId="5" fillId="0" borderId="94" xfId="0" applyNumberFormat="1" applyFont="1" applyBorder="1" applyAlignment="1">
      <alignment horizontal="center" vertical="center"/>
    </xf>
    <xf numFmtId="2" fontId="5" fillId="0" borderId="94" xfId="0" applyNumberFormat="1" applyFont="1" applyBorder="1" applyAlignment="1">
      <alignment horizontal="center" vertical="center"/>
    </xf>
    <xf numFmtId="2" fontId="5" fillId="0" borderId="94" xfId="1" applyNumberFormat="1" applyFont="1" applyFill="1" applyBorder="1" applyAlignment="1">
      <alignment horizontal="center" vertical="center"/>
    </xf>
    <xf numFmtId="2" fontId="14" fillId="0" borderId="14" xfId="0" applyNumberFormat="1" applyFont="1" applyBorder="1" applyAlignment="1">
      <alignment horizontal="center" vertical="center"/>
    </xf>
    <xf numFmtId="0" fontId="102" fillId="0" borderId="0" xfId="5" applyFont="1" applyBorder="1" applyAlignment="1">
      <alignment horizontal="center" vertical="center"/>
    </xf>
    <xf numFmtId="0" fontId="102" fillId="0" borderId="100" xfId="5" applyFont="1" applyBorder="1" applyAlignment="1">
      <alignment horizontal="center" vertical="center"/>
    </xf>
    <xf numFmtId="2" fontId="14" fillId="0" borderId="12" xfId="0" applyNumberFormat="1" applyFont="1" applyBorder="1" applyAlignment="1">
      <alignment horizontal="center" vertical="center"/>
    </xf>
    <xf numFmtId="165" fontId="14" fillId="0" borderId="12" xfId="0" applyNumberFormat="1" applyFont="1" applyBorder="1" applyAlignment="1">
      <alignment horizontal="center" vertical="center"/>
    </xf>
    <xf numFmtId="2" fontId="14" fillId="0" borderId="0" xfId="0" applyNumberFormat="1" applyFont="1" applyAlignment="1">
      <alignment horizontal="center" vertical="center"/>
    </xf>
    <xf numFmtId="2" fontId="14" fillId="4" borderId="95" xfId="1" applyNumberFormat="1" applyFont="1" applyBorder="1" applyAlignment="1">
      <alignment horizontal="center" vertical="center"/>
    </xf>
    <xf numFmtId="165" fontId="14" fillId="0" borderId="14" xfId="0" applyNumberFormat="1" applyFont="1" applyBorder="1" applyAlignment="1">
      <alignment horizontal="center" vertical="center"/>
    </xf>
    <xf numFmtId="165" fontId="14" fillId="0" borderId="1" xfId="1" applyNumberFormat="1" applyFont="1" applyFill="1" applyBorder="1" applyAlignment="1">
      <alignment horizontal="center" vertical="center"/>
    </xf>
    <xf numFmtId="2" fontId="101" fillId="51" borderId="75" xfId="0" applyNumberFormat="1" applyFont="1" applyFill="1" applyBorder="1" applyAlignment="1">
      <alignment horizontal="center" vertical="center"/>
    </xf>
    <xf numFmtId="0" fontId="102" fillId="2" borderId="8" xfId="0" applyFont="1" applyFill="1" applyBorder="1" applyAlignment="1">
      <alignment horizontal="left" vertical="center" indent="1"/>
    </xf>
    <xf numFmtId="164" fontId="14" fillId="0" borderId="1" xfId="0" applyNumberFormat="1" applyFont="1" applyBorder="1" applyAlignment="1">
      <alignment horizontal="center" vertical="center"/>
    </xf>
    <xf numFmtId="0" fontId="58" fillId="0" borderId="0" xfId="0" applyFont="1" applyAlignment="1">
      <alignment horizontal="left" vertical="center"/>
    </xf>
    <xf numFmtId="1" fontId="14" fillId="0" borderId="26" xfId="1" applyNumberFormat="1" applyFont="1" applyFill="1" applyBorder="1" applyAlignment="1">
      <alignment horizontal="center" vertical="center"/>
    </xf>
    <xf numFmtId="2" fontId="14" fillId="0" borderId="26" xfId="1" applyNumberFormat="1" applyFont="1" applyFill="1" applyBorder="1" applyAlignment="1">
      <alignment horizontal="center" vertical="center"/>
    </xf>
    <xf numFmtId="165" fontId="14" fillId="0" borderId="1" xfId="0" applyNumberFormat="1" applyFont="1" applyBorder="1" applyAlignment="1">
      <alignment horizontal="left" vertical="center"/>
    </xf>
    <xf numFmtId="0" fontId="0" fillId="0" borderId="4" xfId="0" applyBorder="1" applyAlignment="1">
      <alignment horizontal="center"/>
    </xf>
    <xf numFmtId="2" fontId="51" fillId="0" borderId="4" xfId="0" applyNumberFormat="1" applyFont="1" applyBorder="1" applyAlignment="1">
      <alignment horizontal="center"/>
    </xf>
    <xf numFmtId="2" fontId="51" fillId="0" borderId="0" xfId="0" applyNumberFormat="1" applyFont="1" applyAlignment="1">
      <alignment horizontal="center"/>
    </xf>
    <xf numFmtId="0" fontId="19" fillId="0" borderId="0" xfId="0" applyFont="1" applyAlignment="1">
      <alignment horizontal="center" vertical="center"/>
    </xf>
    <xf numFmtId="0" fontId="19" fillId="0" borderId="11" xfId="0" applyFont="1" applyBorder="1" applyAlignment="1">
      <alignment horizontal="center" vertical="center"/>
    </xf>
    <xf numFmtId="0" fontId="14" fillId="0" borderId="94" xfId="0" applyFont="1" applyBorder="1" applyAlignment="1">
      <alignment horizontal="left"/>
    </xf>
    <xf numFmtId="0" fontId="14" fillId="0" borderId="94" xfId="0" applyFont="1" applyBorder="1"/>
    <xf numFmtId="2" fontId="108" fillId="53" borderId="0" xfId="233" applyNumberFormat="1" applyFont="1" applyAlignment="1">
      <alignment horizontal="right"/>
    </xf>
    <xf numFmtId="2" fontId="109" fillId="52" borderId="0" xfId="232" applyNumberFormat="1" applyFont="1" applyAlignment="1">
      <alignment horizontal="right"/>
    </xf>
    <xf numFmtId="0" fontId="51" fillId="0" borderId="63" xfId="0" applyFont="1" applyBorder="1" applyAlignment="1">
      <alignment horizontal="center"/>
    </xf>
    <xf numFmtId="0" fontId="51" fillId="0" borderId="99" xfId="0" applyFont="1" applyBorder="1" applyAlignment="1">
      <alignment horizontal="center"/>
    </xf>
    <xf numFmtId="0" fontId="51" fillId="0" borderId="0" xfId="0" applyFont="1" applyAlignment="1">
      <alignment horizontal="center"/>
    </xf>
    <xf numFmtId="0" fontId="51" fillId="0" borderId="4" xfId="0" applyFont="1" applyBorder="1" applyAlignment="1">
      <alignment horizontal="center"/>
    </xf>
    <xf numFmtId="0" fontId="51" fillId="0" borderId="76" xfId="0" applyFont="1" applyBorder="1" applyAlignment="1">
      <alignment horizontal="center"/>
    </xf>
    <xf numFmtId="0" fontId="51" fillId="0" borderId="98" xfId="0" applyFont="1" applyBorder="1" applyAlignment="1">
      <alignment horizontal="center"/>
    </xf>
    <xf numFmtId="165" fontId="53" fillId="0" borderId="63" xfId="0" applyNumberFormat="1" applyFont="1" applyBorder="1" applyAlignment="1">
      <alignment horizontal="left"/>
    </xf>
    <xf numFmtId="165" fontId="53" fillId="0" borderId="0" xfId="0" applyNumberFormat="1" applyFont="1" applyAlignment="1">
      <alignment horizontal="left"/>
    </xf>
    <xf numFmtId="165" fontId="53" fillId="0" borderId="33" xfId="0" quotePrefix="1" applyNumberFormat="1" applyFont="1" applyBorder="1" applyAlignment="1">
      <alignment vertical="center"/>
    </xf>
    <xf numFmtId="165" fontId="53" fillId="0" borderId="63" xfId="0" applyNumberFormat="1" applyFont="1" applyBorder="1" applyAlignment="1">
      <alignment horizontal="center"/>
    </xf>
    <xf numFmtId="165" fontId="53" fillId="0" borderId="99" xfId="0" applyNumberFormat="1" applyFont="1" applyBorder="1" applyAlignment="1">
      <alignment horizontal="center"/>
    </xf>
    <xf numFmtId="165" fontId="53" fillId="0" borderId="0" xfId="0" quotePrefix="1" applyNumberFormat="1" applyFont="1" applyAlignment="1">
      <alignment vertical="center"/>
    </xf>
    <xf numFmtId="165" fontId="53" fillId="0" borderId="4" xfId="0" applyNumberFormat="1" applyFont="1" applyBorder="1" applyAlignment="1">
      <alignment horizontal="center"/>
    </xf>
    <xf numFmtId="165" fontId="53" fillId="0" borderId="0" xfId="0" quotePrefix="1" applyNumberFormat="1" applyFont="1" applyAlignment="1">
      <alignment horizontal="left" vertical="center" indent="1"/>
    </xf>
    <xf numFmtId="165" fontId="53" fillId="0" borderId="38" xfId="0" quotePrefix="1" applyNumberFormat="1" applyFont="1" applyBorder="1" applyAlignment="1">
      <alignment vertical="center"/>
    </xf>
    <xf numFmtId="0" fontId="48" fillId="0" borderId="0" xfId="0" applyFont="1" applyAlignment="1">
      <alignment horizontal="center" vertical="center"/>
    </xf>
    <xf numFmtId="2" fontId="105" fillId="0" borderId="0" xfId="232" applyNumberFormat="1" applyFont="1" applyFill="1" applyAlignment="1">
      <alignment horizontal="center"/>
    </xf>
    <xf numFmtId="183" fontId="25" fillId="4" borderId="1" xfId="1" applyNumberFormat="1" applyFont="1" applyBorder="1" applyAlignment="1">
      <alignment vertical="center"/>
    </xf>
    <xf numFmtId="2" fontId="28" fillId="4" borderId="91" xfId="49" applyNumberFormat="1" applyFont="1" applyFill="1" applyBorder="1" applyAlignment="1">
      <alignment vertical="center"/>
    </xf>
    <xf numFmtId="0" fontId="25" fillId="10" borderId="0" xfId="0" quotePrefix="1" applyFont="1" applyFill="1" applyAlignment="1">
      <alignment horizontal="right" vertical="center"/>
    </xf>
    <xf numFmtId="0" fontId="25" fillId="10" borderId="94" xfId="0" quotePrefix="1" applyFont="1" applyFill="1" applyBorder="1" applyAlignment="1">
      <alignment horizontal="right" vertical="center"/>
    </xf>
    <xf numFmtId="184" fontId="47" fillId="5" borderId="94" xfId="6" applyNumberFormat="1" applyFont="1" applyBorder="1" applyAlignment="1">
      <alignment vertical="center"/>
    </xf>
    <xf numFmtId="184" fontId="25" fillId="10" borderId="94" xfId="0" applyNumberFormat="1" applyFont="1" applyFill="1" applyBorder="1" applyAlignment="1">
      <alignment vertical="center"/>
    </xf>
    <xf numFmtId="185" fontId="47" fillId="5" borderId="94" xfId="6" applyNumberFormat="1" applyFont="1" applyBorder="1" applyAlignment="1">
      <alignment vertical="center"/>
    </xf>
    <xf numFmtId="0" fontId="102" fillId="0" borderId="50" xfId="0" applyFont="1" applyBorder="1" applyAlignment="1">
      <alignment horizontal="center" vertical="center"/>
    </xf>
    <xf numFmtId="2" fontId="5" fillId="0" borderId="0" xfId="0" applyNumberFormat="1" applyFont="1" applyAlignment="1">
      <alignment horizontal="center" vertical="center"/>
    </xf>
    <xf numFmtId="2" fontId="5" fillId="54" borderId="0" xfId="0" applyNumberFormat="1" applyFont="1" applyFill="1" applyAlignment="1">
      <alignment horizontal="center" vertical="center"/>
    </xf>
    <xf numFmtId="165" fontId="4" fillId="54" borderId="0" xfId="0" applyNumberFormat="1" applyFont="1" applyFill="1" applyAlignment="1">
      <alignment vertical="center"/>
    </xf>
    <xf numFmtId="2" fontId="4" fillId="54" borderId="0" xfId="0" applyNumberFormat="1" applyFont="1" applyFill="1" applyAlignment="1">
      <alignment vertical="center"/>
    </xf>
    <xf numFmtId="0" fontId="4" fillId="54" borderId="0" xfId="0" applyFont="1" applyFill="1" applyAlignment="1">
      <alignment vertical="center"/>
    </xf>
    <xf numFmtId="0" fontId="9" fillId="0" borderId="50" xfId="5" applyFont="1" applyFill="1" applyAlignment="1">
      <alignment horizontal="left" vertical="center" indent="2"/>
    </xf>
    <xf numFmtId="167" fontId="9" fillId="0" borderId="50" xfId="5" applyNumberFormat="1" applyFont="1" applyFill="1" applyAlignment="1">
      <alignment horizontal="left" vertical="center" indent="2"/>
    </xf>
    <xf numFmtId="0" fontId="5" fillId="2" borderId="106" xfId="0" applyFont="1" applyFill="1" applyBorder="1" applyAlignment="1">
      <alignment vertical="center"/>
    </xf>
    <xf numFmtId="0" fontId="4" fillId="0" borderId="94" xfId="0" applyFont="1" applyBorder="1" applyAlignment="1">
      <alignment vertical="center"/>
    </xf>
    <xf numFmtId="2" fontId="4" fillId="0" borderId="94" xfId="0" applyNumberFormat="1" applyFont="1" applyBorder="1" applyAlignment="1">
      <alignment vertical="center"/>
    </xf>
    <xf numFmtId="9" fontId="4" fillId="0" borderId="94" xfId="4" applyFont="1" applyBorder="1" applyAlignment="1">
      <alignment vertical="center"/>
    </xf>
    <xf numFmtId="0" fontId="112" fillId="0" borderId="0" xfId="0" applyFont="1" applyAlignment="1">
      <alignment vertical="center"/>
    </xf>
    <xf numFmtId="0" fontId="112" fillId="0" borderId="0" xfId="0" applyFont="1" applyAlignment="1">
      <alignment horizontal="left" vertical="center" indent="1"/>
    </xf>
    <xf numFmtId="0" fontId="4" fillId="0" borderId="0" xfId="0" applyFont="1" applyAlignment="1">
      <alignment horizontal="left" vertical="center" indent="1"/>
    </xf>
    <xf numFmtId="10" fontId="4" fillId="0" borderId="94" xfId="4" applyNumberFormat="1" applyFont="1" applyBorder="1" applyAlignment="1">
      <alignment vertical="center"/>
    </xf>
    <xf numFmtId="0" fontId="5" fillId="2" borderId="1" xfId="0" applyFont="1" applyFill="1" applyBorder="1" applyAlignment="1">
      <alignment horizontal="right" vertical="center"/>
    </xf>
    <xf numFmtId="0" fontId="14" fillId="15" borderId="0" xfId="0" applyFont="1" applyFill="1"/>
    <xf numFmtId="0" fontId="14" fillId="0" borderId="0" xfId="0" applyFont="1" applyAlignment="1">
      <alignment horizontal="left" vertical="center" indent="1"/>
    </xf>
    <xf numFmtId="0" fontId="5" fillId="0" borderId="94" xfId="0" applyFont="1" applyBorder="1" applyAlignment="1">
      <alignment vertical="center"/>
    </xf>
    <xf numFmtId="2" fontId="5" fillId="0" borderId="94" xfId="0" applyNumberFormat="1" applyFont="1" applyBorder="1" applyAlignment="1">
      <alignment vertical="center"/>
    </xf>
    <xf numFmtId="9" fontId="5" fillId="0" borderId="94" xfId="4" applyFont="1" applyBorder="1" applyAlignment="1">
      <alignment vertical="center"/>
    </xf>
    <xf numFmtId="0" fontId="5" fillId="0" borderId="0" xfId="0" applyFont="1" applyAlignment="1">
      <alignment horizontal="left" vertical="center" indent="1"/>
    </xf>
    <xf numFmtId="10" fontId="5" fillId="0" borderId="94" xfId="4" applyNumberFormat="1" applyFont="1" applyBorder="1" applyAlignment="1">
      <alignment vertical="center"/>
    </xf>
    <xf numFmtId="0" fontId="14" fillId="0" borderId="0" xfId="0" applyFont="1" applyAlignment="1">
      <alignment horizontal="left"/>
    </xf>
    <xf numFmtId="1" fontId="14" fillId="0" borderId="1" xfId="0" applyNumberFormat="1" applyFont="1" applyBorder="1" applyAlignment="1">
      <alignment vertical="center"/>
    </xf>
    <xf numFmtId="0" fontId="113" fillId="10" borderId="0" xfId="0" applyFont="1" applyFill="1" applyAlignment="1">
      <alignment vertical="center"/>
    </xf>
    <xf numFmtId="9" fontId="25" fillId="0" borderId="0" xfId="0" applyNumberFormat="1" applyFont="1" applyAlignment="1">
      <alignment vertical="center"/>
    </xf>
    <xf numFmtId="165" fontId="25" fillId="0" borderId="0" xfId="0" applyNumberFormat="1" applyFont="1" applyAlignment="1">
      <alignment horizontal="left" indent="1"/>
    </xf>
    <xf numFmtId="165" fontId="25" fillId="10" borderId="0" xfId="0" applyNumberFormat="1" applyFont="1" applyFill="1" applyAlignment="1">
      <alignment horizontal="left" vertical="center" indent="1"/>
    </xf>
    <xf numFmtId="165" fontId="25" fillId="0" borderId="0" xfId="0" applyNumberFormat="1" applyFont="1" applyAlignment="1">
      <alignment horizontal="left" vertical="center" indent="1"/>
    </xf>
    <xf numFmtId="0" fontId="4" fillId="10" borderId="121" xfId="0" applyFont="1" applyFill="1" applyBorder="1" applyAlignment="1">
      <alignment horizontal="right" vertical="center"/>
    </xf>
    <xf numFmtId="9" fontId="4" fillId="10" borderId="4" xfId="0" applyNumberFormat="1" applyFont="1" applyFill="1" applyBorder="1" applyAlignment="1">
      <alignment vertical="center"/>
    </xf>
    <xf numFmtId="0" fontId="53" fillId="10" borderId="0" xfId="0" applyFont="1" applyFill="1" applyAlignment="1">
      <alignment vertical="center"/>
    </xf>
    <xf numFmtId="0" fontId="54" fillId="5" borderId="118" xfId="6" applyFont="1" applyBorder="1" applyAlignment="1">
      <alignment horizontal="center" vertical="center"/>
    </xf>
    <xf numFmtId="0" fontId="4" fillId="10" borderId="10" xfId="0" applyFont="1" applyFill="1" applyBorder="1" applyAlignment="1">
      <alignment vertical="center"/>
    </xf>
    <xf numFmtId="165" fontId="4" fillId="10" borderId="121" xfId="0" applyNumberFormat="1" applyFont="1" applyFill="1" applyBorder="1" applyAlignment="1">
      <alignment horizontal="center" vertical="center"/>
    </xf>
    <xf numFmtId="165" fontId="4" fillId="10" borderId="10" xfId="0" applyNumberFormat="1" applyFont="1" applyFill="1" applyBorder="1" applyAlignment="1">
      <alignment horizontal="center" vertical="center"/>
    </xf>
    <xf numFmtId="2" fontId="4" fillId="0" borderId="4" xfId="0" applyNumberFormat="1" applyFont="1" applyBorder="1" applyAlignment="1">
      <alignment vertical="center"/>
    </xf>
    <xf numFmtId="0" fontId="4" fillId="10" borderId="51" xfId="0" applyFont="1" applyFill="1" applyBorder="1" applyAlignment="1">
      <alignment vertical="center"/>
    </xf>
    <xf numFmtId="0" fontId="5" fillId="4" borderId="118" xfId="1" applyFont="1" applyBorder="1" applyAlignment="1">
      <alignment vertical="center"/>
    </xf>
    <xf numFmtId="2" fontId="4" fillId="10" borderId="0" xfId="0" applyNumberFormat="1" applyFont="1" applyFill="1" applyAlignment="1">
      <alignment horizontal="left" vertical="center" indent="1"/>
    </xf>
    <xf numFmtId="0" fontId="5" fillId="10" borderId="121" xfId="0" applyFont="1" applyFill="1" applyBorder="1" applyAlignment="1">
      <alignment horizontal="center" vertical="center"/>
    </xf>
    <xf numFmtId="0" fontId="4" fillId="10" borderId="5" xfId="0" applyFont="1" applyFill="1" applyBorder="1" applyAlignment="1">
      <alignment horizontal="center" vertical="center"/>
    </xf>
    <xf numFmtId="9" fontId="4" fillId="10" borderId="11" xfId="4" applyFont="1" applyFill="1" applyBorder="1" applyAlignment="1">
      <alignment vertical="center"/>
    </xf>
    <xf numFmtId="0" fontId="4" fillId="10" borderId="7" xfId="0" applyFont="1" applyFill="1" applyBorder="1" applyAlignment="1">
      <alignment horizontal="center" vertical="center"/>
    </xf>
    <xf numFmtId="0" fontId="4" fillId="10" borderId="11" xfId="0" applyFont="1" applyFill="1" applyBorder="1" applyAlignment="1">
      <alignment vertical="center"/>
    </xf>
    <xf numFmtId="2" fontId="4" fillId="0" borderId="6" xfId="0" applyNumberFormat="1" applyFont="1" applyBorder="1" applyAlignment="1">
      <alignment vertical="center"/>
    </xf>
    <xf numFmtId="0" fontId="114" fillId="10" borderId="119" xfId="0" applyFont="1" applyFill="1" applyBorder="1" applyAlignment="1">
      <alignment horizontal="left" vertical="center"/>
    </xf>
    <xf numFmtId="2" fontId="4" fillId="0" borderId="116" xfId="0" applyNumberFormat="1" applyFont="1" applyBorder="1" applyAlignment="1">
      <alignment vertical="center"/>
    </xf>
    <xf numFmtId="2" fontId="4" fillId="10" borderId="117" xfId="0" applyNumberFormat="1" applyFont="1" applyFill="1" applyBorder="1" applyAlignment="1">
      <alignment horizontal="center" vertical="center"/>
    </xf>
    <xf numFmtId="0" fontId="4" fillId="10" borderId="120" xfId="0" applyFont="1" applyFill="1" applyBorder="1" applyAlignment="1">
      <alignment vertical="center"/>
    </xf>
    <xf numFmtId="2" fontId="28" fillId="4" borderId="94" xfId="49" applyNumberFormat="1" applyFont="1" applyFill="1" applyBorder="1" applyAlignment="1">
      <alignment vertical="center"/>
    </xf>
    <xf numFmtId="9" fontId="4" fillId="0" borderId="0" xfId="0" applyNumberFormat="1" applyFont="1" applyAlignment="1">
      <alignment horizontal="center" vertical="top"/>
    </xf>
    <xf numFmtId="0" fontId="5" fillId="2" borderId="27" xfId="0" applyFont="1" applyFill="1" applyBorder="1" applyAlignment="1">
      <alignment vertical="center"/>
    </xf>
    <xf numFmtId="0" fontId="4" fillId="10" borderId="116" xfId="0" applyFont="1" applyFill="1" applyBorder="1" applyAlignment="1">
      <alignment vertical="center"/>
    </xf>
    <xf numFmtId="2" fontId="5" fillId="4" borderId="81" xfId="1" applyNumberFormat="1" applyFont="1" applyBorder="1" applyAlignment="1">
      <alignment vertical="center"/>
    </xf>
    <xf numFmtId="0" fontId="115" fillId="0" borderId="116" xfId="0" applyFont="1" applyBorder="1" applyAlignment="1">
      <alignment horizontal="center"/>
    </xf>
    <xf numFmtId="0" fontId="116" fillId="0" borderId="13" xfId="0" applyFont="1" applyBorder="1" applyAlignment="1">
      <alignment horizontal="center" vertical="center"/>
    </xf>
    <xf numFmtId="0" fontId="115" fillId="0" borderId="13" xfId="0" applyFont="1" applyBorder="1" applyAlignment="1">
      <alignment horizontal="center" vertical="center"/>
    </xf>
    <xf numFmtId="0" fontId="115" fillId="0" borderId="117" xfId="0" applyFont="1" applyBorder="1" applyAlignment="1">
      <alignment horizontal="center" vertical="center"/>
    </xf>
    <xf numFmtId="2" fontId="115" fillId="0" borderId="6" xfId="0" applyNumberFormat="1" applyFont="1" applyBorder="1" applyAlignment="1">
      <alignment horizontal="center"/>
    </xf>
    <xf numFmtId="1" fontId="115" fillId="0" borderId="11" xfId="0" applyNumberFormat="1" applyFont="1" applyBorder="1" applyAlignment="1">
      <alignment horizontal="center" vertical="center"/>
    </xf>
    <xf numFmtId="187" fontId="115" fillId="0" borderId="7" xfId="0" applyNumberFormat="1" applyFont="1" applyBorder="1" applyAlignment="1">
      <alignment horizontal="center" vertical="center"/>
    </xf>
    <xf numFmtId="0" fontId="115" fillId="0" borderId="121" xfId="0" applyFont="1" applyBorder="1" applyAlignment="1">
      <alignment horizontal="center"/>
    </xf>
    <xf numFmtId="2" fontId="115" fillId="0" borderId="10" xfId="0" applyNumberFormat="1" applyFont="1" applyBorder="1" applyAlignment="1">
      <alignment horizontal="center"/>
    </xf>
    <xf numFmtId="0" fontId="115" fillId="0" borderId="116" xfId="0" applyFont="1" applyBorder="1" applyAlignment="1">
      <alignment horizontal="center" vertical="center"/>
    </xf>
    <xf numFmtId="0" fontId="115" fillId="0" borderId="117" xfId="0" applyFont="1" applyBorder="1" applyAlignment="1">
      <alignment horizontal="center"/>
    </xf>
    <xf numFmtId="1" fontId="115" fillId="0" borderId="6" xfId="0" applyNumberFormat="1" applyFont="1" applyBorder="1" applyAlignment="1">
      <alignment horizontal="center" vertical="center"/>
    </xf>
    <xf numFmtId="186" fontId="115" fillId="0" borderId="7" xfId="0" applyNumberFormat="1" applyFont="1" applyBorder="1" applyAlignment="1">
      <alignment horizontal="center" vertical="center"/>
    </xf>
    <xf numFmtId="2" fontId="4" fillId="10" borderId="11" xfId="0" applyNumberFormat="1" applyFont="1" applyFill="1" applyBorder="1" applyAlignment="1">
      <alignment horizontal="left" vertical="center"/>
    </xf>
    <xf numFmtId="2" fontId="117" fillId="10" borderId="120" xfId="0" applyNumberFormat="1" applyFont="1" applyFill="1" applyBorder="1" applyAlignment="1">
      <alignment vertical="center"/>
    </xf>
    <xf numFmtId="0" fontId="51" fillId="0" borderId="0" xfId="0" applyFont="1"/>
    <xf numFmtId="0" fontId="0" fillId="0" borderId="8" xfId="0" applyBorder="1" applyAlignment="1">
      <alignment horizontal="center" vertical="center"/>
    </xf>
    <xf numFmtId="0" fontId="0" fillId="0" borderId="12" xfId="0" applyBorder="1" applyAlignment="1">
      <alignment horizontal="center" vertical="center"/>
    </xf>
    <xf numFmtId="0" fontId="0" fillId="0" borderId="9" xfId="0" applyBorder="1" applyAlignment="1">
      <alignment horizontal="center" vertical="center"/>
    </xf>
    <xf numFmtId="0" fontId="0" fillId="0" borderId="66" xfId="0" applyBorder="1" applyAlignment="1">
      <alignment horizontal="center" vertical="center"/>
    </xf>
    <xf numFmtId="1" fontId="45" fillId="0" borderId="14" xfId="0" applyNumberFormat="1" applyFont="1" applyBorder="1" applyAlignment="1">
      <alignment horizontal="center" vertical="center"/>
    </xf>
    <xf numFmtId="1" fontId="45" fillId="0" borderId="10" xfId="0" applyNumberFormat="1" applyFont="1" applyBorder="1" applyAlignment="1">
      <alignment horizontal="center" vertical="center"/>
    </xf>
    <xf numFmtId="165" fontId="4" fillId="0" borderId="0" xfId="0" applyNumberFormat="1" applyFont="1" applyAlignment="1">
      <alignment horizontal="left" vertical="center" indent="1"/>
    </xf>
    <xf numFmtId="0" fontId="4" fillId="10" borderId="0" xfId="0" applyFont="1" applyFill="1" applyAlignment="1">
      <alignment horizontal="left" vertical="center"/>
    </xf>
    <xf numFmtId="165" fontId="0" fillId="0" borderId="0" xfId="0" applyNumberFormat="1" applyAlignment="1">
      <alignment horizontal="center" vertical="center"/>
    </xf>
    <xf numFmtId="186" fontId="115" fillId="0" borderId="11" xfId="0" applyNumberFormat="1" applyFont="1" applyBorder="1" applyAlignment="1">
      <alignment horizontal="center" vertical="center"/>
    </xf>
    <xf numFmtId="2" fontId="0" fillId="0" borderId="0" xfId="0" quotePrefix="1" applyNumberFormat="1"/>
    <xf numFmtId="0" fontId="5" fillId="2" borderId="118" xfId="0" applyFont="1" applyFill="1" applyBorder="1" applyAlignment="1">
      <alignment vertical="center"/>
    </xf>
    <xf numFmtId="2" fontId="28" fillId="4" borderId="118" xfId="49" applyNumberFormat="1" applyFont="1" applyFill="1" applyBorder="1" applyAlignment="1">
      <alignment vertical="center"/>
    </xf>
    <xf numFmtId="0" fontId="12" fillId="0" borderId="0" xfId="0" applyFont="1" applyAlignment="1">
      <alignment vertical="center"/>
    </xf>
    <xf numFmtId="2" fontId="111" fillId="0" borderId="1" xfId="43" applyNumberFormat="1" applyFont="1" applyFill="1" applyBorder="1" applyAlignment="1">
      <alignment vertical="center"/>
    </xf>
    <xf numFmtId="0" fontId="5" fillId="0" borderId="0" xfId="0" applyFont="1" applyAlignment="1">
      <alignment horizontal="center" vertical="center"/>
    </xf>
    <xf numFmtId="0" fontId="5" fillId="0" borderId="8" xfId="0" applyFont="1" applyBorder="1" applyAlignment="1">
      <alignment vertical="center"/>
    </xf>
    <xf numFmtId="0" fontId="5" fillId="0" borderId="11" xfId="0" applyFont="1" applyBorder="1" applyAlignment="1">
      <alignment vertical="center"/>
    </xf>
    <xf numFmtId="0" fontId="4" fillId="10" borderId="118" xfId="0" applyFont="1" applyFill="1" applyBorder="1" applyAlignment="1">
      <alignment vertical="center"/>
    </xf>
    <xf numFmtId="0" fontId="25" fillId="0" borderId="0" xfId="0" applyFont="1" applyAlignment="1">
      <alignment horizontal="center" vertical="center"/>
    </xf>
    <xf numFmtId="188" fontId="51" fillId="0" borderId="0" xfId="0" applyNumberFormat="1" applyFont="1" applyAlignment="1">
      <alignment horizontal="center"/>
    </xf>
    <xf numFmtId="167" fontId="51" fillId="0" borderId="63" xfId="0" applyNumberFormat="1" applyFont="1" applyBorder="1" applyAlignment="1">
      <alignment horizontal="center"/>
    </xf>
    <xf numFmtId="167" fontId="51" fillId="0" borderId="99" xfId="0" applyNumberFormat="1" applyFont="1" applyBorder="1" applyAlignment="1">
      <alignment horizontal="center"/>
    </xf>
    <xf numFmtId="167" fontId="51" fillId="0" borderId="0" xfId="0" applyNumberFormat="1" applyFont="1" applyAlignment="1">
      <alignment horizontal="center"/>
    </xf>
    <xf numFmtId="167" fontId="51" fillId="0" borderId="4" xfId="0" applyNumberFormat="1" applyFont="1" applyBorder="1" applyAlignment="1">
      <alignment horizontal="center"/>
    </xf>
    <xf numFmtId="1" fontId="51" fillId="0" borderId="76" xfId="0" applyNumberFormat="1" applyFont="1" applyBorder="1" applyAlignment="1">
      <alignment horizontal="center"/>
    </xf>
    <xf numFmtId="1" fontId="51" fillId="0" borderId="98" xfId="0" applyNumberFormat="1" applyFont="1" applyBorder="1" applyAlignment="1">
      <alignment horizontal="center"/>
    </xf>
    <xf numFmtId="2" fontId="51" fillId="0" borderId="5" xfId="0" applyNumberFormat="1" applyFont="1" applyBorder="1" applyAlignment="1">
      <alignment horizontal="center"/>
    </xf>
    <xf numFmtId="2" fontId="51" fillId="0" borderId="51" xfId="0" applyNumberFormat="1" applyFont="1" applyBorder="1" applyAlignment="1">
      <alignment horizontal="center"/>
    </xf>
    <xf numFmtId="2" fontId="52" fillId="20" borderId="95" xfId="1" applyNumberFormat="1" applyFont="1" applyFill="1" applyBorder="1" applyAlignment="1">
      <alignment horizontal="left" vertical="center"/>
    </xf>
    <xf numFmtId="2" fontId="52" fillId="20" borderId="118" xfId="1" applyNumberFormat="1" applyFont="1" applyFill="1" applyBorder="1" applyAlignment="1">
      <alignment horizontal="left" vertical="center"/>
    </xf>
    <xf numFmtId="2" fontId="52" fillId="0" borderId="118" xfId="49" applyNumberFormat="1" applyFont="1" applyFill="1" applyBorder="1" applyAlignment="1">
      <alignment horizontal="left" vertical="center"/>
    </xf>
    <xf numFmtId="0" fontId="23" fillId="8" borderId="0" xfId="43" applyFont="1" applyFill="1" applyAlignment="1">
      <alignment horizontal="center"/>
    </xf>
    <xf numFmtId="4" fontId="5" fillId="0" borderId="1" xfId="0" applyNumberFormat="1" applyFont="1" applyBorder="1" applyAlignment="1">
      <alignment vertical="center"/>
    </xf>
    <xf numFmtId="2" fontId="4" fillId="10" borderId="117" xfId="0" applyNumberFormat="1" applyFont="1" applyFill="1" applyBorder="1" applyAlignment="1">
      <alignment horizontal="left" vertical="center"/>
    </xf>
    <xf numFmtId="2" fontId="4" fillId="10" borderId="5" xfId="0" applyNumberFormat="1" applyFont="1" applyFill="1" applyBorder="1" applyAlignment="1">
      <alignment horizontal="left" vertical="center"/>
    </xf>
    <xf numFmtId="2" fontId="4" fillId="10" borderId="7" xfId="0" applyNumberFormat="1" applyFont="1" applyFill="1" applyBorder="1" applyAlignment="1">
      <alignment horizontal="left" vertical="center"/>
    </xf>
    <xf numFmtId="0" fontId="4" fillId="10" borderId="116" xfId="0" applyFont="1" applyFill="1" applyBorder="1" applyAlignment="1">
      <alignment horizontal="left" vertical="center"/>
    </xf>
    <xf numFmtId="0" fontId="4" fillId="10" borderId="4" xfId="0" applyFont="1" applyFill="1" applyBorder="1" applyAlignment="1">
      <alignment horizontal="left" vertical="center"/>
    </xf>
    <xf numFmtId="0" fontId="4" fillId="10" borderId="6" xfId="0" applyFont="1" applyFill="1" applyBorder="1" applyAlignment="1">
      <alignment horizontal="left" vertical="center"/>
    </xf>
    <xf numFmtId="0" fontId="5" fillId="55" borderId="0" xfId="0" applyFont="1" applyFill="1" applyAlignment="1">
      <alignment vertical="center"/>
    </xf>
    <xf numFmtId="0" fontId="5" fillId="55" borderId="0" xfId="0" applyFont="1" applyFill="1"/>
    <xf numFmtId="0" fontId="4" fillId="55" borderId="0" xfId="0" applyFont="1" applyFill="1" applyAlignment="1">
      <alignment vertical="center"/>
    </xf>
    <xf numFmtId="0" fontId="120" fillId="0" borderId="0" xfId="0" applyFont="1" applyAlignment="1">
      <alignment horizontal="left" vertical="center"/>
    </xf>
    <xf numFmtId="0" fontId="120" fillId="0" borderId="0" xfId="0" applyFont="1" applyAlignment="1">
      <alignment horizontal="center" vertical="center"/>
    </xf>
    <xf numFmtId="165" fontId="120" fillId="0" borderId="0" xfId="0" applyNumberFormat="1" applyFont="1" applyAlignment="1">
      <alignment horizontal="center" vertical="center"/>
    </xf>
    <xf numFmtId="0" fontId="5" fillId="0" borderId="118" xfId="0" applyFont="1" applyBorder="1"/>
    <xf numFmtId="0" fontId="5" fillId="0" borderId="118" xfId="0" applyFont="1" applyBorder="1" applyAlignment="1">
      <alignment vertical="center"/>
    </xf>
    <xf numFmtId="0" fontId="122" fillId="0" borderId="0" xfId="0" applyFont="1" applyAlignment="1">
      <alignment horizontal="left" vertical="center"/>
    </xf>
    <xf numFmtId="2" fontId="5" fillId="57" borderId="1" xfId="0" applyNumberFormat="1" applyFont="1" applyFill="1" applyBorder="1" applyAlignment="1">
      <alignment vertical="center"/>
    </xf>
    <xf numFmtId="166" fontId="9" fillId="0" borderId="50" xfId="5" applyNumberFormat="1" applyFont="1" applyAlignment="1">
      <alignment horizontal="left" vertical="center" indent="2"/>
    </xf>
    <xf numFmtId="165" fontId="53" fillId="0" borderId="0" xfId="0" applyNumberFormat="1" applyFont="1" applyAlignment="1">
      <alignment horizontal="center"/>
    </xf>
    <xf numFmtId="0" fontId="5" fillId="2" borderId="8" xfId="0" applyFont="1" applyFill="1" applyBorder="1" applyAlignment="1">
      <alignment horizontal="left" vertical="center"/>
    </xf>
    <xf numFmtId="0" fontId="5" fillId="2" borderId="9" xfId="0" applyFont="1" applyFill="1" applyBorder="1" applyAlignment="1">
      <alignment horizontal="left" vertical="center"/>
    </xf>
    <xf numFmtId="0" fontId="14" fillId="0" borderId="91" xfId="0" applyFont="1" applyBorder="1" applyAlignment="1">
      <alignment horizontal="center" vertical="center"/>
    </xf>
    <xf numFmtId="0" fontId="14" fillId="0" borderId="106" xfId="0" applyFont="1" applyBorder="1" applyAlignment="1">
      <alignment horizontal="center" vertical="center"/>
    </xf>
    <xf numFmtId="0" fontId="14" fillId="0" borderId="94" xfId="0" applyFont="1" applyBorder="1" applyAlignment="1">
      <alignment horizontal="center" vertical="center"/>
    </xf>
    <xf numFmtId="181" fontId="100" fillId="5" borderId="4" xfId="6" applyNumberFormat="1" applyFont="1" applyBorder="1" applyAlignment="1">
      <alignment horizontal="center" vertical="center"/>
    </xf>
    <xf numFmtId="181" fontId="100" fillId="5" borderId="0" xfId="6" applyNumberFormat="1" applyFont="1" applyBorder="1" applyAlignment="1">
      <alignment horizontal="center" vertical="center"/>
    </xf>
    <xf numFmtId="0" fontId="7" fillId="0" borderId="50" xfId="0" applyFont="1" applyBorder="1" applyAlignment="1">
      <alignment horizontal="center" vertical="center"/>
    </xf>
    <xf numFmtId="0" fontId="43" fillId="0" borderId="0" xfId="0" applyFont="1" applyAlignment="1">
      <alignment horizontal="center"/>
    </xf>
    <xf numFmtId="2" fontId="0" fillId="0" borderId="44" xfId="0" applyNumberFormat="1" applyBorder="1" applyAlignment="1">
      <alignment horizontal="center" vertical="center"/>
    </xf>
    <xf numFmtId="0" fontId="0" fillId="0" borderId="65" xfId="0" applyBorder="1" applyAlignment="1">
      <alignment horizontal="center" vertical="center"/>
    </xf>
    <xf numFmtId="0" fontId="0" fillId="0" borderId="35" xfId="0" applyBorder="1" applyAlignment="1">
      <alignment horizontal="center" vertical="center" wrapText="1"/>
    </xf>
    <xf numFmtId="0" fontId="0" fillId="0" borderId="66" xfId="0" applyBorder="1" applyAlignment="1">
      <alignment horizontal="center" vertical="center" wrapText="1"/>
    </xf>
    <xf numFmtId="0" fontId="0" fillId="0" borderId="33" xfId="0" applyBorder="1" applyAlignment="1">
      <alignment horizontal="center" vertical="center" wrapText="1"/>
    </xf>
    <xf numFmtId="0" fontId="0" fillId="0" borderId="64" xfId="0" applyBorder="1" applyAlignment="1">
      <alignment horizontal="center" vertical="center" wrapText="1"/>
    </xf>
    <xf numFmtId="0" fontId="0" fillId="0" borderId="70" xfId="0" applyBorder="1" applyAlignment="1">
      <alignment horizontal="center" vertical="center"/>
    </xf>
    <xf numFmtId="0" fontId="0" fillId="0" borderId="74" xfId="0" applyBorder="1" applyAlignment="1">
      <alignment horizontal="center" vertical="center"/>
    </xf>
    <xf numFmtId="0" fontId="0" fillId="0" borderId="71" xfId="0" applyBorder="1" applyAlignment="1">
      <alignment horizontal="center" vertical="center"/>
    </xf>
    <xf numFmtId="0" fontId="0" fillId="0" borderId="8" xfId="0" applyBorder="1" applyAlignment="1">
      <alignment horizontal="center" vertical="center"/>
    </xf>
    <xf numFmtId="0" fontId="0" fillId="0" borderId="12" xfId="0" applyBorder="1" applyAlignment="1">
      <alignment horizontal="center" vertical="center"/>
    </xf>
    <xf numFmtId="0" fontId="0" fillId="0" borderId="9" xfId="0" applyBorder="1" applyAlignment="1">
      <alignment horizontal="center" vertical="center"/>
    </xf>
    <xf numFmtId="0" fontId="0" fillId="0" borderId="35" xfId="0" applyBorder="1" applyAlignment="1">
      <alignment horizontal="center"/>
    </xf>
    <xf numFmtId="0" fontId="0" fillId="0" borderId="12" xfId="0" applyBorder="1" applyAlignment="1">
      <alignment horizontal="center"/>
    </xf>
    <xf numFmtId="0" fontId="0" fillId="0" borderId="66" xfId="0" applyBorder="1" applyAlignment="1">
      <alignment horizontal="center"/>
    </xf>
    <xf numFmtId="0" fontId="0" fillId="0" borderId="0" xfId="0" applyAlignment="1">
      <alignment horizontal="center" vertical="center"/>
    </xf>
    <xf numFmtId="0" fontId="0" fillId="0" borderId="8" xfId="0" applyBorder="1" applyAlignment="1">
      <alignment horizontal="center" vertical="center" wrapText="1"/>
    </xf>
    <xf numFmtId="0" fontId="0" fillId="0" borderId="9" xfId="0" applyBorder="1" applyAlignment="1">
      <alignment horizontal="center" vertical="center" wrapText="1"/>
    </xf>
    <xf numFmtId="2" fontId="17" fillId="0" borderId="60" xfId="49" applyNumberFormat="1" applyFont="1" applyFill="1" applyBorder="1" applyAlignment="1">
      <alignment horizontal="center" vertical="center"/>
    </xf>
    <xf numFmtId="2" fontId="17" fillId="0" borderId="61" xfId="49" applyNumberFormat="1" applyFont="1" applyFill="1" applyBorder="1" applyAlignment="1">
      <alignment horizontal="center" vertical="center"/>
    </xf>
    <xf numFmtId="0" fontId="0" fillId="3" borderId="0" xfId="0" applyFill="1" applyAlignment="1">
      <alignment horizontal="center" vertical="center"/>
    </xf>
    <xf numFmtId="0" fontId="45" fillId="0" borderId="0" xfId="0" applyFont="1" applyAlignment="1">
      <alignment horizontal="center"/>
    </xf>
    <xf numFmtId="0" fontId="14" fillId="0" borderId="18" xfId="0" applyFont="1" applyBorder="1" applyAlignment="1">
      <alignment horizontal="center" vertical="center"/>
    </xf>
    <xf numFmtId="0" fontId="102" fillId="0" borderId="101" xfId="0" applyFont="1" applyBorder="1" applyAlignment="1">
      <alignment horizontal="center"/>
    </xf>
    <xf numFmtId="0" fontId="102" fillId="0" borderId="50" xfId="0" applyFont="1" applyBorder="1" applyAlignment="1">
      <alignment horizontal="center" vertical="center"/>
    </xf>
    <xf numFmtId="0" fontId="102" fillId="0" borderId="16" xfId="0" applyFont="1" applyBorder="1" applyAlignment="1">
      <alignment horizontal="center" vertical="center"/>
    </xf>
    <xf numFmtId="0" fontId="102" fillId="0" borderId="18" xfId="0" applyFont="1" applyBorder="1" applyAlignment="1">
      <alignment horizontal="center" vertical="center"/>
    </xf>
    <xf numFmtId="0" fontId="102" fillId="0" borderId="19" xfId="0" applyFont="1" applyBorder="1" applyAlignment="1">
      <alignment horizontal="center" vertical="center"/>
    </xf>
    <xf numFmtId="0" fontId="14" fillId="0" borderId="74" xfId="0" applyFont="1" applyBorder="1" applyAlignment="1">
      <alignment horizontal="center"/>
    </xf>
    <xf numFmtId="0" fontId="14" fillId="0" borderId="0" xfId="0" applyFont="1" applyAlignment="1">
      <alignment horizontal="center"/>
    </xf>
    <xf numFmtId="0" fontId="14" fillId="0" borderId="11" xfId="0" applyFont="1" applyBorder="1" applyAlignment="1">
      <alignment horizontal="center"/>
    </xf>
    <xf numFmtId="0" fontId="14" fillId="0" borderId="0" xfId="0" applyFont="1" applyAlignment="1">
      <alignment horizontal="center" vertical="center"/>
    </xf>
    <xf numFmtId="0" fontId="102" fillId="0" borderId="11" xfId="0" applyFont="1" applyBorder="1" applyAlignment="1">
      <alignment horizontal="center"/>
    </xf>
    <xf numFmtId="0" fontId="14" fillId="0" borderId="1" xfId="0" applyFont="1" applyBorder="1" applyAlignment="1">
      <alignment horizontal="center" vertical="center"/>
    </xf>
  </cellXfs>
  <cellStyles count="287">
    <cellStyle name="_x000d__x000a_JournalTemplate=C:\COMFO\CTALK\JOURSTD.TPL_x000d__x000a_LbStateAddress=3 3 0 251 1 89 2 311_x000d__x000a_LbStateJou" xfId="8"/>
    <cellStyle name="20% - Accent1" xfId="9"/>
    <cellStyle name="20% - Accent2" xfId="10"/>
    <cellStyle name="20% - Accent3" xfId="11"/>
    <cellStyle name="20% - Accent4" xfId="12"/>
    <cellStyle name="20% - Accent5" xfId="13"/>
    <cellStyle name="20% - Accent6" xfId="14"/>
    <cellStyle name="40% - Accent1" xfId="15"/>
    <cellStyle name="40% - Accent2" xfId="16"/>
    <cellStyle name="40% - Accent3" xfId="17"/>
    <cellStyle name="40% - Accent4" xfId="18"/>
    <cellStyle name="40% - Accent5" xfId="19"/>
    <cellStyle name="40% - Accent6" xfId="20"/>
    <cellStyle name="60% - Accent1" xfId="21"/>
    <cellStyle name="60% - Accent2" xfId="22"/>
    <cellStyle name="60% - Accent3" xfId="23"/>
    <cellStyle name="60% - Accent4" xfId="24"/>
    <cellStyle name="60% - Accent5" xfId="25"/>
    <cellStyle name="60% - Accent6" xfId="26"/>
    <cellStyle name="Accent1" xfId="27"/>
    <cellStyle name="Accent2" xfId="28"/>
    <cellStyle name="Accent3" xfId="29"/>
    <cellStyle name="Accent4" xfId="30"/>
    <cellStyle name="Accent5" xfId="31"/>
    <cellStyle name="Accent6" xfId="32"/>
    <cellStyle name="Bad" xfId="232"/>
    <cellStyle name="Buena" xfId="43" builtinId="26"/>
    <cellStyle name="Calculation" xfId="6"/>
    <cellStyle name="Calculation 2" xfId="221"/>
    <cellStyle name="Calculation 2 2" xfId="245"/>
    <cellStyle name="Calculation 2 3" xfId="257"/>
    <cellStyle name="Calculation 2 4" xfId="275"/>
    <cellStyle name="Calculation 3" xfId="227"/>
    <cellStyle name="Calculation 3 2" xfId="250"/>
    <cellStyle name="Calculation 3 3" xfId="263"/>
    <cellStyle name="Calculation 3 4" xfId="281"/>
    <cellStyle name="Calculation 4" xfId="234"/>
    <cellStyle name="Calculation 5" xfId="240"/>
    <cellStyle name="Calculation 6" xfId="269"/>
    <cellStyle name="Calculation 7" xfId="286"/>
    <cellStyle name="Cálculo 2" xfId="2"/>
    <cellStyle name="Cálculo 2 2" xfId="219"/>
    <cellStyle name="Cálculo 2 3" xfId="65"/>
    <cellStyle name="Check Cell" xfId="33"/>
    <cellStyle name="Comma0" xfId="34"/>
    <cellStyle name="Currency0" xfId="35"/>
    <cellStyle name="Date" xfId="36"/>
    <cellStyle name="DatoExistente" xfId="3"/>
    <cellStyle name="Ecuación" xfId="37"/>
    <cellStyle name="Entrada" xfId="49" builtinId="20"/>
    <cellStyle name="Entrada 2" xfId="1"/>
    <cellStyle name="Estilo 1" xfId="38"/>
    <cellStyle name="Euro" xfId="39"/>
    <cellStyle name="Explanatory Text" xfId="40"/>
    <cellStyle name="FIGURA" xfId="41"/>
    <cellStyle name="Fixed" xfId="42"/>
    <cellStyle name="Heading 1" xfId="44"/>
    <cellStyle name="Heading 2" xfId="45"/>
    <cellStyle name="Heading 3" xfId="5"/>
    <cellStyle name="Heading 4" xfId="46"/>
    <cellStyle name="HEADING1" xfId="47"/>
    <cellStyle name="HEADING2" xfId="48"/>
    <cellStyle name="Hipervínculo 2" xfId="64"/>
    <cellStyle name="Input 2" xfId="222"/>
    <cellStyle name="Input 2 2" xfId="246"/>
    <cellStyle name="Input 2 3" xfId="258"/>
    <cellStyle name="Input 2 4" xfId="276"/>
    <cellStyle name="Input 3" xfId="228"/>
    <cellStyle name="Input 3 2" xfId="251"/>
    <cellStyle name="Input 3 3" xfId="264"/>
    <cellStyle name="Input 3 4" xfId="282"/>
    <cellStyle name="Input 4" xfId="235"/>
    <cellStyle name="Input 5" xfId="242"/>
    <cellStyle name="Input 6" xfId="270"/>
    <cellStyle name="Linked Cell" xfId="50"/>
    <cellStyle name="Millares 2" xfId="68"/>
    <cellStyle name="Neutral" xfId="233" builtinId="28"/>
    <cellStyle name="Neutral 2" xfId="51"/>
    <cellStyle name="Neutral 3" xfId="210"/>
    <cellStyle name="Normal" xfId="0" builtinId="0"/>
    <cellStyle name="Normal 10" xfId="95"/>
    <cellStyle name="Normal 10 2" xfId="146"/>
    <cellStyle name="Normal 10 3" xfId="197"/>
    <cellStyle name="Normal 11" xfId="108"/>
    <cellStyle name="Normal 11 2" xfId="159"/>
    <cellStyle name="Normal 12" xfId="121"/>
    <cellStyle name="Normal 13" xfId="172"/>
    <cellStyle name="Normal 17" xfId="211"/>
    <cellStyle name="Normal 2" xfId="52"/>
    <cellStyle name="Normal 2 2" xfId="212"/>
    <cellStyle name="Normal 2 2 2" xfId="213"/>
    <cellStyle name="Normal 2 3" xfId="214"/>
    <cellStyle name="Normal 2 4" xfId="215"/>
    <cellStyle name="Normal 3" xfId="63"/>
    <cellStyle name="Normal 3 2" xfId="73"/>
    <cellStyle name="Normal 3 2 2" xfId="79"/>
    <cellStyle name="Normal 3 2 2 2" xfId="93"/>
    <cellStyle name="Normal 3 2 2 2 2" xfId="144"/>
    <cellStyle name="Normal 3 2 2 2 3" xfId="195"/>
    <cellStyle name="Normal 3 2 2 3" xfId="105"/>
    <cellStyle name="Normal 3 2 2 3 2" xfId="156"/>
    <cellStyle name="Normal 3 2 2 3 3" xfId="207"/>
    <cellStyle name="Normal 3 2 2 4" xfId="118"/>
    <cellStyle name="Normal 3 2 2 4 2" xfId="169"/>
    <cellStyle name="Normal 3 2 2 5" xfId="131"/>
    <cellStyle name="Normal 3 2 2 6" xfId="182"/>
    <cellStyle name="Normal 3 2 3" xfId="87"/>
    <cellStyle name="Normal 3 2 3 2" xfId="138"/>
    <cellStyle name="Normal 3 2 3 3" xfId="189"/>
    <cellStyle name="Normal 3 2 4" xfId="99"/>
    <cellStyle name="Normal 3 2 4 2" xfId="150"/>
    <cellStyle name="Normal 3 2 4 3" xfId="201"/>
    <cellStyle name="Normal 3 2 5" xfId="112"/>
    <cellStyle name="Normal 3 2 5 2" xfId="163"/>
    <cellStyle name="Normal 3 2 6" xfId="125"/>
    <cellStyle name="Normal 3 2 7" xfId="176"/>
    <cellStyle name="Normal 3 3" xfId="76"/>
    <cellStyle name="Normal 3 3 2" xfId="90"/>
    <cellStyle name="Normal 3 3 2 2" xfId="141"/>
    <cellStyle name="Normal 3 3 2 3" xfId="192"/>
    <cellStyle name="Normal 3 3 3" xfId="102"/>
    <cellStyle name="Normal 3 3 3 2" xfId="153"/>
    <cellStyle name="Normal 3 3 3 3" xfId="204"/>
    <cellStyle name="Normal 3 3 4" xfId="115"/>
    <cellStyle name="Normal 3 3 4 2" xfId="166"/>
    <cellStyle name="Normal 3 3 5" xfId="128"/>
    <cellStyle name="Normal 3 3 6" xfId="179"/>
    <cellStyle name="Normal 3 4" xfId="84"/>
    <cellStyle name="Normal 3 4 2" xfId="135"/>
    <cellStyle name="Normal 3 4 3" xfId="186"/>
    <cellStyle name="Normal 3 5" xfId="96"/>
    <cellStyle name="Normal 3 5 2" xfId="147"/>
    <cellStyle name="Normal 3 5 3" xfId="198"/>
    <cellStyle name="Normal 3 6" xfId="109"/>
    <cellStyle name="Normal 3 6 2" xfId="160"/>
    <cellStyle name="Normal 3 7" xfId="122"/>
    <cellStyle name="Normal 3 8" xfId="173"/>
    <cellStyle name="Normal 4" xfId="66"/>
    <cellStyle name="Normal 5" xfId="70"/>
    <cellStyle name="Normal 5 10" xfId="174"/>
    <cellStyle name="Normal 5 2" xfId="74"/>
    <cellStyle name="Normal 5 2 2" xfId="80"/>
    <cellStyle name="Normal 5 2 2 2" xfId="94"/>
    <cellStyle name="Normal 5 2 2 2 2" xfId="145"/>
    <cellStyle name="Normal 5 2 2 2 3" xfId="196"/>
    <cellStyle name="Normal 5 2 2 3" xfId="106"/>
    <cellStyle name="Normal 5 2 2 3 2" xfId="157"/>
    <cellStyle name="Normal 5 2 2 3 3" xfId="208"/>
    <cellStyle name="Normal 5 2 2 4" xfId="119"/>
    <cellStyle name="Normal 5 2 2 4 2" xfId="170"/>
    <cellStyle name="Normal 5 2 2 5" xfId="132"/>
    <cellStyle name="Normal 5 2 2 6" xfId="183"/>
    <cellStyle name="Normal 5 2 3" xfId="88"/>
    <cellStyle name="Normal 5 2 3 2" xfId="139"/>
    <cellStyle name="Normal 5 2 3 3" xfId="190"/>
    <cellStyle name="Normal 5 2 4" xfId="100"/>
    <cellStyle name="Normal 5 2 4 2" xfId="151"/>
    <cellStyle name="Normal 5 2 4 3" xfId="202"/>
    <cellStyle name="Normal 5 2 5" xfId="113"/>
    <cellStyle name="Normal 5 2 5 2" xfId="164"/>
    <cellStyle name="Normal 5 2 6" xfId="126"/>
    <cellStyle name="Normal 5 2 7" xfId="177"/>
    <cellStyle name="Normal 5 3" xfId="77"/>
    <cellStyle name="Normal 5 3 2" xfId="91"/>
    <cellStyle name="Normal 5 3 2 2" xfId="142"/>
    <cellStyle name="Normal 5 3 2 3" xfId="193"/>
    <cellStyle name="Normal 5 3 3" xfId="103"/>
    <cellStyle name="Normal 5 3 3 2" xfId="154"/>
    <cellStyle name="Normal 5 3 3 3" xfId="205"/>
    <cellStyle name="Normal 5 3 4" xfId="116"/>
    <cellStyle name="Normal 5 3 4 2" xfId="167"/>
    <cellStyle name="Normal 5 3 5" xfId="129"/>
    <cellStyle name="Normal 5 3 6" xfId="180"/>
    <cellStyle name="Normal 5 4" xfId="82"/>
    <cellStyle name="Normal 5 4 2" xfId="107"/>
    <cellStyle name="Normal 5 4 2 2" xfId="158"/>
    <cellStyle name="Normal 5 4 2 3" xfId="209"/>
    <cellStyle name="Normal 5 4 3" xfId="120"/>
    <cellStyle name="Normal 5 4 3 2" xfId="171"/>
    <cellStyle name="Normal 5 4 4" xfId="133"/>
    <cellStyle name="Normal 5 4 5" xfId="184"/>
    <cellStyle name="Normal 5 5" xfId="81"/>
    <cellStyle name="Normal 5 6" xfId="85"/>
    <cellStyle name="Normal 5 6 2" xfId="136"/>
    <cellStyle name="Normal 5 6 3" xfId="187"/>
    <cellStyle name="Normal 5 7" xfId="97"/>
    <cellStyle name="Normal 5 7 2" xfId="148"/>
    <cellStyle name="Normal 5 7 3" xfId="199"/>
    <cellStyle name="Normal 5 8" xfId="110"/>
    <cellStyle name="Normal 5 8 2" xfId="161"/>
    <cellStyle name="Normal 5 9" xfId="123"/>
    <cellStyle name="Normal 6" xfId="7"/>
    <cellStyle name="Normal 6 2" xfId="72"/>
    <cellStyle name="Normal 7" xfId="71"/>
    <cellStyle name="Normal 7 2" xfId="78"/>
    <cellStyle name="Normal 7 2 2" xfId="92"/>
    <cellStyle name="Normal 7 2 2 2" xfId="143"/>
    <cellStyle name="Normal 7 2 2 3" xfId="194"/>
    <cellStyle name="Normal 7 2 3" xfId="104"/>
    <cellStyle name="Normal 7 2 3 2" xfId="155"/>
    <cellStyle name="Normal 7 2 3 3" xfId="206"/>
    <cellStyle name="Normal 7 2 4" xfId="117"/>
    <cellStyle name="Normal 7 2 4 2" xfId="168"/>
    <cellStyle name="Normal 7 2 5" xfId="130"/>
    <cellStyle name="Normal 7 2 6" xfId="181"/>
    <cellStyle name="Normal 7 3" xfId="86"/>
    <cellStyle name="Normal 7 3 2" xfId="137"/>
    <cellStyle name="Normal 7 3 3" xfId="188"/>
    <cellStyle name="Normal 7 4" xfId="98"/>
    <cellStyle name="Normal 7 4 2" xfId="149"/>
    <cellStyle name="Normal 7 4 3" xfId="200"/>
    <cellStyle name="Normal 7 5" xfId="111"/>
    <cellStyle name="Normal 7 5 2" xfId="162"/>
    <cellStyle name="Normal 7 6" xfId="124"/>
    <cellStyle name="Normal 7 7" xfId="175"/>
    <cellStyle name="Normal 8" xfId="75"/>
    <cellStyle name="Normal 8 2" xfId="89"/>
    <cellStyle name="Normal 8 2 2" xfId="140"/>
    <cellStyle name="Normal 8 2 3" xfId="191"/>
    <cellStyle name="Normal 8 3" xfId="101"/>
    <cellStyle name="Normal 8 3 2" xfId="152"/>
    <cellStyle name="Normal 8 3 3" xfId="203"/>
    <cellStyle name="Normal 8 4" xfId="114"/>
    <cellStyle name="Normal 8 4 2" xfId="165"/>
    <cellStyle name="Normal 8 5" xfId="127"/>
    <cellStyle name="Normal 8 6" xfId="178"/>
    <cellStyle name="Normal 9" xfId="83"/>
    <cellStyle name="Normal 9 2" xfId="134"/>
    <cellStyle name="Normal 9 3" xfId="185"/>
    <cellStyle name="Note" xfId="53"/>
    <cellStyle name="Note 2" xfId="216"/>
    <cellStyle name="Note 3" xfId="223"/>
    <cellStyle name="Note 3 2" xfId="247"/>
    <cellStyle name="Note 3 3" xfId="259"/>
    <cellStyle name="Note 3 4" xfId="277"/>
    <cellStyle name="Note 4" xfId="229"/>
    <cellStyle name="Note 4 2" xfId="252"/>
    <cellStyle name="Note 4 3" xfId="265"/>
    <cellStyle name="Note 4 4" xfId="283"/>
    <cellStyle name="Note 5" xfId="236"/>
    <cellStyle name="Note 6" xfId="241"/>
    <cellStyle name="Note 7" xfId="271"/>
    <cellStyle name="Output" xfId="54"/>
    <cellStyle name="Output 2" xfId="230"/>
    <cellStyle name="Output 2 2" xfId="253"/>
    <cellStyle name="Output 2 3" xfId="266"/>
    <cellStyle name="Output 2 4" xfId="284"/>
    <cellStyle name="Output 3" xfId="237"/>
    <cellStyle name="Output 4" xfId="239"/>
    <cellStyle name="Output 5" xfId="272"/>
    <cellStyle name="Percent 2" xfId="217"/>
    <cellStyle name="Porcentaje" xfId="4" builtinId="5"/>
    <cellStyle name="Porcentaje 2" xfId="67"/>
    <cellStyle name="Porcentaje 3" xfId="69"/>
    <cellStyle name="Tit. tabla" xfId="55"/>
    <cellStyle name="Tit. tabla 2" xfId="224"/>
    <cellStyle name="Tit. tabla 2 2" xfId="260"/>
    <cellStyle name="Tit. tabla 2 3" xfId="278"/>
    <cellStyle name="Title" xfId="56"/>
    <cellStyle name="TITULO 1" xfId="57"/>
    <cellStyle name="TITULO 2" xfId="58"/>
    <cellStyle name="TITULO 3" xfId="59"/>
    <cellStyle name="Título 3 2" xfId="220"/>
    <cellStyle name="Total 2" xfId="60"/>
    <cellStyle name="Total 2 2" xfId="225"/>
    <cellStyle name="Total 2 2 2" xfId="248"/>
    <cellStyle name="Total 2 2 3" xfId="261"/>
    <cellStyle name="Total 2 2 4" xfId="279"/>
    <cellStyle name="Total 2 3" xfId="231"/>
    <cellStyle name="Total 2 3 2" xfId="254"/>
    <cellStyle name="Total 2 3 3" xfId="267"/>
    <cellStyle name="Total 2 3 4" xfId="285"/>
    <cellStyle name="Total 2 4" xfId="238"/>
    <cellStyle name="Total 2 5" xfId="243"/>
    <cellStyle name="Total 2 6" xfId="273"/>
    <cellStyle name="Total 3" xfId="218"/>
    <cellStyle name="Total 3 2" xfId="226"/>
    <cellStyle name="Total 3 2 2" xfId="249"/>
    <cellStyle name="Total 3 2 3" xfId="262"/>
    <cellStyle name="Total 3 2 4" xfId="280"/>
    <cellStyle name="Total 3 3" xfId="255"/>
    <cellStyle name="Total 3 3 2" xfId="268"/>
    <cellStyle name="Total 3 4" xfId="244"/>
    <cellStyle name="Total 3 5" xfId="256"/>
    <cellStyle name="Total 3 6" xfId="274"/>
    <cellStyle name="Viñeta" xfId="61"/>
    <cellStyle name="Warning Text" xfId="62"/>
  </cellStyles>
  <dxfs count="339">
    <dxf>
      <font>
        <color rgb="FF9C0006"/>
      </font>
      <fill>
        <patternFill>
          <bgColor rgb="FFFFC7CE"/>
        </patternFill>
      </fill>
    </dxf>
    <dxf>
      <font>
        <color rgb="FF9C0006"/>
      </font>
      <fill>
        <patternFill>
          <bgColor rgb="FFFFC7CE"/>
        </patternFill>
      </fill>
    </dxf>
    <dxf>
      <font>
        <color theme="0" tint="-0.24994659260841701"/>
      </font>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numFmt numFmtId="167" formatCode="0.0"/>
    </dxf>
    <dxf>
      <font>
        <strike val="0"/>
        <outline val="0"/>
        <shadow val="0"/>
        <u val="none"/>
        <vertAlign val="baseline"/>
        <sz val="6"/>
        <name val="Calibri"/>
        <scheme val="minor"/>
      </font>
    </dxf>
    <dxf>
      <font>
        <strike val="0"/>
        <outline val="0"/>
        <shadow val="0"/>
        <u val="none"/>
        <vertAlign val="baseline"/>
        <sz val="6"/>
        <name val="Calibri"/>
        <scheme val="minor"/>
      </font>
      <alignment horizontal="right" vertical="bottom" textRotation="0" wrapText="0" indent="0" justifyLastLine="0" shrinkToFit="0" readingOrder="0"/>
    </dxf>
    <dxf>
      <font>
        <strike val="0"/>
        <outline val="0"/>
        <shadow val="0"/>
        <u val="none"/>
        <vertAlign val="baseline"/>
        <sz val="6"/>
        <name val="Calibri"/>
        <scheme val="minor"/>
      </font>
    </dxf>
    <dxf>
      <font>
        <strike val="0"/>
        <outline val="0"/>
        <shadow val="0"/>
        <u val="none"/>
        <vertAlign val="baseline"/>
        <sz val="6"/>
        <name val="Calibri"/>
        <scheme val="minor"/>
      </font>
      <alignment horizontal="center"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B9F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ill>
        <patternFill>
          <bgColor rgb="FF92D050"/>
        </patternFill>
      </fill>
    </dxf>
    <dxf>
      <font>
        <color rgb="FF006100"/>
      </font>
      <fill>
        <gradientFill degree="90">
          <stop position="0">
            <color rgb="FFC6EFCE"/>
          </stop>
          <stop position="1">
            <color rgb="FFC6EFCE"/>
          </stop>
        </gradient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gradientFill degree="90">
          <stop position="0">
            <color rgb="FFC6EFCE"/>
          </stop>
          <stop position="1">
            <color rgb="FFC6EFCE"/>
          </stop>
        </gradientFill>
      </fill>
    </dxf>
    <dxf>
      <font>
        <color rgb="FF9C0006"/>
      </font>
      <fill>
        <patternFill>
          <bgColor rgb="FFFFC7CE"/>
        </patternFill>
      </fill>
    </dxf>
    <dxf>
      <font>
        <color rgb="FF006100"/>
      </font>
      <fill>
        <patternFill>
          <fgColor rgb="FFC6EFCE"/>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patternType="none">
          <bgColor auto="1"/>
        </patternFill>
      </fill>
    </dxf>
    <dxf>
      <font>
        <color auto="1"/>
      </font>
      <fill>
        <patternFill patternType="none">
          <bgColor auto="1"/>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B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xmlns:c16r2="http://schemas.microsoft.com/office/drawing/2015/06/chart">
            <c:ext xmlns:c16="http://schemas.microsoft.com/office/drawing/2014/chart" uri="{C3380CC4-5D6E-409C-BE32-E72D297353CC}">
              <c16:uniqueId val="{00000000-362B-473B-8195-02BB7A87C6BC}"/>
            </c:ext>
          </c:extLst>
        </c:ser>
        <c:ser>
          <c:idx val="1"/>
          <c:order val="1"/>
          <c:tx>
            <c:strRef>
              <c:f>Calculo!$G$43</c:f>
              <c:strCache>
                <c:ptCount val="1"/>
                <c:pt idx="0">
                  <c:v>2.40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b"/>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62B-473B-8195-02BB7A87C6BC}"/>
                </c:ext>
              </c:extLst>
            </c:dLbl>
            <c:spPr>
              <a:noFill/>
              <a:ln>
                <a:noFill/>
              </a:ln>
              <a:effectLst/>
            </c:spPr>
            <c:dLblPos val="b"/>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xmlns:c16r2="http://schemas.microsoft.com/office/drawing/2015/06/chart">
            <c:ext xmlns:c16="http://schemas.microsoft.com/office/drawing/2014/chart" uri="{C3380CC4-5D6E-409C-BE32-E72D297353CC}">
              <c16:uniqueId val="{00000002-362B-473B-8195-02BB7A87C6BC}"/>
            </c:ext>
          </c:extLst>
        </c:ser>
        <c:ser>
          <c:idx val="2"/>
          <c:order val="2"/>
          <c:tx>
            <c:strRef>
              <c:f>Calculo!$G$37</c:f>
              <c:strCache>
                <c:ptCount val="1"/>
                <c:pt idx="0">
                  <c:v>3.00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xmlns:c16r2="http://schemas.microsoft.com/office/drawing/2015/06/chart">
            <c:ext xmlns:c16="http://schemas.microsoft.com/office/drawing/2014/chart" uri="{C3380CC4-5D6E-409C-BE32-E72D297353CC}">
              <c16:uniqueId val="{00000004-362B-473B-8195-02BB7A87C6BC}"/>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xmlns:c16r2="http://schemas.microsoft.com/office/drawing/2015/06/chart">
            <c:ext xmlns:c16="http://schemas.microsoft.com/office/drawing/2014/chart" uri="{C3380CC4-5D6E-409C-BE32-E72D297353CC}">
              <c16:uniqueId val="{00000006-362B-473B-8195-02BB7A87C6BC}"/>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xmlns:c16r2="http://schemas.microsoft.com/office/drawing/2015/06/chart">
            <c:ext xmlns:c16="http://schemas.microsoft.com/office/drawing/2014/chart" uri="{C3380CC4-5D6E-409C-BE32-E72D297353CC}">
              <c16:uniqueId val="{00000008-362B-473B-8195-02BB7A87C6BC}"/>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xmlns:c16r2="http://schemas.microsoft.com/office/drawing/2015/06/chart">
            <c:ext xmlns:c16="http://schemas.microsoft.com/office/drawing/2014/chart" uri="{C3380CC4-5D6E-409C-BE32-E72D297353CC}">
              <c16:uniqueId val="{0000000A-362B-473B-8195-02BB7A87C6BC}"/>
            </c:ext>
          </c:extLst>
        </c:ser>
        <c:ser>
          <c:idx val="6"/>
          <c:order val="6"/>
          <c:tx>
            <c:strRef>
              <c:f>Calculo!$B$36</c:f>
              <c:strCache>
                <c:ptCount val="1"/>
                <c:pt idx="0">
                  <c:v>0.50</c:v>
                </c:pt>
              </c:strCache>
            </c:strRef>
          </c:tx>
          <c:spPr>
            <a:ln w="19050">
              <a:solidFill>
                <a:srgbClr val="FF0000"/>
              </a:solidFill>
            </a:ln>
          </c:spPr>
          <c:marker>
            <c:symbol val="none"/>
          </c:marker>
          <c:dLbls>
            <c:dLbl>
              <c:idx val="1"/>
              <c:layout/>
              <c:spPr>
                <a:solidFill>
                  <a:schemeClr val="bg1"/>
                </a:solidFill>
              </c:spPr>
              <c:txPr>
                <a:bodyPr/>
                <a:lstStyle/>
                <a:p>
                  <a:pPr>
                    <a:defRPr/>
                  </a:pPr>
                  <a:endParaRPr lang="es-CO"/>
                </a:p>
              </c:txPr>
              <c:dLblPos val="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362B-473B-8195-02BB7A87C6BC}"/>
                </c:ext>
              </c:extLst>
            </c:dLbl>
            <c:spPr>
              <a:noFill/>
              <a:ln>
                <a:noFill/>
              </a:ln>
              <a:effectLst/>
            </c:spPr>
            <c:dLblPos val="t"/>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xmlns:c16r2="http://schemas.microsoft.com/office/drawing/2015/06/chart">
            <c:ext xmlns:c16="http://schemas.microsoft.com/office/drawing/2014/chart" uri="{C3380CC4-5D6E-409C-BE32-E72D297353CC}">
              <c16:uniqueId val="{0000000C-362B-473B-8195-02BB7A87C6BC}"/>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4.3430222602739724E-2"/>
                  <c:y val="3.8751706986034598E-2"/>
                </c:manualLayout>
              </c:layout>
              <c:spPr>
                <a:no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xmlns:c16r2="http://schemas.microsoft.com/office/drawing/2015/06/chart">
            <c:ext xmlns:c16="http://schemas.microsoft.com/office/drawing/2014/chart" uri="{C3380CC4-5D6E-409C-BE32-E72D297353CC}">
              <c16:uniqueId val="{0000000E-362B-473B-8195-02BB7A87C6BC}"/>
            </c:ext>
          </c:extLst>
        </c:ser>
        <c:ser>
          <c:idx val="8"/>
          <c:order val="8"/>
          <c:tx>
            <c:strRef>
              <c:f>Calculo!$AC$40</c:f>
              <c:strCache>
                <c:ptCount val="1"/>
                <c:pt idx="0">
                  <c:v>2.70</c:v>
                </c:pt>
              </c:strCache>
            </c:strRef>
          </c:tx>
          <c:spPr>
            <a:ln w="12700">
              <a:solidFill>
                <a:srgbClr val="FF0000"/>
              </a:solidFill>
            </a:ln>
          </c:spPr>
          <c:marker>
            <c:symbol val="none"/>
          </c:marker>
          <c:dLbls>
            <c:dLbl>
              <c:idx val="1"/>
              <c:layout/>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xmlns:c16r2="http://schemas.microsoft.com/office/drawing/2015/06/chart">
            <c:ext xmlns:c16="http://schemas.microsoft.com/office/drawing/2014/chart" uri="{C3380CC4-5D6E-409C-BE32-E72D297353CC}">
              <c16:uniqueId val="{00000010-362B-473B-8195-02BB7A87C6BC}"/>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xmlns:c16r2="http://schemas.microsoft.com/office/drawing/2015/06/chart">
            <c:ext xmlns:c16="http://schemas.microsoft.com/office/drawing/2014/chart" uri="{C3380CC4-5D6E-409C-BE32-E72D297353CC}">
              <c16:uniqueId val="{00000012-362B-473B-8195-02BB7A87C6BC}"/>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xmlns:c16r2="http://schemas.microsoft.com/office/drawing/2015/06/chart">
            <c:ext xmlns:c16="http://schemas.microsoft.com/office/drawing/2014/chart" uri="{C3380CC4-5D6E-409C-BE32-E72D297353CC}">
              <c16:uniqueId val="{00000014-362B-473B-8195-02BB7A87C6BC}"/>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462328767126E-2"/>
                  <c:y val="-4.793466705201349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362B-473B-8195-02BB7A87C6BC}"/>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xmlns:c16r2="http://schemas.microsoft.com/office/drawing/2015/06/chart">
            <c:ext xmlns:c16="http://schemas.microsoft.com/office/drawing/2014/chart" uri="{C3380CC4-5D6E-409C-BE32-E72D297353CC}">
              <c16:uniqueId val="{00000016-362B-473B-8195-02BB7A87C6BC}"/>
            </c:ext>
          </c:extLst>
        </c:ser>
        <c:dLbls>
          <c:showLegendKey val="0"/>
          <c:showVal val="0"/>
          <c:showCatName val="0"/>
          <c:showSerName val="0"/>
          <c:showPercent val="0"/>
          <c:showBubbleSize val="0"/>
        </c:dLbls>
        <c:axId val="38463168"/>
        <c:axId val="38463744"/>
      </c:scatterChart>
      <c:valAx>
        <c:axId val="38463168"/>
        <c:scaling>
          <c:orientation val="minMax"/>
        </c:scaling>
        <c:delete val="1"/>
        <c:axPos val="b"/>
        <c:numFmt formatCode="General" sourceLinked="1"/>
        <c:majorTickMark val="out"/>
        <c:minorTickMark val="none"/>
        <c:tickLblPos val="nextTo"/>
        <c:crossAx val="38463744"/>
        <c:crosses val="autoZero"/>
        <c:crossBetween val="midCat"/>
      </c:valAx>
      <c:valAx>
        <c:axId val="38463744"/>
        <c:scaling>
          <c:orientation val="minMax"/>
        </c:scaling>
        <c:delete val="1"/>
        <c:axPos val="l"/>
        <c:numFmt formatCode="General" sourceLinked="1"/>
        <c:majorTickMark val="out"/>
        <c:minorTickMark val="none"/>
        <c:tickLblPos val="nextTo"/>
        <c:crossAx val="38463168"/>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xmlns:c16r2="http://schemas.microsoft.com/office/drawing/2015/06/chart">
            <c:ext xmlns:c16="http://schemas.microsoft.com/office/drawing/2014/chart" uri="{C3380CC4-5D6E-409C-BE32-E72D297353CC}">
              <c16:uniqueId val="{00000000-237F-4403-AFF3-297D513C404E}"/>
            </c:ext>
          </c:extLst>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237F-4403-AFF3-297D513C404E}"/>
                </c:ext>
              </c:extLst>
            </c:dLbl>
            <c:spPr>
              <a:noFill/>
              <a:ln>
                <a:noFill/>
              </a:ln>
              <a:effectLst/>
            </c:spPr>
            <c:dLblPos val="b"/>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xmlns:c16r2="http://schemas.microsoft.com/office/drawing/2015/06/chart">
            <c:ext xmlns:c16="http://schemas.microsoft.com/office/drawing/2014/chart" uri="{C3380CC4-5D6E-409C-BE32-E72D297353CC}">
              <c16:uniqueId val="{00000002-237F-4403-AFF3-297D513C404E}"/>
            </c:ext>
          </c:extLst>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xmlns:c16r2="http://schemas.microsoft.com/office/drawing/2015/06/chart">
            <c:ext xmlns:c16="http://schemas.microsoft.com/office/drawing/2014/chart" uri="{C3380CC4-5D6E-409C-BE32-E72D297353CC}">
              <c16:uniqueId val="{00000004-237F-4403-AFF3-297D513C404E}"/>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xmlns:c16r2="http://schemas.microsoft.com/office/drawing/2015/06/chart">
            <c:ext xmlns:c16="http://schemas.microsoft.com/office/drawing/2014/chart" uri="{C3380CC4-5D6E-409C-BE32-E72D297353CC}">
              <c16:uniqueId val="{00000006-237F-4403-AFF3-297D513C404E}"/>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xmlns:c16r2="http://schemas.microsoft.com/office/drawing/2015/06/chart">
            <c:ext xmlns:c16="http://schemas.microsoft.com/office/drawing/2014/chart" uri="{C3380CC4-5D6E-409C-BE32-E72D297353CC}">
              <c16:uniqueId val="{00000008-237F-4403-AFF3-297D513C404E}"/>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xmlns:c16r2="http://schemas.microsoft.com/office/drawing/2015/06/chart">
            <c:ext xmlns:c16="http://schemas.microsoft.com/office/drawing/2014/chart" uri="{C3380CC4-5D6E-409C-BE32-E72D297353CC}">
              <c16:uniqueId val="{0000000A-237F-4403-AFF3-297D513C404E}"/>
            </c:ext>
          </c:extLst>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237F-4403-AFF3-297D513C404E}"/>
                </c:ext>
              </c:extLst>
            </c:dLbl>
            <c:spPr>
              <a:noFill/>
              <a:ln>
                <a:noFill/>
              </a:ln>
              <a:effectLst/>
            </c:spPr>
            <c:dLblPos val="t"/>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xmlns:c16r2="http://schemas.microsoft.com/office/drawing/2015/06/chart">
            <c:ext xmlns:c16="http://schemas.microsoft.com/office/drawing/2014/chart" uri="{C3380CC4-5D6E-409C-BE32-E72D297353CC}">
              <c16:uniqueId val="{0000000C-237F-4403-AFF3-297D513C404E}"/>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xmlns:c16r2="http://schemas.microsoft.com/office/drawing/2015/06/chart">
            <c:ext xmlns:c16="http://schemas.microsoft.com/office/drawing/2014/chart" uri="{C3380CC4-5D6E-409C-BE32-E72D297353CC}">
              <c16:uniqueId val="{0000000E-237F-4403-AFF3-297D513C404E}"/>
            </c:ext>
          </c:extLst>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xmlns:c16r2="http://schemas.microsoft.com/office/drawing/2015/06/chart">
            <c:ext xmlns:c16="http://schemas.microsoft.com/office/drawing/2014/chart" uri="{C3380CC4-5D6E-409C-BE32-E72D297353CC}">
              <c16:uniqueId val="{00000010-237F-4403-AFF3-297D513C404E}"/>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xmlns:c16r2="http://schemas.microsoft.com/office/drawing/2015/06/chart">
            <c:ext xmlns:c16="http://schemas.microsoft.com/office/drawing/2014/chart" uri="{C3380CC4-5D6E-409C-BE32-E72D297353CC}">
              <c16:uniqueId val="{00000012-237F-4403-AFF3-297D513C404E}"/>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xmlns:c16r2="http://schemas.microsoft.com/office/drawing/2015/06/chart">
            <c:ext xmlns:c16="http://schemas.microsoft.com/office/drawing/2014/chart" uri="{C3380CC4-5D6E-409C-BE32-E72D297353CC}">
              <c16:uniqueId val="{00000014-237F-4403-AFF3-297D513C404E}"/>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237F-4403-AFF3-297D513C404E}"/>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xmlns:c16r2="http://schemas.microsoft.com/office/drawing/2015/06/chart">
            <c:ext xmlns:c16="http://schemas.microsoft.com/office/drawing/2014/chart" uri="{C3380CC4-5D6E-409C-BE32-E72D297353CC}">
              <c16:uniqueId val="{00000016-237F-4403-AFF3-297D513C404E}"/>
            </c:ext>
          </c:extLst>
        </c:ser>
        <c:dLbls>
          <c:showLegendKey val="0"/>
          <c:showVal val="0"/>
          <c:showCatName val="0"/>
          <c:showSerName val="0"/>
          <c:showPercent val="0"/>
          <c:showBubbleSize val="0"/>
        </c:dLbls>
        <c:axId val="229169920"/>
        <c:axId val="229170496"/>
      </c:scatterChart>
      <c:valAx>
        <c:axId val="229169920"/>
        <c:scaling>
          <c:orientation val="minMax"/>
        </c:scaling>
        <c:delete val="1"/>
        <c:axPos val="b"/>
        <c:numFmt formatCode="General" sourceLinked="1"/>
        <c:majorTickMark val="out"/>
        <c:minorTickMark val="none"/>
        <c:tickLblPos val="nextTo"/>
        <c:crossAx val="229170496"/>
        <c:crosses val="autoZero"/>
        <c:crossBetween val="midCat"/>
      </c:valAx>
      <c:valAx>
        <c:axId val="229170496"/>
        <c:scaling>
          <c:orientation val="minMax"/>
        </c:scaling>
        <c:delete val="1"/>
        <c:axPos val="l"/>
        <c:numFmt formatCode="General" sourceLinked="1"/>
        <c:majorTickMark val="out"/>
        <c:minorTickMark val="none"/>
        <c:tickLblPos val="nextTo"/>
        <c:crossAx val="229169920"/>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CO"/>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5044579764428088E-2"/>
          <c:w val="1"/>
          <c:h val="0.96678735489992507"/>
        </c:manualLayout>
      </c:layout>
      <c:scatterChart>
        <c:scatterStyle val="smoothMarker"/>
        <c:varyColors val="0"/>
        <c:ser>
          <c:idx val="0"/>
          <c:order val="0"/>
          <c:tx>
            <c:strRef>
              <c:f>Calculo!$V$34</c:f>
              <c:strCache>
                <c:ptCount val="1"/>
                <c:pt idx="0">
                  <c:v>y</c:v>
                </c:pt>
              </c:strCache>
            </c:strRef>
          </c:tx>
          <c:spPr>
            <a:ln w="34925">
              <a:solidFill>
                <a:schemeClr val="bg2">
                  <a:lumMod val="50000"/>
                </a:schemeClr>
              </a:solidFill>
            </a:ln>
          </c:spPr>
          <c:marker>
            <c:symbol val="none"/>
          </c:marker>
          <c:xVal>
            <c:numRef>
              <c:f>Calculo!$U$35:$U$47</c:f>
              <c:numCache>
                <c:formatCode>General</c:formatCode>
                <c:ptCount val="13"/>
                <c:pt idx="0">
                  <c:v>0</c:v>
                </c:pt>
                <c:pt idx="1">
                  <c:v>0</c:v>
                </c:pt>
                <c:pt idx="2">
                  <c:v>0.25</c:v>
                </c:pt>
                <c:pt idx="3">
                  <c:v>0.25</c:v>
                </c:pt>
                <c:pt idx="4">
                  <c:v>0.25</c:v>
                </c:pt>
                <c:pt idx="5">
                  <c:v>0.75</c:v>
                </c:pt>
                <c:pt idx="6">
                  <c:v>1.5999999999999999</c:v>
                </c:pt>
                <c:pt idx="7">
                  <c:v>2.15</c:v>
                </c:pt>
                <c:pt idx="8">
                  <c:v>2.15</c:v>
                </c:pt>
                <c:pt idx="9">
                  <c:v>2.15</c:v>
                </c:pt>
                <c:pt idx="10">
                  <c:v>2.4</c:v>
                </c:pt>
                <c:pt idx="11">
                  <c:v>2.4</c:v>
                </c:pt>
                <c:pt idx="12">
                  <c:v>0</c:v>
                </c:pt>
              </c:numCache>
            </c:numRef>
          </c:xVal>
          <c:yVal>
            <c:numRef>
              <c:f>Calculo!$V$35:$V$47</c:f>
              <c:numCache>
                <c:formatCode>General</c:formatCode>
                <c:ptCount val="13"/>
                <c:pt idx="0">
                  <c:v>0</c:v>
                </c:pt>
                <c:pt idx="1">
                  <c:v>0.4</c:v>
                </c:pt>
                <c:pt idx="2">
                  <c:v>0.9</c:v>
                </c:pt>
                <c:pt idx="3">
                  <c:v>3</c:v>
                </c:pt>
                <c:pt idx="4">
                  <c:v>4</c:v>
                </c:pt>
                <c:pt idx="5" formatCode="0.00">
                  <c:v>4</c:v>
                </c:pt>
                <c:pt idx="6">
                  <c:v>2.7</c:v>
                </c:pt>
                <c:pt idx="7">
                  <c:v>2.7</c:v>
                </c:pt>
                <c:pt idx="8">
                  <c:v>2.7</c:v>
                </c:pt>
                <c:pt idx="9">
                  <c:v>0.9</c:v>
                </c:pt>
                <c:pt idx="10">
                  <c:v>0.4</c:v>
                </c:pt>
                <c:pt idx="11">
                  <c:v>0</c:v>
                </c:pt>
                <c:pt idx="12">
                  <c:v>0</c:v>
                </c:pt>
              </c:numCache>
            </c:numRef>
          </c:yVal>
          <c:smooth val="0"/>
          <c:extLst xmlns:c16r2="http://schemas.microsoft.com/office/drawing/2015/06/chart">
            <c:ext xmlns:c16="http://schemas.microsoft.com/office/drawing/2014/chart" uri="{C3380CC4-5D6E-409C-BE32-E72D297353CC}">
              <c16:uniqueId val="{00000000-7231-4D34-A90E-73AFF4033F12}"/>
            </c:ext>
          </c:extLst>
        </c:ser>
        <c:ser>
          <c:idx val="1"/>
          <c:order val="1"/>
          <c:tx>
            <c:strRef>
              <c:f>Calculo!$G$43</c:f>
              <c:strCache>
                <c:ptCount val="1"/>
                <c:pt idx="0">
                  <c:v>2.40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b"/>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7231-4D34-A90E-73AFF4033F12}"/>
                </c:ext>
              </c:extLst>
            </c:dLbl>
            <c:spPr>
              <a:noFill/>
              <a:ln>
                <a:noFill/>
              </a:ln>
              <a:effectLst/>
            </c:spPr>
            <c:dLblPos val="b"/>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Calculo!$X$36:$X$38</c:f>
              <c:numCache>
                <c:formatCode>General</c:formatCode>
                <c:ptCount val="3"/>
                <c:pt idx="0">
                  <c:v>0</c:v>
                </c:pt>
                <c:pt idx="1">
                  <c:v>1.2</c:v>
                </c:pt>
                <c:pt idx="2" formatCode="0.00">
                  <c:v>2.4</c:v>
                </c:pt>
              </c:numCache>
            </c:numRef>
          </c:xVal>
          <c:yVal>
            <c:numRef>
              <c:f>Calculo!$Y$36:$Y$38</c:f>
              <c:numCache>
                <c:formatCode>General</c:formatCode>
                <c:ptCount val="3"/>
                <c:pt idx="0">
                  <c:v>-0.2</c:v>
                </c:pt>
                <c:pt idx="1">
                  <c:v>-0.2</c:v>
                </c:pt>
                <c:pt idx="2">
                  <c:v>-0.2</c:v>
                </c:pt>
              </c:numCache>
            </c:numRef>
          </c:yVal>
          <c:smooth val="1"/>
          <c:extLst xmlns:c16r2="http://schemas.microsoft.com/office/drawing/2015/06/chart">
            <c:ext xmlns:c16="http://schemas.microsoft.com/office/drawing/2014/chart" uri="{C3380CC4-5D6E-409C-BE32-E72D297353CC}">
              <c16:uniqueId val="{00000002-7231-4D34-A90E-73AFF4033F12}"/>
            </c:ext>
          </c:extLst>
        </c:ser>
        <c:ser>
          <c:idx val="2"/>
          <c:order val="2"/>
          <c:tx>
            <c:strRef>
              <c:f>Calculo!$G$37</c:f>
              <c:strCache>
                <c:ptCount val="1"/>
                <c:pt idx="0">
                  <c:v>3.00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Calculo!$X$40:$X$42</c:f>
              <c:numCache>
                <c:formatCode>General</c:formatCode>
                <c:ptCount val="3"/>
                <c:pt idx="0">
                  <c:v>-0.2</c:v>
                </c:pt>
                <c:pt idx="1">
                  <c:v>-0.2</c:v>
                </c:pt>
                <c:pt idx="2">
                  <c:v>-0.2</c:v>
                </c:pt>
              </c:numCache>
            </c:numRef>
          </c:xVal>
          <c:yVal>
            <c:numRef>
              <c:f>Calculo!$Y$40:$Y$42</c:f>
              <c:numCache>
                <c:formatCode>General</c:formatCode>
                <c:ptCount val="3"/>
                <c:pt idx="0">
                  <c:v>0</c:v>
                </c:pt>
                <c:pt idx="1">
                  <c:v>1.5</c:v>
                </c:pt>
                <c:pt idx="2" formatCode="0.00">
                  <c:v>3</c:v>
                </c:pt>
              </c:numCache>
            </c:numRef>
          </c:yVal>
          <c:smooth val="1"/>
          <c:extLst xmlns:c16r2="http://schemas.microsoft.com/office/drawing/2015/06/chart">
            <c:ext xmlns:c16="http://schemas.microsoft.com/office/drawing/2014/chart" uri="{C3380CC4-5D6E-409C-BE32-E72D297353CC}">
              <c16:uniqueId val="{00000004-7231-4D34-A90E-73AFF4033F12}"/>
            </c:ext>
          </c:extLst>
        </c:ser>
        <c:ser>
          <c:idx val="3"/>
          <c:order val="3"/>
          <c:tx>
            <c:strRef>
              <c:f>Calculo!$B$39</c:f>
              <c:strCache>
                <c:ptCount val="1"/>
                <c:pt idx="0">
                  <c:v>1.90</c:v>
                </c:pt>
              </c:strCache>
            </c:strRef>
          </c:tx>
          <c:spPr>
            <a:ln w="12700">
              <a:solidFill>
                <a:srgbClr val="FF0000"/>
              </a:solidFill>
            </a:ln>
          </c:spPr>
          <c:marker>
            <c:symbol val="none"/>
          </c:marker>
          <c:dLbls>
            <c:dLbl>
              <c:idx val="1"/>
              <c:layout>
                <c:manualLayout>
                  <c:x val="-7.5029287772675576E-2"/>
                  <c:y val="-6.2053476917897143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Calculo!$X$44:$X$46</c:f>
              <c:numCache>
                <c:formatCode>General</c:formatCode>
                <c:ptCount val="3"/>
                <c:pt idx="0" formatCode="0.00">
                  <c:v>0.25</c:v>
                </c:pt>
                <c:pt idx="1">
                  <c:v>1.2</c:v>
                </c:pt>
                <c:pt idx="2" formatCode="0.00">
                  <c:v>2.15</c:v>
                </c:pt>
              </c:numCache>
            </c:numRef>
          </c:xVal>
          <c:yVal>
            <c:numRef>
              <c:f>Calculo!$Y$44:$Y$46</c:f>
              <c:numCache>
                <c:formatCode>General</c:formatCode>
                <c:ptCount val="3"/>
                <c:pt idx="0" formatCode="0.00">
                  <c:v>0.7</c:v>
                </c:pt>
                <c:pt idx="1">
                  <c:v>0.7</c:v>
                </c:pt>
                <c:pt idx="2" formatCode="0.00">
                  <c:v>0.7</c:v>
                </c:pt>
              </c:numCache>
            </c:numRef>
          </c:yVal>
          <c:smooth val="1"/>
          <c:extLst xmlns:c16r2="http://schemas.microsoft.com/office/drawing/2015/06/chart">
            <c:ext xmlns:c16="http://schemas.microsoft.com/office/drawing/2014/chart" uri="{C3380CC4-5D6E-409C-BE32-E72D297353CC}">
              <c16:uniqueId val="{00000006-7231-4D34-A90E-73AFF4033F12}"/>
            </c:ext>
          </c:extLst>
        </c:ser>
        <c:ser>
          <c:idx val="4"/>
          <c:order val="4"/>
          <c:tx>
            <c:strRef>
              <c:f>Calculo!$B$42</c:f>
              <c:strCache>
                <c:ptCount val="1"/>
                <c:pt idx="0">
                  <c:v>1.00</c:v>
                </c:pt>
              </c:strCache>
            </c:strRef>
          </c:tx>
          <c:spPr>
            <a:ln w="12700">
              <a:solidFill>
                <a:srgbClr val="FF0000"/>
              </a:solidFill>
            </a:ln>
          </c:spPr>
          <c:marker>
            <c:symbol val="none"/>
          </c:marker>
          <c:dLbls>
            <c:dLbl>
              <c:idx val="1"/>
              <c:layout>
                <c:manualLayout>
                  <c:x val="-0.12833816474692805"/>
                  <c:y val="-3.7116835634529806E-17"/>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Calculo!$AA$36:$AA$38</c:f>
              <c:numCache>
                <c:formatCode>General</c:formatCode>
                <c:ptCount val="3"/>
                <c:pt idx="0" formatCode="0.00">
                  <c:v>4.9999999999999989E-2</c:v>
                </c:pt>
                <c:pt idx="1">
                  <c:v>4.9999999999999989E-2</c:v>
                </c:pt>
                <c:pt idx="2" formatCode="0.00">
                  <c:v>4.9999999999999989E-2</c:v>
                </c:pt>
              </c:numCache>
            </c:numRef>
          </c:xVal>
          <c:yVal>
            <c:numRef>
              <c:f>Calculo!$AB$36:$AB$38</c:f>
              <c:numCache>
                <c:formatCode>General</c:formatCode>
                <c:ptCount val="3"/>
                <c:pt idx="0" formatCode="0.00">
                  <c:v>4</c:v>
                </c:pt>
                <c:pt idx="1">
                  <c:v>3.5</c:v>
                </c:pt>
                <c:pt idx="2" formatCode="0.00">
                  <c:v>3</c:v>
                </c:pt>
              </c:numCache>
            </c:numRef>
          </c:yVal>
          <c:smooth val="1"/>
          <c:extLst xmlns:c16r2="http://schemas.microsoft.com/office/drawing/2015/06/chart">
            <c:ext xmlns:c16="http://schemas.microsoft.com/office/drawing/2014/chart" uri="{C3380CC4-5D6E-409C-BE32-E72D297353CC}">
              <c16:uniqueId val="{00000008-7231-4D34-A90E-73AFF4033F12}"/>
            </c:ext>
          </c:extLst>
        </c:ser>
        <c:ser>
          <c:idx val="5"/>
          <c:order val="5"/>
          <c:tx>
            <c:v>Terreno</c:v>
          </c:tx>
          <c:spPr>
            <a:ln w="12700">
              <a:solidFill>
                <a:schemeClr val="bg2">
                  <a:lumMod val="75000"/>
                </a:schemeClr>
              </a:solidFill>
              <a:prstDash val="dash"/>
            </a:ln>
          </c:spPr>
          <c:marker>
            <c:symbol val="none"/>
          </c:marker>
          <c:dLbls>
            <c:dLbl>
              <c:idx val="0"/>
              <c:layout>
                <c:manualLayout>
                  <c:x val="0.18585490051858863"/>
                  <c:y val="2.5827319348144442E-2"/>
                </c:manualLayout>
              </c:layout>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Calculo!$AA$40:$AA$42</c:f>
              <c:numCache>
                <c:formatCode>General</c:formatCode>
                <c:ptCount val="3"/>
                <c:pt idx="0">
                  <c:v>-0.4</c:v>
                </c:pt>
                <c:pt idx="1">
                  <c:v>1.2</c:v>
                </c:pt>
                <c:pt idx="2">
                  <c:v>2.8</c:v>
                </c:pt>
              </c:numCache>
            </c:numRef>
          </c:xVal>
          <c:yVal>
            <c:numRef>
              <c:f>Calculo!$AB$40:$AB$42</c:f>
              <c:numCache>
                <c:formatCode>General</c:formatCode>
                <c:ptCount val="3"/>
                <c:pt idx="0" formatCode="0.00">
                  <c:v>3</c:v>
                </c:pt>
                <c:pt idx="1">
                  <c:v>3</c:v>
                </c:pt>
                <c:pt idx="2" formatCode="0.00">
                  <c:v>3</c:v>
                </c:pt>
              </c:numCache>
            </c:numRef>
          </c:yVal>
          <c:smooth val="1"/>
          <c:extLst xmlns:c16r2="http://schemas.microsoft.com/office/drawing/2015/06/chart">
            <c:ext xmlns:c16="http://schemas.microsoft.com/office/drawing/2014/chart" uri="{C3380CC4-5D6E-409C-BE32-E72D297353CC}">
              <c16:uniqueId val="{0000000A-7231-4D34-A90E-73AFF4033F12}"/>
            </c:ext>
          </c:extLst>
        </c:ser>
        <c:ser>
          <c:idx val="6"/>
          <c:order val="6"/>
          <c:tx>
            <c:strRef>
              <c:f>Calculo!$B$36</c:f>
              <c:strCache>
                <c:ptCount val="1"/>
                <c:pt idx="0">
                  <c:v>0.50</c:v>
                </c:pt>
              </c:strCache>
            </c:strRef>
          </c:tx>
          <c:spPr>
            <a:ln w="19050">
              <a:solidFill>
                <a:srgbClr val="FF0000"/>
              </a:solidFill>
            </a:ln>
          </c:spPr>
          <c:marker>
            <c:symbol val="none"/>
          </c:marker>
          <c:dLbls>
            <c:dLbl>
              <c:idx val="1"/>
              <c:spPr>
                <a:solidFill>
                  <a:schemeClr val="bg1"/>
                </a:solidFill>
              </c:spPr>
              <c:txPr>
                <a:bodyPr/>
                <a:lstStyle/>
                <a:p>
                  <a:pPr>
                    <a:defRPr/>
                  </a:pPr>
                  <a:endParaRPr lang="es-CO"/>
                </a:p>
              </c:txPr>
              <c:dLblPos val="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7231-4D34-A90E-73AFF4033F12}"/>
                </c:ext>
              </c:extLst>
            </c:dLbl>
            <c:spPr>
              <a:noFill/>
              <a:ln>
                <a:noFill/>
              </a:ln>
              <a:effectLst/>
            </c:spPr>
            <c:dLblPos val="t"/>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Calculo!$AA$44:$AA$46</c:f>
              <c:numCache>
                <c:formatCode>General</c:formatCode>
                <c:ptCount val="3"/>
                <c:pt idx="0" formatCode="0.00">
                  <c:v>0.25</c:v>
                </c:pt>
                <c:pt idx="1">
                  <c:v>0.5</c:v>
                </c:pt>
                <c:pt idx="2" formatCode="0.00">
                  <c:v>0.75</c:v>
                </c:pt>
              </c:numCache>
            </c:numRef>
          </c:xVal>
          <c:yVal>
            <c:numRef>
              <c:f>Calculo!$AB$44:$AB$46</c:f>
              <c:numCache>
                <c:formatCode>General</c:formatCode>
                <c:ptCount val="3"/>
                <c:pt idx="0" formatCode="0.00">
                  <c:v>4.2</c:v>
                </c:pt>
                <c:pt idx="1">
                  <c:v>4.2</c:v>
                </c:pt>
                <c:pt idx="2" formatCode="0.00">
                  <c:v>4.2</c:v>
                </c:pt>
              </c:numCache>
            </c:numRef>
          </c:yVal>
          <c:smooth val="1"/>
          <c:extLst xmlns:c16r2="http://schemas.microsoft.com/office/drawing/2015/06/chart">
            <c:ext xmlns:c16="http://schemas.microsoft.com/office/drawing/2014/chart" uri="{C3380CC4-5D6E-409C-BE32-E72D297353CC}">
              <c16:uniqueId val="{0000000C-7231-4D34-A90E-73AFF4033F12}"/>
            </c:ext>
          </c:extLst>
        </c:ser>
        <c:ser>
          <c:idx val="7"/>
          <c:order val="7"/>
          <c:tx>
            <c:strRef>
              <c:f>Calculo!$AC$36</c:f>
              <c:strCache>
                <c:ptCount val="1"/>
                <c:pt idx="0">
                  <c:v>0.40</c:v>
                </c:pt>
              </c:strCache>
            </c:strRef>
          </c:tx>
          <c:spPr>
            <a:ln w="12700">
              <a:solidFill>
                <a:srgbClr val="FF0000"/>
              </a:solidFill>
            </a:ln>
          </c:spPr>
          <c:marker>
            <c:symbol val="none"/>
          </c:marker>
          <c:dLbls>
            <c:dLbl>
              <c:idx val="1"/>
              <c:layout>
                <c:manualLayout>
                  <c:x val="-6.5176435886090872E-2"/>
                  <c:y val="0.10332191397922406"/>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Calculo!$AD$36:$AD$38</c:f>
              <c:numCache>
                <c:formatCode>General</c:formatCode>
                <c:ptCount val="3"/>
                <c:pt idx="0" formatCode="0.00">
                  <c:v>2.6</c:v>
                </c:pt>
                <c:pt idx="1">
                  <c:v>2.6</c:v>
                </c:pt>
                <c:pt idx="2" formatCode="0.00">
                  <c:v>2.6</c:v>
                </c:pt>
              </c:numCache>
            </c:numRef>
          </c:xVal>
          <c:yVal>
            <c:numRef>
              <c:f>Calculo!$AE$36:$AE$38</c:f>
              <c:numCache>
                <c:formatCode>General</c:formatCode>
                <c:ptCount val="3"/>
                <c:pt idx="0">
                  <c:v>0</c:v>
                </c:pt>
                <c:pt idx="1">
                  <c:v>0.2</c:v>
                </c:pt>
                <c:pt idx="2" formatCode="0.00">
                  <c:v>0.4</c:v>
                </c:pt>
              </c:numCache>
            </c:numRef>
          </c:yVal>
          <c:smooth val="1"/>
          <c:extLst xmlns:c16r2="http://schemas.microsoft.com/office/drawing/2015/06/chart">
            <c:ext xmlns:c16="http://schemas.microsoft.com/office/drawing/2014/chart" uri="{C3380CC4-5D6E-409C-BE32-E72D297353CC}">
              <c16:uniqueId val="{0000000E-7231-4D34-A90E-73AFF4033F12}"/>
            </c:ext>
          </c:extLst>
        </c:ser>
        <c:ser>
          <c:idx val="8"/>
          <c:order val="8"/>
          <c:tx>
            <c:strRef>
              <c:f>Calculo!$AC$40</c:f>
              <c:strCache>
                <c:ptCount val="1"/>
                <c:pt idx="0">
                  <c:v>2.70</c:v>
                </c:pt>
              </c:strCache>
            </c:strRef>
          </c:tx>
          <c:spPr>
            <a:ln w="12700">
              <a:solidFill>
                <a:srgbClr val="FF0000"/>
              </a:solidFill>
            </a:ln>
          </c:spPr>
          <c:marker>
            <c:symbol val="none"/>
          </c:marker>
          <c:dLbls>
            <c:dLbl>
              <c:idx val="1"/>
              <c:spPr>
                <a:solidFill>
                  <a:schemeClr val="bg1"/>
                </a:solidFill>
              </c:spPr>
              <c:txPr>
                <a:bodyPr/>
                <a:lstStyle/>
                <a:p>
                  <a:pPr>
                    <a:defRPr/>
                  </a:pPr>
                  <a:endParaRPr lang="es-CO"/>
                </a:p>
              </c:txPr>
              <c:dLblPos val="ct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Calculo!$AD$40:$AD$42</c:f>
              <c:numCache>
                <c:formatCode>General</c:formatCode>
                <c:ptCount val="3"/>
                <c:pt idx="0" formatCode="0.00">
                  <c:v>2.8</c:v>
                </c:pt>
                <c:pt idx="1">
                  <c:v>2.8</c:v>
                </c:pt>
                <c:pt idx="2" formatCode="0.00">
                  <c:v>2.8</c:v>
                </c:pt>
              </c:numCache>
            </c:numRef>
          </c:xVal>
          <c:yVal>
            <c:numRef>
              <c:f>Calculo!$AE$40:$AE$42</c:f>
              <c:numCache>
                <c:formatCode>General</c:formatCode>
                <c:ptCount val="3"/>
                <c:pt idx="0">
                  <c:v>0</c:v>
                </c:pt>
                <c:pt idx="1">
                  <c:v>1.35</c:v>
                </c:pt>
                <c:pt idx="2" formatCode="0.00">
                  <c:v>2.7</c:v>
                </c:pt>
              </c:numCache>
            </c:numRef>
          </c:yVal>
          <c:smooth val="1"/>
          <c:extLst xmlns:c16r2="http://schemas.microsoft.com/office/drawing/2015/06/chart">
            <c:ext xmlns:c16="http://schemas.microsoft.com/office/drawing/2014/chart" uri="{C3380CC4-5D6E-409C-BE32-E72D297353CC}">
              <c16:uniqueId val="{00000010-7231-4D34-A90E-73AFF4033F12}"/>
            </c:ext>
          </c:extLst>
        </c:ser>
        <c:ser>
          <c:idx val="9"/>
          <c:order val="9"/>
          <c:tx>
            <c:strRef>
              <c:f>Calculo!$AC$44</c:f>
              <c:strCache>
                <c:ptCount val="1"/>
                <c:pt idx="0">
                  <c:v>0.30</c:v>
                </c:pt>
              </c:strCache>
            </c:strRef>
          </c:tx>
          <c:spPr>
            <a:ln w="12700">
              <a:solidFill>
                <a:srgbClr val="FF0000"/>
              </a:solidFill>
            </a:ln>
          </c:spPr>
          <c:marker>
            <c:symbol val="none"/>
          </c:marker>
          <c:dLbls>
            <c:dLbl>
              <c:idx val="1"/>
              <c:layout>
                <c:manualLayout>
                  <c:x val="-6.4160291719301391E-2"/>
                  <c:y val="-7.9772793797117394E-2"/>
                </c:manualLayout>
              </c:layout>
              <c:spPr>
                <a:solidFill>
                  <a:schemeClr val="bg1"/>
                </a:solidFill>
              </c:spPr>
              <c:txPr>
                <a:bodyPr/>
                <a:lstStyle/>
                <a:p>
                  <a:pPr>
                    <a:defRPr/>
                  </a:pPr>
                  <a:endParaRPr lang="es-CO"/>
                </a:p>
              </c:txPr>
              <c:dLblPos val="r"/>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Calculo!$AD$44:$AD$46</c:f>
              <c:numCache>
                <c:formatCode>General</c:formatCode>
                <c:ptCount val="3"/>
                <c:pt idx="0" formatCode="0.00">
                  <c:v>2.6</c:v>
                </c:pt>
                <c:pt idx="1">
                  <c:v>2.6</c:v>
                </c:pt>
                <c:pt idx="2">
                  <c:v>2.6</c:v>
                </c:pt>
              </c:numCache>
            </c:numRef>
          </c:xVal>
          <c:yVal>
            <c:numRef>
              <c:f>Calculo!$AE$44:$AE$46</c:f>
              <c:numCache>
                <c:formatCode>General</c:formatCode>
                <c:ptCount val="3"/>
                <c:pt idx="0" formatCode="0.00">
                  <c:v>2.7</c:v>
                </c:pt>
                <c:pt idx="1">
                  <c:v>2.85</c:v>
                </c:pt>
                <c:pt idx="2" formatCode="0.00">
                  <c:v>3</c:v>
                </c:pt>
              </c:numCache>
            </c:numRef>
          </c:yVal>
          <c:smooth val="1"/>
          <c:extLst xmlns:c16r2="http://schemas.microsoft.com/office/drawing/2015/06/chart">
            <c:ext xmlns:c16="http://schemas.microsoft.com/office/drawing/2014/chart" uri="{C3380CC4-5D6E-409C-BE32-E72D297353CC}">
              <c16:uniqueId val="{00000012-7231-4D34-A90E-73AFF4033F12}"/>
            </c:ext>
          </c:extLst>
        </c:ser>
        <c:ser>
          <c:idx val="10"/>
          <c:order val="10"/>
          <c:tx>
            <c:strRef>
              <c:f>Calculo!$W$48</c:f>
              <c:strCache>
                <c:ptCount val="1"/>
                <c:pt idx="0">
                  <c:v>0.25</c:v>
                </c:pt>
              </c:strCache>
            </c:strRef>
          </c:tx>
          <c:spPr>
            <a:ln w="12700">
              <a:solidFill>
                <a:srgbClr val="FF0000"/>
              </a:solidFill>
            </a:ln>
          </c:spPr>
          <c:marker>
            <c:symbol val="none"/>
          </c:marker>
          <c:dLbls>
            <c:dLbl>
              <c:idx val="1"/>
              <c:layout>
                <c:manualLayout>
                  <c:x val="-7.0660170655079152E-2"/>
                  <c:y val="-2.4780569825282431E-2"/>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Calculo!$X$48:$X$50</c:f>
              <c:numCache>
                <c:formatCode>General</c:formatCode>
                <c:ptCount val="3"/>
                <c:pt idx="0" formatCode="0.00">
                  <c:v>2.15</c:v>
                </c:pt>
                <c:pt idx="1">
                  <c:v>2.2749999999999999</c:v>
                </c:pt>
                <c:pt idx="2" formatCode="0.00">
                  <c:v>2.4</c:v>
                </c:pt>
              </c:numCache>
            </c:numRef>
          </c:xVal>
          <c:yVal>
            <c:numRef>
              <c:f>Calculo!$Y$48:$Y$50</c:f>
              <c:numCache>
                <c:formatCode>General</c:formatCode>
                <c:ptCount val="3"/>
                <c:pt idx="0" formatCode="0.00">
                  <c:v>1</c:v>
                </c:pt>
                <c:pt idx="1">
                  <c:v>1</c:v>
                </c:pt>
                <c:pt idx="2" formatCode="0.00">
                  <c:v>1</c:v>
                </c:pt>
              </c:numCache>
            </c:numRef>
          </c:yVal>
          <c:smooth val="1"/>
          <c:extLst xmlns:c16r2="http://schemas.microsoft.com/office/drawing/2015/06/chart">
            <c:ext xmlns:c16="http://schemas.microsoft.com/office/drawing/2014/chart" uri="{C3380CC4-5D6E-409C-BE32-E72D297353CC}">
              <c16:uniqueId val="{00000014-7231-4D34-A90E-73AFF4033F12}"/>
            </c:ext>
          </c:extLst>
        </c:ser>
        <c:ser>
          <c:idx val="11"/>
          <c:order val="11"/>
          <c:tx>
            <c:strRef>
              <c:f>Calculo!$Z$48</c:f>
              <c:strCache>
                <c:ptCount val="1"/>
                <c:pt idx="0">
                  <c:v>0.50</c:v>
                </c:pt>
              </c:strCache>
            </c:strRef>
          </c:tx>
          <c:spPr>
            <a:ln w="12700">
              <a:solidFill>
                <a:srgbClr val="FF0000"/>
              </a:solidFill>
            </a:ln>
          </c:spPr>
          <c:marker>
            <c:symbol val="none"/>
          </c:marker>
          <c:dLbls>
            <c:dLbl>
              <c:idx val="1"/>
              <c:layout>
                <c:manualLayout>
                  <c:x val="-4.3470280404701564E-2"/>
                  <c:y val="0"/>
                </c:manualLayout>
              </c:layout>
              <c:showLegendKey val="0"/>
              <c:showVal val="0"/>
              <c:showCatName val="0"/>
              <c:showSerName val="1"/>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7231-4D34-A90E-73AFF4033F12}"/>
                </c:ext>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Calculo!$AA$48:$AA$50</c:f>
              <c:numCache>
                <c:formatCode>General</c:formatCode>
                <c:ptCount val="3"/>
                <c:pt idx="0" formatCode="0.00">
                  <c:v>2.5</c:v>
                </c:pt>
                <c:pt idx="1">
                  <c:v>2.5</c:v>
                </c:pt>
                <c:pt idx="2" formatCode="0.00">
                  <c:v>2.5</c:v>
                </c:pt>
              </c:numCache>
            </c:numRef>
          </c:xVal>
          <c:yVal>
            <c:numRef>
              <c:f>Calculo!$AB$48:$AB$50</c:f>
              <c:numCache>
                <c:formatCode>General</c:formatCode>
                <c:ptCount val="3"/>
                <c:pt idx="0" formatCode="0.00">
                  <c:v>0.9</c:v>
                </c:pt>
                <c:pt idx="1">
                  <c:v>0.65</c:v>
                </c:pt>
                <c:pt idx="2" formatCode="0.00">
                  <c:v>0.4</c:v>
                </c:pt>
              </c:numCache>
            </c:numRef>
          </c:yVal>
          <c:smooth val="1"/>
          <c:extLst xmlns:c16r2="http://schemas.microsoft.com/office/drawing/2015/06/chart">
            <c:ext xmlns:c16="http://schemas.microsoft.com/office/drawing/2014/chart" uri="{C3380CC4-5D6E-409C-BE32-E72D297353CC}">
              <c16:uniqueId val="{00000016-7231-4D34-A90E-73AFF4033F12}"/>
            </c:ext>
          </c:extLst>
        </c:ser>
        <c:dLbls>
          <c:showLegendKey val="0"/>
          <c:showVal val="0"/>
          <c:showCatName val="0"/>
          <c:showSerName val="0"/>
          <c:showPercent val="0"/>
          <c:showBubbleSize val="0"/>
        </c:dLbls>
        <c:axId val="138153920"/>
        <c:axId val="138154496"/>
      </c:scatterChart>
      <c:valAx>
        <c:axId val="138153920"/>
        <c:scaling>
          <c:orientation val="minMax"/>
        </c:scaling>
        <c:delete val="1"/>
        <c:axPos val="b"/>
        <c:numFmt formatCode="General" sourceLinked="1"/>
        <c:majorTickMark val="out"/>
        <c:minorTickMark val="none"/>
        <c:tickLblPos val="nextTo"/>
        <c:crossAx val="138154496"/>
        <c:crosses val="autoZero"/>
        <c:crossBetween val="midCat"/>
      </c:valAx>
      <c:valAx>
        <c:axId val="138154496"/>
        <c:scaling>
          <c:orientation val="minMax"/>
        </c:scaling>
        <c:delete val="1"/>
        <c:axPos val="l"/>
        <c:numFmt formatCode="General" sourceLinked="1"/>
        <c:majorTickMark val="out"/>
        <c:minorTickMark val="none"/>
        <c:tickLblPos val="nextTo"/>
        <c:crossAx val="138153920"/>
        <c:crosses val="autoZero"/>
        <c:crossBetween val="midCat"/>
      </c:valAx>
      <c:spPr>
        <a:noFill/>
        <a:ln w="25400">
          <a:noFill/>
        </a:ln>
      </c:spPr>
    </c:plotArea>
    <c:plotVisOnly val="1"/>
    <c:dispBlanksAs val="gap"/>
    <c:showDLblsOverMax val="0"/>
  </c:chart>
  <c:spPr>
    <a:noFill/>
    <a:ln w="22225" cap="rnd" cmpd="tri">
      <a:solidFill>
        <a:schemeClr val="bg2">
          <a:lumMod val="50000"/>
        </a:schemeClr>
      </a:solidFill>
      <a:prstDash val="solid"/>
      <a:round/>
    </a:ln>
    <a:effectLst>
      <a:innerShdw blurRad="114300">
        <a:prstClr val="black"/>
      </a:innerShdw>
    </a:effectLst>
    <a:scene3d>
      <a:camera prst="orthographicFront"/>
      <a:lightRig rig="threePt" dir="t"/>
    </a:scene3d>
    <a:sp3d>
      <a:bevelT w="190500" h="38100"/>
    </a:sp3d>
  </c:spPr>
  <c:txPr>
    <a:bodyPr/>
    <a:lstStyle/>
    <a:p>
      <a:pPr>
        <a:defRPr sz="600"/>
      </a:pPr>
      <a:endParaRPr lang="es-CO"/>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D$170" max="9" noThreeD="1" page="10" val="9"/>
</file>

<file path=xl/ctrlProps/ctrlProp3.xml><?xml version="1.0" encoding="utf-8"?>
<formControlPr xmlns="http://schemas.microsoft.com/office/spreadsheetml/2009/9/main" objectType="Radio" firstButton="1" fmlaLink="$M$19"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xml"/><Relationship Id="rId7" Type="http://schemas.openxmlformats.org/officeDocument/2006/relationships/image" Target="../media/image6.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jpeg"/><Relationship Id="rId9"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3" Type="http://schemas.openxmlformats.org/officeDocument/2006/relationships/image" Target="../media/image14.png"/><Relationship Id="rId7" Type="http://schemas.openxmlformats.org/officeDocument/2006/relationships/image" Target="../media/image18.png"/><Relationship Id="rId12" Type="http://schemas.openxmlformats.org/officeDocument/2006/relationships/image" Target="../media/image23.png"/><Relationship Id="rId2" Type="http://schemas.openxmlformats.org/officeDocument/2006/relationships/image" Target="../media/image13.png"/><Relationship Id="rId16" Type="http://schemas.openxmlformats.org/officeDocument/2006/relationships/image" Target="../media/image27.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26.png"/><Relationship Id="rId10" Type="http://schemas.openxmlformats.org/officeDocument/2006/relationships/image" Target="../media/image21.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133350</xdr:colOff>
          <xdr:row>0</xdr:row>
          <xdr:rowOff>38100</xdr:rowOff>
        </xdr:from>
        <xdr:to>
          <xdr:col>7</xdr:col>
          <xdr:colOff>647700</xdr:colOff>
          <xdr:row>0</xdr:row>
          <xdr:rowOff>190500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CO" sz="800" b="1" i="0" u="none" strike="noStrike" baseline="0">
                  <a:solidFill>
                    <a:srgbClr val="000000"/>
                  </a:solidFill>
                  <a:latin typeface="Calibri"/>
                  <a:ea typeface="Calibri"/>
                  <a:cs typeface="Calibri"/>
                </a:rPr>
                <a:t>VACIAR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204107</xdr:colOff>
      <xdr:row>52</xdr:row>
      <xdr:rowOff>31051</xdr:rowOff>
    </xdr:from>
    <xdr:to>
      <xdr:col>31</xdr:col>
      <xdr:colOff>1560</xdr:colOff>
      <xdr:row>77</xdr:row>
      <xdr:rowOff>44878</xdr:rowOff>
    </xdr:to>
    <xdr:pic>
      <xdr:nvPicPr>
        <xdr:cNvPr id="8" name="7 Imagen">
          <a:extLst>
            <a:ext uri="{FF2B5EF4-FFF2-40B4-BE49-F238E27FC236}">
              <a16:creationId xmlns=""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7783286" y="6399194"/>
          <a:ext cx="4287811" cy="3040342"/>
        </a:xfrm>
        <a:prstGeom prst="rect">
          <a:avLst/>
        </a:prstGeom>
      </xdr:spPr>
    </xdr:pic>
    <xdr:clientData/>
  </xdr:twoCellAnchor>
  <xdr:twoCellAnchor>
    <xdr:from>
      <xdr:col>25</xdr:col>
      <xdr:colOff>328214</xdr:colOff>
      <xdr:row>52</xdr:row>
      <xdr:rowOff>32811</xdr:rowOff>
    </xdr:from>
    <xdr:to>
      <xdr:col>25</xdr:col>
      <xdr:colOff>328214</xdr:colOff>
      <xdr:row>86</xdr:row>
      <xdr:rowOff>35679</xdr:rowOff>
    </xdr:to>
    <xdr:cxnSp macro="">
      <xdr:nvCxnSpPr>
        <xdr:cNvPr id="10" name="9 Conector recto">
          <a:extLst>
            <a:ext uri="{FF2B5EF4-FFF2-40B4-BE49-F238E27FC236}">
              <a16:creationId xmlns="" xmlns:a16="http://schemas.microsoft.com/office/drawing/2014/main" id="{00000000-0008-0000-0200-00000A000000}"/>
            </a:ext>
          </a:extLst>
        </xdr:cNvPr>
        <xdr:cNvCxnSpPr/>
      </xdr:nvCxnSpPr>
      <xdr:spPr>
        <a:xfrm flipH="1" flipV="1">
          <a:off x="16147997" y="6493246"/>
          <a:ext cx="0" cy="3953672"/>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725366</xdr:colOff>
      <xdr:row>54</xdr:row>
      <xdr:rowOff>0</xdr:rowOff>
    </xdr:from>
    <xdr:to>
      <xdr:col>25</xdr:col>
      <xdr:colOff>556846</xdr:colOff>
      <xdr:row>54</xdr:row>
      <xdr:rowOff>21980</xdr:rowOff>
    </xdr:to>
    <xdr:cxnSp macro="">
      <xdr:nvCxnSpPr>
        <xdr:cNvPr id="13" name="12 Conector recto">
          <a:extLst>
            <a:ext uri="{FF2B5EF4-FFF2-40B4-BE49-F238E27FC236}">
              <a16:creationId xmlns="" xmlns:a16="http://schemas.microsoft.com/office/drawing/2014/main" id="{00000000-0008-0000-0200-00000D000000}"/>
            </a:ext>
          </a:extLst>
        </xdr:cNvPr>
        <xdr:cNvCxnSpPr/>
      </xdr:nvCxnSpPr>
      <xdr:spPr>
        <a:xfrm flipH="1">
          <a:off x="14434039" y="4894385"/>
          <a:ext cx="1355480" cy="2198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215565</xdr:colOff>
      <xdr:row>22</xdr:row>
      <xdr:rowOff>100263</xdr:rowOff>
    </xdr:from>
    <xdr:to>
      <xdr:col>5</xdr:col>
      <xdr:colOff>254323</xdr:colOff>
      <xdr:row>29</xdr:row>
      <xdr:rowOff>109334</xdr:rowOff>
    </xdr:to>
    <xdr:grpSp>
      <xdr:nvGrpSpPr>
        <xdr:cNvPr id="11" name="10 Grupo">
          <a:extLst>
            <a:ext uri="{FF2B5EF4-FFF2-40B4-BE49-F238E27FC236}">
              <a16:creationId xmlns="" xmlns:a16="http://schemas.microsoft.com/office/drawing/2014/main" id="{00000000-0008-0000-0200-00000B000000}"/>
            </a:ext>
          </a:extLst>
        </xdr:cNvPr>
        <xdr:cNvGrpSpPr/>
      </xdr:nvGrpSpPr>
      <xdr:grpSpPr>
        <a:xfrm>
          <a:off x="4670334" y="2840532"/>
          <a:ext cx="1687316" cy="880975"/>
          <a:chOff x="4927203" y="2669218"/>
          <a:chExt cx="1755967" cy="996524"/>
        </a:xfrm>
      </xdr:grpSpPr>
      <xdr:sp macro="" textlink="">
        <xdr:nvSpPr>
          <xdr:cNvPr id="12" name="11 Rectángulo">
            <a:extLst>
              <a:ext uri="{FF2B5EF4-FFF2-40B4-BE49-F238E27FC236}">
                <a16:creationId xmlns="" xmlns:a16="http://schemas.microsoft.com/office/drawing/2014/main" id="{00000000-0008-0000-0000-000003000000}"/>
              </a:ext>
            </a:extLst>
          </xdr:cNvPr>
          <xdr:cNvSpPr/>
        </xdr:nvSpPr>
        <xdr:spPr>
          <a:xfrm>
            <a:off x="5369555" y="2870544"/>
            <a:ext cx="865067" cy="600041"/>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700"/>
          </a:p>
        </xdr:txBody>
      </xdr:sp>
      <xdr:grpSp>
        <xdr:nvGrpSpPr>
          <xdr:cNvPr id="14" name="13 Grupo">
            <a:extLst>
              <a:ext uri="{FF2B5EF4-FFF2-40B4-BE49-F238E27FC236}">
                <a16:creationId xmlns="" xmlns:a16="http://schemas.microsoft.com/office/drawing/2014/main" id="{00000000-0008-0000-0200-00000E000000}"/>
              </a:ext>
            </a:extLst>
          </xdr:cNvPr>
          <xdr:cNvGrpSpPr/>
        </xdr:nvGrpSpPr>
        <xdr:grpSpPr>
          <a:xfrm>
            <a:off x="4927203" y="2669218"/>
            <a:ext cx="1755967" cy="996524"/>
            <a:chOff x="4862159" y="2669218"/>
            <a:chExt cx="1755967" cy="996524"/>
          </a:xfrm>
        </xdr:grpSpPr>
        <xdr:sp macro="" textlink="">
          <xdr:nvSpPr>
            <xdr:cNvPr id="15" name="14 CuadroTexto">
              <a:extLst>
                <a:ext uri="{FF2B5EF4-FFF2-40B4-BE49-F238E27FC236}">
                  <a16:creationId xmlns="" xmlns:a16="http://schemas.microsoft.com/office/drawing/2014/main" id="{00000000-0008-0000-0000-000004000000}"/>
                </a:ext>
              </a:extLst>
            </xdr:cNvPr>
            <xdr:cNvSpPr txBox="1">
              <a:spLocks/>
            </xdr:cNvSpPr>
          </xdr:nvSpPr>
          <xdr:spPr>
            <a:xfrm>
              <a:off x="6186126" y="3479014"/>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1 (</a:t>
              </a:r>
              <a:r>
                <a:rPr lang="es-CO" sz="700" baseline="0"/>
                <a:t>SP)</a:t>
              </a:r>
              <a:endParaRPr lang="es-CO" sz="700"/>
            </a:p>
          </xdr:txBody>
        </xdr:sp>
        <xdr:sp macro="" textlink="">
          <xdr:nvSpPr>
            <xdr:cNvPr id="16" name="15 CuadroTexto">
              <a:extLst>
                <a:ext uri="{FF2B5EF4-FFF2-40B4-BE49-F238E27FC236}">
                  <a16:creationId xmlns="" xmlns:a16="http://schemas.microsoft.com/office/drawing/2014/main" id="{00000000-0008-0000-0000-000005000000}"/>
                </a:ext>
              </a:extLst>
            </xdr:cNvPr>
            <xdr:cNvSpPr txBox="1">
              <a:spLocks/>
            </xdr:cNvSpPr>
          </xdr:nvSpPr>
          <xdr:spPr>
            <a:xfrm>
              <a:off x="4862159" y="3485742"/>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2</a:t>
              </a:r>
              <a:r>
                <a:rPr lang="es-CO" sz="700" baseline="0"/>
                <a:t> (X)</a:t>
              </a:r>
              <a:endParaRPr lang="es-CO" sz="700"/>
            </a:p>
          </xdr:txBody>
        </xdr:sp>
        <xdr:sp macro="" textlink="">
          <xdr:nvSpPr>
            <xdr:cNvPr id="17" name="16 CuadroTexto">
              <a:extLst>
                <a:ext uri="{FF2B5EF4-FFF2-40B4-BE49-F238E27FC236}">
                  <a16:creationId xmlns="" xmlns:a16="http://schemas.microsoft.com/office/drawing/2014/main" id="{00000000-0008-0000-0000-000006000000}"/>
                </a:ext>
              </a:extLst>
            </xdr:cNvPr>
            <xdr:cNvSpPr txBox="1">
              <a:spLocks/>
            </xdr:cNvSpPr>
          </xdr:nvSpPr>
          <xdr:spPr>
            <a:xfrm>
              <a:off x="4862159" y="2669219"/>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3 (</a:t>
              </a:r>
              <a:r>
                <a:rPr lang="es-CO" sz="700" baseline="0"/>
                <a:t>XY)</a:t>
              </a:r>
              <a:endParaRPr lang="es-CO" sz="700"/>
            </a:p>
          </xdr:txBody>
        </xdr:sp>
        <xdr:sp macro="" textlink="">
          <xdr:nvSpPr>
            <xdr:cNvPr id="18" name="17 CuadroTexto">
              <a:extLst>
                <a:ext uri="{FF2B5EF4-FFF2-40B4-BE49-F238E27FC236}">
                  <a16:creationId xmlns="" xmlns:a16="http://schemas.microsoft.com/office/drawing/2014/main" id="{00000000-0008-0000-0000-000007000000}"/>
                </a:ext>
              </a:extLst>
            </xdr:cNvPr>
            <xdr:cNvSpPr txBox="1">
              <a:spLocks/>
            </xdr:cNvSpPr>
          </xdr:nvSpPr>
          <xdr:spPr>
            <a:xfrm>
              <a:off x="6186126" y="2669218"/>
              <a:ext cx="432000" cy="18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700"/>
                <a:t>4 (</a:t>
              </a:r>
              <a:r>
                <a:rPr lang="es-CO" sz="700" baseline="0"/>
                <a:t>Y)</a:t>
              </a:r>
              <a:endParaRPr lang="es-CO" sz="700"/>
            </a:p>
          </xdr:txBody>
        </xdr:sp>
      </xdr:grpSp>
    </xdr:grpSp>
    <xdr:clientData/>
  </xdr:twoCellAnchor>
  <mc:AlternateContent xmlns:mc="http://schemas.openxmlformats.org/markup-compatibility/2006">
    <mc:Choice xmlns:a14="http://schemas.microsoft.com/office/drawing/2010/main" Requires="a14">
      <xdr:twoCellAnchor>
        <xdr:from>
          <xdr:col>3</xdr:col>
          <xdr:colOff>371475</xdr:colOff>
          <xdr:row>170</xdr:row>
          <xdr:rowOff>0</xdr:rowOff>
        </xdr:from>
        <xdr:to>
          <xdr:col>3</xdr:col>
          <xdr:colOff>523875</xdr:colOff>
          <xdr:row>171</xdr:row>
          <xdr:rowOff>28575</xdr:rowOff>
        </xdr:to>
        <xdr:sp macro="" textlink="">
          <xdr:nvSpPr>
            <xdr:cNvPr id="1271" name="Spinner 247" hidden="1">
              <a:extLst>
                <a:ext uri="{63B3BB69-23CF-44E3-9099-C40C66FF867C}">
                  <a14:compatExt spid="_x0000_s1271"/>
                </a:ext>
              </a:extLst>
            </xdr:cNvPr>
            <xdr:cNvSpPr/>
          </xdr:nvSpPr>
          <xdr:spPr>
            <a:xfrm>
              <a:off x="0" y="0"/>
              <a:ext cx="0" cy="0"/>
            </a:xfrm>
            <a:prstGeom prst="rect">
              <a:avLst/>
            </a:prstGeom>
          </xdr:spPr>
        </xdr:sp>
        <xdr:clientData/>
      </xdr:twoCellAnchor>
    </mc:Choice>
    <mc:Fallback/>
  </mc:AlternateContent>
  <xdr:twoCellAnchor editAs="oneCell">
    <xdr:from>
      <xdr:col>20</xdr:col>
      <xdr:colOff>145141</xdr:colOff>
      <xdr:row>64</xdr:row>
      <xdr:rowOff>1092</xdr:rowOff>
    </xdr:from>
    <xdr:to>
      <xdr:col>28</xdr:col>
      <xdr:colOff>319951</xdr:colOff>
      <xdr:row>84</xdr:row>
      <xdr:rowOff>97652</xdr:rowOff>
    </xdr:to>
    <xdr:pic>
      <xdr:nvPicPr>
        <xdr:cNvPr id="21" name="20 Imagen">
          <a:extLst>
            <a:ext uri="{FF2B5EF4-FFF2-40B4-BE49-F238E27FC236}">
              <a16:creationId xmlns="" xmlns:a16="http://schemas.microsoft.com/office/drawing/2014/main" id="{00000000-0008-0000-0200-000015000000}"/>
            </a:ext>
          </a:extLst>
        </xdr:cNvPr>
        <xdr:cNvPicPr>
          <a:picLocks noChangeAspect="1"/>
        </xdr:cNvPicPr>
      </xdr:nvPicPr>
      <xdr:blipFill>
        <a:blip xmlns:r="http://schemas.openxmlformats.org/officeDocument/2006/relationships" r:embed="rId2"/>
        <a:stretch>
          <a:fillRect/>
        </a:stretch>
      </xdr:blipFill>
      <xdr:spPr>
        <a:xfrm>
          <a:off x="7724320" y="7471413"/>
          <a:ext cx="3440525" cy="2633219"/>
        </a:xfrm>
        <a:prstGeom prst="rect">
          <a:avLst/>
        </a:prstGeom>
        <a:solidFill>
          <a:schemeClr val="tx2">
            <a:lumMod val="75000"/>
          </a:schemeClr>
        </a:solidFill>
      </xdr:spPr>
    </xdr:pic>
    <xdr:clientData/>
  </xdr:twoCellAnchor>
  <xdr:twoCellAnchor>
    <xdr:from>
      <xdr:col>11</xdr:col>
      <xdr:colOff>238919</xdr:colOff>
      <xdr:row>46</xdr:row>
      <xdr:rowOff>29202</xdr:rowOff>
    </xdr:from>
    <xdr:to>
      <xdr:col>14</xdr:col>
      <xdr:colOff>556619</xdr:colOff>
      <xdr:row>51</xdr:row>
      <xdr:rowOff>103093</xdr:rowOff>
    </xdr:to>
    <xdr:grpSp>
      <xdr:nvGrpSpPr>
        <xdr:cNvPr id="9" name="8 Grupo">
          <a:extLst>
            <a:ext uri="{FF2B5EF4-FFF2-40B4-BE49-F238E27FC236}">
              <a16:creationId xmlns="" xmlns:a16="http://schemas.microsoft.com/office/drawing/2014/main" id="{00000000-0008-0000-0200-000009000000}"/>
            </a:ext>
          </a:extLst>
        </xdr:cNvPr>
        <xdr:cNvGrpSpPr/>
      </xdr:nvGrpSpPr>
      <xdr:grpSpPr>
        <a:xfrm>
          <a:off x="9294996" y="5758856"/>
          <a:ext cx="1519315" cy="696679"/>
          <a:chOff x="6909954" y="4810126"/>
          <a:chExt cx="1355149" cy="705716"/>
        </a:xfrm>
      </xdr:grpSpPr>
      <xdr:grpSp>
        <xdr:nvGrpSpPr>
          <xdr:cNvPr id="7" name="6 Grupo">
            <a:extLst>
              <a:ext uri="{FF2B5EF4-FFF2-40B4-BE49-F238E27FC236}">
                <a16:creationId xmlns="" xmlns:a16="http://schemas.microsoft.com/office/drawing/2014/main" id="{00000000-0008-0000-0200-000007000000}"/>
              </a:ext>
            </a:extLst>
          </xdr:cNvPr>
          <xdr:cNvGrpSpPr/>
        </xdr:nvGrpSpPr>
        <xdr:grpSpPr>
          <a:xfrm>
            <a:off x="6909954" y="4810126"/>
            <a:ext cx="1355149" cy="705716"/>
            <a:chOff x="6719454" y="4165024"/>
            <a:chExt cx="1355149" cy="705716"/>
          </a:xfrm>
        </xdr:grpSpPr>
        <xdr:pic>
          <xdr:nvPicPr>
            <xdr:cNvPr id="19" name="18 Imagen">
              <a:extLst>
                <a:ext uri="{FF2B5EF4-FFF2-40B4-BE49-F238E27FC236}">
                  <a16:creationId xmlns="" xmlns:a16="http://schemas.microsoft.com/office/drawing/2014/main" id="{00000000-0008-0000-0200-000013000000}"/>
                </a:ext>
              </a:extLst>
            </xdr:cNvPr>
            <xdr:cNvPicPr>
              <a:picLocks noChangeAspect="1"/>
            </xdr:cNvPicPr>
          </xdr:nvPicPr>
          <xdr:blipFill rotWithShape="1">
            <a:blip xmlns:r="http://schemas.openxmlformats.org/officeDocument/2006/relationships" r:embed="rId2"/>
            <a:srcRect l="25883" t="63231" r="34791" b="10643"/>
            <a:stretch/>
          </xdr:blipFill>
          <xdr:spPr>
            <a:xfrm>
              <a:off x="6719454" y="4165024"/>
              <a:ext cx="1355149" cy="705716"/>
            </a:xfrm>
            <a:prstGeom prst="rect">
              <a:avLst/>
            </a:prstGeom>
            <a:solidFill>
              <a:schemeClr val="tx2">
                <a:lumMod val="75000"/>
              </a:schemeClr>
            </a:solidFill>
          </xdr:spPr>
        </xdr:pic>
        <xdr:sp macro="" textlink="">
          <xdr:nvSpPr>
            <xdr:cNvPr id="6" name="5 CuadroTexto">
              <a:extLst>
                <a:ext uri="{FF2B5EF4-FFF2-40B4-BE49-F238E27FC236}">
                  <a16:creationId xmlns="" xmlns:a16="http://schemas.microsoft.com/office/drawing/2014/main" id="{00000000-0008-0000-0200-000006000000}"/>
                </a:ext>
              </a:extLst>
            </xdr:cNvPr>
            <xdr:cNvSpPr txBox="1"/>
          </xdr:nvSpPr>
          <xdr:spPr>
            <a:xfrm>
              <a:off x="7455476" y="4333879"/>
              <a:ext cx="173182"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900">
                  <a:latin typeface="Symbol" panose="05050102010706020507" pitchFamily="18" charset="2"/>
                </a:rPr>
                <a:t>a</a:t>
              </a:r>
            </a:p>
          </xdr:txBody>
        </xdr:sp>
      </xdr:grpSp>
      <xdr:cxnSp macro="">
        <xdr:nvCxnSpPr>
          <xdr:cNvPr id="3" name="2 Conector recto">
            <a:extLst>
              <a:ext uri="{FF2B5EF4-FFF2-40B4-BE49-F238E27FC236}">
                <a16:creationId xmlns="" xmlns:a16="http://schemas.microsoft.com/office/drawing/2014/main" id="{00000000-0008-0000-0200-000003000000}"/>
              </a:ext>
            </a:extLst>
          </xdr:cNvPr>
          <xdr:cNvCxnSpPr/>
        </xdr:nvCxnSpPr>
        <xdr:spPr>
          <a:xfrm flipH="1">
            <a:off x="7277966" y="5173807"/>
            <a:ext cx="597478" cy="433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19 Conector recto">
            <a:extLst>
              <a:ext uri="{FF2B5EF4-FFF2-40B4-BE49-F238E27FC236}">
                <a16:creationId xmlns="" xmlns:a16="http://schemas.microsoft.com/office/drawing/2014/main" id="{00000000-0008-0000-0200-000014000000}"/>
              </a:ext>
            </a:extLst>
          </xdr:cNvPr>
          <xdr:cNvCxnSpPr/>
        </xdr:nvCxnSpPr>
        <xdr:spPr>
          <a:xfrm flipH="1" flipV="1">
            <a:off x="7702262" y="4892387"/>
            <a:ext cx="181842" cy="281421"/>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43296</xdr:colOff>
      <xdr:row>216</xdr:row>
      <xdr:rowOff>21648</xdr:rowOff>
    </xdr:from>
    <xdr:to>
      <xdr:col>9</xdr:col>
      <xdr:colOff>406978</xdr:colOff>
      <xdr:row>216</xdr:row>
      <xdr:rowOff>95250</xdr:rowOff>
    </xdr:to>
    <xdr:cxnSp macro="">
      <xdr:nvCxnSpPr>
        <xdr:cNvPr id="27" name="26 Conector recto">
          <a:extLst>
            <a:ext uri="{FF2B5EF4-FFF2-40B4-BE49-F238E27FC236}">
              <a16:creationId xmlns="" xmlns:a16="http://schemas.microsoft.com/office/drawing/2014/main" id="{00000000-0008-0000-0200-00001B000000}"/>
            </a:ext>
          </a:extLst>
        </xdr:cNvPr>
        <xdr:cNvCxnSpPr/>
      </xdr:nvCxnSpPr>
      <xdr:spPr>
        <a:xfrm>
          <a:off x="8070273" y="19171228"/>
          <a:ext cx="363682" cy="73602"/>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34636</xdr:colOff>
      <xdr:row>217</xdr:row>
      <xdr:rowOff>21649</xdr:rowOff>
    </xdr:from>
    <xdr:to>
      <xdr:col>9</xdr:col>
      <xdr:colOff>398318</xdr:colOff>
      <xdr:row>217</xdr:row>
      <xdr:rowOff>95251</xdr:rowOff>
    </xdr:to>
    <xdr:cxnSp macro="">
      <xdr:nvCxnSpPr>
        <xdr:cNvPr id="33" name="32 Conector recto">
          <a:extLst>
            <a:ext uri="{FF2B5EF4-FFF2-40B4-BE49-F238E27FC236}">
              <a16:creationId xmlns="" xmlns:a16="http://schemas.microsoft.com/office/drawing/2014/main" id="{00000000-0008-0000-0200-000021000000}"/>
            </a:ext>
          </a:extLst>
        </xdr:cNvPr>
        <xdr:cNvCxnSpPr/>
      </xdr:nvCxnSpPr>
      <xdr:spPr>
        <a:xfrm>
          <a:off x="8061613" y="19296785"/>
          <a:ext cx="363682" cy="73602"/>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409963</xdr:colOff>
      <xdr:row>216</xdr:row>
      <xdr:rowOff>14929</xdr:rowOff>
    </xdr:from>
    <xdr:to>
      <xdr:col>8</xdr:col>
      <xdr:colOff>552838</xdr:colOff>
      <xdr:row>229</xdr:row>
      <xdr:rowOff>46463</xdr:rowOff>
    </xdr:to>
    <xdr:grpSp>
      <xdr:nvGrpSpPr>
        <xdr:cNvPr id="35" name="34 Grupo">
          <a:extLst>
            <a:ext uri="{FF2B5EF4-FFF2-40B4-BE49-F238E27FC236}">
              <a16:creationId xmlns="" xmlns:a16="http://schemas.microsoft.com/office/drawing/2014/main" id="{00000000-0008-0000-0200-000023000000}"/>
            </a:ext>
          </a:extLst>
        </xdr:cNvPr>
        <xdr:cNvGrpSpPr/>
      </xdr:nvGrpSpPr>
      <xdr:grpSpPr>
        <a:xfrm>
          <a:off x="7092117" y="27461583"/>
          <a:ext cx="1036759" cy="1650784"/>
          <a:chOff x="6827842" y="27400946"/>
          <a:chExt cx="1036254" cy="1691809"/>
        </a:xfrm>
      </xdr:grpSpPr>
      <xdr:grpSp>
        <xdr:nvGrpSpPr>
          <xdr:cNvPr id="51" name="50 Grupo">
            <a:extLst>
              <a:ext uri="{FF2B5EF4-FFF2-40B4-BE49-F238E27FC236}">
                <a16:creationId xmlns="" xmlns:a16="http://schemas.microsoft.com/office/drawing/2014/main" id="{00000000-0008-0000-0200-000033000000}"/>
              </a:ext>
            </a:extLst>
          </xdr:cNvPr>
          <xdr:cNvGrpSpPr/>
        </xdr:nvGrpSpPr>
        <xdr:grpSpPr>
          <a:xfrm>
            <a:off x="6827842" y="27400946"/>
            <a:ext cx="1036254" cy="1691809"/>
            <a:chOff x="6836352" y="19184216"/>
            <a:chExt cx="1034761" cy="1701512"/>
          </a:xfrm>
        </xdr:grpSpPr>
        <xdr:pic>
          <xdr:nvPicPr>
            <xdr:cNvPr id="24" name="23 Imagen">
              <a:extLst>
                <a:ext uri="{FF2B5EF4-FFF2-40B4-BE49-F238E27FC236}">
                  <a16:creationId xmlns="" xmlns:a16="http://schemas.microsoft.com/office/drawing/2014/main" id="{00000000-0008-0000-0200-000018000000}"/>
                </a:ext>
              </a:extLst>
            </xdr:cNvPr>
            <xdr:cNvPicPr>
              <a:picLocks noChangeAspect="1"/>
            </xdr:cNvPicPr>
          </xdr:nvPicPr>
          <xdr:blipFill rotWithShape="1">
            <a:blip xmlns:r="http://schemas.openxmlformats.org/officeDocument/2006/relationships" r:embed="rId2"/>
            <a:srcRect l="25254" t="18272" r="44717" b="18739"/>
            <a:stretch/>
          </xdr:blipFill>
          <xdr:spPr>
            <a:xfrm>
              <a:off x="6836352" y="19184216"/>
              <a:ext cx="1034761" cy="1701512"/>
            </a:xfrm>
            <a:prstGeom prst="rect">
              <a:avLst/>
            </a:prstGeom>
            <a:solidFill>
              <a:schemeClr val="tx2">
                <a:lumMod val="75000"/>
              </a:schemeClr>
            </a:solidFill>
          </xdr:spPr>
        </xdr:pic>
        <xdr:cxnSp macro="">
          <xdr:nvCxnSpPr>
            <xdr:cNvPr id="23" name="22 Conector recto">
              <a:extLst>
                <a:ext uri="{FF2B5EF4-FFF2-40B4-BE49-F238E27FC236}">
                  <a16:creationId xmlns="" xmlns:a16="http://schemas.microsoft.com/office/drawing/2014/main" id="{00000000-0008-0000-0200-000017000000}"/>
                </a:ext>
              </a:extLst>
            </xdr:cNvPr>
            <xdr:cNvCxnSpPr/>
          </xdr:nvCxnSpPr>
          <xdr:spPr>
            <a:xfrm>
              <a:off x="7269307" y="19392034"/>
              <a:ext cx="12988" cy="1177636"/>
            </a:xfrm>
            <a:prstGeom prst="line">
              <a:avLst/>
            </a:prstGeom>
            <a:ln w="28575"/>
          </xdr:spPr>
          <xdr:style>
            <a:lnRef idx="1">
              <a:schemeClr val="accent1"/>
            </a:lnRef>
            <a:fillRef idx="0">
              <a:schemeClr val="accent1"/>
            </a:fillRef>
            <a:effectRef idx="0">
              <a:schemeClr val="accent1"/>
            </a:effectRef>
            <a:fontRef idx="minor">
              <a:schemeClr val="tx1"/>
            </a:fontRef>
          </xdr:style>
        </xdr:cxnSp>
        <xdr:cxnSp macro="">
          <xdr:nvCxnSpPr>
            <xdr:cNvPr id="30" name="29 Conector recto">
              <a:extLst>
                <a:ext uri="{FF2B5EF4-FFF2-40B4-BE49-F238E27FC236}">
                  <a16:creationId xmlns="" xmlns:a16="http://schemas.microsoft.com/office/drawing/2014/main" id="{00000000-0008-0000-0200-00001E000000}"/>
                </a:ext>
              </a:extLst>
            </xdr:cNvPr>
            <xdr:cNvCxnSpPr/>
          </xdr:nvCxnSpPr>
          <xdr:spPr>
            <a:xfrm>
              <a:off x="7269307" y="20405151"/>
              <a:ext cx="385330" cy="12988"/>
            </a:xfrm>
            <a:prstGeom prst="line">
              <a:avLst/>
            </a:prstGeom>
            <a:ln w="28575">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9" name="38 Conector recto">
              <a:extLst>
                <a:ext uri="{FF2B5EF4-FFF2-40B4-BE49-F238E27FC236}">
                  <a16:creationId xmlns="" xmlns:a16="http://schemas.microsoft.com/office/drawing/2014/main" id="{00000000-0008-0000-0200-000027000000}"/>
                </a:ext>
              </a:extLst>
            </xdr:cNvPr>
            <xdr:cNvCxnSpPr/>
          </xdr:nvCxnSpPr>
          <xdr:spPr>
            <a:xfrm>
              <a:off x="7277966" y="20123727"/>
              <a:ext cx="212148" cy="4330"/>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41 Conector recto">
              <a:extLst>
                <a:ext uri="{FF2B5EF4-FFF2-40B4-BE49-F238E27FC236}">
                  <a16:creationId xmlns="" xmlns:a16="http://schemas.microsoft.com/office/drawing/2014/main" id="{00000000-0008-0000-0200-00002A000000}"/>
                </a:ext>
              </a:extLst>
            </xdr:cNvPr>
            <xdr:cNvCxnSpPr/>
          </xdr:nvCxnSpPr>
          <xdr:spPr>
            <a:xfrm>
              <a:off x="7109114" y="19409351"/>
              <a:ext cx="12989" cy="731694"/>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45" name="44 Conector recto">
              <a:extLst>
                <a:ext uri="{FF2B5EF4-FFF2-40B4-BE49-F238E27FC236}">
                  <a16:creationId xmlns="" xmlns:a16="http://schemas.microsoft.com/office/drawing/2014/main" id="{00000000-0008-0000-0200-00002D000000}"/>
                </a:ext>
              </a:extLst>
            </xdr:cNvPr>
            <xdr:cNvCxnSpPr/>
          </xdr:nvCxnSpPr>
          <xdr:spPr>
            <a:xfrm>
              <a:off x="7191374" y="19392033"/>
              <a:ext cx="12989" cy="1021774"/>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50" name="49 Conector recto">
              <a:extLst>
                <a:ext uri="{FF2B5EF4-FFF2-40B4-BE49-F238E27FC236}">
                  <a16:creationId xmlns="" xmlns:a16="http://schemas.microsoft.com/office/drawing/2014/main" id="{00000000-0008-0000-0200-000032000000}"/>
                </a:ext>
              </a:extLst>
            </xdr:cNvPr>
            <xdr:cNvCxnSpPr/>
          </xdr:nvCxnSpPr>
          <xdr:spPr>
            <a:xfrm>
              <a:off x="7264976" y="19392033"/>
              <a:ext cx="372342" cy="1004456"/>
            </a:xfrm>
            <a:prstGeom prst="line">
              <a:avLst/>
            </a:prstGeom>
            <a:ln w="28575">
              <a:solidFill>
                <a:srgbClr val="00B0F0"/>
              </a:solidFill>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52" name="51 Conector recto">
              <a:extLst>
                <a:ext uri="{FF2B5EF4-FFF2-40B4-BE49-F238E27FC236}">
                  <a16:creationId xmlns="" xmlns:a16="http://schemas.microsoft.com/office/drawing/2014/main" id="{00000000-0008-0000-0200-000034000000}"/>
                </a:ext>
              </a:extLst>
            </xdr:cNvPr>
            <xdr:cNvCxnSpPr/>
          </xdr:nvCxnSpPr>
          <xdr:spPr>
            <a:xfrm>
              <a:off x="7377545" y="20400818"/>
              <a:ext cx="4329" cy="212148"/>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33 CuadroTexto">
            <a:extLst>
              <a:ext uri="{FF2B5EF4-FFF2-40B4-BE49-F238E27FC236}">
                <a16:creationId xmlns="" xmlns:a16="http://schemas.microsoft.com/office/drawing/2014/main" id="{00000000-0008-0000-0200-000022000000}"/>
              </a:ext>
            </a:extLst>
          </xdr:cNvPr>
          <xdr:cNvSpPr txBox="1"/>
        </xdr:nvSpPr>
        <xdr:spPr>
          <a:xfrm>
            <a:off x="6979382" y="27465892"/>
            <a:ext cx="269179" cy="116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grpSp>
    <xdr:clientData/>
  </xdr:twoCellAnchor>
  <xdr:twoCellAnchor>
    <xdr:from>
      <xdr:col>8</xdr:col>
      <xdr:colOff>21654</xdr:colOff>
      <xdr:row>226</xdr:row>
      <xdr:rowOff>51957</xdr:rowOff>
    </xdr:from>
    <xdr:to>
      <xdr:col>8</xdr:col>
      <xdr:colOff>290086</xdr:colOff>
      <xdr:row>227</xdr:row>
      <xdr:rowOff>43297</xdr:rowOff>
    </xdr:to>
    <xdr:sp macro="" textlink="">
      <xdr:nvSpPr>
        <xdr:cNvPr id="38" name="37 CuadroTexto">
          <a:extLst>
            <a:ext uri="{FF2B5EF4-FFF2-40B4-BE49-F238E27FC236}">
              <a16:creationId xmlns="" xmlns:a16="http://schemas.microsoft.com/office/drawing/2014/main" id="{00000000-0008-0000-0200-000026000000}"/>
            </a:ext>
          </a:extLst>
        </xdr:cNvPr>
        <xdr:cNvSpPr txBox="1"/>
      </xdr:nvSpPr>
      <xdr:spPr>
        <a:xfrm>
          <a:off x="7602688" y="20457105"/>
          <a:ext cx="268432" cy="1168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s-CO" sz="700"/>
            <a:t>0.075</a:t>
          </a:r>
        </a:p>
      </xdr:txBody>
    </xdr:sp>
    <xdr:clientData/>
  </xdr:twoCellAnchor>
  <xdr:twoCellAnchor>
    <xdr:from>
      <xdr:col>9</xdr:col>
      <xdr:colOff>51955</xdr:colOff>
      <xdr:row>218</xdr:row>
      <xdr:rowOff>25980</xdr:rowOff>
    </xdr:from>
    <xdr:to>
      <xdr:col>9</xdr:col>
      <xdr:colOff>415637</xdr:colOff>
      <xdr:row>218</xdr:row>
      <xdr:rowOff>99582</xdr:rowOff>
    </xdr:to>
    <xdr:cxnSp macro="">
      <xdr:nvCxnSpPr>
        <xdr:cNvPr id="41" name="40 Conector recto">
          <a:extLst>
            <a:ext uri="{FF2B5EF4-FFF2-40B4-BE49-F238E27FC236}">
              <a16:creationId xmlns="" xmlns:a16="http://schemas.microsoft.com/office/drawing/2014/main" id="{00000000-0008-0000-0200-000029000000}"/>
            </a:ext>
          </a:extLst>
        </xdr:cNvPr>
        <xdr:cNvCxnSpPr/>
      </xdr:nvCxnSpPr>
      <xdr:spPr>
        <a:xfrm>
          <a:off x="8078932" y="19426673"/>
          <a:ext cx="363682" cy="73602"/>
        </a:xfrm>
        <a:prstGeom prst="line">
          <a:avLst/>
        </a:prstGeom>
        <a:ln w="28575">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34637</xdr:colOff>
      <xdr:row>219</xdr:row>
      <xdr:rowOff>34639</xdr:rowOff>
    </xdr:from>
    <xdr:to>
      <xdr:col>9</xdr:col>
      <xdr:colOff>398319</xdr:colOff>
      <xdr:row>219</xdr:row>
      <xdr:rowOff>108241</xdr:rowOff>
    </xdr:to>
    <xdr:cxnSp macro="">
      <xdr:nvCxnSpPr>
        <xdr:cNvPr id="44" name="43 Conector recto">
          <a:extLst>
            <a:ext uri="{FF2B5EF4-FFF2-40B4-BE49-F238E27FC236}">
              <a16:creationId xmlns="" xmlns:a16="http://schemas.microsoft.com/office/drawing/2014/main" id="{00000000-0008-0000-0200-00002C000000}"/>
            </a:ext>
          </a:extLst>
        </xdr:cNvPr>
        <xdr:cNvCxnSpPr/>
      </xdr:nvCxnSpPr>
      <xdr:spPr>
        <a:xfrm>
          <a:off x="8061614" y="19560889"/>
          <a:ext cx="363682" cy="73602"/>
        </a:xfrm>
        <a:prstGeom prst="line">
          <a:avLst/>
        </a:prstGeom>
        <a:ln w="28575">
          <a:solidFill>
            <a:srgbClr val="FFFF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38966</xdr:colOff>
      <xdr:row>220</xdr:row>
      <xdr:rowOff>30310</xdr:rowOff>
    </xdr:from>
    <xdr:to>
      <xdr:col>9</xdr:col>
      <xdr:colOff>402648</xdr:colOff>
      <xdr:row>220</xdr:row>
      <xdr:rowOff>103912</xdr:rowOff>
    </xdr:to>
    <xdr:cxnSp macro="">
      <xdr:nvCxnSpPr>
        <xdr:cNvPr id="48" name="47 Conector recto">
          <a:extLst>
            <a:ext uri="{FF2B5EF4-FFF2-40B4-BE49-F238E27FC236}">
              <a16:creationId xmlns="" xmlns:a16="http://schemas.microsoft.com/office/drawing/2014/main" id="{00000000-0008-0000-0200-000030000000}"/>
            </a:ext>
          </a:extLst>
        </xdr:cNvPr>
        <xdr:cNvCxnSpPr/>
      </xdr:nvCxnSpPr>
      <xdr:spPr>
        <a:xfrm>
          <a:off x="8065943" y="19682117"/>
          <a:ext cx="363682" cy="73602"/>
        </a:xfrm>
        <a:prstGeom prst="line">
          <a:avLst/>
        </a:prstGeom>
        <a:ln w="285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47625</xdr:colOff>
      <xdr:row>221</xdr:row>
      <xdr:rowOff>34640</xdr:rowOff>
    </xdr:from>
    <xdr:to>
      <xdr:col>9</xdr:col>
      <xdr:colOff>411307</xdr:colOff>
      <xdr:row>221</xdr:row>
      <xdr:rowOff>108242</xdr:rowOff>
    </xdr:to>
    <xdr:cxnSp macro="">
      <xdr:nvCxnSpPr>
        <xdr:cNvPr id="54" name="53 Conector recto">
          <a:extLst>
            <a:ext uri="{FF2B5EF4-FFF2-40B4-BE49-F238E27FC236}">
              <a16:creationId xmlns="" xmlns:a16="http://schemas.microsoft.com/office/drawing/2014/main" id="{00000000-0008-0000-0200-000036000000}"/>
            </a:ext>
          </a:extLst>
        </xdr:cNvPr>
        <xdr:cNvCxnSpPr/>
      </xdr:nvCxnSpPr>
      <xdr:spPr>
        <a:xfrm>
          <a:off x="8074602" y="19812004"/>
          <a:ext cx="363682" cy="73602"/>
        </a:xfrm>
        <a:prstGeom prst="line">
          <a:avLst/>
        </a:prstGeom>
        <a:ln w="28575">
          <a:solidFill>
            <a:schemeClr val="accent2">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1038679</xdr:colOff>
      <xdr:row>32</xdr:row>
      <xdr:rowOff>72572</xdr:rowOff>
    </xdr:from>
    <xdr:to>
      <xdr:col>4</xdr:col>
      <xdr:colOff>1147058</xdr:colOff>
      <xdr:row>45</xdr:row>
      <xdr:rowOff>35329</xdr:rowOff>
    </xdr:to>
    <xdr:graphicFrame macro="">
      <xdr:nvGraphicFramePr>
        <xdr:cNvPr id="64" name="63 Gráfico">
          <a:extLst>
            <a:ext uri="{FF2B5EF4-FFF2-40B4-BE49-F238E27FC236}">
              <a16:creationId xmlns="" xmlns:a16="http://schemas.microsoft.com/office/drawing/2014/main" id="{00000000-0008-0000-02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60356</xdr:colOff>
      <xdr:row>212</xdr:row>
      <xdr:rowOff>119743</xdr:rowOff>
    </xdr:from>
    <xdr:to>
      <xdr:col>19</xdr:col>
      <xdr:colOff>256534</xdr:colOff>
      <xdr:row>229</xdr:row>
      <xdr:rowOff>119741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405" t="21959" r="24325" b="32432"/>
        <a:stretch/>
      </xdr:blipFill>
      <xdr:spPr>
        <a:xfrm>
          <a:off x="9955470" y="21591814"/>
          <a:ext cx="2459204" cy="2128158"/>
        </a:xfrm>
        <a:prstGeom prst="rect">
          <a:avLst/>
        </a:prstGeom>
      </xdr:spPr>
    </xdr:pic>
    <xdr:clientData/>
  </xdr:twoCellAnchor>
  <xdr:twoCellAnchor>
    <xdr:from>
      <xdr:col>7</xdr:col>
      <xdr:colOff>62772</xdr:colOff>
      <xdr:row>38</xdr:row>
      <xdr:rowOff>5013</xdr:rowOff>
    </xdr:from>
    <xdr:to>
      <xdr:col>11</xdr:col>
      <xdr:colOff>411079</xdr:colOff>
      <xdr:row>44</xdr:row>
      <xdr:rowOff>84030</xdr:rowOff>
    </xdr:to>
    <xdr:grpSp>
      <xdr:nvGrpSpPr>
        <xdr:cNvPr id="22" name="21 Grupo">
          <a:extLst>
            <a:ext uri="{FF2B5EF4-FFF2-40B4-BE49-F238E27FC236}">
              <a16:creationId xmlns="" xmlns:a16="http://schemas.microsoft.com/office/drawing/2014/main" id="{00000000-0008-0000-0200-000016000000}"/>
            </a:ext>
          </a:extLst>
        </xdr:cNvPr>
        <xdr:cNvGrpSpPr/>
      </xdr:nvGrpSpPr>
      <xdr:grpSpPr>
        <a:xfrm>
          <a:off x="7191868" y="4738205"/>
          <a:ext cx="2275288" cy="826363"/>
          <a:chOff x="8427118" y="4262496"/>
          <a:chExt cx="2208884" cy="978548"/>
        </a:xfrm>
      </xdr:grpSpPr>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5"/>
          <a:stretch>
            <a:fillRect/>
          </a:stretch>
        </xdr:blipFill>
        <xdr:spPr>
          <a:xfrm>
            <a:off x="8427118" y="4262496"/>
            <a:ext cx="2208884" cy="978548"/>
          </a:xfrm>
          <a:prstGeom prst="rect">
            <a:avLst/>
          </a:prstGeom>
        </xdr:spPr>
      </xdr:pic>
      <xdr:sp macro="" textlink="">
        <xdr:nvSpPr>
          <xdr:cNvPr id="5" name="4 Rectángulo">
            <a:extLst>
              <a:ext uri="{FF2B5EF4-FFF2-40B4-BE49-F238E27FC236}">
                <a16:creationId xmlns="" xmlns:a16="http://schemas.microsoft.com/office/drawing/2014/main" id="{00000000-0008-0000-0200-000005000000}"/>
              </a:ext>
            </a:extLst>
          </xdr:cNvPr>
          <xdr:cNvSpPr/>
        </xdr:nvSpPr>
        <xdr:spPr>
          <a:xfrm>
            <a:off x="8467224" y="4983079"/>
            <a:ext cx="2100513" cy="2255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editAs="oneCell">
    <xdr:from>
      <xdr:col>6</xdr:col>
      <xdr:colOff>68035</xdr:colOff>
      <xdr:row>166</xdr:row>
      <xdr:rowOff>3236</xdr:rowOff>
    </xdr:from>
    <xdr:to>
      <xdr:col>9</xdr:col>
      <xdr:colOff>417307</xdr:colOff>
      <xdr:row>171</xdr:row>
      <xdr:rowOff>3582</xdr:rowOff>
    </xdr:to>
    <xdr:pic>
      <xdr:nvPicPr>
        <xdr:cNvPr id="25" name="24 Imagen">
          <a:extLst>
            <a:ext uri="{FF2B5EF4-FFF2-40B4-BE49-F238E27FC236}">
              <a16:creationId xmlns="" xmlns:a16="http://schemas.microsoft.com/office/drawing/2014/main" id="{00000000-0008-0000-0200-000019000000}"/>
            </a:ext>
          </a:extLst>
        </xdr:cNvPr>
        <xdr:cNvPicPr>
          <a:picLocks noChangeAspect="1"/>
        </xdr:cNvPicPr>
      </xdr:nvPicPr>
      <xdr:blipFill>
        <a:blip xmlns:r="http://schemas.openxmlformats.org/officeDocument/2006/relationships" r:embed="rId6"/>
        <a:stretch>
          <a:fillRect/>
        </a:stretch>
      </xdr:blipFill>
      <xdr:spPr>
        <a:xfrm>
          <a:off x="6742339" y="20774540"/>
          <a:ext cx="1846057" cy="612667"/>
        </a:xfrm>
        <a:prstGeom prst="rect">
          <a:avLst/>
        </a:prstGeom>
      </xdr:spPr>
    </xdr:pic>
    <xdr:clientData/>
  </xdr:twoCellAnchor>
  <xdr:twoCellAnchor editAs="oneCell">
    <xdr:from>
      <xdr:col>6</xdr:col>
      <xdr:colOff>58443</xdr:colOff>
      <xdr:row>171</xdr:row>
      <xdr:rowOff>16328</xdr:rowOff>
    </xdr:from>
    <xdr:to>
      <xdr:col>7</xdr:col>
      <xdr:colOff>402771</xdr:colOff>
      <xdr:row>176</xdr:row>
      <xdr:rowOff>84666</xdr:rowOff>
    </xdr:to>
    <xdr:pic>
      <xdr:nvPicPr>
        <xdr:cNvPr id="46" name="45 Imagen" descr="TECI 3.6. Módulo resistente - YouTube">
          <a:extLst>
            <a:ext uri="{FF2B5EF4-FFF2-40B4-BE49-F238E27FC236}">
              <a16:creationId xmlns="" xmlns:a16="http://schemas.microsoft.com/office/drawing/2014/main" id="{00000000-0008-0000-0200-00002E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38433" t="8503" r="8193" b="8820"/>
        <a:stretch/>
      </xdr:blipFill>
      <xdr:spPr bwMode="auto">
        <a:xfrm>
          <a:off x="6739081" y="21766173"/>
          <a:ext cx="791018" cy="692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43544</xdr:colOff>
      <xdr:row>191</xdr:row>
      <xdr:rowOff>27215</xdr:rowOff>
    </xdr:from>
    <xdr:to>
      <xdr:col>9</xdr:col>
      <xdr:colOff>195943</xdr:colOff>
      <xdr:row>196</xdr:row>
      <xdr:rowOff>43542</xdr:rowOff>
    </xdr:to>
    <xdr:grpSp>
      <xdr:nvGrpSpPr>
        <xdr:cNvPr id="29" name="28 Grupo">
          <a:extLst>
            <a:ext uri="{FF2B5EF4-FFF2-40B4-BE49-F238E27FC236}">
              <a16:creationId xmlns="" xmlns:a16="http://schemas.microsoft.com/office/drawing/2014/main" id="{00000000-0008-0000-0200-00001D000000}"/>
            </a:ext>
          </a:extLst>
        </xdr:cNvPr>
        <xdr:cNvGrpSpPr/>
      </xdr:nvGrpSpPr>
      <xdr:grpSpPr>
        <a:xfrm>
          <a:off x="6725698" y="24359927"/>
          <a:ext cx="1647091" cy="639115"/>
          <a:chOff x="6738258" y="20220215"/>
          <a:chExt cx="1491342" cy="642256"/>
        </a:xfrm>
      </xdr:grpSpPr>
      <xdr:pic>
        <xdr:nvPicPr>
          <xdr:cNvPr id="49" name="48 Imagen">
            <a:extLst>
              <a:ext uri="{FF2B5EF4-FFF2-40B4-BE49-F238E27FC236}">
                <a16:creationId xmlns="" xmlns:a16="http://schemas.microsoft.com/office/drawing/2014/main" id="{00000000-0008-0000-0200-000031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66305" r="49572" b="20205"/>
          <a:stretch/>
        </xdr:blipFill>
        <xdr:spPr>
          <a:xfrm>
            <a:off x="6738258" y="20220215"/>
            <a:ext cx="1440000" cy="532528"/>
          </a:xfrm>
          <a:prstGeom prst="rect">
            <a:avLst/>
          </a:prstGeom>
        </xdr:spPr>
      </xdr:pic>
      <xdr:sp macro="" textlink="">
        <xdr:nvSpPr>
          <xdr:cNvPr id="28" name="27 CuadroTexto">
            <a:extLst>
              <a:ext uri="{FF2B5EF4-FFF2-40B4-BE49-F238E27FC236}">
                <a16:creationId xmlns="" xmlns:a16="http://schemas.microsoft.com/office/drawing/2014/main" id="{00000000-0008-0000-0200-00001C000000}"/>
              </a:ext>
            </a:extLst>
          </xdr:cNvPr>
          <xdr:cNvSpPr txBox="1"/>
        </xdr:nvSpPr>
        <xdr:spPr>
          <a:xfrm>
            <a:off x="7554686" y="20622986"/>
            <a:ext cx="674914" cy="239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700"/>
              <a:t>ACI 7.12.2.1</a:t>
            </a:r>
          </a:p>
        </xdr:txBody>
      </xdr:sp>
    </xdr:grpSp>
    <xdr:clientData/>
  </xdr:twoCellAnchor>
  <xdr:twoCellAnchor editAs="oneCell">
    <xdr:from>
      <xdr:col>15</xdr:col>
      <xdr:colOff>88347</xdr:colOff>
      <xdr:row>174</xdr:row>
      <xdr:rowOff>109425</xdr:rowOff>
    </xdr:from>
    <xdr:to>
      <xdr:col>16</xdr:col>
      <xdr:colOff>388964</xdr:colOff>
      <xdr:row>182</xdr:row>
      <xdr:rowOff>79468</xdr:rowOff>
    </xdr:to>
    <xdr:pic>
      <xdr:nvPicPr>
        <xdr:cNvPr id="26" name="25 Imagen">
          <a:extLst>
            <a:ext uri="{FF2B5EF4-FFF2-40B4-BE49-F238E27FC236}">
              <a16:creationId xmlns="" xmlns:a16="http://schemas.microsoft.com/office/drawing/2014/main" id="{00000000-0008-0000-0200-00001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53173" y="21817565"/>
          <a:ext cx="1014992" cy="944694"/>
        </a:xfrm>
        <a:prstGeom prst="rect">
          <a:avLst/>
        </a:prstGeom>
      </xdr:spPr>
    </xdr:pic>
    <xdr:clientData/>
  </xdr:twoCellAnchor>
  <xdr:twoCellAnchor>
    <xdr:from>
      <xdr:col>9</xdr:col>
      <xdr:colOff>150459</xdr:colOff>
      <xdr:row>45</xdr:row>
      <xdr:rowOff>23462</xdr:rowOff>
    </xdr:from>
    <xdr:to>
      <xdr:col>11</xdr:col>
      <xdr:colOff>160385</xdr:colOff>
      <xdr:row>54</xdr:row>
      <xdr:rowOff>81242</xdr:rowOff>
    </xdr:to>
    <xdr:grpSp>
      <xdr:nvGrpSpPr>
        <xdr:cNvPr id="77" name="76 Grupo">
          <a:extLst>
            <a:ext uri="{FF2B5EF4-FFF2-40B4-BE49-F238E27FC236}">
              <a16:creationId xmlns="" xmlns:a16="http://schemas.microsoft.com/office/drawing/2014/main" id="{00000000-0008-0000-0200-00004D000000}"/>
            </a:ext>
          </a:extLst>
        </xdr:cNvPr>
        <xdr:cNvGrpSpPr/>
      </xdr:nvGrpSpPr>
      <xdr:grpSpPr>
        <a:xfrm>
          <a:off x="8327305" y="5628558"/>
          <a:ext cx="889157" cy="1178799"/>
          <a:chOff x="4729843" y="4686300"/>
          <a:chExt cx="1764847" cy="2891727"/>
        </a:xfrm>
      </xdr:grpSpPr>
      <xdr:pic>
        <xdr:nvPicPr>
          <xdr:cNvPr id="55" name="54 Imagen">
            <a:extLst>
              <a:ext uri="{FF2B5EF4-FFF2-40B4-BE49-F238E27FC236}">
                <a16:creationId xmlns="" xmlns:a16="http://schemas.microsoft.com/office/drawing/2014/main" id="{00000000-0008-0000-0200-000037000000}"/>
              </a:ext>
            </a:extLst>
          </xdr:cNvPr>
          <xdr:cNvPicPr>
            <a:picLocks noChangeAspect="1"/>
          </xdr:cNvPicPr>
        </xdr:nvPicPr>
        <xdr:blipFill rotWithShape="1">
          <a:blip xmlns:r="http://schemas.openxmlformats.org/officeDocument/2006/relationships" r:embed="rId2"/>
          <a:srcRect l="25254" t="18272" r="44717" b="18739"/>
          <a:stretch/>
        </xdr:blipFill>
        <xdr:spPr>
          <a:xfrm>
            <a:off x="4729843" y="4686300"/>
            <a:ext cx="1764847" cy="2891727"/>
          </a:xfrm>
          <a:prstGeom prst="rect">
            <a:avLst/>
          </a:prstGeom>
          <a:solidFill>
            <a:schemeClr val="tx2">
              <a:lumMod val="75000"/>
            </a:schemeClr>
          </a:solidFill>
        </xdr:spPr>
      </xdr:pic>
      <xdr:cxnSp macro="">
        <xdr:nvCxnSpPr>
          <xdr:cNvPr id="32" name="31 Conector recto">
            <a:extLst>
              <a:ext uri="{FF2B5EF4-FFF2-40B4-BE49-F238E27FC236}">
                <a16:creationId xmlns="" xmlns:a16="http://schemas.microsoft.com/office/drawing/2014/main" id="{00000000-0008-0000-0200-000020000000}"/>
              </a:ext>
            </a:extLst>
          </xdr:cNvPr>
          <xdr:cNvCxnSpPr/>
        </xdr:nvCxnSpPr>
        <xdr:spPr>
          <a:xfrm flipH="1" flipV="1">
            <a:off x="5513614" y="6264730"/>
            <a:ext cx="397329" cy="5441"/>
          </a:xfrm>
          <a:prstGeom prst="line">
            <a:avLst/>
          </a:prstGeom>
          <a:ln w="38100">
            <a:solidFill>
              <a:srgbClr val="92D050"/>
            </a:solidFill>
          </a:ln>
        </xdr:spPr>
        <xdr:style>
          <a:lnRef idx="1">
            <a:schemeClr val="accent1"/>
          </a:lnRef>
          <a:fillRef idx="0">
            <a:schemeClr val="accent1"/>
          </a:fillRef>
          <a:effectRef idx="0">
            <a:schemeClr val="accent1"/>
          </a:effectRef>
          <a:fontRef idx="minor">
            <a:schemeClr val="tx1"/>
          </a:fontRef>
        </xdr:style>
      </xdr:cxnSp>
      <xdr:cxnSp macro="">
        <xdr:nvCxnSpPr>
          <xdr:cNvPr id="63" name="62 Conector recto">
            <a:extLst>
              <a:ext uri="{FF2B5EF4-FFF2-40B4-BE49-F238E27FC236}">
                <a16:creationId xmlns="" xmlns:a16="http://schemas.microsoft.com/office/drawing/2014/main" id="{00000000-0008-0000-0200-00003F000000}"/>
              </a:ext>
            </a:extLst>
          </xdr:cNvPr>
          <xdr:cNvCxnSpPr/>
        </xdr:nvCxnSpPr>
        <xdr:spPr>
          <a:xfrm flipH="1" flipV="1">
            <a:off x="5524501" y="4773386"/>
            <a:ext cx="16328" cy="1480456"/>
          </a:xfrm>
          <a:prstGeom prst="line">
            <a:avLst/>
          </a:prstGeom>
          <a:ln w="381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65" name="64 Conector recto">
            <a:extLst>
              <a:ext uri="{FF2B5EF4-FFF2-40B4-BE49-F238E27FC236}">
                <a16:creationId xmlns="" xmlns:a16="http://schemas.microsoft.com/office/drawing/2014/main" id="{00000000-0008-0000-0200-000041000000}"/>
              </a:ext>
            </a:extLst>
          </xdr:cNvPr>
          <xdr:cNvCxnSpPr/>
        </xdr:nvCxnSpPr>
        <xdr:spPr>
          <a:xfrm flipH="1" flipV="1">
            <a:off x="5486401" y="6721929"/>
            <a:ext cx="718456" cy="10885"/>
          </a:xfrm>
          <a:prstGeom prst="line">
            <a:avLst/>
          </a:prstGeom>
          <a:ln w="38100">
            <a:solidFill>
              <a:schemeClr val="accent4">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8" name="67 Conector recto">
            <a:extLst>
              <a:ext uri="{FF2B5EF4-FFF2-40B4-BE49-F238E27FC236}">
                <a16:creationId xmlns="" xmlns:a16="http://schemas.microsoft.com/office/drawing/2014/main" id="{00000000-0008-0000-0200-000044000000}"/>
              </a:ext>
            </a:extLst>
          </xdr:cNvPr>
          <xdr:cNvCxnSpPr/>
        </xdr:nvCxnSpPr>
        <xdr:spPr>
          <a:xfrm flipH="1" flipV="1">
            <a:off x="5480960" y="4773387"/>
            <a:ext cx="10883" cy="197575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xnSp macro="">
        <xdr:nvCxnSpPr>
          <xdr:cNvPr id="73" name="72 Conector recto de flecha">
            <a:extLst>
              <a:ext uri="{FF2B5EF4-FFF2-40B4-BE49-F238E27FC236}">
                <a16:creationId xmlns="" xmlns:a16="http://schemas.microsoft.com/office/drawing/2014/main" id="{00000000-0008-0000-0200-000049000000}"/>
              </a:ext>
            </a:extLst>
          </xdr:cNvPr>
          <xdr:cNvCxnSpPr/>
        </xdr:nvCxnSpPr>
        <xdr:spPr>
          <a:xfrm flipV="1">
            <a:off x="6193972" y="6754586"/>
            <a:ext cx="10885" cy="740228"/>
          </a:xfrm>
          <a:prstGeom prst="straightConnector1">
            <a:avLst/>
          </a:prstGeom>
          <a:ln w="19050">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4" name="73 CuadroTexto">
            <a:extLst>
              <a:ext uri="{FF2B5EF4-FFF2-40B4-BE49-F238E27FC236}">
                <a16:creationId xmlns="" xmlns:a16="http://schemas.microsoft.com/office/drawing/2014/main" id="{00000000-0008-0000-0200-00004A000000}"/>
              </a:ext>
            </a:extLst>
          </xdr:cNvPr>
          <xdr:cNvSpPr txBox="1"/>
        </xdr:nvSpPr>
        <xdr:spPr>
          <a:xfrm rot="16200000">
            <a:off x="5823857" y="7037615"/>
            <a:ext cx="522515" cy="1687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500">
                <a:solidFill>
                  <a:schemeClr val="tx2"/>
                </a:solidFill>
              </a:rPr>
              <a:t>Proporción</a:t>
            </a:r>
          </a:p>
        </xdr:txBody>
      </xdr:sp>
    </xdr:grpSp>
    <xdr:clientData/>
  </xdr:twoCellAnchor>
  <xdr:twoCellAnchor>
    <xdr:from>
      <xdr:col>8</xdr:col>
      <xdr:colOff>1335</xdr:colOff>
      <xdr:row>20</xdr:row>
      <xdr:rowOff>99391</xdr:rowOff>
    </xdr:from>
    <xdr:to>
      <xdr:col>9</xdr:col>
      <xdr:colOff>219213</xdr:colOff>
      <xdr:row>24</xdr:row>
      <xdr:rowOff>115957</xdr:rowOff>
    </xdr:to>
    <xdr:sp macro="" textlink="">
      <xdr:nvSpPr>
        <xdr:cNvPr id="31" name="30 Cerrar llave">
          <a:extLst>
            <a:ext uri="{FF2B5EF4-FFF2-40B4-BE49-F238E27FC236}">
              <a16:creationId xmlns="" xmlns:a16="http://schemas.microsoft.com/office/drawing/2014/main" id="{00000000-0008-0000-0200-00001F000000}"/>
            </a:ext>
          </a:extLst>
        </xdr:cNvPr>
        <xdr:cNvSpPr/>
      </xdr:nvSpPr>
      <xdr:spPr>
        <a:xfrm>
          <a:off x="7579922" y="2584174"/>
          <a:ext cx="814226" cy="51352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814760"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814760" h="480392" fill="none">
              <a:moveTo>
                <a:pt x="0" y="0"/>
              </a:moveTo>
              <a:cubicBezTo>
                <a:pt x="349939" y="0"/>
                <a:pt x="633620" y="17922"/>
                <a:pt x="633620" y="40031"/>
              </a:cubicBezTo>
              <a:lnTo>
                <a:pt x="633620" y="200165"/>
              </a:lnTo>
              <a:cubicBezTo>
                <a:pt x="633620" y="222274"/>
                <a:pt x="776032" y="250565"/>
                <a:pt x="810891" y="256761"/>
              </a:cubicBezTo>
              <a:cubicBezTo>
                <a:pt x="845750" y="262957"/>
                <a:pt x="633620" y="258118"/>
                <a:pt x="633620" y="280227"/>
              </a:cubicBezTo>
              <a:lnTo>
                <a:pt x="633620" y="440361"/>
              </a:ln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xdr:twoCellAnchor>
    <xdr:from>
      <xdr:col>9</xdr:col>
      <xdr:colOff>372248</xdr:colOff>
      <xdr:row>20</xdr:row>
      <xdr:rowOff>117666</xdr:rowOff>
    </xdr:from>
    <xdr:to>
      <xdr:col>11</xdr:col>
      <xdr:colOff>24580</xdr:colOff>
      <xdr:row>27</xdr:row>
      <xdr:rowOff>113686</xdr:rowOff>
    </xdr:to>
    <xdr:sp macro="" textlink="">
      <xdr:nvSpPr>
        <xdr:cNvPr id="57" name="30 Cerrar llave">
          <a:extLst>
            <a:ext uri="{FF2B5EF4-FFF2-40B4-BE49-F238E27FC236}">
              <a16:creationId xmlns="" xmlns:a16="http://schemas.microsoft.com/office/drawing/2014/main" id="{00000000-0008-0000-0200-000039000000}"/>
            </a:ext>
          </a:extLst>
        </xdr:cNvPr>
        <xdr:cNvSpPr/>
      </xdr:nvSpPr>
      <xdr:spPr>
        <a:xfrm rot="10800000">
          <a:off x="8551458" y="2575731"/>
          <a:ext cx="528017" cy="856342"/>
        </a:xfrm>
        <a:custGeom>
          <a:avLst/>
          <a:gdLst>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7" fmla="*/ 0 w 1267239"/>
            <a:gd name="connsiteY7" fmla="*/ 0 h 480392"/>
            <a:gd name="connsiteX0" fmla="*/ 0 w 1267239"/>
            <a:gd name="connsiteY0" fmla="*/ 0 h 480392"/>
            <a:gd name="connsiteX1" fmla="*/ 633620 w 1267239"/>
            <a:gd name="connsiteY1" fmla="*/ 40031 h 480392"/>
            <a:gd name="connsiteX2" fmla="*/ 633620 w 1267239"/>
            <a:gd name="connsiteY2" fmla="*/ 200165 h 480392"/>
            <a:gd name="connsiteX3" fmla="*/ 1267240 w 1267239"/>
            <a:gd name="connsiteY3" fmla="*/ 240196 h 480392"/>
            <a:gd name="connsiteX4" fmla="*/ 633620 w 1267239"/>
            <a:gd name="connsiteY4" fmla="*/ 280227 h 480392"/>
            <a:gd name="connsiteX5" fmla="*/ 633620 w 1267239"/>
            <a:gd name="connsiteY5" fmla="*/ 440361 h 480392"/>
            <a:gd name="connsiteX6" fmla="*/ 0 w 1267239"/>
            <a:gd name="connsiteY6" fmla="*/ 480392 h 480392"/>
            <a:gd name="connsiteX0" fmla="*/ 0 w 1267240"/>
            <a:gd name="connsiteY0" fmla="*/ 0 h 480392"/>
            <a:gd name="connsiteX1" fmla="*/ 633620 w 1267240"/>
            <a:gd name="connsiteY1" fmla="*/ 40031 h 480392"/>
            <a:gd name="connsiteX2" fmla="*/ 633620 w 1267240"/>
            <a:gd name="connsiteY2" fmla="*/ 200165 h 480392"/>
            <a:gd name="connsiteX3" fmla="*/ 1267240 w 1267240"/>
            <a:gd name="connsiteY3" fmla="*/ 240196 h 480392"/>
            <a:gd name="connsiteX4" fmla="*/ 633620 w 1267240"/>
            <a:gd name="connsiteY4" fmla="*/ 280227 h 480392"/>
            <a:gd name="connsiteX5" fmla="*/ 633620 w 1267240"/>
            <a:gd name="connsiteY5" fmla="*/ 440361 h 480392"/>
            <a:gd name="connsiteX6" fmla="*/ 0 w 1267240"/>
            <a:gd name="connsiteY6" fmla="*/ 480392 h 480392"/>
            <a:gd name="connsiteX7" fmla="*/ 0 w 1267240"/>
            <a:gd name="connsiteY7" fmla="*/ 0 h 480392"/>
            <a:gd name="connsiteX0" fmla="*/ 0 w 1267240"/>
            <a:gd name="connsiteY0" fmla="*/ 0 h 480392"/>
            <a:gd name="connsiteX1" fmla="*/ 633620 w 1267240"/>
            <a:gd name="connsiteY1" fmla="*/ 40031 h 480392"/>
            <a:gd name="connsiteX2" fmla="*/ 633620 w 1267240"/>
            <a:gd name="connsiteY2" fmla="*/ 200165 h 480392"/>
            <a:gd name="connsiteX3" fmla="*/ 960783 w 1267240"/>
            <a:gd name="connsiteY3" fmla="*/ 256761 h 480392"/>
            <a:gd name="connsiteX4" fmla="*/ 633620 w 1267240"/>
            <a:gd name="connsiteY4" fmla="*/ 280227 h 480392"/>
            <a:gd name="connsiteX5" fmla="*/ 633620 w 1267240"/>
            <a:gd name="connsiteY5" fmla="*/ 440361 h 480392"/>
            <a:gd name="connsiteX6" fmla="*/ 0 w 1267240"/>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459655 w 960783"/>
            <a:gd name="connsiteY3" fmla="*/ 246394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936865 w 960783"/>
            <a:gd name="connsiteY3" fmla="*/ 255689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960783"/>
            <a:gd name="connsiteY0" fmla="*/ 0 h 480392"/>
            <a:gd name="connsiteX1" fmla="*/ 633620 w 960783"/>
            <a:gd name="connsiteY1" fmla="*/ 40031 h 480392"/>
            <a:gd name="connsiteX2" fmla="*/ 633620 w 960783"/>
            <a:gd name="connsiteY2" fmla="*/ 200165 h 480392"/>
            <a:gd name="connsiteX3" fmla="*/ 741087 w 960783"/>
            <a:gd name="connsiteY3" fmla="*/ 258787 h 480392"/>
            <a:gd name="connsiteX4" fmla="*/ 633620 w 960783"/>
            <a:gd name="connsiteY4" fmla="*/ 280227 h 480392"/>
            <a:gd name="connsiteX5" fmla="*/ 633620 w 960783"/>
            <a:gd name="connsiteY5" fmla="*/ 440361 h 480392"/>
            <a:gd name="connsiteX6" fmla="*/ 0 w 960783"/>
            <a:gd name="connsiteY6" fmla="*/ 480392 h 480392"/>
            <a:gd name="connsiteX7" fmla="*/ 0 w 960783"/>
            <a:gd name="connsiteY7" fmla="*/ 0 h 480392"/>
            <a:gd name="connsiteX0" fmla="*/ 0 w 960783"/>
            <a:gd name="connsiteY0" fmla="*/ 0 h 480392"/>
            <a:gd name="connsiteX1" fmla="*/ 633620 w 960783"/>
            <a:gd name="connsiteY1" fmla="*/ 40031 h 480392"/>
            <a:gd name="connsiteX2" fmla="*/ 633620 w 960783"/>
            <a:gd name="connsiteY2" fmla="*/ 200165 h 480392"/>
            <a:gd name="connsiteX3" fmla="*/ 960783 w 960783"/>
            <a:gd name="connsiteY3" fmla="*/ 256761 h 480392"/>
            <a:gd name="connsiteX4" fmla="*/ 633620 w 960783"/>
            <a:gd name="connsiteY4" fmla="*/ 280227 h 480392"/>
            <a:gd name="connsiteX5" fmla="*/ 633620 w 960783"/>
            <a:gd name="connsiteY5" fmla="*/ 440361 h 480392"/>
            <a:gd name="connsiteX6" fmla="*/ 0 w 960783"/>
            <a:gd name="connsiteY6" fmla="*/ 480392 h 480392"/>
            <a:gd name="connsiteX0" fmla="*/ 0 w 810891"/>
            <a:gd name="connsiteY0" fmla="*/ 0 h 480392"/>
            <a:gd name="connsiteX1" fmla="*/ 633620 w 810891"/>
            <a:gd name="connsiteY1" fmla="*/ 40031 h 480392"/>
            <a:gd name="connsiteX2" fmla="*/ 633620 w 810891"/>
            <a:gd name="connsiteY2" fmla="*/ 200165 h 480392"/>
            <a:gd name="connsiteX3" fmla="*/ 741087 w 810891"/>
            <a:gd name="connsiteY3" fmla="*/ 258787 h 480392"/>
            <a:gd name="connsiteX4" fmla="*/ 633620 w 810891"/>
            <a:gd name="connsiteY4" fmla="*/ 280227 h 480392"/>
            <a:gd name="connsiteX5" fmla="*/ 633620 w 810891"/>
            <a:gd name="connsiteY5" fmla="*/ 440361 h 480392"/>
            <a:gd name="connsiteX6" fmla="*/ 0 w 810891"/>
            <a:gd name="connsiteY6" fmla="*/ 480392 h 480392"/>
            <a:gd name="connsiteX7" fmla="*/ 0 w 810891"/>
            <a:gd name="connsiteY7" fmla="*/ 0 h 480392"/>
            <a:gd name="connsiteX0" fmla="*/ 0 w 810891"/>
            <a:gd name="connsiteY0" fmla="*/ 0 h 480392"/>
            <a:gd name="connsiteX1" fmla="*/ 633620 w 810891"/>
            <a:gd name="connsiteY1" fmla="*/ 40031 h 480392"/>
            <a:gd name="connsiteX2" fmla="*/ 633620 w 810891"/>
            <a:gd name="connsiteY2" fmla="*/ 200165 h 480392"/>
            <a:gd name="connsiteX3" fmla="*/ 810891 w 810891"/>
            <a:gd name="connsiteY3" fmla="*/ 256761 h 480392"/>
            <a:gd name="connsiteX4" fmla="*/ 633620 w 810891"/>
            <a:gd name="connsiteY4" fmla="*/ 280227 h 480392"/>
            <a:gd name="connsiteX5" fmla="*/ 633620 w 810891"/>
            <a:gd name="connsiteY5" fmla="*/ 440361 h 480392"/>
            <a:gd name="connsiteX6" fmla="*/ 0 w 810891"/>
            <a:gd name="connsiteY6" fmla="*/ 480392 h 480392"/>
            <a:gd name="connsiteX0" fmla="*/ 0 w 814760"/>
            <a:gd name="connsiteY0" fmla="*/ 0 h 480392"/>
            <a:gd name="connsiteX1" fmla="*/ 633620 w 814760"/>
            <a:gd name="connsiteY1" fmla="*/ 40031 h 480392"/>
            <a:gd name="connsiteX2" fmla="*/ 633620 w 814760"/>
            <a:gd name="connsiteY2" fmla="*/ 200165 h 480392"/>
            <a:gd name="connsiteX3" fmla="*/ 741087 w 814760"/>
            <a:gd name="connsiteY3" fmla="*/ 258787 h 480392"/>
            <a:gd name="connsiteX4" fmla="*/ 633620 w 814760"/>
            <a:gd name="connsiteY4" fmla="*/ 280227 h 480392"/>
            <a:gd name="connsiteX5" fmla="*/ 633620 w 814760"/>
            <a:gd name="connsiteY5" fmla="*/ 440361 h 480392"/>
            <a:gd name="connsiteX6" fmla="*/ 0 w 814760"/>
            <a:gd name="connsiteY6" fmla="*/ 480392 h 480392"/>
            <a:gd name="connsiteX7" fmla="*/ 0 w 814760"/>
            <a:gd name="connsiteY7" fmla="*/ 0 h 480392"/>
            <a:gd name="connsiteX0" fmla="*/ 0 w 814760"/>
            <a:gd name="connsiteY0" fmla="*/ 0 h 480392"/>
            <a:gd name="connsiteX1" fmla="*/ 633620 w 814760"/>
            <a:gd name="connsiteY1" fmla="*/ 40031 h 480392"/>
            <a:gd name="connsiteX2" fmla="*/ 633620 w 814760"/>
            <a:gd name="connsiteY2" fmla="*/ 200165 h 480392"/>
            <a:gd name="connsiteX3" fmla="*/ 810891 w 814760"/>
            <a:gd name="connsiteY3" fmla="*/ 256761 h 480392"/>
            <a:gd name="connsiteX4" fmla="*/ 633620 w 814760"/>
            <a:gd name="connsiteY4" fmla="*/ 280227 h 480392"/>
            <a:gd name="connsiteX5" fmla="*/ 633620 w 814760"/>
            <a:gd name="connsiteY5" fmla="*/ 440361 h 480392"/>
            <a:gd name="connsiteX6" fmla="*/ 0 w 814760"/>
            <a:gd name="connsiteY6" fmla="*/ 480392 h 480392"/>
            <a:gd name="connsiteX0" fmla="*/ 0 w 1204323"/>
            <a:gd name="connsiteY0" fmla="*/ 0 h 480392"/>
            <a:gd name="connsiteX1" fmla="*/ 633620 w 1204323"/>
            <a:gd name="connsiteY1" fmla="*/ 40031 h 480392"/>
            <a:gd name="connsiteX2" fmla="*/ 633620 w 1204323"/>
            <a:gd name="connsiteY2" fmla="*/ 200165 h 480392"/>
            <a:gd name="connsiteX3" fmla="*/ 741087 w 1204323"/>
            <a:gd name="connsiteY3" fmla="*/ 258787 h 480392"/>
            <a:gd name="connsiteX4" fmla="*/ 633620 w 1204323"/>
            <a:gd name="connsiteY4" fmla="*/ 280227 h 480392"/>
            <a:gd name="connsiteX5" fmla="*/ 633620 w 1204323"/>
            <a:gd name="connsiteY5" fmla="*/ 440361 h 480392"/>
            <a:gd name="connsiteX6" fmla="*/ 0 w 1204323"/>
            <a:gd name="connsiteY6" fmla="*/ 480392 h 480392"/>
            <a:gd name="connsiteX7" fmla="*/ 0 w 1204323"/>
            <a:gd name="connsiteY7" fmla="*/ 0 h 480392"/>
            <a:gd name="connsiteX0" fmla="*/ 0 w 1204323"/>
            <a:gd name="connsiteY0" fmla="*/ 0 h 480392"/>
            <a:gd name="connsiteX1" fmla="*/ 633620 w 1204323"/>
            <a:gd name="connsiteY1" fmla="*/ 40031 h 480392"/>
            <a:gd name="connsiteX2" fmla="*/ 633620 w 1204323"/>
            <a:gd name="connsiteY2" fmla="*/ 200165 h 480392"/>
            <a:gd name="connsiteX3" fmla="*/ 1202872 w 1204323"/>
            <a:gd name="connsiteY3" fmla="*/ 317089 h 480392"/>
            <a:gd name="connsiteX4" fmla="*/ 633620 w 1204323"/>
            <a:gd name="connsiteY4" fmla="*/ 280227 h 480392"/>
            <a:gd name="connsiteX5" fmla="*/ 633620 w 1204323"/>
            <a:gd name="connsiteY5" fmla="*/ 440361 h 480392"/>
            <a:gd name="connsiteX6" fmla="*/ 0 w 1204323"/>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0 w 1202872"/>
            <a:gd name="connsiteY2" fmla="*/ 200165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2"/>
            <a:gd name="connsiteY0" fmla="*/ 0 h 480392"/>
            <a:gd name="connsiteX1" fmla="*/ 633620 w 1202872"/>
            <a:gd name="connsiteY1" fmla="*/ 40031 h 480392"/>
            <a:gd name="connsiteX2" fmla="*/ 633620 w 1202872"/>
            <a:gd name="connsiteY2" fmla="*/ 200165 h 480392"/>
            <a:gd name="connsiteX3" fmla="*/ 741087 w 1202872"/>
            <a:gd name="connsiteY3" fmla="*/ 258787 h 480392"/>
            <a:gd name="connsiteX4" fmla="*/ 633620 w 1202872"/>
            <a:gd name="connsiteY4" fmla="*/ 280227 h 480392"/>
            <a:gd name="connsiteX5" fmla="*/ 633620 w 1202872"/>
            <a:gd name="connsiteY5" fmla="*/ 440361 h 480392"/>
            <a:gd name="connsiteX6" fmla="*/ 0 w 1202872"/>
            <a:gd name="connsiteY6" fmla="*/ 480392 h 480392"/>
            <a:gd name="connsiteX7" fmla="*/ 0 w 1202872"/>
            <a:gd name="connsiteY7" fmla="*/ 0 h 480392"/>
            <a:gd name="connsiteX0" fmla="*/ 0 w 1202872"/>
            <a:gd name="connsiteY0" fmla="*/ 0 h 480392"/>
            <a:gd name="connsiteX1" fmla="*/ 633620 w 1202872"/>
            <a:gd name="connsiteY1" fmla="*/ 40031 h 480392"/>
            <a:gd name="connsiteX2" fmla="*/ 633621 w 1202872"/>
            <a:gd name="connsiteY2" fmla="*/ 301861 h 480392"/>
            <a:gd name="connsiteX3" fmla="*/ 1202872 w 1202872"/>
            <a:gd name="connsiteY3" fmla="*/ 317089 h 480392"/>
            <a:gd name="connsiteX4" fmla="*/ 633621 w 1202872"/>
            <a:gd name="connsiteY4" fmla="*/ 364687 h 480392"/>
            <a:gd name="connsiteX5" fmla="*/ 633620 w 1202872"/>
            <a:gd name="connsiteY5" fmla="*/ 440361 h 480392"/>
            <a:gd name="connsiteX6" fmla="*/ 0 w 1202872"/>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19622 w 1202879"/>
            <a:gd name="connsiteY4" fmla="*/ 352621 h 480392"/>
            <a:gd name="connsiteX5" fmla="*/ 633620 w 1202879"/>
            <a:gd name="connsiteY5" fmla="*/ 440361 h 480392"/>
            <a:gd name="connsiteX6" fmla="*/ 0 w 1202879"/>
            <a:gd name="connsiteY6" fmla="*/ 480392 h 480392"/>
            <a:gd name="connsiteX0" fmla="*/ 0 w 1202879"/>
            <a:gd name="connsiteY0" fmla="*/ 0 h 480392"/>
            <a:gd name="connsiteX1" fmla="*/ 633620 w 1202879"/>
            <a:gd name="connsiteY1" fmla="*/ 40031 h 480392"/>
            <a:gd name="connsiteX2" fmla="*/ 633620 w 1202879"/>
            <a:gd name="connsiteY2" fmla="*/ 200165 h 480392"/>
            <a:gd name="connsiteX3" fmla="*/ 741087 w 1202879"/>
            <a:gd name="connsiteY3" fmla="*/ 258787 h 480392"/>
            <a:gd name="connsiteX4" fmla="*/ 633620 w 1202879"/>
            <a:gd name="connsiteY4" fmla="*/ 280227 h 480392"/>
            <a:gd name="connsiteX5" fmla="*/ 633620 w 1202879"/>
            <a:gd name="connsiteY5" fmla="*/ 440361 h 480392"/>
            <a:gd name="connsiteX6" fmla="*/ 0 w 1202879"/>
            <a:gd name="connsiteY6" fmla="*/ 480392 h 480392"/>
            <a:gd name="connsiteX7" fmla="*/ 0 w 1202879"/>
            <a:gd name="connsiteY7" fmla="*/ 0 h 480392"/>
            <a:gd name="connsiteX0" fmla="*/ 0 w 1202879"/>
            <a:gd name="connsiteY0" fmla="*/ 0 h 480392"/>
            <a:gd name="connsiteX1" fmla="*/ 633620 w 1202879"/>
            <a:gd name="connsiteY1" fmla="*/ 40031 h 480392"/>
            <a:gd name="connsiteX2" fmla="*/ 633621 w 1202879"/>
            <a:gd name="connsiteY2" fmla="*/ 301861 h 480392"/>
            <a:gd name="connsiteX3" fmla="*/ 1202872 w 1202879"/>
            <a:gd name="connsiteY3" fmla="*/ 317089 h 480392"/>
            <a:gd name="connsiteX4" fmla="*/ 647622 w 1202879"/>
            <a:gd name="connsiteY4" fmla="*/ 342279 h 480392"/>
            <a:gd name="connsiteX5" fmla="*/ 633620 w 1202879"/>
            <a:gd name="connsiteY5" fmla="*/ 440361 h 480392"/>
            <a:gd name="connsiteX6" fmla="*/ 0 w 1202879"/>
            <a:gd name="connsiteY6" fmla="*/ 480392 h 4803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02879" h="480392" stroke="0" extrusionOk="0">
              <a:moveTo>
                <a:pt x="0" y="0"/>
              </a:moveTo>
              <a:cubicBezTo>
                <a:pt x="349939" y="0"/>
                <a:pt x="633620" y="17922"/>
                <a:pt x="633620" y="40031"/>
              </a:cubicBezTo>
              <a:lnTo>
                <a:pt x="633620" y="200165"/>
              </a:lnTo>
              <a:cubicBezTo>
                <a:pt x="633620" y="222274"/>
                <a:pt x="391148" y="258787"/>
                <a:pt x="741087" y="258787"/>
              </a:cubicBezTo>
              <a:cubicBezTo>
                <a:pt x="391148" y="258787"/>
                <a:pt x="633620" y="258118"/>
                <a:pt x="633620" y="280227"/>
              </a:cubicBezTo>
              <a:lnTo>
                <a:pt x="633620" y="440361"/>
              </a:lnTo>
              <a:cubicBezTo>
                <a:pt x="633620" y="462470"/>
                <a:pt x="349939" y="480392"/>
                <a:pt x="0" y="480392"/>
              </a:cubicBezTo>
              <a:lnTo>
                <a:pt x="0" y="0"/>
              </a:lnTo>
              <a:close/>
            </a:path>
            <a:path w="1202879" h="480392" fill="none">
              <a:moveTo>
                <a:pt x="0" y="0"/>
              </a:moveTo>
              <a:cubicBezTo>
                <a:pt x="349939" y="0"/>
                <a:pt x="633620" y="17922"/>
                <a:pt x="633620" y="40031"/>
              </a:cubicBezTo>
              <a:cubicBezTo>
                <a:pt x="633620" y="127308"/>
                <a:pt x="633621" y="214584"/>
                <a:pt x="633621" y="301861"/>
              </a:cubicBezTo>
              <a:cubicBezTo>
                <a:pt x="633621" y="323970"/>
                <a:pt x="1200539" y="310353"/>
                <a:pt x="1202872" y="317089"/>
              </a:cubicBezTo>
              <a:cubicBezTo>
                <a:pt x="1205205" y="323825"/>
                <a:pt x="647622" y="320170"/>
                <a:pt x="647622" y="342279"/>
              </a:cubicBezTo>
              <a:cubicBezTo>
                <a:pt x="647622" y="367504"/>
                <a:pt x="633620" y="415136"/>
                <a:pt x="633620" y="440361"/>
              </a:cubicBezTo>
              <a:cubicBezTo>
                <a:pt x="633620" y="462470"/>
                <a:pt x="349939" y="480392"/>
                <a:pt x="0" y="480392"/>
              </a:cubicBezTo>
            </a:path>
          </a:pathLst>
        </a:cu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editAs="oneCell">
        <xdr:from>
          <xdr:col>8</xdr:col>
          <xdr:colOff>447675</xdr:colOff>
          <xdr:row>17</xdr:row>
          <xdr:rowOff>19050</xdr:rowOff>
        </xdr:from>
        <xdr:to>
          <xdr:col>10</xdr:col>
          <xdr:colOff>142875</xdr:colOff>
          <xdr:row>18</xdr:row>
          <xdr:rowOff>104775</xdr:rowOff>
        </xdr:to>
        <xdr:sp macro="" textlink="">
          <xdr:nvSpPr>
            <xdr:cNvPr id="1351" name="Option Button 327" hidden="1">
              <a:extLst>
                <a:ext uri="{63B3BB69-23CF-44E3-9099-C40C66FF867C}">
                  <a14:compatExt spid="_x0000_s13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Met estandar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17</xdr:row>
          <xdr:rowOff>9525</xdr:rowOff>
        </xdr:from>
        <xdr:to>
          <xdr:col>12</xdr:col>
          <xdr:colOff>28575</xdr:colOff>
          <xdr:row>18</xdr:row>
          <xdr:rowOff>104775</xdr:rowOff>
        </xdr:to>
        <xdr:sp macro="" textlink="">
          <xdr:nvSpPr>
            <xdr:cNvPr id="1352" name="Option Button 328" hidden="1">
              <a:extLst>
                <a:ext uri="{63B3BB69-23CF-44E3-9099-C40C66FF867C}">
                  <a14:compatExt spid="_x0000_s13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Met X-Y</a:t>
              </a:r>
            </a:p>
          </xdr:txBody>
        </xdr:sp>
        <xdr:clientData/>
      </xdr:twoCellAnchor>
    </mc:Choice>
    <mc:Fallback/>
  </mc:AlternateContent>
  <xdr:twoCellAnchor editAs="oneCell">
    <xdr:from>
      <xdr:col>7</xdr:col>
      <xdr:colOff>426983</xdr:colOff>
      <xdr:row>171</xdr:row>
      <xdr:rowOff>11439</xdr:rowOff>
    </xdr:from>
    <xdr:to>
      <xdr:col>10</xdr:col>
      <xdr:colOff>81461</xdr:colOff>
      <xdr:row>175</xdr:row>
      <xdr:rowOff>39415</xdr:rowOff>
    </xdr:to>
    <xdr:pic>
      <xdr:nvPicPr>
        <xdr:cNvPr id="36" name="35 Imagen">
          <a:extLst>
            <a:ext uri="{FF2B5EF4-FFF2-40B4-BE49-F238E27FC236}">
              <a16:creationId xmlns="" xmlns:a16="http://schemas.microsoft.com/office/drawing/2014/main" id="{00000000-0008-0000-0200-000024000000}"/>
            </a:ext>
          </a:extLst>
        </xdr:cNvPr>
        <xdr:cNvPicPr>
          <a:picLocks noChangeAspect="1"/>
        </xdr:cNvPicPr>
      </xdr:nvPicPr>
      <xdr:blipFill>
        <a:blip xmlns:r="http://schemas.openxmlformats.org/officeDocument/2006/relationships" r:embed="rId10"/>
        <a:stretch>
          <a:fillRect/>
        </a:stretch>
      </xdr:blipFill>
      <xdr:spPr>
        <a:xfrm>
          <a:off x="7570733" y="21354084"/>
          <a:ext cx="1299202" cy="515301"/>
        </a:xfrm>
        <a:prstGeom prst="rect">
          <a:avLst/>
        </a:prstGeom>
      </xdr:spPr>
    </xdr:pic>
    <xdr:clientData/>
  </xdr:twoCellAnchor>
  <xdr:twoCellAnchor editAs="oneCell">
    <xdr:from>
      <xdr:col>7</xdr:col>
      <xdr:colOff>430530</xdr:colOff>
      <xdr:row>175</xdr:row>
      <xdr:rowOff>69683</xdr:rowOff>
    </xdr:from>
    <xdr:to>
      <xdr:col>10</xdr:col>
      <xdr:colOff>83820</xdr:colOff>
      <xdr:row>181</xdr:row>
      <xdr:rowOff>37497</xdr:rowOff>
    </xdr:to>
    <xdr:pic>
      <xdr:nvPicPr>
        <xdr:cNvPr id="37" name="36 Imagen">
          <a:extLst>
            <a:ext uri="{FF2B5EF4-FFF2-40B4-BE49-F238E27FC236}">
              <a16:creationId xmlns="" xmlns:a16="http://schemas.microsoft.com/office/drawing/2014/main" id="{00000000-0008-0000-0200-000025000000}"/>
            </a:ext>
          </a:extLst>
        </xdr:cNvPr>
        <xdr:cNvPicPr>
          <a:picLocks noChangeAspect="1"/>
        </xdr:cNvPicPr>
      </xdr:nvPicPr>
      <xdr:blipFill>
        <a:blip xmlns:r="http://schemas.openxmlformats.org/officeDocument/2006/relationships" r:embed="rId11"/>
        <a:stretch>
          <a:fillRect/>
        </a:stretch>
      </xdr:blipFill>
      <xdr:spPr>
        <a:xfrm>
          <a:off x="7557858" y="22318769"/>
          <a:ext cx="1295531" cy="7166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14</xdr:row>
          <xdr:rowOff>76200</xdr:rowOff>
        </xdr:from>
        <xdr:to>
          <xdr:col>12</xdr:col>
          <xdr:colOff>695325</xdr:colOff>
          <xdr:row>15</xdr:row>
          <xdr:rowOff>142875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16</xdr:row>
          <xdr:rowOff>66675</xdr:rowOff>
        </xdr:from>
        <xdr:to>
          <xdr:col>12</xdr:col>
          <xdr:colOff>695325</xdr:colOff>
          <xdr:row>17</xdr:row>
          <xdr:rowOff>133350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18</xdr:row>
          <xdr:rowOff>28575</xdr:rowOff>
        </xdr:from>
        <xdr:to>
          <xdr:col>12</xdr:col>
          <xdr:colOff>695325</xdr:colOff>
          <xdr:row>19</xdr:row>
          <xdr:rowOff>85725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0.75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19</xdr:row>
          <xdr:rowOff>171450</xdr:rowOff>
        </xdr:from>
        <xdr:to>
          <xdr:col>12</xdr:col>
          <xdr:colOff>695325</xdr:colOff>
          <xdr:row>21</xdr:row>
          <xdr:rowOff>47625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1.00</a:t>
              </a:r>
            </a:p>
          </xdr:txBody>
        </xdr:sp>
        <xdr:clientData fPrintsWithSheet="0"/>
      </xdr:twoCellAnchor>
    </mc:Choice>
    <mc:Fallback/>
  </mc:AlternateContent>
  <xdr:twoCellAnchor editAs="oneCell">
    <xdr:from>
      <xdr:col>24</xdr:col>
      <xdr:colOff>412401</xdr:colOff>
      <xdr:row>8</xdr:row>
      <xdr:rowOff>114530</xdr:rowOff>
    </xdr:from>
    <xdr:to>
      <xdr:col>25</xdr:col>
      <xdr:colOff>1676136</xdr:colOff>
      <xdr:row>19</xdr:row>
      <xdr:rowOff>97521</xdr:rowOff>
    </xdr:to>
    <xdr:pic>
      <xdr:nvPicPr>
        <xdr:cNvPr id="4" name="3 Imagen">
          <a:extLst>
            <a:ext uri="{FF2B5EF4-FFF2-40B4-BE49-F238E27FC236}">
              <a16:creationId xmlns=""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1624687" y="1638530"/>
          <a:ext cx="2978235" cy="2078491"/>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47625</xdr:colOff>
          <xdr:row>2</xdr:row>
          <xdr:rowOff>9525</xdr:rowOff>
        </xdr:from>
        <xdr:to>
          <xdr:col>12</xdr:col>
          <xdr:colOff>714375</xdr:colOff>
          <xdr:row>3</xdr:row>
          <xdr:rowOff>142875</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ea typeface="Calibri"/>
                  <a:cs typeface="Calibri"/>
                </a:rPr>
                <a:t>VACIAR</a:t>
              </a:r>
            </a:p>
          </xdr:txBody>
        </xdr:sp>
        <xdr:clientData fPrintsWithSheet="0"/>
      </xdr:twoCellAnchor>
    </mc:Choice>
    <mc:Fallback/>
  </mc:AlternateContent>
  <xdr:twoCellAnchor>
    <xdr:from>
      <xdr:col>2</xdr:col>
      <xdr:colOff>445190</xdr:colOff>
      <xdr:row>32</xdr:row>
      <xdr:rowOff>34108</xdr:rowOff>
    </xdr:from>
    <xdr:to>
      <xdr:col>10</xdr:col>
      <xdr:colOff>26033</xdr:colOff>
      <xdr:row>40</xdr:row>
      <xdr:rowOff>151130</xdr:rowOff>
    </xdr:to>
    <xdr:grpSp>
      <xdr:nvGrpSpPr>
        <xdr:cNvPr id="11273" name="11272 Grupo">
          <a:extLst>
            <a:ext uri="{FF2B5EF4-FFF2-40B4-BE49-F238E27FC236}">
              <a16:creationId xmlns="" xmlns:a16="http://schemas.microsoft.com/office/drawing/2014/main" id="{00000000-0008-0000-0300-0000092C0000}"/>
            </a:ext>
          </a:extLst>
        </xdr:cNvPr>
        <xdr:cNvGrpSpPr/>
      </xdr:nvGrpSpPr>
      <xdr:grpSpPr>
        <a:xfrm>
          <a:off x="1631260" y="6149986"/>
          <a:ext cx="3119173" cy="1389231"/>
          <a:chOff x="724569" y="6108126"/>
          <a:chExt cx="3024497" cy="1406561"/>
        </a:xfrm>
      </xdr:grpSpPr>
      <xdr:grpSp>
        <xdr:nvGrpSpPr>
          <xdr:cNvPr id="11" name="10 Grupo">
            <a:extLst>
              <a:ext uri="{FF2B5EF4-FFF2-40B4-BE49-F238E27FC236}">
                <a16:creationId xmlns="" xmlns:a16="http://schemas.microsoft.com/office/drawing/2014/main" id="{00000000-0008-0000-0300-00000B000000}"/>
              </a:ext>
            </a:extLst>
          </xdr:cNvPr>
          <xdr:cNvGrpSpPr/>
        </xdr:nvGrpSpPr>
        <xdr:grpSpPr>
          <a:xfrm>
            <a:off x="724569" y="6108126"/>
            <a:ext cx="3024497" cy="167067"/>
            <a:chOff x="380924" y="4827241"/>
            <a:chExt cx="3025074" cy="165165"/>
          </a:xfrm>
        </xdr:grpSpPr>
        <xdr:sp macro="" textlink="">
          <xdr:nvSpPr>
            <xdr:cNvPr id="64" name="Rectangle 148">
              <a:extLst>
                <a:ext uri="{FF2B5EF4-FFF2-40B4-BE49-F238E27FC236}">
                  <a16:creationId xmlns="" xmlns:a16="http://schemas.microsoft.com/office/drawing/2014/main" id="{00000000-0008-0000-0300-000040000000}"/>
                </a:ext>
              </a:extLst>
            </xdr:cNvPr>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67" name="Rectangle 148">
              <a:extLst>
                <a:ext uri="{FF2B5EF4-FFF2-40B4-BE49-F238E27FC236}">
                  <a16:creationId xmlns="" xmlns:a16="http://schemas.microsoft.com/office/drawing/2014/main" id="{00000000-0008-0000-0300-000043000000}"/>
                </a:ext>
              </a:extLst>
            </xdr:cNvPr>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68" name="Rectangle 148">
              <a:extLst>
                <a:ext uri="{FF2B5EF4-FFF2-40B4-BE49-F238E27FC236}">
                  <a16:creationId xmlns="" xmlns:a16="http://schemas.microsoft.com/office/drawing/2014/main" id="{00000000-0008-0000-0300-000044000000}"/>
                </a:ext>
              </a:extLst>
            </xdr:cNvPr>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16" name="15 Grupo">
            <a:extLst>
              <a:ext uri="{FF2B5EF4-FFF2-40B4-BE49-F238E27FC236}">
                <a16:creationId xmlns="" xmlns:a16="http://schemas.microsoft.com/office/drawing/2014/main" id="{00000000-0008-0000-0300-000010000000}"/>
              </a:ext>
            </a:extLst>
          </xdr:cNvPr>
          <xdr:cNvGrpSpPr/>
        </xdr:nvGrpSpPr>
        <xdr:grpSpPr>
          <a:xfrm>
            <a:off x="747567" y="6395584"/>
            <a:ext cx="418483" cy="1094465"/>
            <a:chOff x="1364463" y="5054890"/>
            <a:chExt cx="423475" cy="842541"/>
          </a:xfrm>
        </xdr:grpSpPr>
        <xdr:grpSp>
          <xdr:nvGrpSpPr>
            <xdr:cNvPr id="28" name="27 Grupo">
              <a:extLst>
                <a:ext uri="{FF2B5EF4-FFF2-40B4-BE49-F238E27FC236}">
                  <a16:creationId xmlns="" xmlns:a16="http://schemas.microsoft.com/office/drawing/2014/main" id="{00000000-0008-0000-0300-00001C000000}"/>
                </a:ext>
              </a:extLst>
            </xdr:cNvPr>
            <xdr:cNvGrpSpPr/>
          </xdr:nvGrpSpPr>
          <xdr:grpSpPr>
            <a:xfrm>
              <a:off x="1557212" y="5054890"/>
              <a:ext cx="230726" cy="675547"/>
              <a:chOff x="5561788" y="18462960"/>
              <a:chExt cx="718709" cy="2052000"/>
            </a:xfrm>
          </xdr:grpSpPr>
          <xdr:cxnSp macro="">
            <xdr:nvCxnSpPr>
              <xdr:cNvPr id="31" name="30 Conector recto">
                <a:extLst>
                  <a:ext uri="{FF2B5EF4-FFF2-40B4-BE49-F238E27FC236}">
                    <a16:creationId xmlns="" xmlns:a16="http://schemas.microsoft.com/office/drawing/2014/main" id="{00000000-0008-0000-0300-00001F000000}"/>
                  </a:ext>
                </a:extLst>
              </xdr:cNvPr>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32" name="31 Conector recto">
                <a:extLst>
                  <a:ext uri="{FF2B5EF4-FFF2-40B4-BE49-F238E27FC236}">
                    <a16:creationId xmlns="" xmlns:a16="http://schemas.microsoft.com/office/drawing/2014/main" id="{00000000-0008-0000-0300-000020000000}"/>
                  </a:ext>
                </a:extLst>
              </xdr:cNvPr>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 name="Rectangle 148">
              <a:extLst>
                <a:ext uri="{FF2B5EF4-FFF2-40B4-BE49-F238E27FC236}">
                  <a16:creationId xmlns="" xmlns:a16="http://schemas.microsoft.com/office/drawing/2014/main" id="{00000000-0008-0000-0300-00001D000000}"/>
                </a:ext>
              </a:extLst>
            </xdr:cNvPr>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30" name="Rectangle 148">
              <a:extLst>
                <a:ext uri="{FF2B5EF4-FFF2-40B4-BE49-F238E27FC236}">
                  <a16:creationId xmlns="" xmlns:a16="http://schemas.microsoft.com/office/drawing/2014/main" id="{00000000-0008-0000-0300-00001E000000}"/>
                </a:ext>
              </a:extLst>
            </xdr:cNvPr>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17" name="16 Grupo">
            <a:extLst>
              <a:ext uri="{FF2B5EF4-FFF2-40B4-BE49-F238E27FC236}">
                <a16:creationId xmlns="" xmlns:a16="http://schemas.microsoft.com/office/drawing/2014/main" id="{00000000-0008-0000-0300-000011000000}"/>
              </a:ext>
            </a:extLst>
          </xdr:cNvPr>
          <xdr:cNvGrpSpPr/>
        </xdr:nvGrpSpPr>
        <xdr:grpSpPr>
          <a:xfrm>
            <a:off x="1602925" y="6373979"/>
            <a:ext cx="1183075" cy="1140708"/>
            <a:chOff x="2080813" y="4914285"/>
            <a:chExt cx="959280" cy="957358"/>
          </a:xfrm>
        </xdr:grpSpPr>
        <xdr:grpSp>
          <xdr:nvGrpSpPr>
            <xdr:cNvPr id="18" name="17 Grupo">
              <a:extLst>
                <a:ext uri="{FF2B5EF4-FFF2-40B4-BE49-F238E27FC236}">
                  <a16:creationId xmlns="" xmlns:a16="http://schemas.microsoft.com/office/drawing/2014/main" id="{00000000-0008-0000-0300-000012000000}"/>
                </a:ext>
              </a:extLst>
            </xdr:cNvPr>
            <xdr:cNvGrpSpPr/>
          </xdr:nvGrpSpPr>
          <xdr:grpSpPr>
            <a:xfrm>
              <a:off x="2274717" y="5095321"/>
              <a:ext cx="570686" cy="594152"/>
              <a:chOff x="7938040" y="18782395"/>
              <a:chExt cx="1808237" cy="1805796"/>
            </a:xfrm>
          </xdr:grpSpPr>
          <xdr:sp macro="" textlink="">
            <xdr:nvSpPr>
              <xdr:cNvPr id="25" name="24 Rectángulo redondeado">
                <a:extLst>
                  <a:ext uri="{FF2B5EF4-FFF2-40B4-BE49-F238E27FC236}">
                    <a16:creationId xmlns="" xmlns:a16="http://schemas.microsoft.com/office/drawing/2014/main" id="{00000000-0008-0000-0300-000019000000}"/>
                  </a:ext>
                </a:extLst>
              </xdr:cNvPr>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26" name="25 Conector recto">
                <a:extLst>
                  <a:ext uri="{FF2B5EF4-FFF2-40B4-BE49-F238E27FC236}">
                    <a16:creationId xmlns="" xmlns:a16="http://schemas.microsoft.com/office/drawing/2014/main" id="{00000000-0008-0000-0300-00001A000000}"/>
                  </a:ext>
                </a:extLst>
              </xdr:cNvPr>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 name="26 Conector recto">
                <a:extLst>
                  <a:ext uri="{FF2B5EF4-FFF2-40B4-BE49-F238E27FC236}">
                    <a16:creationId xmlns="" xmlns:a16="http://schemas.microsoft.com/office/drawing/2014/main" id="{00000000-0008-0000-0300-00001B000000}"/>
                  </a:ext>
                </a:extLst>
              </xdr:cNvPr>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 name="Rectangle 148">
              <a:extLst>
                <a:ext uri="{FF2B5EF4-FFF2-40B4-BE49-F238E27FC236}">
                  <a16:creationId xmlns="" xmlns:a16="http://schemas.microsoft.com/office/drawing/2014/main" id="{00000000-0008-0000-0300-000013000000}"/>
                </a:ext>
              </a:extLst>
            </xdr:cNvPr>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20" name="Rectangle 148">
              <a:extLst>
                <a:ext uri="{FF2B5EF4-FFF2-40B4-BE49-F238E27FC236}">
                  <a16:creationId xmlns="" xmlns:a16="http://schemas.microsoft.com/office/drawing/2014/main" id="{00000000-0008-0000-0300-000014000000}"/>
                </a:ext>
              </a:extLst>
            </xdr:cNvPr>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21" name="Rectangle 148">
              <a:extLst>
                <a:ext uri="{FF2B5EF4-FFF2-40B4-BE49-F238E27FC236}">
                  <a16:creationId xmlns="" xmlns:a16="http://schemas.microsoft.com/office/drawing/2014/main" id="{00000000-0008-0000-0300-000015000000}"/>
                </a:ext>
              </a:extLst>
            </xdr:cNvPr>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22" name="Rectangle 148">
              <a:extLst>
                <a:ext uri="{FF2B5EF4-FFF2-40B4-BE49-F238E27FC236}">
                  <a16:creationId xmlns="" xmlns:a16="http://schemas.microsoft.com/office/drawing/2014/main" id="{00000000-0008-0000-0300-000016000000}"/>
                </a:ext>
              </a:extLst>
            </xdr:cNvPr>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23" name="Rectangle 148">
              <a:extLst>
                <a:ext uri="{FF2B5EF4-FFF2-40B4-BE49-F238E27FC236}">
                  <a16:creationId xmlns="" xmlns:a16="http://schemas.microsoft.com/office/drawing/2014/main" id="{00000000-0008-0000-0300-000017000000}"/>
                </a:ext>
              </a:extLst>
            </xdr:cNvPr>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24" name="Rectangle 148">
              <a:extLst>
                <a:ext uri="{FF2B5EF4-FFF2-40B4-BE49-F238E27FC236}">
                  <a16:creationId xmlns="" xmlns:a16="http://schemas.microsoft.com/office/drawing/2014/main" id="{00000000-0008-0000-0300-000018000000}"/>
                </a:ext>
              </a:extLst>
            </xdr:cNvPr>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11272" name="11271 Grupo">
            <a:extLst>
              <a:ext uri="{FF2B5EF4-FFF2-40B4-BE49-F238E27FC236}">
                <a16:creationId xmlns="" xmlns:a16="http://schemas.microsoft.com/office/drawing/2014/main" id="{00000000-0008-0000-0300-0000082C0000}"/>
              </a:ext>
            </a:extLst>
          </xdr:cNvPr>
          <xdr:cNvGrpSpPr/>
        </xdr:nvGrpSpPr>
        <xdr:grpSpPr>
          <a:xfrm>
            <a:off x="3220672" y="6394449"/>
            <a:ext cx="457222" cy="1096736"/>
            <a:chOff x="3692690" y="4419599"/>
            <a:chExt cx="457222" cy="1114927"/>
          </a:xfrm>
        </xdr:grpSpPr>
        <xdr:sp macro="" textlink="">
          <xdr:nvSpPr>
            <xdr:cNvPr id="71" name="Rectangle 148">
              <a:extLst>
                <a:ext uri="{FF2B5EF4-FFF2-40B4-BE49-F238E27FC236}">
                  <a16:creationId xmlns="" xmlns:a16="http://schemas.microsoft.com/office/drawing/2014/main" id="{00000000-0008-0000-0300-000047000000}"/>
                </a:ext>
              </a:extLst>
            </xdr:cNvPr>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72" name="Rectangle 148">
              <a:extLst>
                <a:ext uri="{FF2B5EF4-FFF2-40B4-BE49-F238E27FC236}">
                  <a16:creationId xmlns="" xmlns:a16="http://schemas.microsoft.com/office/drawing/2014/main" id="{00000000-0008-0000-0300-000048000000}"/>
                </a:ext>
              </a:extLst>
            </xdr:cNvPr>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11266" name="11265 Grupo">
              <a:extLst>
                <a:ext uri="{FF2B5EF4-FFF2-40B4-BE49-F238E27FC236}">
                  <a16:creationId xmlns="" xmlns:a16="http://schemas.microsoft.com/office/drawing/2014/main" id="{00000000-0008-0000-0300-0000022C0000}"/>
                </a:ext>
              </a:extLst>
            </xdr:cNvPr>
            <xdr:cNvGrpSpPr/>
          </xdr:nvGrpSpPr>
          <xdr:grpSpPr>
            <a:xfrm>
              <a:off x="3868006" y="4419599"/>
              <a:ext cx="228942" cy="1114927"/>
              <a:chOff x="3876036" y="4419599"/>
              <a:chExt cx="228942" cy="616867"/>
            </a:xfrm>
          </xdr:grpSpPr>
          <xdr:cxnSp macro="">
            <xdr:nvCxnSpPr>
              <xdr:cNvPr id="73" name="72 Conector recto">
                <a:extLst>
                  <a:ext uri="{FF2B5EF4-FFF2-40B4-BE49-F238E27FC236}">
                    <a16:creationId xmlns="" xmlns:a16="http://schemas.microsoft.com/office/drawing/2014/main" id="{00000000-0008-0000-0300-000049000000}"/>
                  </a:ext>
                </a:extLst>
              </xdr:cNvPr>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 name="73 Conector recto">
                <a:extLst>
                  <a:ext uri="{FF2B5EF4-FFF2-40B4-BE49-F238E27FC236}">
                    <a16:creationId xmlns="" xmlns:a16="http://schemas.microsoft.com/office/drawing/2014/main" id="{00000000-0008-0000-0300-00004A000000}"/>
                  </a:ext>
                </a:extLst>
              </xdr:cNvPr>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9" name="78 Conector recto">
                <a:extLst>
                  <a:ext uri="{FF2B5EF4-FFF2-40B4-BE49-F238E27FC236}">
                    <a16:creationId xmlns="" xmlns:a16="http://schemas.microsoft.com/office/drawing/2014/main" id="{00000000-0008-0000-0300-00004F000000}"/>
                  </a:ext>
                </a:extLst>
              </xdr:cNvPr>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5" name="Rectangle 148">
              <a:extLst>
                <a:ext uri="{FF2B5EF4-FFF2-40B4-BE49-F238E27FC236}">
                  <a16:creationId xmlns="" xmlns:a16="http://schemas.microsoft.com/office/drawing/2014/main" id="{00000000-0008-0000-0300-000055000000}"/>
                </a:ext>
              </a:extLst>
            </xdr:cNvPr>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twoCellAnchor>
    <xdr:from>
      <xdr:col>2</xdr:col>
      <xdr:colOff>414131</xdr:colOff>
      <xdr:row>2</xdr:row>
      <xdr:rowOff>74544</xdr:rowOff>
    </xdr:from>
    <xdr:to>
      <xdr:col>9</xdr:col>
      <xdr:colOff>375974</xdr:colOff>
      <xdr:row>9</xdr:row>
      <xdr:rowOff>183284</xdr:rowOff>
    </xdr:to>
    <xdr:grpSp>
      <xdr:nvGrpSpPr>
        <xdr:cNvPr id="88" name="87 Grupo">
          <a:extLst>
            <a:ext uri="{FF2B5EF4-FFF2-40B4-BE49-F238E27FC236}">
              <a16:creationId xmlns="" xmlns:a16="http://schemas.microsoft.com/office/drawing/2014/main" id="{00000000-0008-0000-0300-000058000000}"/>
            </a:ext>
          </a:extLst>
        </xdr:cNvPr>
        <xdr:cNvGrpSpPr/>
      </xdr:nvGrpSpPr>
      <xdr:grpSpPr>
        <a:xfrm>
          <a:off x="1600201" y="458857"/>
          <a:ext cx="3109234" cy="1453836"/>
          <a:chOff x="724569" y="6108126"/>
          <a:chExt cx="3024497" cy="1406561"/>
        </a:xfrm>
      </xdr:grpSpPr>
      <xdr:grpSp>
        <xdr:nvGrpSpPr>
          <xdr:cNvPr id="89" name="88 Grupo">
            <a:extLst>
              <a:ext uri="{FF2B5EF4-FFF2-40B4-BE49-F238E27FC236}">
                <a16:creationId xmlns="" xmlns:a16="http://schemas.microsoft.com/office/drawing/2014/main" id="{00000000-0008-0000-0300-000059000000}"/>
              </a:ext>
            </a:extLst>
          </xdr:cNvPr>
          <xdr:cNvGrpSpPr/>
        </xdr:nvGrpSpPr>
        <xdr:grpSpPr>
          <a:xfrm>
            <a:off x="724569" y="6108126"/>
            <a:ext cx="3024497" cy="167067"/>
            <a:chOff x="380924" y="4827241"/>
            <a:chExt cx="3025074" cy="165165"/>
          </a:xfrm>
        </xdr:grpSpPr>
        <xdr:sp macro="" textlink="">
          <xdr:nvSpPr>
            <xdr:cNvPr id="115" name="Rectangle 148">
              <a:extLst>
                <a:ext uri="{FF2B5EF4-FFF2-40B4-BE49-F238E27FC236}">
                  <a16:creationId xmlns="" xmlns:a16="http://schemas.microsoft.com/office/drawing/2014/main" id="{00000000-0008-0000-0300-000073000000}"/>
                </a:ext>
              </a:extLst>
            </xdr:cNvPr>
            <xdr:cNvSpPr>
              <a:spLocks noChangeArrowheads="1"/>
            </xdr:cNvSpPr>
          </xdr:nvSpPr>
          <xdr:spPr bwMode="auto">
            <a:xfrm>
              <a:off x="380924"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1</a:t>
              </a:r>
            </a:p>
          </xdr:txBody>
        </xdr:sp>
        <xdr:sp macro="" textlink="">
          <xdr:nvSpPr>
            <xdr:cNvPr id="116" name="Rectangle 148">
              <a:extLst>
                <a:ext uri="{FF2B5EF4-FFF2-40B4-BE49-F238E27FC236}">
                  <a16:creationId xmlns="" xmlns:a16="http://schemas.microsoft.com/office/drawing/2014/main" id="{00000000-0008-0000-0300-000074000000}"/>
                </a:ext>
              </a:extLst>
            </xdr:cNvPr>
            <xdr:cNvSpPr>
              <a:spLocks noChangeArrowheads="1"/>
            </xdr:cNvSpPr>
          </xdr:nvSpPr>
          <xdr:spPr bwMode="auto">
            <a:xfrm>
              <a:off x="2910622" y="4827241"/>
              <a:ext cx="495376"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3</a:t>
              </a:r>
            </a:p>
          </xdr:txBody>
        </xdr:sp>
        <xdr:sp macro="" textlink="">
          <xdr:nvSpPr>
            <xdr:cNvPr id="117" name="Rectangle 148">
              <a:extLst>
                <a:ext uri="{FF2B5EF4-FFF2-40B4-BE49-F238E27FC236}">
                  <a16:creationId xmlns="" xmlns:a16="http://schemas.microsoft.com/office/drawing/2014/main" id="{00000000-0008-0000-0300-000075000000}"/>
                </a:ext>
              </a:extLst>
            </xdr:cNvPr>
            <xdr:cNvSpPr>
              <a:spLocks noChangeArrowheads="1"/>
            </xdr:cNvSpPr>
          </xdr:nvSpPr>
          <xdr:spPr bwMode="auto">
            <a:xfrm>
              <a:off x="1588492" y="4827241"/>
              <a:ext cx="494015" cy="165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TIPO 2</a:t>
              </a:r>
            </a:p>
          </xdr:txBody>
        </xdr:sp>
      </xdr:grpSp>
      <xdr:grpSp>
        <xdr:nvGrpSpPr>
          <xdr:cNvPr id="90" name="89 Grupo">
            <a:extLst>
              <a:ext uri="{FF2B5EF4-FFF2-40B4-BE49-F238E27FC236}">
                <a16:creationId xmlns="" xmlns:a16="http://schemas.microsoft.com/office/drawing/2014/main" id="{00000000-0008-0000-0300-00005A000000}"/>
              </a:ext>
            </a:extLst>
          </xdr:cNvPr>
          <xdr:cNvGrpSpPr/>
        </xdr:nvGrpSpPr>
        <xdr:grpSpPr>
          <a:xfrm>
            <a:off x="747567" y="6395584"/>
            <a:ext cx="418483" cy="1094465"/>
            <a:chOff x="1364463" y="5054890"/>
            <a:chExt cx="423475" cy="842541"/>
          </a:xfrm>
        </xdr:grpSpPr>
        <xdr:grpSp>
          <xdr:nvGrpSpPr>
            <xdr:cNvPr id="110" name="109 Grupo">
              <a:extLst>
                <a:ext uri="{FF2B5EF4-FFF2-40B4-BE49-F238E27FC236}">
                  <a16:creationId xmlns="" xmlns:a16="http://schemas.microsoft.com/office/drawing/2014/main" id="{00000000-0008-0000-0300-00006E000000}"/>
                </a:ext>
              </a:extLst>
            </xdr:cNvPr>
            <xdr:cNvGrpSpPr/>
          </xdr:nvGrpSpPr>
          <xdr:grpSpPr>
            <a:xfrm>
              <a:off x="1557212" y="5054890"/>
              <a:ext cx="230726" cy="675547"/>
              <a:chOff x="5561788" y="18462960"/>
              <a:chExt cx="718709" cy="2052000"/>
            </a:xfrm>
          </xdr:grpSpPr>
          <xdr:cxnSp macro="">
            <xdr:nvCxnSpPr>
              <xdr:cNvPr id="113" name="112 Conector recto">
                <a:extLst>
                  <a:ext uri="{FF2B5EF4-FFF2-40B4-BE49-F238E27FC236}">
                    <a16:creationId xmlns="" xmlns:a16="http://schemas.microsoft.com/office/drawing/2014/main" id="{00000000-0008-0000-0300-000071000000}"/>
                  </a:ext>
                </a:extLst>
              </xdr:cNvPr>
              <xdr:cNvCxnSpPr/>
            </xdr:nvCxnSpPr>
            <xdr:spPr>
              <a:xfrm flipH="1">
                <a:off x="5561788" y="20505943"/>
                <a:ext cx="718709"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14" name="113 Conector recto">
                <a:extLst>
                  <a:ext uri="{FF2B5EF4-FFF2-40B4-BE49-F238E27FC236}">
                    <a16:creationId xmlns="" xmlns:a16="http://schemas.microsoft.com/office/drawing/2014/main" id="{00000000-0008-0000-0300-000072000000}"/>
                  </a:ext>
                </a:extLst>
              </xdr:cNvPr>
              <xdr:cNvCxnSpPr/>
            </xdr:nvCxnSpPr>
            <xdr:spPr>
              <a:xfrm flipH="1" flipV="1">
                <a:off x="5595700" y="18462960"/>
                <a:ext cx="0" cy="2052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1" name="Rectangle 148">
              <a:extLst>
                <a:ext uri="{FF2B5EF4-FFF2-40B4-BE49-F238E27FC236}">
                  <a16:creationId xmlns="" xmlns:a16="http://schemas.microsoft.com/office/drawing/2014/main" id="{00000000-0008-0000-0300-00006F000000}"/>
                </a:ext>
              </a:extLst>
            </xdr:cNvPr>
            <xdr:cNvSpPr>
              <a:spLocks noChangeArrowheads="1"/>
            </xdr:cNvSpPr>
          </xdr:nvSpPr>
          <xdr:spPr bwMode="auto">
            <a:xfrm>
              <a:off x="1364463" y="5303185"/>
              <a:ext cx="172260" cy="1659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12" name="Rectangle 148">
              <a:extLst>
                <a:ext uri="{FF2B5EF4-FFF2-40B4-BE49-F238E27FC236}">
                  <a16:creationId xmlns="" xmlns:a16="http://schemas.microsoft.com/office/drawing/2014/main" id="{00000000-0008-0000-0300-000070000000}"/>
                </a:ext>
              </a:extLst>
            </xdr:cNvPr>
            <xdr:cNvSpPr>
              <a:spLocks noChangeArrowheads="1"/>
            </xdr:cNvSpPr>
          </xdr:nvSpPr>
          <xdr:spPr bwMode="auto">
            <a:xfrm>
              <a:off x="1586127" y="5730931"/>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grpSp>
        <xdr:nvGrpSpPr>
          <xdr:cNvPr id="91" name="90 Grupo">
            <a:extLst>
              <a:ext uri="{FF2B5EF4-FFF2-40B4-BE49-F238E27FC236}">
                <a16:creationId xmlns="" xmlns:a16="http://schemas.microsoft.com/office/drawing/2014/main" id="{00000000-0008-0000-0300-00005B000000}"/>
              </a:ext>
            </a:extLst>
          </xdr:cNvPr>
          <xdr:cNvGrpSpPr/>
        </xdr:nvGrpSpPr>
        <xdr:grpSpPr>
          <a:xfrm>
            <a:off x="1602925" y="6373979"/>
            <a:ext cx="1183075" cy="1140708"/>
            <a:chOff x="2080813" y="4914285"/>
            <a:chExt cx="959280" cy="957358"/>
          </a:xfrm>
        </xdr:grpSpPr>
        <xdr:grpSp>
          <xdr:nvGrpSpPr>
            <xdr:cNvPr id="100" name="99 Grupo">
              <a:extLst>
                <a:ext uri="{FF2B5EF4-FFF2-40B4-BE49-F238E27FC236}">
                  <a16:creationId xmlns="" xmlns:a16="http://schemas.microsoft.com/office/drawing/2014/main" id="{00000000-0008-0000-0300-000064000000}"/>
                </a:ext>
              </a:extLst>
            </xdr:cNvPr>
            <xdr:cNvGrpSpPr/>
          </xdr:nvGrpSpPr>
          <xdr:grpSpPr>
            <a:xfrm>
              <a:off x="2274717" y="5095321"/>
              <a:ext cx="570686" cy="594152"/>
              <a:chOff x="7938040" y="18782395"/>
              <a:chExt cx="1808237" cy="1805796"/>
            </a:xfrm>
          </xdr:grpSpPr>
          <xdr:sp macro="" textlink="">
            <xdr:nvSpPr>
              <xdr:cNvPr id="107" name="106 Rectángulo redondeado">
                <a:extLst>
                  <a:ext uri="{FF2B5EF4-FFF2-40B4-BE49-F238E27FC236}">
                    <a16:creationId xmlns="" xmlns:a16="http://schemas.microsoft.com/office/drawing/2014/main" id="{00000000-0008-0000-0300-00006B000000}"/>
                  </a:ext>
                </a:extLst>
              </xdr:cNvPr>
              <xdr:cNvSpPr/>
            </xdr:nvSpPr>
            <xdr:spPr>
              <a:xfrm>
                <a:off x="7943018" y="18788191"/>
                <a:ext cx="1803259" cy="1800000"/>
              </a:xfrm>
              <a:prstGeom prst="roundRect">
                <a:avLst>
                  <a:gd name="adj" fmla="val 0"/>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xnSp macro="">
            <xdr:nvCxnSpPr>
              <xdr:cNvPr id="108" name="107 Conector recto">
                <a:extLst>
                  <a:ext uri="{FF2B5EF4-FFF2-40B4-BE49-F238E27FC236}">
                    <a16:creationId xmlns="" xmlns:a16="http://schemas.microsoft.com/office/drawing/2014/main" id="{00000000-0008-0000-0300-00006C000000}"/>
                  </a:ext>
                </a:extLst>
              </xdr:cNvPr>
              <xdr:cNvCxnSpPr/>
            </xdr:nvCxnSpPr>
            <xdr:spPr>
              <a:xfrm flipH="1" flipV="1">
                <a:off x="8218947" y="18782395"/>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09" name="108 Conector recto">
                <a:extLst>
                  <a:ext uri="{FF2B5EF4-FFF2-40B4-BE49-F238E27FC236}">
                    <a16:creationId xmlns="" xmlns:a16="http://schemas.microsoft.com/office/drawing/2014/main" id="{00000000-0008-0000-0300-00006D000000}"/>
                  </a:ext>
                </a:extLst>
              </xdr:cNvPr>
              <xdr:cNvCxnSpPr/>
            </xdr:nvCxnSpPr>
            <xdr:spPr>
              <a:xfrm flipH="1" flipV="1">
                <a:off x="7938040" y="19024556"/>
                <a:ext cx="360000" cy="36000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1" name="Rectangle 148">
              <a:extLst>
                <a:ext uri="{FF2B5EF4-FFF2-40B4-BE49-F238E27FC236}">
                  <a16:creationId xmlns="" xmlns:a16="http://schemas.microsoft.com/office/drawing/2014/main" id="{00000000-0008-0000-0300-000065000000}"/>
                </a:ext>
              </a:extLst>
            </xdr:cNvPr>
            <xdr:cNvSpPr>
              <a:spLocks noChangeArrowheads="1"/>
            </xdr:cNvSpPr>
          </xdr:nvSpPr>
          <xdr:spPr bwMode="auto">
            <a:xfrm>
              <a:off x="2466586" y="4914285"/>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102" name="Rectangle 148">
              <a:extLst>
                <a:ext uri="{FF2B5EF4-FFF2-40B4-BE49-F238E27FC236}">
                  <a16:creationId xmlns="" xmlns:a16="http://schemas.microsoft.com/office/drawing/2014/main" id="{00000000-0008-0000-0300-000066000000}"/>
                </a:ext>
              </a:extLst>
            </xdr:cNvPr>
            <xdr:cNvSpPr>
              <a:spLocks noChangeArrowheads="1"/>
            </xdr:cNvSpPr>
          </xdr:nvSpPr>
          <xdr:spPr bwMode="auto">
            <a:xfrm>
              <a:off x="2080813" y="5309988"/>
              <a:ext cx="173797"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sp macro="" textlink="">
          <xdr:nvSpPr>
            <xdr:cNvPr id="103" name="Rectangle 148">
              <a:extLst>
                <a:ext uri="{FF2B5EF4-FFF2-40B4-BE49-F238E27FC236}">
                  <a16:creationId xmlns="" xmlns:a16="http://schemas.microsoft.com/office/drawing/2014/main" id="{00000000-0008-0000-0300-000067000000}"/>
                </a:ext>
              </a:extLst>
            </xdr:cNvPr>
            <xdr:cNvSpPr>
              <a:spLocks noChangeArrowheads="1"/>
            </xdr:cNvSpPr>
          </xdr:nvSpPr>
          <xdr:spPr bwMode="auto">
            <a:xfrm>
              <a:off x="2867833" y="5309988"/>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D</a:t>
              </a:r>
            </a:p>
          </xdr:txBody>
        </xdr:sp>
        <xdr:sp macro="" textlink="">
          <xdr:nvSpPr>
            <xdr:cNvPr id="104" name="Rectangle 148">
              <a:extLst>
                <a:ext uri="{FF2B5EF4-FFF2-40B4-BE49-F238E27FC236}">
                  <a16:creationId xmlns="" xmlns:a16="http://schemas.microsoft.com/office/drawing/2014/main" id="{00000000-0008-0000-0300-000068000000}"/>
                </a:ext>
              </a:extLst>
            </xdr:cNvPr>
            <xdr:cNvSpPr>
              <a:spLocks noChangeArrowheads="1"/>
            </xdr:cNvSpPr>
          </xdr:nvSpPr>
          <xdr:spPr bwMode="auto">
            <a:xfrm>
              <a:off x="2466586" y="5705143"/>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sp macro="" textlink="">
          <xdr:nvSpPr>
            <xdr:cNvPr id="105" name="Rectangle 148">
              <a:extLst>
                <a:ext uri="{FF2B5EF4-FFF2-40B4-BE49-F238E27FC236}">
                  <a16:creationId xmlns="" xmlns:a16="http://schemas.microsoft.com/office/drawing/2014/main" id="{00000000-0008-0000-0300-000069000000}"/>
                </a:ext>
              </a:extLst>
            </xdr:cNvPr>
            <xdr:cNvSpPr>
              <a:spLocks noChangeArrowheads="1"/>
            </xdr:cNvSpPr>
          </xdr:nvSpPr>
          <xdr:spPr bwMode="auto">
            <a:xfrm>
              <a:off x="2477252" y="5107691"/>
              <a:ext cx="172260" cy="166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E</a:t>
              </a:r>
            </a:p>
          </xdr:txBody>
        </xdr:sp>
        <xdr:sp macro="" textlink="">
          <xdr:nvSpPr>
            <xdr:cNvPr id="106" name="Rectangle 148">
              <a:extLst>
                <a:ext uri="{FF2B5EF4-FFF2-40B4-BE49-F238E27FC236}">
                  <a16:creationId xmlns="" xmlns:a16="http://schemas.microsoft.com/office/drawing/2014/main" id="{00000000-0008-0000-0300-00006A000000}"/>
                </a:ext>
              </a:extLst>
            </xdr:cNvPr>
            <xdr:cNvSpPr>
              <a:spLocks noChangeArrowheads="1"/>
            </xdr:cNvSpPr>
          </xdr:nvSpPr>
          <xdr:spPr bwMode="auto">
            <a:xfrm>
              <a:off x="2280610" y="5302472"/>
              <a:ext cx="172260" cy="16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F</a:t>
              </a:r>
            </a:p>
          </xdr:txBody>
        </xdr:sp>
      </xdr:grpSp>
      <xdr:grpSp>
        <xdr:nvGrpSpPr>
          <xdr:cNvPr id="92" name="91 Grupo">
            <a:extLst>
              <a:ext uri="{FF2B5EF4-FFF2-40B4-BE49-F238E27FC236}">
                <a16:creationId xmlns="" xmlns:a16="http://schemas.microsoft.com/office/drawing/2014/main" id="{00000000-0008-0000-0300-00005C000000}"/>
              </a:ext>
            </a:extLst>
          </xdr:cNvPr>
          <xdr:cNvGrpSpPr/>
        </xdr:nvGrpSpPr>
        <xdr:grpSpPr>
          <a:xfrm>
            <a:off x="3220672" y="6394449"/>
            <a:ext cx="457222" cy="1096736"/>
            <a:chOff x="3692690" y="4419599"/>
            <a:chExt cx="457222" cy="1114927"/>
          </a:xfrm>
        </xdr:grpSpPr>
        <xdr:sp macro="" textlink="">
          <xdr:nvSpPr>
            <xdr:cNvPr id="93" name="Rectangle 148">
              <a:extLst>
                <a:ext uri="{FF2B5EF4-FFF2-40B4-BE49-F238E27FC236}">
                  <a16:creationId xmlns="" xmlns:a16="http://schemas.microsoft.com/office/drawing/2014/main" id="{00000000-0008-0000-0300-00005D000000}"/>
                </a:ext>
              </a:extLst>
            </xdr:cNvPr>
            <xdr:cNvSpPr>
              <a:spLocks noChangeArrowheads="1"/>
            </xdr:cNvSpPr>
          </xdr:nvSpPr>
          <xdr:spPr bwMode="auto">
            <a:xfrm>
              <a:off x="3978223" y="5341578"/>
              <a:ext cx="170927" cy="163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A</a:t>
              </a:r>
            </a:p>
          </xdr:txBody>
        </xdr:sp>
        <xdr:sp macro="" textlink="">
          <xdr:nvSpPr>
            <xdr:cNvPr id="94" name="Rectangle 148">
              <a:extLst>
                <a:ext uri="{FF2B5EF4-FFF2-40B4-BE49-F238E27FC236}">
                  <a16:creationId xmlns="" xmlns:a16="http://schemas.microsoft.com/office/drawing/2014/main" id="{00000000-0008-0000-0300-00005E000000}"/>
                </a:ext>
              </a:extLst>
            </xdr:cNvPr>
            <xdr:cNvSpPr>
              <a:spLocks noChangeArrowheads="1"/>
            </xdr:cNvSpPr>
          </xdr:nvSpPr>
          <xdr:spPr bwMode="auto">
            <a:xfrm>
              <a:off x="3692690" y="5107671"/>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B</a:t>
              </a:r>
            </a:p>
          </xdr:txBody>
        </xdr:sp>
        <xdr:grpSp>
          <xdr:nvGrpSpPr>
            <xdr:cNvPr id="95" name="94 Grupo">
              <a:extLst>
                <a:ext uri="{FF2B5EF4-FFF2-40B4-BE49-F238E27FC236}">
                  <a16:creationId xmlns="" xmlns:a16="http://schemas.microsoft.com/office/drawing/2014/main" id="{00000000-0008-0000-0300-00005F000000}"/>
                </a:ext>
              </a:extLst>
            </xdr:cNvPr>
            <xdr:cNvGrpSpPr/>
          </xdr:nvGrpSpPr>
          <xdr:grpSpPr>
            <a:xfrm>
              <a:off x="3868006" y="4419599"/>
              <a:ext cx="228942" cy="1114927"/>
              <a:chOff x="3876036" y="4419599"/>
              <a:chExt cx="228942" cy="616867"/>
            </a:xfrm>
          </xdr:grpSpPr>
          <xdr:cxnSp macro="">
            <xdr:nvCxnSpPr>
              <xdr:cNvPr id="97" name="96 Conector recto">
                <a:extLst>
                  <a:ext uri="{FF2B5EF4-FFF2-40B4-BE49-F238E27FC236}">
                    <a16:creationId xmlns="" xmlns:a16="http://schemas.microsoft.com/office/drawing/2014/main" id="{00000000-0008-0000-0300-000061000000}"/>
                  </a:ext>
                </a:extLst>
              </xdr:cNvPr>
              <xdr:cNvCxnSpPr/>
            </xdr:nvCxnSpPr>
            <xdr:spPr>
              <a:xfrm flipH="1">
                <a:off x="3876036" y="5032771"/>
                <a:ext cx="228942"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8" name="97 Conector recto">
                <a:extLst>
                  <a:ext uri="{FF2B5EF4-FFF2-40B4-BE49-F238E27FC236}">
                    <a16:creationId xmlns="" xmlns:a16="http://schemas.microsoft.com/office/drawing/2014/main" id="{00000000-0008-0000-0300-000062000000}"/>
                  </a:ext>
                </a:extLst>
              </xdr:cNvPr>
              <xdr:cNvCxnSpPr/>
            </xdr:nvCxnSpPr>
            <xdr:spPr>
              <a:xfrm flipV="1">
                <a:off x="3882076" y="4683369"/>
                <a:ext cx="0" cy="353097"/>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99" name="98 Conector recto">
                <a:extLst>
                  <a:ext uri="{FF2B5EF4-FFF2-40B4-BE49-F238E27FC236}">
                    <a16:creationId xmlns="" xmlns:a16="http://schemas.microsoft.com/office/drawing/2014/main" id="{00000000-0008-0000-0300-000063000000}"/>
                  </a:ext>
                </a:extLst>
              </xdr:cNvPr>
              <xdr:cNvCxnSpPr/>
            </xdr:nvCxnSpPr>
            <xdr:spPr>
              <a:xfrm flipV="1">
                <a:off x="3880449" y="4419599"/>
                <a:ext cx="213398" cy="27146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Rectangle 148">
              <a:extLst>
                <a:ext uri="{FF2B5EF4-FFF2-40B4-BE49-F238E27FC236}">
                  <a16:creationId xmlns="" xmlns:a16="http://schemas.microsoft.com/office/drawing/2014/main" id="{00000000-0008-0000-0300-000060000000}"/>
                </a:ext>
              </a:extLst>
            </xdr:cNvPr>
            <xdr:cNvSpPr>
              <a:spLocks noChangeArrowheads="1"/>
            </xdr:cNvSpPr>
          </xdr:nvSpPr>
          <xdr:spPr bwMode="auto">
            <a:xfrm>
              <a:off x="3977460" y="4633446"/>
              <a:ext cx="172452" cy="163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ctr" rtl="0">
                <a:defRPr sz="1000"/>
              </a:pPr>
              <a:r>
                <a:rPr lang="es-CO" sz="1200" b="0" i="0" u="none" strike="noStrike" baseline="0">
                  <a:solidFill>
                    <a:sysClr val="windowText" lastClr="000000"/>
                  </a:solidFill>
                  <a:latin typeface="Arial"/>
                  <a:cs typeface="Arial"/>
                </a:rPr>
                <a:t>C</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20053</xdr:colOff>
      <xdr:row>0</xdr:row>
      <xdr:rowOff>109285</xdr:rowOff>
    </xdr:from>
    <xdr:to>
      <xdr:col>16</xdr:col>
      <xdr:colOff>757205</xdr:colOff>
      <xdr:row>14</xdr:row>
      <xdr:rowOff>102662</xdr:rowOff>
    </xdr:to>
    <xdr:grpSp>
      <xdr:nvGrpSpPr>
        <xdr:cNvPr id="7" name="6 Grupo">
          <a:extLst>
            <a:ext uri="{FF2B5EF4-FFF2-40B4-BE49-F238E27FC236}">
              <a16:creationId xmlns="" xmlns:a16="http://schemas.microsoft.com/office/drawing/2014/main" id="{00000000-0008-0000-0500-000007000000}"/>
            </a:ext>
          </a:extLst>
        </xdr:cNvPr>
        <xdr:cNvGrpSpPr/>
      </xdr:nvGrpSpPr>
      <xdr:grpSpPr>
        <a:xfrm>
          <a:off x="801931" y="109285"/>
          <a:ext cx="3082787" cy="2590803"/>
          <a:chOff x="782053" y="109285"/>
          <a:chExt cx="3023152" cy="2660377"/>
        </a:xfrm>
      </xdr:grpSpPr>
      <xdr:grpSp>
        <xdr:nvGrpSpPr>
          <xdr:cNvPr id="6" name="5 Grupo">
            <a:extLst>
              <a:ext uri="{FF2B5EF4-FFF2-40B4-BE49-F238E27FC236}">
                <a16:creationId xmlns="" xmlns:a16="http://schemas.microsoft.com/office/drawing/2014/main" id="{00000000-0008-0000-0500-000006000000}"/>
              </a:ext>
            </a:extLst>
          </xdr:cNvPr>
          <xdr:cNvGrpSpPr/>
        </xdr:nvGrpSpPr>
        <xdr:grpSpPr>
          <a:xfrm>
            <a:off x="782053" y="185488"/>
            <a:ext cx="3023152" cy="2584174"/>
            <a:chOff x="782053" y="185488"/>
            <a:chExt cx="3023152" cy="2584174"/>
          </a:xfrm>
        </xdr:grpSpPr>
        <xdr:grpSp>
          <xdr:nvGrpSpPr>
            <xdr:cNvPr id="124" name="Group 6">
              <a:extLst>
                <a:ext uri="{FF2B5EF4-FFF2-40B4-BE49-F238E27FC236}">
                  <a16:creationId xmlns="" xmlns:a16="http://schemas.microsoft.com/office/drawing/2014/main" id="{00000000-0008-0000-0500-00007C000000}"/>
                </a:ext>
              </a:extLst>
            </xdr:cNvPr>
            <xdr:cNvGrpSpPr>
              <a:grpSpLocks/>
            </xdr:cNvGrpSpPr>
          </xdr:nvGrpSpPr>
          <xdr:grpSpPr>
            <a:xfrm>
              <a:off x="782053" y="185488"/>
              <a:ext cx="3023152" cy="2584174"/>
              <a:chOff x="-1" y="0"/>
              <a:chExt cx="4372641" cy="4271952"/>
            </a:xfrm>
          </xdr:grpSpPr>
          <xdr:pic>
            <xdr:nvPicPr>
              <xdr:cNvPr id="139" name="Image 14">
                <a:extLst>
                  <a:ext uri="{FF2B5EF4-FFF2-40B4-BE49-F238E27FC236}">
                    <a16:creationId xmlns="" xmlns:a16="http://schemas.microsoft.com/office/drawing/2014/main" id="{00000000-0008-0000-0500-00008B000000}"/>
                  </a:ext>
                </a:extLst>
              </xdr:cNvPr>
              <xdr:cNvPicPr/>
            </xdr:nvPicPr>
            <xdr:blipFill>
              <a:blip xmlns:r="http://schemas.openxmlformats.org/officeDocument/2006/relationships" r:embed="rId1" cstate="print"/>
              <a:stretch>
                <a:fillRect/>
              </a:stretch>
            </xdr:blipFill>
            <xdr:spPr>
              <a:xfrm>
                <a:off x="-1" y="422996"/>
                <a:ext cx="4372641" cy="3848956"/>
              </a:xfrm>
              <a:prstGeom prst="rect">
                <a:avLst/>
              </a:prstGeom>
            </xdr:spPr>
          </xdr:pic>
          <xdr:pic>
            <xdr:nvPicPr>
              <xdr:cNvPr id="125" name="Image 7">
                <a:extLst>
                  <a:ext uri="{FF2B5EF4-FFF2-40B4-BE49-F238E27FC236}">
                    <a16:creationId xmlns="" xmlns:a16="http://schemas.microsoft.com/office/drawing/2014/main" id="{00000000-0008-0000-0500-00007D000000}"/>
                  </a:ext>
                </a:extLst>
              </xdr:cNvPr>
              <xdr:cNvPicPr/>
            </xdr:nvPicPr>
            <xdr:blipFill>
              <a:blip xmlns:r="http://schemas.openxmlformats.org/officeDocument/2006/relationships" r:embed="rId2" cstate="print"/>
              <a:stretch>
                <a:fillRect/>
              </a:stretch>
            </xdr:blipFill>
            <xdr:spPr>
              <a:xfrm>
                <a:off x="1041297" y="1428369"/>
                <a:ext cx="59705" cy="136613"/>
              </a:xfrm>
              <a:prstGeom prst="rect">
                <a:avLst/>
              </a:prstGeom>
            </xdr:spPr>
          </xdr:pic>
          <xdr:pic>
            <xdr:nvPicPr>
              <xdr:cNvPr id="133" name="Image 8">
                <a:extLst>
                  <a:ext uri="{FF2B5EF4-FFF2-40B4-BE49-F238E27FC236}">
                    <a16:creationId xmlns="" xmlns:a16="http://schemas.microsoft.com/office/drawing/2014/main" id="{00000000-0008-0000-0500-000085000000}"/>
                  </a:ext>
                </a:extLst>
              </xdr:cNvPr>
              <xdr:cNvPicPr/>
            </xdr:nvPicPr>
            <xdr:blipFill>
              <a:blip xmlns:r="http://schemas.openxmlformats.org/officeDocument/2006/relationships" r:embed="rId3" cstate="print"/>
              <a:stretch>
                <a:fillRect/>
              </a:stretch>
            </xdr:blipFill>
            <xdr:spPr>
              <a:xfrm>
                <a:off x="1029660" y="771106"/>
                <a:ext cx="71342" cy="580354"/>
              </a:xfrm>
              <a:prstGeom prst="rect">
                <a:avLst/>
              </a:prstGeom>
            </xdr:spPr>
          </xdr:pic>
          <xdr:pic>
            <xdr:nvPicPr>
              <xdr:cNvPr id="134" name="Image 9">
                <a:extLst>
                  <a:ext uri="{FF2B5EF4-FFF2-40B4-BE49-F238E27FC236}">
                    <a16:creationId xmlns="" xmlns:a16="http://schemas.microsoft.com/office/drawing/2014/main" id="{00000000-0008-0000-0500-000086000000}"/>
                  </a:ext>
                </a:extLst>
              </xdr:cNvPr>
              <xdr:cNvPicPr/>
            </xdr:nvPicPr>
            <xdr:blipFill>
              <a:blip xmlns:r="http://schemas.openxmlformats.org/officeDocument/2006/relationships" r:embed="rId4" cstate="print"/>
              <a:stretch>
                <a:fillRect/>
              </a:stretch>
            </xdr:blipFill>
            <xdr:spPr>
              <a:xfrm>
                <a:off x="1041297" y="591991"/>
                <a:ext cx="59705" cy="96641"/>
              </a:xfrm>
              <a:prstGeom prst="rect">
                <a:avLst/>
              </a:prstGeom>
            </xdr:spPr>
          </xdr:pic>
          <xdr:pic>
            <xdr:nvPicPr>
              <xdr:cNvPr id="135" name="Image 10">
                <a:extLst>
                  <a:ext uri="{FF2B5EF4-FFF2-40B4-BE49-F238E27FC236}">
                    <a16:creationId xmlns="" xmlns:a16="http://schemas.microsoft.com/office/drawing/2014/main" id="{00000000-0008-0000-0500-000087000000}"/>
                  </a:ext>
                </a:extLst>
              </xdr:cNvPr>
              <xdr:cNvPicPr/>
            </xdr:nvPicPr>
            <xdr:blipFill>
              <a:blip xmlns:r="http://schemas.openxmlformats.org/officeDocument/2006/relationships" r:embed="rId5" cstate="print"/>
              <a:stretch>
                <a:fillRect/>
              </a:stretch>
            </xdr:blipFill>
            <xdr:spPr>
              <a:xfrm>
                <a:off x="1041297" y="0"/>
                <a:ext cx="59705" cy="515083"/>
              </a:xfrm>
              <a:prstGeom prst="rect">
                <a:avLst/>
              </a:prstGeom>
            </xdr:spPr>
          </xdr:pic>
          <xdr:pic>
            <xdr:nvPicPr>
              <xdr:cNvPr id="136" name="Image 11">
                <a:extLst>
                  <a:ext uri="{FF2B5EF4-FFF2-40B4-BE49-F238E27FC236}">
                    <a16:creationId xmlns="" xmlns:a16="http://schemas.microsoft.com/office/drawing/2014/main" id="{00000000-0008-0000-0500-000088000000}"/>
                  </a:ext>
                </a:extLst>
              </xdr:cNvPr>
              <xdr:cNvPicPr/>
            </xdr:nvPicPr>
            <xdr:blipFill>
              <a:blip xmlns:r="http://schemas.openxmlformats.org/officeDocument/2006/relationships" r:embed="rId6" cstate="print"/>
              <a:stretch>
                <a:fillRect/>
              </a:stretch>
            </xdr:blipFill>
            <xdr:spPr>
              <a:xfrm>
                <a:off x="2606280" y="2722149"/>
                <a:ext cx="136613" cy="59705"/>
              </a:xfrm>
              <a:prstGeom prst="rect">
                <a:avLst/>
              </a:prstGeom>
            </xdr:spPr>
          </xdr:pic>
          <xdr:pic>
            <xdr:nvPicPr>
              <xdr:cNvPr id="137" name="Image 12">
                <a:extLst>
                  <a:ext uri="{FF2B5EF4-FFF2-40B4-BE49-F238E27FC236}">
                    <a16:creationId xmlns="" xmlns:a16="http://schemas.microsoft.com/office/drawing/2014/main" id="{00000000-0008-0000-0500-000089000000}"/>
                  </a:ext>
                </a:extLst>
              </xdr:cNvPr>
              <xdr:cNvPicPr/>
            </xdr:nvPicPr>
            <xdr:blipFill>
              <a:blip xmlns:r="http://schemas.openxmlformats.org/officeDocument/2006/relationships" r:embed="rId7" cstate="print"/>
              <a:stretch>
                <a:fillRect/>
              </a:stretch>
            </xdr:blipFill>
            <xdr:spPr>
              <a:xfrm>
                <a:off x="2819802" y="2710511"/>
                <a:ext cx="580860" cy="71342"/>
              </a:xfrm>
              <a:prstGeom prst="rect">
                <a:avLst/>
              </a:prstGeom>
            </xdr:spPr>
          </xdr:pic>
          <xdr:pic>
            <xdr:nvPicPr>
              <xdr:cNvPr id="138" name="Image 13">
                <a:extLst>
                  <a:ext uri="{FF2B5EF4-FFF2-40B4-BE49-F238E27FC236}">
                    <a16:creationId xmlns="" xmlns:a16="http://schemas.microsoft.com/office/drawing/2014/main" id="{00000000-0008-0000-0500-00008A000000}"/>
                  </a:ext>
                </a:extLst>
              </xdr:cNvPr>
              <xdr:cNvPicPr/>
            </xdr:nvPicPr>
            <xdr:blipFill>
              <a:blip xmlns:r="http://schemas.openxmlformats.org/officeDocument/2006/relationships" r:embed="rId8" cstate="print"/>
              <a:stretch>
                <a:fillRect/>
              </a:stretch>
            </xdr:blipFill>
            <xdr:spPr>
              <a:xfrm>
                <a:off x="3483136" y="2722149"/>
                <a:ext cx="96641" cy="59705"/>
              </a:xfrm>
              <a:prstGeom prst="rect">
                <a:avLst/>
              </a:prstGeom>
            </xdr:spPr>
          </xdr:pic>
        </xdr:grpSp>
        <xdr:sp macro="" textlink="">
          <xdr:nvSpPr>
            <xdr:cNvPr id="98" name="97 CuadroTexto">
              <a:extLst>
                <a:ext uri="{FF2B5EF4-FFF2-40B4-BE49-F238E27FC236}">
                  <a16:creationId xmlns="" xmlns:a16="http://schemas.microsoft.com/office/drawing/2014/main" id="{00000000-0008-0000-0500-000062000000}"/>
                </a:ext>
              </a:extLst>
            </xdr:cNvPr>
            <xdr:cNvSpPr txBox="1"/>
          </xdr:nvSpPr>
          <xdr:spPr>
            <a:xfrm>
              <a:off x="2443589" y="1855999"/>
              <a:ext cx="120089" cy="210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28" name="127 CuadroTexto">
              <a:extLst>
                <a:ext uri="{FF2B5EF4-FFF2-40B4-BE49-F238E27FC236}">
                  <a16:creationId xmlns="" xmlns:a16="http://schemas.microsoft.com/office/drawing/2014/main" id="{00000000-0008-0000-0500-000080000000}"/>
                </a:ext>
              </a:extLst>
            </xdr:cNvPr>
            <xdr:cNvSpPr txBox="1"/>
          </xdr:nvSpPr>
          <xdr:spPr>
            <a:xfrm>
              <a:off x="2556597" y="2023897"/>
              <a:ext cx="111779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29" name="128 CuadroTexto">
              <a:extLst>
                <a:ext uri="{FF2B5EF4-FFF2-40B4-BE49-F238E27FC236}">
                  <a16:creationId xmlns="" xmlns:a16="http://schemas.microsoft.com/office/drawing/2014/main" id="{00000000-0008-0000-0500-000081000000}"/>
                </a:ext>
              </a:extLst>
            </xdr:cNvPr>
            <xdr:cNvSpPr txBox="1"/>
          </xdr:nvSpPr>
          <xdr:spPr>
            <a:xfrm>
              <a:off x="2563056" y="1778507"/>
              <a:ext cx="115008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3" name="142 CuadroTexto">
              <a:extLst>
                <a:ext uri="{FF2B5EF4-FFF2-40B4-BE49-F238E27FC236}">
                  <a16:creationId xmlns="" xmlns:a16="http://schemas.microsoft.com/office/drawing/2014/main" id="{00000000-0008-0000-0500-00008F000000}"/>
                </a:ext>
              </a:extLst>
            </xdr:cNvPr>
            <xdr:cNvSpPr txBox="1"/>
          </xdr:nvSpPr>
          <xdr:spPr>
            <a:xfrm>
              <a:off x="1539522" y="1152686"/>
              <a:ext cx="226639" cy="90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30" name="129 CuadroTexto">
              <a:extLst>
                <a:ext uri="{FF2B5EF4-FFF2-40B4-BE49-F238E27FC236}">
                  <a16:creationId xmlns="" xmlns:a16="http://schemas.microsoft.com/office/drawing/2014/main" id="{00000000-0008-0000-0500-000082000000}"/>
                </a:ext>
              </a:extLst>
            </xdr:cNvPr>
            <xdr:cNvSpPr txBox="1"/>
          </xdr:nvSpPr>
          <xdr:spPr>
            <a:xfrm rot="16200000">
              <a:off x="1094201" y="751999"/>
              <a:ext cx="833143"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PERFORACIÓN</a:t>
              </a:r>
              <a:r>
                <a:rPr lang="en-US" sz="400" b="0" i="0" u="none" strike="noStrike" baseline="0">
                  <a:solidFill>
                    <a:srgbClr val="3F3F76"/>
                  </a:solidFill>
                  <a:latin typeface="Calibri"/>
                  <a:ea typeface="+mn-ea"/>
                  <a:cs typeface="Calibri"/>
                </a:rPr>
                <a:t> DE REFERENCIA</a:t>
              </a:r>
              <a:endParaRPr lang="en-US" sz="400" b="0" i="0" u="none" strike="noStrike">
                <a:solidFill>
                  <a:srgbClr val="3F3F76"/>
                </a:solidFill>
                <a:latin typeface="Calibri"/>
                <a:ea typeface="+mn-ea"/>
                <a:cs typeface="Calibri"/>
              </a:endParaRPr>
            </a:p>
          </xdr:txBody>
        </xdr:sp>
        <xdr:sp macro="" textlink="">
          <xdr:nvSpPr>
            <xdr:cNvPr id="131" name="130 CuadroTexto">
              <a:extLst>
                <a:ext uri="{FF2B5EF4-FFF2-40B4-BE49-F238E27FC236}">
                  <a16:creationId xmlns="" xmlns:a16="http://schemas.microsoft.com/office/drawing/2014/main" id="{00000000-0008-0000-0500-000083000000}"/>
                </a:ext>
              </a:extLst>
            </xdr:cNvPr>
            <xdr:cNvSpPr txBox="1"/>
          </xdr:nvSpPr>
          <xdr:spPr>
            <a:xfrm rot="16200000">
              <a:off x="1434845" y="776216"/>
              <a:ext cx="681390"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r>
                <a:rPr lang="en-US" sz="400" b="0" i="0" u="none" strike="noStrike">
                  <a:solidFill>
                    <a:srgbClr val="3F3F76"/>
                  </a:solidFill>
                  <a:latin typeface="Calibri"/>
                  <a:ea typeface="+mn-ea"/>
                  <a:cs typeface="Calibri"/>
                </a:rPr>
                <a:t>EJE BASE FUNDACIÓN</a:t>
              </a:r>
            </a:p>
          </xdr:txBody>
        </xdr:sp>
        <xdr:sp macro="" textlink="">
          <xdr:nvSpPr>
            <xdr:cNvPr id="145" name="144 CuadroTexto">
              <a:extLst>
                <a:ext uri="{FF2B5EF4-FFF2-40B4-BE49-F238E27FC236}">
                  <a16:creationId xmlns="" xmlns:a16="http://schemas.microsoft.com/office/drawing/2014/main" id="{00000000-0008-0000-0500-000091000000}"/>
                </a:ext>
              </a:extLst>
            </xdr:cNvPr>
            <xdr:cNvSpPr txBox="1"/>
          </xdr:nvSpPr>
          <xdr:spPr>
            <a:xfrm>
              <a:off x="1718093" y="1768416"/>
              <a:ext cx="665868" cy="117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ctr"/>
              <a:r>
                <a:rPr lang="en-US" sz="400" b="0" i="0" u="none" strike="noStrike">
                  <a:solidFill>
                    <a:srgbClr val="3F3F76"/>
                  </a:solidFill>
                  <a:latin typeface="Calibri"/>
                  <a:ea typeface="+mn-ea"/>
                  <a:cs typeface="Calibri"/>
                </a:rPr>
                <a:t>Ubicar</a:t>
              </a:r>
              <a:r>
                <a:rPr lang="en-US" sz="400" b="0" i="0" u="none" strike="noStrike" baseline="0">
                  <a:solidFill>
                    <a:srgbClr val="3F3F76"/>
                  </a:solidFill>
                  <a:latin typeface="Calibri"/>
                  <a:ea typeface="+mn-ea"/>
                  <a:cs typeface="Calibri"/>
                </a:rPr>
                <a:t> ejes de base fundación en el centro de la base mayor</a:t>
              </a:r>
              <a:endParaRPr lang="en-US" sz="400" b="0" i="0" u="none" strike="noStrike">
                <a:solidFill>
                  <a:srgbClr val="3F3F76"/>
                </a:solidFill>
                <a:latin typeface="Calibri"/>
                <a:ea typeface="+mn-ea"/>
                <a:cs typeface="Calibri"/>
              </a:endParaRPr>
            </a:p>
          </xdr:txBody>
        </xdr:sp>
      </xdr:grpSp>
      <xdr:sp macro="" textlink="">
        <xdr:nvSpPr>
          <xdr:cNvPr id="213" name="212 CuadroTexto">
            <a:extLst>
              <a:ext uri="{FF2B5EF4-FFF2-40B4-BE49-F238E27FC236}">
                <a16:creationId xmlns="" xmlns:a16="http://schemas.microsoft.com/office/drawing/2014/main" id="{00000000-0008-0000-0500-0000D5000000}"/>
              </a:ext>
            </a:extLst>
          </xdr:cNvPr>
          <xdr:cNvSpPr txBox="1"/>
        </xdr:nvSpPr>
        <xdr:spPr>
          <a:xfrm>
            <a:off x="912395" y="110289"/>
            <a:ext cx="1096910" cy="185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PLANTA FUNDACIÓN TORRE </a:t>
            </a:r>
          </a:p>
          <a:p>
            <a:pPr marL="0" indent="0" algn="r"/>
            <a:endParaRPr lang="en-US" sz="600" b="0" i="0" u="none" strike="noStrike">
              <a:solidFill>
                <a:srgbClr val="000000"/>
              </a:solidFill>
              <a:latin typeface="Calibri"/>
              <a:ea typeface="+mn-ea"/>
              <a:cs typeface="Calibri"/>
            </a:endParaRPr>
          </a:p>
        </xdr:txBody>
      </xdr:sp>
      <xdr:sp macro="" textlink="">
        <xdr:nvSpPr>
          <xdr:cNvPr id="214" name="213 CuadroTexto">
            <a:extLst>
              <a:ext uri="{FF2B5EF4-FFF2-40B4-BE49-F238E27FC236}">
                <a16:creationId xmlns="" xmlns:a16="http://schemas.microsoft.com/office/drawing/2014/main" id="{00000000-0008-0000-0500-0000D6000000}"/>
              </a:ext>
            </a:extLst>
          </xdr:cNvPr>
          <xdr:cNvSpPr txBox="1"/>
        </xdr:nvSpPr>
        <xdr:spPr>
          <a:xfrm>
            <a:off x="1278032" y="203443"/>
            <a:ext cx="560125" cy="177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r"/>
            <a:r>
              <a:rPr lang="en-US" sz="600" b="0" i="0" u="none" strike="noStrike">
                <a:solidFill>
                  <a:srgbClr val="000000"/>
                </a:solidFill>
                <a:latin typeface="Calibri"/>
                <a:ea typeface="+mn-ea"/>
                <a:cs typeface="Calibri"/>
              </a:rPr>
              <a:t>SUELO TIPO</a:t>
            </a:r>
          </a:p>
          <a:p>
            <a:pPr marL="0" indent="0" algn="r"/>
            <a:endParaRPr lang="en-US" sz="300" b="0" i="0" u="none" strike="noStrike">
              <a:solidFill>
                <a:srgbClr val="000000"/>
              </a:solidFill>
              <a:latin typeface="Calibri"/>
              <a:ea typeface="+mn-ea"/>
              <a:cs typeface="Calibri"/>
            </a:endParaRPr>
          </a:p>
        </xdr:txBody>
      </xdr:sp>
      <xdr:sp macro="" textlink="Entradas_Vble!C1">
        <xdr:nvSpPr>
          <xdr:cNvPr id="215" name="214 CuadroTexto">
            <a:extLst>
              <a:ext uri="{FF2B5EF4-FFF2-40B4-BE49-F238E27FC236}">
                <a16:creationId xmlns="" xmlns:a16="http://schemas.microsoft.com/office/drawing/2014/main" id="{00000000-0008-0000-0500-0000D7000000}"/>
              </a:ext>
            </a:extLst>
          </xdr:cNvPr>
          <xdr:cNvSpPr txBox="1"/>
        </xdr:nvSpPr>
        <xdr:spPr>
          <a:xfrm>
            <a:off x="2042284" y="109285"/>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EC102E70-D9DE-42AC-B9C3-31595D72676D}" type="TxLink">
              <a:rPr lang="en-US" sz="700" b="0" i="0" u="none" strike="noStrike">
                <a:solidFill>
                  <a:srgbClr val="000000"/>
                </a:solidFill>
                <a:latin typeface="Calibri"/>
                <a:ea typeface="+mn-ea"/>
                <a:cs typeface="Calibri"/>
              </a:rPr>
              <a:pPr marL="0" indent="0" algn="l"/>
              <a:t>22FD.N</a:t>
            </a:fld>
            <a:endParaRPr lang="es-CO" sz="200" b="0" i="0" u="none" strike="noStrike">
              <a:solidFill>
                <a:srgbClr val="000000"/>
              </a:solidFill>
              <a:latin typeface="Calibri"/>
              <a:ea typeface="+mn-ea"/>
              <a:cs typeface="Calibri"/>
            </a:endParaRPr>
          </a:p>
        </xdr:txBody>
      </xdr:sp>
      <xdr:sp macro="" textlink="Entradas_Vble!E1">
        <xdr:nvSpPr>
          <xdr:cNvPr id="216" name="215 CuadroTexto">
            <a:extLst>
              <a:ext uri="{FF2B5EF4-FFF2-40B4-BE49-F238E27FC236}">
                <a16:creationId xmlns="" xmlns:a16="http://schemas.microsoft.com/office/drawing/2014/main" id="{00000000-0008-0000-0500-0000D8000000}"/>
              </a:ext>
            </a:extLst>
          </xdr:cNvPr>
          <xdr:cNvSpPr txBox="1"/>
        </xdr:nvSpPr>
        <xdr:spPr>
          <a:xfrm>
            <a:off x="1901916" y="219574"/>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9B04108-0910-42B2-A019-1A3944C12C05}" type="TxLink">
              <a:rPr lang="en-US" sz="700" b="0" i="0" u="none" strike="noStrike">
                <a:solidFill>
                  <a:srgbClr val="000000"/>
                </a:solidFill>
                <a:latin typeface="Calibri"/>
                <a:ea typeface="+mn-ea"/>
                <a:cs typeface="Calibri"/>
              </a:rPr>
              <a:pPr marL="0" indent="0" algn="l"/>
              <a:t>4C</a:t>
            </a:fld>
            <a:endParaRPr lang="es-CO" sz="700" b="0" i="0" u="none" strike="noStrike">
              <a:solidFill>
                <a:srgbClr val="000000"/>
              </a:solidFill>
              <a:latin typeface="Calibri"/>
              <a:ea typeface="+mn-ea"/>
              <a:cs typeface="Calibri"/>
            </a:endParaRPr>
          </a:p>
        </xdr:txBody>
      </xdr:sp>
    </xdr:grpSp>
    <xdr:clientData/>
  </xdr:twoCellAnchor>
  <xdr:twoCellAnchor>
    <xdr:from>
      <xdr:col>1</xdr:col>
      <xdr:colOff>324097</xdr:colOff>
      <xdr:row>20</xdr:row>
      <xdr:rowOff>113805</xdr:rowOff>
    </xdr:from>
    <xdr:to>
      <xdr:col>1</xdr:col>
      <xdr:colOff>348838</xdr:colOff>
      <xdr:row>20</xdr:row>
      <xdr:rowOff>163286</xdr:rowOff>
    </xdr:to>
    <xdr:cxnSp macro="">
      <xdr:nvCxnSpPr>
        <xdr:cNvPr id="18" name="17 Conector recto">
          <a:extLst>
            <a:ext uri="{FF2B5EF4-FFF2-40B4-BE49-F238E27FC236}">
              <a16:creationId xmlns="" xmlns:a16="http://schemas.microsoft.com/office/drawing/2014/main" id="{00000000-0008-0000-0500-000012000000}"/>
            </a:ext>
          </a:extLst>
        </xdr:cNvPr>
        <xdr:cNvCxnSpPr/>
      </xdr:nvCxnSpPr>
      <xdr:spPr>
        <a:xfrm flipV="1">
          <a:off x="1086097" y="3923805"/>
          <a:ext cx="24741" cy="49481"/>
        </a:xfrm>
        <a:prstGeom prst="line">
          <a:avLst/>
        </a:prstGeom>
        <a:ln>
          <a:solidFill>
            <a:schemeClr val="bg1">
              <a:lumMod val="9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592095</xdr:colOff>
      <xdr:row>32</xdr:row>
      <xdr:rowOff>18023</xdr:rowOff>
    </xdr:from>
    <xdr:to>
      <xdr:col>6</xdr:col>
      <xdr:colOff>594670</xdr:colOff>
      <xdr:row>34</xdr:row>
      <xdr:rowOff>46338</xdr:rowOff>
    </xdr:to>
    <xdr:cxnSp macro="">
      <xdr:nvCxnSpPr>
        <xdr:cNvPr id="103" name="102 Conector recto">
          <a:extLst>
            <a:ext uri="{FF2B5EF4-FFF2-40B4-BE49-F238E27FC236}">
              <a16:creationId xmlns="" xmlns:a16="http://schemas.microsoft.com/office/drawing/2014/main" id="{00000000-0008-0000-0500-000067000000}"/>
            </a:ext>
          </a:extLst>
        </xdr:cNvPr>
        <xdr:cNvCxnSpPr/>
      </xdr:nvCxnSpPr>
      <xdr:spPr>
        <a:xfrm flipH="1">
          <a:off x="5164095" y="6114023"/>
          <a:ext cx="2575" cy="409315"/>
        </a:xfrm>
        <a:prstGeom prst="line">
          <a:avLst/>
        </a:prstGeom>
        <a:ln>
          <a:solidFill>
            <a:schemeClr val="bg1">
              <a:lumMod val="75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553479</xdr:colOff>
      <xdr:row>30</xdr:row>
      <xdr:rowOff>56634</xdr:rowOff>
    </xdr:from>
    <xdr:to>
      <xdr:col>6</xdr:col>
      <xdr:colOff>659026</xdr:colOff>
      <xdr:row>30</xdr:row>
      <xdr:rowOff>59210</xdr:rowOff>
    </xdr:to>
    <xdr:cxnSp macro="">
      <xdr:nvCxnSpPr>
        <xdr:cNvPr id="132" name="131 Conector recto">
          <a:extLst>
            <a:ext uri="{FF2B5EF4-FFF2-40B4-BE49-F238E27FC236}">
              <a16:creationId xmlns="" xmlns:a16="http://schemas.microsoft.com/office/drawing/2014/main" id="{00000000-0008-0000-0500-000084000000}"/>
            </a:ext>
          </a:extLst>
        </xdr:cNvPr>
        <xdr:cNvCxnSpPr/>
      </xdr:nvCxnSpPr>
      <xdr:spPr>
        <a:xfrm flipV="1">
          <a:off x="5125479" y="5771634"/>
          <a:ext cx="105547" cy="257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452113</xdr:colOff>
      <xdr:row>18</xdr:row>
      <xdr:rowOff>75424</xdr:rowOff>
    </xdr:from>
    <xdr:to>
      <xdr:col>9</xdr:col>
      <xdr:colOff>726657</xdr:colOff>
      <xdr:row>19</xdr:row>
      <xdr:rowOff>139858</xdr:rowOff>
    </xdr:to>
    <xdr:sp macro="" textlink="">
      <xdr:nvSpPr>
        <xdr:cNvPr id="5" name="4 Rectángulo">
          <a:extLst>
            <a:ext uri="{FF2B5EF4-FFF2-40B4-BE49-F238E27FC236}">
              <a16:creationId xmlns="" xmlns:a16="http://schemas.microsoft.com/office/drawing/2014/main" id="{00000000-0008-0000-0500-000005000000}"/>
            </a:ext>
          </a:extLst>
        </xdr:cNvPr>
        <xdr:cNvSpPr/>
      </xdr:nvSpPr>
      <xdr:spPr>
        <a:xfrm>
          <a:off x="7310113" y="3504424"/>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295446</xdr:colOff>
      <xdr:row>18</xdr:row>
      <xdr:rowOff>43747</xdr:rowOff>
    </xdr:from>
    <xdr:to>
      <xdr:col>9</xdr:col>
      <xdr:colOff>569990</xdr:colOff>
      <xdr:row>19</xdr:row>
      <xdr:rowOff>108181</xdr:rowOff>
    </xdr:to>
    <xdr:sp macro="" textlink="">
      <xdr:nvSpPr>
        <xdr:cNvPr id="116" name="115 Rectángulo">
          <a:extLst>
            <a:ext uri="{FF2B5EF4-FFF2-40B4-BE49-F238E27FC236}">
              <a16:creationId xmlns="" xmlns:a16="http://schemas.microsoft.com/office/drawing/2014/main" id="{00000000-0008-0000-0500-000074000000}"/>
            </a:ext>
          </a:extLst>
        </xdr:cNvPr>
        <xdr:cNvSpPr/>
      </xdr:nvSpPr>
      <xdr:spPr>
        <a:xfrm>
          <a:off x="7153446" y="3472747"/>
          <a:ext cx="274544" cy="2549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317211</xdr:colOff>
      <xdr:row>18</xdr:row>
      <xdr:rowOff>45039</xdr:rowOff>
    </xdr:from>
    <xdr:to>
      <xdr:col>9</xdr:col>
      <xdr:colOff>729028</xdr:colOff>
      <xdr:row>19</xdr:row>
      <xdr:rowOff>42237</xdr:rowOff>
    </xdr:to>
    <xdr:sp macro="" textlink="">
      <xdr:nvSpPr>
        <xdr:cNvPr id="118" name="117 Rectángulo">
          <a:extLst>
            <a:ext uri="{FF2B5EF4-FFF2-40B4-BE49-F238E27FC236}">
              <a16:creationId xmlns="" xmlns:a16="http://schemas.microsoft.com/office/drawing/2014/main" id="{00000000-0008-0000-0500-000076000000}"/>
            </a:ext>
          </a:extLst>
        </xdr:cNvPr>
        <xdr:cNvSpPr/>
      </xdr:nvSpPr>
      <xdr:spPr>
        <a:xfrm>
          <a:off x="7175211" y="3474039"/>
          <a:ext cx="411817" cy="18769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209247</xdr:colOff>
      <xdr:row>19</xdr:row>
      <xdr:rowOff>160762</xdr:rowOff>
    </xdr:from>
    <xdr:to>
      <xdr:col>9</xdr:col>
      <xdr:colOff>534219</xdr:colOff>
      <xdr:row>20</xdr:row>
      <xdr:rowOff>73916</xdr:rowOff>
    </xdr:to>
    <xdr:sp macro="" textlink="">
      <xdr:nvSpPr>
        <xdr:cNvPr id="122" name="121 Rectángulo">
          <a:extLst>
            <a:ext uri="{FF2B5EF4-FFF2-40B4-BE49-F238E27FC236}">
              <a16:creationId xmlns="" xmlns:a16="http://schemas.microsoft.com/office/drawing/2014/main" id="{00000000-0008-0000-0500-00007A000000}"/>
            </a:ext>
          </a:extLst>
        </xdr:cNvPr>
        <xdr:cNvSpPr/>
      </xdr:nvSpPr>
      <xdr:spPr>
        <a:xfrm>
          <a:off x="7067247" y="3780262"/>
          <a:ext cx="324972" cy="1036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12</xdr:col>
      <xdr:colOff>699199</xdr:colOff>
      <xdr:row>9</xdr:row>
      <xdr:rowOff>44690</xdr:rowOff>
    </xdr:from>
    <xdr:ext cx="185552" cy="126175"/>
    <xdr:sp macro="" textlink="Calculo!B35">
      <xdr:nvSpPr>
        <xdr:cNvPr id="140" name="139 CuadroTexto">
          <a:extLst>
            <a:ext uri="{FF2B5EF4-FFF2-40B4-BE49-F238E27FC236}">
              <a16:creationId xmlns="" xmlns:a16="http://schemas.microsoft.com/office/drawing/2014/main" id="{00000000-0008-0000-0500-00008C000000}"/>
            </a:ext>
          </a:extLst>
        </xdr:cNvPr>
        <xdr:cNvSpPr txBox="1"/>
      </xdr:nvSpPr>
      <xdr:spPr>
        <a:xfrm>
          <a:off x="9843199" y="1759190"/>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oneCellAnchor>
    <xdr:from>
      <xdr:col>13</xdr:col>
      <xdr:colOff>684609</xdr:colOff>
      <xdr:row>12</xdr:row>
      <xdr:rowOff>142875</xdr:rowOff>
    </xdr:from>
    <xdr:ext cx="232172" cy="233255"/>
    <xdr:sp macro="" textlink="Calculo!B36">
      <xdr:nvSpPr>
        <xdr:cNvPr id="141" name="140 CuadroTexto">
          <a:extLst>
            <a:ext uri="{FF2B5EF4-FFF2-40B4-BE49-F238E27FC236}">
              <a16:creationId xmlns="" xmlns:a16="http://schemas.microsoft.com/office/drawing/2014/main" id="{00000000-0008-0000-0500-00008D000000}"/>
            </a:ext>
          </a:extLst>
        </xdr:cNvPr>
        <xdr:cNvSpPr txBox="1"/>
      </xdr:nvSpPr>
      <xdr:spPr>
        <a:xfrm>
          <a:off x="10590609" y="2428875"/>
          <a:ext cx="232172" cy="2332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b">
          <a:noAutofit/>
        </a:bodyPr>
        <a:lstStyle/>
        <a:p>
          <a:pPr algn="ctr"/>
          <a:fld id="{A094E33B-6696-49AB-8AA5-5DD2C15E2B45}" type="TxLink">
            <a:rPr lang="en-US" sz="500" b="0" i="0" u="none" strike="noStrike">
              <a:solidFill>
                <a:srgbClr val="3F3F76"/>
              </a:solidFill>
              <a:latin typeface="Calibri"/>
              <a:cs typeface="Calibri"/>
            </a:rPr>
            <a:pPr algn="ctr"/>
            <a:t>0.50</a:t>
          </a:fld>
          <a:endParaRPr lang="es-CO" sz="500"/>
        </a:p>
      </xdr:txBody>
    </xdr:sp>
    <xdr:clientData/>
  </xdr:oneCellAnchor>
  <xdr:oneCellAnchor>
    <xdr:from>
      <xdr:col>13</xdr:col>
      <xdr:colOff>141155</xdr:colOff>
      <xdr:row>10</xdr:row>
      <xdr:rowOff>11907</xdr:rowOff>
    </xdr:from>
    <xdr:ext cx="275563" cy="178594"/>
    <xdr:sp macro="" textlink="Calculo!B36">
      <xdr:nvSpPr>
        <xdr:cNvPr id="142" name="141 CuadroTexto">
          <a:extLst>
            <a:ext uri="{FF2B5EF4-FFF2-40B4-BE49-F238E27FC236}">
              <a16:creationId xmlns="" xmlns:a16="http://schemas.microsoft.com/office/drawing/2014/main" id="{00000000-0008-0000-0500-00008E000000}"/>
            </a:ext>
          </a:extLst>
        </xdr:cNvPr>
        <xdr:cNvSpPr txBox="1"/>
      </xdr:nvSpPr>
      <xdr:spPr>
        <a:xfrm>
          <a:off x="10047155" y="1916907"/>
          <a:ext cx="275563" cy="1785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clientData/>
  </xdr:oneCellAnchor>
  <xdr:oneCellAnchor>
    <xdr:from>
      <xdr:col>13</xdr:col>
      <xdr:colOff>143414</xdr:colOff>
      <xdr:row>7</xdr:row>
      <xdr:rowOff>1855</xdr:rowOff>
    </xdr:from>
    <xdr:ext cx="185034" cy="96679"/>
    <xdr:sp macro="" textlink="$A$1">
      <xdr:nvSpPr>
        <xdr:cNvPr id="144" name="143 CuadroTexto">
          <a:extLst>
            <a:ext uri="{FF2B5EF4-FFF2-40B4-BE49-F238E27FC236}">
              <a16:creationId xmlns="" xmlns:a16="http://schemas.microsoft.com/office/drawing/2014/main" id="{00000000-0008-0000-0500-000090000000}"/>
            </a:ext>
          </a:extLst>
        </xdr:cNvPr>
        <xdr:cNvSpPr txBox="1"/>
      </xdr:nvSpPr>
      <xdr:spPr>
        <a:xfrm>
          <a:off x="10049414" y="1335355"/>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122232</xdr:colOff>
      <xdr:row>7</xdr:row>
      <xdr:rowOff>170397</xdr:rowOff>
    </xdr:from>
    <xdr:ext cx="141229" cy="108473"/>
    <xdr:sp macro="" textlink="$A$2">
      <xdr:nvSpPr>
        <xdr:cNvPr id="146" name="145 CuadroTexto">
          <a:extLst>
            <a:ext uri="{FF2B5EF4-FFF2-40B4-BE49-F238E27FC236}">
              <a16:creationId xmlns="" xmlns:a16="http://schemas.microsoft.com/office/drawing/2014/main" id="{00000000-0008-0000-0500-000092000000}"/>
            </a:ext>
          </a:extLst>
        </xdr:cNvPr>
        <xdr:cNvSpPr txBox="1"/>
      </xdr:nvSpPr>
      <xdr:spPr>
        <a:xfrm>
          <a:off x="10028232" y="150389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13</xdr:col>
      <xdr:colOff>146044</xdr:colOff>
      <xdr:row>8</xdr:row>
      <xdr:rowOff>182304</xdr:rowOff>
    </xdr:from>
    <xdr:ext cx="141229" cy="108473"/>
    <xdr:sp macro="" textlink="A3">
      <xdr:nvSpPr>
        <xdr:cNvPr id="150" name="149 CuadroTexto">
          <a:extLst>
            <a:ext uri="{FF2B5EF4-FFF2-40B4-BE49-F238E27FC236}">
              <a16:creationId xmlns="" xmlns:a16="http://schemas.microsoft.com/office/drawing/2014/main" id="{00000000-0008-0000-0500-000096000000}"/>
            </a:ext>
          </a:extLst>
        </xdr:cNvPr>
        <xdr:cNvSpPr txBox="1"/>
      </xdr:nvSpPr>
      <xdr:spPr>
        <a:xfrm>
          <a:off x="10052044" y="1706304"/>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oneCellAnchor>
    <xdr:from>
      <xdr:col>14</xdr:col>
      <xdr:colOff>229126</xdr:colOff>
      <xdr:row>14</xdr:row>
      <xdr:rowOff>15630</xdr:rowOff>
    </xdr:from>
    <xdr:ext cx="155101" cy="126175"/>
    <xdr:sp macro="" textlink="Calculo!B35">
      <xdr:nvSpPr>
        <xdr:cNvPr id="168" name="167 CuadroTexto">
          <a:extLst>
            <a:ext uri="{FF2B5EF4-FFF2-40B4-BE49-F238E27FC236}">
              <a16:creationId xmlns="" xmlns:a16="http://schemas.microsoft.com/office/drawing/2014/main" id="{00000000-0008-0000-0500-0000A8000000}"/>
            </a:ext>
          </a:extLst>
        </xdr:cNvPr>
        <xdr:cNvSpPr txBox="1"/>
      </xdr:nvSpPr>
      <xdr:spPr>
        <a:xfrm>
          <a:off x="1753126" y="2682630"/>
          <a:ext cx="155101"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clientData/>
  </xdr:oneCellAnchor>
  <xdr:twoCellAnchor>
    <xdr:from>
      <xdr:col>12</xdr:col>
      <xdr:colOff>362199</xdr:colOff>
      <xdr:row>16</xdr:row>
      <xdr:rowOff>108940</xdr:rowOff>
    </xdr:from>
    <xdr:to>
      <xdr:col>15</xdr:col>
      <xdr:colOff>666750</xdr:colOff>
      <xdr:row>33</xdr:row>
      <xdr:rowOff>58005</xdr:rowOff>
    </xdr:to>
    <xdr:grpSp>
      <xdr:nvGrpSpPr>
        <xdr:cNvPr id="8" name="7 Grupo">
          <a:extLst>
            <a:ext uri="{FF2B5EF4-FFF2-40B4-BE49-F238E27FC236}">
              <a16:creationId xmlns="" xmlns:a16="http://schemas.microsoft.com/office/drawing/2014/main" id="{00000000-0008-0000-0500-000008000000}"/>
            </a:ext>
          </a:extLst>
        </xdr:cNvPr>
        <xdr:cNvGrpSpPr/>
      </xdr:nvGrpSpPr>
      <xdr:grpSpPr>
        <a:xfrm>
          <a:off x="362199" y="3077427"/>
          <a:ext cx="2650186" cy="3103082"/>
          <a:chOff x="362199" y="3156940"/>
          <a:chExt cx="2590551" cy="3187565"/>
        </a:xfrm>
      </xdr:grpSpPr>
      <xdr:grpSp>
        <xdr:nvGrpSpPr>
          <xdr:cNvPr id="13" name="12 Grupo">
            <a:extLst>
              <a:ext uri="{FF2B5EF4-FFF2-40B4-BE49-F238E27FC236}">
                <a16:creationId xmlns="" xmlns:a16="http://schemas.microsoft.com/office/drawing/2014/main" id="{00000000-0008-0000-0500-00000D000000}"/>
              </a:ext>
            </a:extLst>
          </xdr:cNvPr>
          <xdr:cNvGrpSpPr/>
        </xdr:nvGrpSpPr>
        <xdr:grpSpPr>
          <a:xfrm>
            <a:off x="362199" y="3398138"/>
            <a:ext cx="2590551" cy="2946367"/>
            <a:chOff x="10429875" y="3198544"/>
            <a:chExt cx="2795964" cy="3179994"/>
          </a:xfrm>
        </xdr:grpSpPr>
        <xdr:grpSp>
          <xdr:nvGrpSpPr>
            <xdr:cNvPr id="154" name="Group 17">
              <a:extLst>
                <a:ext uri="{FF2B5EF4-FFF2-40B4-BE49-F238E27FC236}">
                  <a16:creationId xmlns="" xmlns:a16="http://schemas.microsoft.com/office/drawing/2014/main" id="{00000000-0008-0000-0500-00009A000000}"/>
                </a:ext>
              </a:extLst>
            </xdr:cNvPr>
            <xdr:cNvGrpSpPr>
              <a:grpSpLocks/>
            </xdr:cNvGrpSpPr>
          </xdr:nvGrpSpPr>
          <xdr:grpSpPr>
            <a:xfrm>
              <a:off x="10429875" y="3234359"/>
              <a:ext cx="2782957" cy="3099766"/>
              <a:chOff x="0" y="0"/>
              <a:chExt cx="4399964" cy="5321852"/>
            </a:xfrm>
          </xdr:grpSpPr>
          <xdr:pic>
            <xdr:nvPicPr>
              <xdr:cNvPr id="159" name="Image 18">
                <a:extLst>
                  <a:ext uri="{FF2B5EF4-FFF2-40B4-BE49-F238E27FC236}">
                    <a16:creationId xmlns="" xmlns:a16="http://schemas.microsoft.com/office/drawing/2014/main" id="{00000000-0008-0000-0500-00009F000000}"/>
                  </a:ext>
                </a:extLst>
              </xdr:cNvPr>
              <xdr:cNvPicPr/>
            </xdr:nvPicPr>
            <xdr:blipFill>
              <a:blip xmlns:r="http://schemas.openxmlformats.org/officeDocument/2006/relationships" r:embed="rId9" cstate="print"/>
              <a:stretch>
                <a:fillRect/>
              </a:stretch>
            </xdr:blipFill>
            <xdr:spPr>
              <a:xfrm>
                <a:off x="0" y="0"/>
                <a:ext cx="4399964" cy="5321852"/>
              </a:xfrm>
              <a:prstGeom prst="rect">
                <a:avLst/>
              </a:prstGeom>
            </xdr:spPr>
          </xdr:pic>
          <xdr:sp macro="" textlink="">
            <xdr:nvSpPr>
              <xdr:cNvPr id="160" name="Textbox 19">
                <a:extLst>
                  <a:ext uri="{FF2B5EF4-FFF2-40B4-BE49-F238E27FC236}">
                    <a16:creationId xmlns="" xmlns:a16="http://schemas.microsoft.com/office/drawing/2014/main" id="{00000000-0008-0000-0500-0000A0000000}"/>
                  </a:ext>
                </a:extLst>
              </xdr:cNvPr>
              <xdr:cNvSpPr txBox="1"/>
            </xdr:nvSpPr>
            <xdr:spPr>
              <a:xfrm>
                <a:off x="355949" y="1761347"/>
                <a:ext cx="622800" cy="191665"/>
              </a:xfrm>
              <a:prstGeom prst="rect">
                <a:avLst/>
              </a:prstGeom>
            </xdr:spPr>
            <xdr:txBody>
              <a:bodyPr wrap="square" lIns="0" tIns="0" rIns="0" bIns="0" rtlCol="0">
                <a:noAutofit/>
              </a:bodyPr>
              <a:lstStyle/>
              <a:p>
                <a:pPr>
                  <a:spcBef>
                    <a:spcPts val="10"/>
                  </a:spcBef>
                  <a:spcAft>
                    <a:spcPts val="0"/>
                  </a:spcAft>
                </a:pPr>
                <a:r>
                  <a:rPr lang="en-US" sz="750" spc="-10">
                    <a:effectLst/>
                    <a:latin typeface="Arial MT"/>
                    <a:ea typeface="Calibri"/>
                    <a:cs typeface="Times New Roman"/>
                  </a:rPr>
                  <a:t>N.T.N.</a:t>
                </a:r>
                <a:endParaRPr lang="es-CO" sz="1100">
                  <a:effectLst/>
                  <a:latin typeface="Calibri"/>
                  <a:ea typeface="Calibri"/>
                  <a:cs typeface="Times New Roman"/>
                </a:endParaRPr>
              </a:p>
            </xdr:txBody>
          </xdr:sp>
        </xdr:grpSp>
        <xdr:sp macro="" textlink="Calculo!B45">
          <xdr:nvSpPr>
            <xdr:cNvPr id="22" name="21 CuadroTexto">
              <a:extLst>
                <a:ext uri="{FF2B5EF4-FFF2-40B4-BE49-F238E27FC236}">
                  <a16:creationId xmlns="" xmlns:a16="http://schemas.microsoft.com/office/drawing/2014/main" id="{00000000-0008-0000-0500-000016000000}"/>
                </a:ext>
              </a:extLst>
            </xdr:cNvPr>
            <xdr:cNvSpPr txBox="1"/>
          </xdr:nvSpPr>
          <xdr:spPr>
            <a:xfrm>
              <a:off x="11592261" y="465671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740ACD-E287-49C1-9444-B3A4770C5ABF}" type="TxLink">
                <a:rPr lang="en-US" sz="500" b="0" i="0" u="none" strike="noStrike">
                  <a:solidFill>
                    <a:srgbClr val="3F3F76"/>
                  </a:solidFill>
                  <a:latin typeface="Calibri"/>
                  <a:ea typeface="+mn-ea"/>
                  <a:cs typeface="Calibri"/>
                </a:rPr>
                <a:pPr marL="0" indent="0" algn="l"/>
                <a:t>1.35</a:t>
              </a:fld>
              <a:endParaRPr lang="es-CO" sz="500" b="0" i="0" u="none" strike="noStrike">
                <a:solidFill>
                  <a:srgbClr val="3F3F76"/>
                </a:solidFill>
                <a:latin typeface="Calibri"/>
                <a:ea typeface="+mn-ea"/>
                <a:cs typeface="Calibri"/>
              </a:endParaRPr>
            </a:p>
          </xdr:txBody>
        </xdr:sp>
        <xdr:sp macro="" textlink="Calculo!B34">
          <xdr:nvSpPr>
            <xdr:cNvPr id="23" name="22 CuadroTexto">
              <a:extLst>
                <a:ext uri="{FF2B5EF4-FFF2-40B4-BE49-F238E27FC236}">
                  <a16:creationId xmlns="" xmlns:a16="http://schemas.microsoft.com/office/drawing/2014/main" id="{00000000-0008-0000-0500-000017000000}"/>
                </a:ext>
              </a:extLst>
            </xdr:cNvPr>
            <xdr:cNvSpPr txBox="1"/>
          </xdr:nvSpPr>
          <xdr:spPr>
            <a:xfrm>
              <a:off x="13084610" y="5123451"/>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253BA35-C370-487B-8671-ADC38B7BEF11}" type="TxLink">
                <a:rPr lang="en-US" sz="500" b="0" i="0" u="none" strike="noStrike">
                  <a:solidFill>
                    <a:srgbClr val="3F3F76"/>
                  </a:solidFill>
                  <a:latin typeface="Calibri"/>
                  <a:ea typeface="+mn-ea"/>
                  <a:cs typeface="Calibri"/>
                </a:rPr>
                <a:pPr marL="0" indent="0" algn="l"/>
                <a:t>3.00</a:t>
              </a:fld>
              <a:endParaRPr lang="es-CO" sz="500" b="0" i="0" u="none" strike="noStrike">
                <a:solidFill>
                  <a:srgbClr val="3F3F76"/>
                </a:solidFill>
                <a:latin typeface="Calibri"/>
                <a:ea typeface="+mn-ea"/>
                <a:cs typeface="Calibri"/>
              </a:endParaRPr>
            </a:p>
          </xdr:txBody>
        </xdr:sp>
        <xdr:sp macro="" textlink="Calculo!B43">
          <xdr:nvSpPr>
            <xdr:cNvPr id="32" name="31 CuadroTexto">
              <a:extLst>
                <a:ext uri="{FF2B5EF4-FFF2-40B4-BE49-F238E27FC236}">
                  <a16:creationId xmlns="" xmlns:a16="http://schemas.microsoft.com/office/drawing/2014/main" id="{00000000-0008-0000-0500-000020000000}"/>
                </a:ext>
              </a:extLst>
            </xdr:cNvPr>
            <xdr:cNvSpPr txBox="1"/>
          </xdr:nvSpPr>
          <xdr:spPr>
            <a:xfrm>
              <a:off x="12892891" y="4450772"/>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B43E6AE-AE22-4024-A329-0B14ADC20AC0}" type="TxLink">
                <a:rPr lang="en-US" sz="500" b="0" i="0" u="none" strike="noStrike">
                  <a:solidFill>
                    <a:srgbClr val="3F3F76"/>
                  </a:solidFill>
                  <a:latin typeface="Calibri"/>
                  <a:ea typeface="+mn-ea"/>
                  <a:cs typeface="Calibri"/>
                </a:rPr>
                <a:pPr marL="0" indent="0" algn="l"/>
                <a:t>0.30</a:t>
              </a:fld>
              <a:endParaRPr lang="es-CO" sz="500" b="0" i="0" u="none" strike="noStrike">
                <a:solidFill>
                  <a:srgbClr val="3F3F76"/>
                </a:solidFill>
                <a:latin typeface="Calibri"/>
                <a:ea typeface="+mn-ea"/>
                <a:cs typeface="Calibri"/>
              </a:endParaRPr>
            </a:p>
          </xdr:txBody>
        </xdr:sp>
        <xdr:sp macro="" textlink="Calculo!B40">
          <xdr:nvSpPr>
            <xdr:cNvPr id="37" name="36 CuadroTexto">
              <a:extLst>
                <a:ext uri="{FF2B5EF4-FFF2-40B4-BE49-F238E27FC236}">
                  <a16:creationId xmlns="" xmlns:a16="http://schemas.microsoft.com/office/drawing/2014/main" id="{00000000-0008-0000-0500-000025000000}"/>
                </a:ext>
              </a:extLst>
            </xdr:cNvPr>
            <xdr:cNvSpPr txBox="1"/>
          </xdr:nvSpPr>
          <xdr:spPr>
            <a:xfrm>
              <a:off x="12878243" y="507098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8C1E535-9DDD-496A-B87E-63CFB56BB355}" type="TxLink">
                <a:rPr lang="en-US" sz="500" b="0" i="0" u="none" strike="noStrike">
                  <a:solidFill>
                    <a:srgbClr val="3F3F76"/>
                  </a:solidFill>
                  <a:latin typeface="Calibri"/>
                  <a:ea typeface="+mn-ea"/>
                  <a:cs typeface="Calibri"/>
                </a:rPr>
                <a:pPr marL="0" indent="0" algn="l"/>
                <a:t>1.80</a:t>
              </a:fld>
              <a:endParaRPr lang="es-CO" sz="500" b="0" i="0" u="none" strike="noStrike">
                <a:solidFill>
                  <a:srgbClr val="3F3F76"/>
                </a:solidFill>
                <a:latin typeface="Calibri"/>
                <a:ea typeface="+mn-ea"/>
                <a:cs typeface="Calibri"/>
              </a:endParaRPr>
            </a:p>
          </xdr:txBody>
        </xdr:sp>
        <xdr:sp macro="" textlink="Calculo!B36">
          <xdr:nvSpPr>
            <xdr:cNvPr id="165" name="164 CuadroTexto">
              <a:extLst>
                <a:ext uri="{FF2B5EF4-FFF2-40B4-BE49-F238E27FC236}">
                  <a16:creationId xmlns="" xmlns:a16="http://schemas.microsoft.com/office/drawing/2014/main" id="{00000000-0008-0000-0500-0000A5000000}"/>
                </a:ext>
              </a:extLst>
            </xdr:cNvPr>
            <xdr:cNvSpPr txBox="1"/>
          </xdr:nvSpPr>
          <xdr:spPr>
            <a:xfrm>
              <a:off x="11496828" y="3198544"/>
              <a:ext cx="150256" cy="9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algn="l"/>
              <a:fld id="{A094E33B-6696-49AB-8AA5-5DD2C15E2B45}" type="TxLink">
                <a:rPr lang="en-US" sz="500" b="0" i="0" u="none" strike="noStrike">
                  <a:solidFill>
                    <a:srgbClr val="3F3F76"/>
                  </a:solidFill>
                  <a:latin typeface="Calibri"/>
                  <a:cs typeface="Calibri"/>
                </a:rPr>
                <a:pPr algn="l"/>
                <a:t>0.50</a:t>
              </a:fld>
              <a:endParaRPr lang="es-CO" sz="500"/>
            </a:p>
          </xdr:txBody>
        </xdr:sp>
        <xdr:sp macro="" textlink="B3">
          <xdr:nvSpPr>
            <xdr:cNvPr id="166" name="165 CuadroTexto">
              <a:extLst>
                <a:ext uri="{FF2B5EF4-FFF2-40B4-BE49-F238E27FC236}">
                  <a16:creationId xmlns="" xmlns:a16="http://schemas.microsoft.com/office/drawing/2014/main" id="{00000000-0008-0000-0500-0000A6000000}"/>
                </a:ext>
              </a:extLst>
            </xdr:cNvPr>
            <xdr:cNvSpPr txBox="1"/>
          </xdr:nvSpPr>
          <xdr:spPr>
            <a:xfrm>
              <a:off x="12868010" y="4104852"/>
              <a:ext cx="222934"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06D65F3C-B98B-4B09-8917-2A7AA50D7067}" type="TxLink">
                <a:rPr lang="en-US" sz="500" b="0" i="0" u="none" strike="noStrike">
                  <a:solidFill>
                    <a:srgbClr val="3F3F76"/>
                  </a:solidFill>
                  <a:latin typeface="Calibri"/>
                  <a:ea typeface="+mn-ea"/>
                  <a:cs typeface="Calibri"/>
                </a:rPr>
                <a:pPr marL="0" indent="0" algn="l"/>
                <a:t>AP = 1</a:t>
              </a:fld>
              <a:endParaRPr lang="es-CO" sz="500" b="0" i="0" u="none" strike="noStrike">
                <a:solidFill>
                  <a:srgbClr val="3F3F76"/>
                </a:solidFill>
                <a:latin typeface="Calibri"/>
                <a:ea typeface="+mn-ea"/>
                <a:cs typeface="Calibri"/>
              </a:endParaRPr>
            </a:p>
          </xdr:txBody>
        </xdr:sp>
        <xdr:sp macro="" textlink="Calculo!B37">
          <xdr:nvSpPr>
            <xdr:cNvPr id="167" name="166 CuadroTexto">
              <a:extLst>
                <a:ext uri="{FF2B5EF4-FFF2-40B4-BE49-F238E27FC236}">
                  <a16:creationId xmlns="" xmlns:a16="http://schemas.microsoft.com/office/drawing/2014/main" id="{00000000-0008-0000-0500-0000A7000000}"/>
                </a:ext>
              </a:extLst>
            </xdr:cNvPr>
            <xdr:cNvSpPr txBox="1"/>
          </xdr:nvSpPr>
          <xdr:spPr>
            <a:xfrm>
              <a:off x="13030182" y="583025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812367E-588A-4253-A897-5046BA773204}" type="TxLink">
                <a:rPr lang="en-US" sz="500" b="0" i="0" u="none" strike="noStrike">
                  <a:solidFill>
                    <a:srgbClr val="3F3F76"/>
                  </a:solidFill>
                  <a:latin typeface="Calibri"/>
                  <a:ea typeface="+mn-ea"/>
                  <a:cs typeface="Calibri"/>
                </a:rPr>
                <a:pPr marL="0" indent="0" algn="l"/>
                <a:t>0.40</a:t>
              </a:fld>
              <a:endParaRPr lang="es-CO" sz="500" b="0" i="0" u="none" strike="noStrike">
                <a:solidFill>
                  <a:srgbClr val="3F3F76"/>
                </a:solidFill>
                <a:latin typeface="Calibri"/>
                <a:ea typeface="+mn-ea"/>
                <a:cs typeface="Calibri"/>
              </a:endParaRPr>
            </a:p>
          </xdr:txBody>
        </xdr:sp>
        <xdr:sp macro="" textlink="Calculo!B35">
          <xdr:nvSpPr>
            <xdr:cNvPr id="169" name="168 CuadroTexto">
              <a:extLst>
                <a:ext uri="{FF2B5EF4-FFF2-40B4-BE49-F238E27FC236}">
                  <a16:creationId xmlns="" xmlns:a16="http://schemas.microsoft.com/office/drawing/2014/main" id="{00000000-0008-0000-0500-0000A9000000}"/>
                </a:ext>
              </a:extLst>
            </xdr:cNvPr>
            <xdr:cNvSpPr txBox="1"/>
          </xdr:nvSpPr>
          <xdr:spPr>
            <a:xfrm>
              <a:off x="11675939" y="6252363"/>
              <a:ext cx="185552" cy="12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F373BE3B-327E-4A55-831B-C25C0963E17A}" type="TxLink">
                <a:rPr lang="en-US" sz="500" b="0" i="0" u="none" strike="noStrike">
                  <a:solidFill>
                    <a:srgbClr val="3F3F76"/>
                  </a:solidFill>
                  <a:latin typeface="Calibri"/>
                  <a:ea typeface="+mn-ea"/>
                  <a:cs typeface="Calibri"/>
                </a:rPr>
                <a:pPr marL="0" indent="0" algn="l"/>
                <a:t>2.40</a:t>
              </a:fld>
              <a:endParaRPr lang="es-CO" sz="500" b="0" i="0" u="none" strike="noStrike">
                <a:solidFill>
                  <a:srgbClr val="3F3F76"/>
                </a:solidFill>
                <a:latin typeface="Calibri"/>
                <a:ea typeface="+mn-ea"/>
                <a:cs typeface="Calibri"/>
              </a:endParaRPr>
            </a:p>
          </xdr:txBody>
        </xdr:sp>
        <xdr:sp macro="" textlink="">
          <xdr:nvSpPr>
            <xdr:cNvPr id="170" name="169 CuadroTexto">
              <a:extLst>
                <a:ext uri="{FF2B5EF4-FFF2-40B4-BE49-F238E27FC236}">
                  <a16:creationId xmlns="" xmlns:a16="http://schemas.microsoft.com/office/drawing/2014/main" id="{00000000-0008-0000-0500-0000AA000000}"/>
                </a:ext>
              </a:extLst>
            </xdr:cNvPr>
            <xdr:cNvSpPr txBox="1"/>
          </xdr:nvSpPr>
          <xdr:spPr>
            <a:xfrm>
              <a:off x="11439457"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
          <xdr:nvSpPr>
            <xdr:cNvPr id="171" name="170 CuadroTexto">
              <a:extLst>
                <a:ext uri="{FF2B5EF4-FFF2-40B4-BE49-F238E27FC236}">
                  <a16:creationId xmlns="" xmlns:a16="http://schemas.microsoft.com/office/drawing/2014/main" id="{00000000-0008-0000-0500-0000AB000000}"/>
                </a:ext>
              </a:extLst>
            </xdr:cNvPr>
            <xdr:cNvSpPr txBox="1"/>
          </xdr:nvSpPr>
          <xdr:spPr>
            <a:xfrm>
              <a:off x="11905853" y="6127553"/>
              <a:ext cx="185552" cy="126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Calculo!B38">
          <xdr:nvSpPr>
            <xdr:cNvPr id="172" name="171 CuadroTexto">
              <a:extLst>
                <a:ext uri="{FF2B5EF4-FFF2-40B4-BE49-F238E27FC236}">
                  <a16:creationId xmlns="" xmlns:a16="http://schemas.microsoft.com/office/drawing/2014/main" id="{00000000-0008-0000-0500-0000AC000000}"/>
                </a:ext>
              </a:extLst>
            </xdr:cNvPr>
            <xdr:cNvSpPr txBox="1"/>
          </xdr:nvSpPr>
          <xdr:spPr>
            <a:xfrm>
              <a:off x="12872527" y="5701435"/>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3FBBEA4-0089-4FAE-AA96-0807E9641A72}" type="TxLink">
                <a:rPr lang="en-US" sz="500" b="0" i="0" u="none" strike="noStrike">
                  <a:solidFill>
                    <a:srgbClr val="3F3F76"/>
                  </a:solidFill>
                  <a:latin typeface="Calibri"/>
                  <a:ea typeface="+mn-ea"/>
                  <a:cs typeface="Calibri"/>
                </a:rPr>
                <a:pPr marL="0" indent="0" algn="l"/>
                <a:t>0.50</a:t>
              </a:fld>
              <a:endParaRPr lang="es-CO" sz="500" b="0" i="0" u="none" strike="noStrike">
                <a:solidFill>
                  <a:srgbClr val="3F3F76"/>
                </a:solidFill>
                <a:latin typeface="Calibri"/>
                <a:ea typeface="+mn-ea"/>
                <a:cs typeface="Calibri"/>
              </a:endParaRPr>
            </a:p>
          </xdr:txBody>
        </xdr:sp>
        <xdr:sp macro="" textlink="$A$2">
          <xdr:nvSpPr>
            <xdr:cNvPr id="173" name="172 CuadroTexto">
              <a:extLst>
                <a:ext uri="{FF2B5EF4-FFF2-40B4-BE49-F238E27FC236}">
                  <a16:creationId xmlns="" xmlns:a16="http://schemas.microsoft.com/office/drawing/2014/main" id="{00000000-0008-0000-0500-0000AD000000}"/>
                </a:ext>
              </a:extLst>
            </xdr:cNvPr>
            <xdr:cNvSpPr txBox="1"/>
          </xdr:nvSpPr>
          <xdr:spPr>
            <a:xfrm>
              <a:off x="11968928" y="4678040"/>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2B79D42F-ED67-43C5-A35E-A5F30D960F7D}"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sp macro="" textlink="">
          <xdr:nvSpPr>
            <xdr:cNvPr id="174" name="173 CuadroTexto">
              <a:extLst>
                <a:ext uri="{FF2B5EF4-FFF2-40B4-BE49-F238E27FC236}">
                  <a16:creationId xmlns="" xmlns:a16="http://schemas.microsoft.com/office/drawing/2014/main" id="{00000000-0008-0000-0500-0000AE000000}"/>
                </a:ext>
              </a:extLst>
            </xdr:cNvPr>
            <xdr:cNvSpPr txBox="1"/>
          </xdr:nvSpPr>
          <xdr:spPr>
            <a:xfrm>
              <a:off x="11419749" y="3342312"/>
              <a:ext cx="246733" cy="1392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endParaRPr lang="en-US" sz="500" b="0" i="0" u="none" strike="noStrike">
                <a:solidFill>
                  <a:srgbClr val="3F3F76"/>
                </a:solidFill>
                <a:latin typeface="Calibri"/>
                <a:ea typeface="+mn-ea"/>
                <a:cs typeface="Calibri"/>
              </a:endParaRPr>
            </a:p>
          </xdr:txBody>
        </xdr:sp>
        <xdr:sp macro="" textlink="Entradas_Vble!D24">
          <xdr:nvSpPr>
            <xdr:cNvPr id="175" name="174 CuadroTexto">
              <a:extLst>
                <a:ext uri="{FF2B5EF4-FFF2-40B4-BE49-F238E27FC236}">
                  <a16:creationId xmlns="" xmlns:a16="http://schemas.microsoft.com/office/drawing/2014/main" id="{00000000-0008-0000-0500-0000AF000000}"/>
                </a:ext>
              </a:extLst>
            </xdr:cNvPr>
            <xdr:cNvSpPr txBox="1"/>
          </xdr:nvSpPr>
          <xdr:spPr>
            <a:xfrm>
              <a:off x="12448044" y="4226079"/>
              <a:ext cx="410706" cy="948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B54C84C-7DA2-4B9B-8883-EE847AEA7B13}" type="TxLink">
                <a:rPr lang="en-US" sz="500" b="0" i="0" u="none" strike="noStrike">
                  <a:solidFill>
                    <a:srgbClr val="3F3F76"/>
                  </a:solidFill>
                  <a:latin typeface="Calibri"/>
                  <a:ea typeface="+mn-ea"/>
                  <a:cs typeface="Calibri"/>
                </a:rPr>
                <a:pPr marL="0" indent="0" algn="l"/>
                <a:t>16</a:t>
              </a:fld>
              <a:endParaRPr lang="es-CO" sz="500" b="0" i="0" u="none" strike="noStrike">
                <a:solidFill>
                  <a:srgbClr val="3F3F76"/>
                </a:solidFill>
                <a:latin typeface="Calibri"/>
                <a:ea typeface="+mn-ea"/>
                <a:cs typeface="Calibri"/>
              </a:endParaRPr>
            </a:p>
          </xdr:txBody>
        </xdr:sp>
      </xdr:grpSp>
      <xdr:sp macro="" textlink="">
        <xdr:nvSpPr>
          <xdr:cNvPr id="211" name="210 CuadroTexto">
            <a:extLst>
              <a:ext uri="{FF2B5EF4-FFF2-40B4-BE49-F238E27FC236}">
                <a16:creationId xmlns="" xmlns:a16="http://schemas.microsoft.com/office/drawing/2014/main" id="{00000000-0008-0000-0500-0000D3000000}"/>
              </a:ext>
            </a:extLst>
          </xdr:cNvPr>
          <xdr:cNvSpPr txBox="1"/>
        </xdr:nvSpPr>
        <xdr:spPr>
          <a:xfrm>
            <a:off x="1446928" y="3156940"/>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clientData/>
  </xdr:twoCellAnchor>
  <xdr:twoCellAnchor>
    <xdr:from>
      <xdr:col>17</xdr:col>
      <xdr:colOff>146508</xdr:colOff>
      <xdr:row>16</xdr:row>
      <xdr:rowOff>151359</xdr:rowOff>
    </xdr:from>
    <xdr:to>
      <xdr:col>19</xdr:col>
      <xdr:colOff>321758</xdr:colOff>
      <xdr:row>32</xdr:row>
      <xdr:rowOff>95251</xdr:rowOff>
    </xdr:to>
    <xdr:grpSp>
      <xdr:nvGrpSpPr>
        <xdr:cNvPr id="39" name="38 Grupo">
          <a:extLst>
            <a:ext uri="{FF2B5EF4-FFF2-40B4-BE49-F238E27FC236}">
              <a16:creationId xmlns="" xmlns:a16="http://schemas.microsoft.com/office/drawing/2014/main" id="{00000000-0008-0000-0500-000027000000}"/>
            </a:ext>
          </a:extLst>
        </xdr:cNvPr>
        <xdr:cNvGrpSpPr/>
      </xdr:nvGrpSpPr>
      <xdr:grpSpPr>
        <a:xfrm>
          <a:off x="4055899" y="3119846"/>
          <a:ext cx="1739007" cy="2912379"/>
          <a:chOff x="13481509" y="3266033"/>
          <a:chExt cx="1875084" cy="3301486"/>
        </a:xfrm>
      </xdr:grpSpPr>
      <xdr:grpSp>
        <xdr:nvGrpSpPr>
          <xdr:cNvPr id="36" name="35 Grupo">
            <a:extLst>
              <a:ext uri="{FF2B5EF4-FFF2-40B4-BE49-F238E27FC236}">
                <a16:creationId xmlns="" xmlns:a16="http://schemas.microsoft.com/office/drawing/2014/main" id="{00000000-0008-0000-0500-000024000000}"/>
              </a:ext>
            </a:extLst>
          </xdr:cNvPr>
          <xdr:cNvGrpSpPr/>
        </xdr:nvGrpSpPr>
        <xdr:grpSpPr>
          <a:xfrm>
            <a:off x="13481509" y="3266033"/>
            <a:ext cx="1875084" cy="3301486"/>
            <a:chOff x="13481509" y="3266033"/>
            <a:chExt cx="1875084" cy="3301486"/>
          </a:xfrm>
        </xdr:grpSpPr>
        <xdr:pic>
          <xdr:nvPicPr>
            <xdr:cNvPr id="194" name="Image 18">
              <a:extLst>
                <a:ext uri="{FF2B5EF4-FFF2-40B4-BE49-F238E27FC236}">
                  <a16:creationId xmlns="" xmlns:a16="http://schemas.microsoft.com/office/drawing/2014/main" id="{00000000-0008-0000-0500-0000C2000000}"/>
                </a:ext>
              </a:extLst>
            </xdr:cNvPr>
            <xdr:cNvPicPr/>
          </xdr:nvPicPr>
          <xdr:blipFill rotWithShape="1">
            <a:blip xmlns:r="http://schemas.openxmlformats.org/officeDocument/2006/relationships" r:embed="rId9" cstate="print"/>
            <a:srcRect t="86638" r="76793"/>
            <a:stretch/>
          </xdr:blipFill>
          <xdr:spPr>
            <a:xfrm>
              <a:off x="13481509" y="6153338"/>
              <a:ext cx="645841" cy="414181"/>
            </a:xfrm>
            <a:prstGeom prst="rect">
              <a:avLst/>
            </a:prstGeom>
            <a:solidFill>
              <a:schemeClr val="lt1"/>
            </a:solidFill>
            <a:ln w="9525" cmpd="sng">
              <a:solidFill>
                <a:schemeClr val="lt1">
                  <a:shade val="50000"/>
                </a:schemeClr>
              </a:solidFill>
            </a:ln>
          </xdr:spPr>
        </xdr:pic>
        <xdr:grpSp>
          <xdr:nvGrpSpPr>
            <xdr:cNvPr id="16" name="15 Grupo">
              <a:extLst>
                <a:ext uri="{FF2B5EF4-FFF2-40B4-BE49-F238E27FC236}">
                  <a16:creationId xmlns="" xmlns:a16="http://schemas.microsoft.com/office/drawing/2014/main" id="{00000000-0008-0000-0500-000010000000}"/>
                </a:ext>
              </a:extLst>
            </xdr:cNvPr>
            <xdr:cNvGrpSpPr/>
          </xdr:nvGrpSpPr>
          <xdr:grpSpPr>
            <a:xfrm>
              <a:off x="13517854" y="3266033"/>
              <a:ext cx="1838739" cy="3112214"/>
              <a:chOff x="13649739" y="3016917"/>
              <a:chExt cx="1838739" cy="3112214"/>
            </a:xfrm>
          </xdr:grpSpPr>
          <xdr:grpSp>
            <xdr:nvGrpSpPr>
              <xdr:cNvPr id="15" name="14 Grupo">
                <a:extLst>
                  <a:ext uri="{FF2B5EF4-FFF2-40B4-BE49-F238E27FC236}">
                    <a16:creationId xmlns="" xmlns:a16="http://schemas.microsoft.com/office/drawing/2014/main" id="{00000000-0008-0000-0500-00000F000000}"/>
                  </a:ext>
                </a:extLst>
              </xdr:cNvPr>
              <xdr:cNvGrpSpPr/>
            </xdr:nvGrpSpPr>
            <xdr:grpSpPr>
              <a:xfrm>
                <a:off x="13649739" y="3260830"/>
                <a:ext cx="1838739" cy="2868301"/>
                <a:chOff x="13649739" y="3260830"/>
                <a:chExt cx="1838739" cy="2868301"/>
              </a:xfrm>
            </xdr:grpSpPr>
            <xdr:grpSp>
              <xdr:nvGrpSpPr>
                <xdr:cNvPr id="155" name="Group 20">
                  <a:extLst>
                    <a:ext uri="{FF2B5EF4-FFF2-40B4-BE49-F238E27FC236}">
                      <a16:creationId xmlns="" xmlns:a16="http://schemas.microsoft.com/office/drawing/2014/main" id="{00000000-0008-0000-0500-00009B000000}"/>
                    </a:ext>
                  </a:extLst>
                </xdr:cNvPr>
                <xdr:cNvGrpSpPr>
                  <a:grpSpLocks/>
                </xdr:cNvGrpSpPr>
              </xdr:nvGrpSpPr>
              <xdr:grpSpPr>
                <a:xfrm>
                  <a:off x="13649739" y="3337891"/>
                  <a:ext cx="1838739" cy="2791240"/>
                  <a:chOff x="0" y="0"/>
                  <a:chExt cx="2482822" cy="3605076"/>
                </a:xfrm>
              </xdr:grpSpPr>
              <xdr:pic>
                <xdr:nvPicPr>
                  <xdr:cNvPr id="156" name="Image 21">
                    <a:extLst>
                      <a:ext uri="{FF2B5EF4-FFF2-40B4-BE49-F238E27FC236}">
                        <a16:creationId xmlns="" xmlns:a16="http://schemas.microsoft.com/office/drawing/2014/main" id="{00000000-0008-0000-0500-00009C000000}"/>
                      </a:ext>
                    </a:extLst>
                  </xdr:cNvPr>
                  <xdr:cNvPicPr/>
                </xdr:nvPicPr>
                <xdr:blipFill>
                  <a:blip xmlns:r="http://schemas.openxmlformats.org/officeDocument/2006/relationships" r:embed="rId10" cstate="print"/>
                  <a:stretch>
                    <a:fillRect/>
                  </a:stretch>
                </xdr:blipFill>
                <xdr:spPr>
                  <a:xfrm>
                    <a:off x="0" y="2653842"/>
                    <a:ext cx="190752" cy="190752"/>
                  </a:xfrm>
                  <a:prstGeom prst="rect">
                    <a:avLst/>
                  </a:prstGeom>
                  <a:solidFill>
                    <a:schemeClr val="lt1"/>
                  </a:solidFill>
                  <a:ln w="9525" cmpd="sng">
                    <a:solidFill>
                      <a:schemeClr val="lt1">
                        <a:shade val="50000"/>
                      </a:schemeClr>
                    </a:solidFill>
                  </a:ln>
                </xdr:spPr>
              </xdr:pic>
              <xdr:pic>
                <xdr:nvPicPr>
                  <xdr:cNvPr id="157" name="Image 22">
                    <a:extLst>
                      <a:ext uri="{FF2B5EF4-FFF2-40B4-BE49-F238E27FC236}">
                        <a16:creationId xmlns="" xmlns:a16="http://schemas.microsoft.com/office/drawing/2014/main" id="{00000000-0008-0000-0500-00009D000000}"/>
                      </a:ext>
                    </a:extLst>
                  </xdr:cNvPr>
                  <xdr:cNvPicPr/>
                </xdr:nvPicPr>
                <xdr:blipFill>
                  <a:blip xmlns:r="http://schemas.openxmlformats.org/officeDocument/2006/relationships" r:embed="rId11" cstate="print"/>
                  <a:stretch>
                    <a:fillRect/>
                  </a:stretch>
                </xdr:blipFill>
                <xdr:spPr>
                  <a:xfrm>
                    <a:off x="59199" y="500915"/>
                    <a:ext cx="55657" cy="83991"/>
                  </a:xfrm>
                  <a:prstGeom prst="rect">
                    <a:avLst/>
                  </a:prstGeom>
                  <a:solidFill>
                    <a:schemeClr val="lt1"/>
                  </a:solidFill>
                  <a:ln w="9525" cmpd="sng">
                    <a:solidFill>
                      <a:schemeClr val="lt1">
                        <a:shade val="50000"/>
                      </a:schemeClr>
                    </a:solidFill>
                  </a:ln>
                </xdr:spPr>
              </xdr:pic>
              <xdr:pic>
                <xdr:nvPicPr>
                  <xdr:cNvPr id="158" name="Image 23">
                    <a:extLst>
                      <a:ext uri="{FF2B5EF4-FFF2-40B4-BE49-F238E27FC236}">
                        <a16:creationId xmlns="" xmlns:a16="http://schemas.microsoft.com/office/drawing/2014/main" id="{00000000-0008-0000-0500-00009E000000}"/>
                      </a:ext>
                    </a:extLst>
                  </xdr:cNvPr>
                  <xdr:cNvPicPr/>
                </xdr:nvPicPr>
                <xdr:blipFill>
                  <a:blip xmlns:r="http://schemas.openxmlformats.org/officeDocument/2006/relationships" r:embed="rId12" cstate="print"/>
                  <a:stretch>
                    <a:fillRect/>
                  </a:stretch>
                </xdr:blipFill>
                <xdr:spPr>
                  <a:xfrm>
                    <a:off x="150275" y="0"/>
                    <a:ext cx="2332547" cy="3605076"/>
                  </a:xfrm>
                  <a:prstGeom prst="rect">
                    <a:avLst/>
                  </a:prstGeom>
                  <a:solidFill>
                    <a:schemeClr val="lt1"/>
                  </a:solidFill>
                  <a:ln w="9525" cmpd="sng">
                    <a:noFill/>
                  </a:ln>
                </xdr:spPr>
              </xdr:pic>
            </xdr:grpSp>
            <xdr:sp macro="" textlink="A5">
              <xdr:nvSpPr>
                <xdr:cNvPr id="203" name="202 CuadroTexto">
                  <a:extLst>
                    <a:ext uri="{FF2B5EF4-FFF2-40B4-BE49-F238E27FC236}">
                      <a16:creationId xmlns="" xmlns:a16="http://schemas.microsoft.com/office/drawing/2014/main" id="{00000000-0008-0000-0500-0000CB000000}"/>
                    </a:ext>
                  </a:extLst>
                </xdr:cNvPr>
                <xdr:cNvSpPr txBox="1"/>
              </xdr:nvSpPr>
              <xdr:spPr>
                <a:xfrm rot="16200000">
                  <a:off x="13903785" y="4117523"/>
                  <a:ext cx="478971" cy="1142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86B6661D-B4A4-469A-982D-7B95804D9406}" type="TxLink">
                    <a:rPr lang="en-US" sz="500" b="0" i="0" u="none" strike="noStrike">
                      <a:solidFill>
                        <a:srgbClr val="3F3F76"/>
                      </a:solidFill>
                      <a:latin typeface="Calibri"/>
                      <a:ea typeface="+mn-ea"/>
                      <a:cs typeface="Calibri"/>
                    </a:rPr>
                    <a:pPr marL="0" indent="0" algn="l"/>
                    <a:t>9 ∅ 8 @ 25</a:t>
                  </a:fld>
                  <a:endParaRPr lang="es-CO" sz="500" b="0" i="0" u="none" strike="noStrike">
                    <a:solidFill>
                      <a:srgbClr val="3F3F76"/>
                    </a:solidFill>
                    <a:latin typeface="Calibri"/>
                    <a:ea typeface="+mn-ea"/>
                    <a:cs typeface="Calibri"/>
                  </a:endParaRPr>
                </a:p>
              </xdr:txBody>
            </xdr:sp>
            <xdr:sp macro="" textlink="A6">
              <xdr:nvSpPr>
                <xdr:cNvPr id="204" name="203 CuadroTexto">
                  <a:extLst>
                    <a:ext uri="{FF2B5EF4-FFF2-40B4-BE49-F238E27FC236}">
                      <a16:creationId xmlns="" xmlns:a16="http://schemas.microsoft.com/office/drawing/2014/main" id="{00000000-0008-0000-0500-0000CC000000}"/>
                    </a:ext>
                  </a:extLst>
                </xdr:cNvPr>
                <xdr:cNvSpPr txBox="1"/>
              </xdr:nvSpPr>
              <xdr:spPr>
                <a:xfrm rot="16200000">
                  <a:off x="13627262" y="5449954"/>
                  <a:ext cx="500192" cy="1049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B9FFA3A-925D-4D19-8BED-D837E416E4BB}" type="TxLink">
                    <a:rPr lang="en-US" sz="500" b="0" i="0" u="none" strike="noStrike">
                      <a:solidFill>
                        <a:srgbClr val="3F3F76"/>
                      </a:solidFill>
                      <a:latin typeface="Calibri"/>
                      <a:ea typeface="+mn-ea"/>
                      <a:cs typeface="Calibri"/>
                    </a:rPr>
                    <a:pPr marL="0" indent="0" algn="l"/>
                    <a:t>8 ∅ 8 @ 25</a:t>
                  </a:fld>
                  <a:endParaRPr lang="es-CO" sz="500" b="0" i="0" u="none" strike="noStrike">
                    <a:solidFill>
                      <a:srgbClr val="3F3F76"/>
                    </a:solidFill>
                    <a:latin typeface="Calibri"/>
                    <a:ea typeface="+mn-ea"/>
                    <a:cs typeface="Calibri"/>
                  </a:endParaRPr>
                </a:p>
              </xdr:txBody>
            </xdr:sp>
            <xdr:sp macro="" textlink="Calculo!B218">
              <xdr:nvSpPr>
                <xdr:cNvPr id="206" name="205 CuadroTexto">
                  <a:extLst>
                    <a:ext uri="{FF2B5EF4-FFF2-40B4-BE49-F238E27FC236}">
                      <a16:creationId xmlns="" xmlns:a16="http://schemas.microsoft.com/office/drawing/2014/main" id="{00000000-0008-0000-0500-0000CE000000}"/>
                    </a:ext>
                  </a:extLst>
                </xdr:cNvPr>
                <xdr:cNvSpPr txBox="1"/>
              </xdr:nvSpPr>
              <xdr:spPr>
                <a:xfrm>
                  <a:off x="13922828" y="4871357"/>
                  <a:ext cx="234043" cy="119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1E2D9F39-F914-4359-8593-12F6385B387D}" type="TxLink">
                    <a:rPr lang="en-US" sz="500" b="0" i="0" u="none" strike="noStrike">
                      <a:solidFill>
                        <a:srgbClr val="3F3F76"/>
                      </a:solidFill>
                      <a:latin typeface="Calibri"/>
                      <a:ea typeface="+mn-ea"/>
                      <a:cs typeface="Calibri"/>
                    </a:rPr>
                    <a:pPr marL="0" indent="0" algn="l"/>
                    <a:t>10.00</a:t>
                  </a:fld>
                  <a:endParaRPr lang="es-CO" sz="500" b="0" i="0" u="none" strike="noStrike">
                    <a:solidFill>
                      <a:srgbClr val="3F3F76"/>
                    </a:solidFill>
                    <a:latin typeface="Calibri"/>
                    <a:ea typeface="+mn-ea"/>
                    <a:cs typeface="Calibri"/>
                  </a:endParaRPr>
                </a:p>
              </xdr:txBody>
            </xdr:sp>
            <xdr:sp macro="" textlink="Calculo!F218">
              <xdr:nvSpPr>
                <xdr:cNvPr id="207" name="206 CuadroTexto">
                  <a:extLst>
                    <a:ext uri="{FF2B5EF4-FFF2-40B4-BE49-F238E27FC236}">
                      <a16:creationId xmlns="" xmlns:a16="http://schemas.microsoft.com/office/drawing/2014/main" id="{00000000-0008-0000-0500-0000CF000000}"/>
                    </a:ext>
                  </a:extLst>
                </xdr:cNvPr>
                <xdr:cNvSpPr txBox="1"/>
              </xdr:nvSpPr>
              <xdr:spPr>
                <a:xfrm>
                  <a:off x="13794961" y="5938493"/>
                  <a:ext cx="270269" cy="921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5565DCBE-E5E9-4C71-B20B-CE98F5420E1D}" type="TxLink">
                    <a:rPr lang="en-US" sz="500" b="0" i="0" u="none" strike="noStrike">
                      <a:solidFill>
                        <a:srgbClr val="3F3F76"/>
                      </a:solidFill>
                      <a:latin typeface="Calibri"/>
                      <a:ea typeface="+mn-ea"/>
                      <a:cs typeface="Calibri"/>
                    </a:rPr>
                    <a:pPr marL="0" indent="0" algn="l"/>
                    <a:t>0.00</a:t>
                  </a:fld>
                  <a:endParaRPr lang="es-CO" sz="500" b="0" i="0" u="none" strike="noStrike">
                    <a:solidFill>
                      <a:srgbClr val="3F3F76"/>
                    </a:solidFill>
                    <a:latin typeface="Calibri"/>
                    <a:ea typeface="+mn-ea"/>
                    <a:cs typeface="Calibri"/>
                  </a:endParaRPr>
                </a:p>
              </xdr:txBody>
            </xdr:sp>
            <xdr:sp macro="" textlink="">
              <xdr:nvSpPr>
                <xdr:cNvPr id="208" name="207 CuadroTexto">
                  <a:extLst>
                    <a:ext uri="{FF2B5EF4-FFF2-40B4-BE49-F238E27FC236}">
                      <a16:creationId xmlns="" xmlns:a16="http://schemas.microsoft.com/office/drawing/2014/main" id="{00000000-0008-0000-0500-0000D0000000}"/>
                    </a:ext>
                  </a:extLst>
                </xdr:cNvPr>
                <xdr:cNvSpPr txBox="1"/>
              </xdr:nvSpPr>
              <xdr:spPr>
                <a:xfrm>
                  <a:off x="13938926" y="3955915"/>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4</a:t>
                  </a:r>
                </a:p>
              </xdr:txBody>
            </xdr:sp>
            <xdr:sp macro="" textlink="">
              <xdr:nvSpPr>
                <xdr:cNvPr id="209" name="208 CuadroTexto">
                  <a:extLst>
                    <a:ext uri="{FF2B5EF4-FFF2-40B4-BE49-F238E27FC236}">
                      <a16:creationId xmlns="" xmlns:a16="http://schemas.microsoft.com/office/drawing/2014/main" id="{00000000-0008-0000-0500-0000D1000000}"/>
                    </a:ext>
                  </a:extLst>
                </xdr:cNvPr>
                <xdr:cNvSpPr txBox="1"/>
              </xdr:nvSpPr>
              <xdr:spPr>
                <a:xfrm>
                  <a:off x="13671415" y="5427224"/>
                  <a:ext cx="93224" cy="97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500" b="0" i="0" u="none" strike="noStrike">
                      <a:solidFill>
                        <a:srgbClr val="3F3F76"/>
                      </a:solidFill>
                      <a:latin typeface="Calibri"/>
                      <a:ea typeface="+mn-ea"/>
                      <a:cs typeface="Calibri"/>
                    </a:rPr>
                    <a:t>5</a:t>
                  </a:r>
                </a:p>
              </xdr:txBody>
            </xdr:sp>
            <xdr:sp macro="" textlink="">
              <xdr:nvSpPr>
                <xdr:cNvPr id="210" name="209 CuadroTexto">
                  <a:extLst>
                    <a:ext uri="{FF2B5EF4-FFF2-40B4-BE49-F238E27FC236}">
                      <a16:creationId xmlns="" xmlns:a16="http://schemas.microsoft.com/office/drawing/2014/main" id="{00000000-0008-0000-0500-0000D2000000}"/>
                    </a:ext>
                  </a:extLst>
                </xdr:cNvPr>
                <xdr:cNvSpPr txBox="1"/>
              </xdr:nvSpPr>
              <xdr:spPr>
                <a:xfrm>
                  <a:off x="15049501" y="3538437"/>
                  <a:ext cx="401266" cy="89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600" b="0" i="0" u="none" strike="noStrike">
                      <a:solidFill>
                        <a:srgbClr val="3F3F76"/>
                      </a:solidFill>
                      <a:latin typeface="Calibri"/>
                      <a:ea typeface="+mn-ea"/>
                      <a:cs typeface="Calibri"/>
                    </a:rPr>
                    <a:t>(</a:t>
                  </a:r>
                  <a:r>
                    <a:rPr lang="en-US" sz="600" b="0" i="0" u="none" strike="noStrike" baseline="0">
                      <a:solidFill>
                        <a:srgbClr val="3F3F76"/>
                      </a:solidFill>
                      <a:latin typeface="Calibri"/>
                      <a:ea typeface="+mn-ea"/>
                      <a:cs typeface="Calibri"/>
                    </a:rPr>
                    <a:t> 1 ) ( 2 ) ( 3 )</a:t>
                  </a:r>
                  <a:endParaRPr lang="en-US" sz="600" b="0" i="0" u="none" strike="noStrike">
                    <a:solidFill>
                      <a:srgbClr val="3F3F76"/>
                    </a:solidFill>
                    <a:latin typeface="Calibri"/>
                    <a:ea typeface="+mn-ea"/>
                    <a:cs typeface="Calibri"/>
                  </a:endParaRPr>
                </a:p>
              </xdr:txBody>
            </xdr:sp>
            <xdr:sp macro="" textlink="Calculo!B191">
              <xdr:nvSpPr>
                <xdr:cNvPr id="147" name="146 CuadroTexto">
                  <a:extLst>
                    <a:ext uri="{FF2B5EF4-FFF2-40B4-BE49-F238E27FC236}">
                      <a16:creationId xmlns="" xmlns:a16="http://schemas.microsoft.com/office/drawing/2014/main" id="{00000000-0008-0000-0500-000093000000}"/>
                    </a:ext>
                  </a:extLst>
                </xdr:cNvPr>
                <xdr:cNvSpPr txBox="1"/>
              </xdr:nvSpPr>
              <xdr:spPr>
                <a:xfrm>
                  <a:off x="14034526" y="3260830"/>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sp macro="" textlink="Calculo!B191">
              <xdr:nvSpPr>
                <xdr:cNvPr id="148" name="147 CuadroTexto">
                  <a:extLst>
                    <a:ext uri="{FF2B5EF4-FFF2-40B4-BE49-F238E27FC236}">
                      <a16:creationId xmlns="" xmlns:a16="http://schemas.microsoft.com/office/drawing/2014/main" id="{00000000-0008-0000-0500-000094000000}"/>
                    </a:ext>
                  </a:extLst>
                </xdr:cNvPr>
                <xdr:cNvSpPr txBox="1"/>
              </xdr:nvSpPr>
              <xdr:spPr>
                <a:xfrm>
                  <a:off x="15117120" y="5270986"/>
                  <a:ext cx="244909"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336D8B2F-FD78-4E0A-A2C0-85863A9B8FAD}" type="TxLink">
                    <a:rPr lang="en-US" sz="700" b="0" i="0" u="none" strike="noStrike">
                      <a:solidFill>
                        <a:srgbClr val="3F3F76"/>
                      </a:solidFill>
                      <a:latin typeface="Calibri"/>
                      <a:ea typeface="+mn-ea"/>
                      <a:cs typeface="Calibri"/>
                    </a:rPr>
                    <a:pPr marL="0" indent="0" algn="l"/>
                    <a:t>0.075</a:t>
                  </a:fld>
                  <a:endParaRPr lang="es-CO" sz="500" b="0" i="0" u="none" strike="noStrike">
                    <a:solidFill>
                      <a:srgbClr val="3F3F76"/>
                    </a:solidFill>
                    <a:latin typeface="Calibri"/>
                    <a:ea typeface="+mn-ea"/>
                    <a:cs typeface="Calibri"/>
                  </a:endParaRPr>
                </a:p>
              </xdr:txBody>
            </xdr:sp>
          </xdr:grpSp>
          <xdr:sp macro="" textlink="">
            <xdr:nvSpPr>
              <xdr:cNvPr id="212" name="211 CuadroTexto">
                <a:extLst>
                  <a:ext uri="{FF2B5EF4-FFF2-40B4-BE49-F238E27FC236}">
                    <a16:creationId xmlns="" xmlns:a16="http://schemas.microsoft.com/office/drawing/2014/main" id="{00000000-0008-0000-0500-0000D4000000}"/>
                  </a:ext>
                </a:extLst>
              </xdr:cNvPr>
              <xdr:cNvSpPr txBox="1"/>
            </xdr:nvSpPr>
            <xdr:spPr>
              <a:xfrm>
                <a:off x="14329533" y="3016917"/>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A - A</a:t>
                </a:r>
                <a:endParaRPr lang="en-US" sz="700" b="0" i="0" u="none" strike="noStrike">
                  <a:solidFill>
                    <a:srgbClr val="000000"/>
                  </a:solidFill>
                  <a:latin typeface="Calibri"/>
                  <a:ea typeface="+mn-ea"/>
                  <a:cs typeface="Calibri"/>
                </a:endParaRPr>
              </a:p>
            </xdr:txBody>
          </xdr:sp>
        </xdr:grpSp>
      </xdr:grpSp>
      <xdr:sp macro="" textlink="">
        <xdr:nvSpPr>
          <xdr:cNvPr id="263" name="262 Elipse">
            <a:extLst>
              <a:ext uri="{FF2B5EF4-FFF2-40B4-BE49-F238E27FC236}">
                <a16:creationId xmlns="" xmlns:a16="http://schemas.microsoft.com/office/drawing/2014/main" id="{00000000-0008-0000-0500-000007010000}"/>
              </a:ext>
            </a:extLst>
          </xdr:cNvPr>
          <xdr:cNvSpPr/>
        </xdr:nvSpPr>
        <xdr:spPr>
          <a:xfrm>
            <a:off x="13781484" y="4179094"/>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64" name="263 Elipse">
            <a:extLst>
              <a:ext uri="{FF2B5EF4-FFF2-40B4-BE49-F238E27FC236}">
                <a16:creationId xmlns="" xmlns:a16="http://schemas.microsoft.com/office/drawing/2014/main" id="{00000000-0008-0000-0500-000008010000}"/>
              </a:ext>
            </a:extLst>
          </xdr:cNvPr>
          <xdr:cNvSpPr/>
        </xdr:nvSpPr>
        <xdr:spPr>
          <a:xfrm>
            <a:off x="13513593" y="564356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65" name="264 Elipse">
            <a:extLst>
              <a:ext uri="{FF2B5EF4-FFF2-40B4-BE49-F238E27FC236}">
                <a16:creationId xmlns="" xmlns:a16="http://schemas.microsoft.com/office/drawing/2014/main" id="{00000000-0008-0000-0500-000009010000}"/>
              </a:ext>
            </a:extLst>
          </xdr:cNvPr>
          <xdr:cNvSpPr/>
        </xdr:nvSpPr>
        <xdr:spPr>
          <a:xfrm>
            <a:off x="14909544" y="3750938"/>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66" name="265 Elipse">
            <a:extLst>
              <a:ext uri="{FF2B5EF4-FFF2-40B4-BE49-F238E27FC236}">
                <a16:creationId xmlns="" xmlns:a16="http://schemas.microsoft.com/office/drawing/2014/main" id="{00000000-0008-0000-0500-00000A010000}"/>
              </a:ext>
            </a:extLst>
          </xdr:cNvPr>
          <xdr:cNvSpPr/>
        </xdr:nvSpPr>
        <xdr:spPr>
          <a:xfrm>
            <a:off x="15051867"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67" name="266 Elipse">
            <a:extLst>
              <a:ext uri="{FF2B5EF4-FFF2-40B4-BE49-F238E27FC236}">
                <a16:creationId xmlns="" xmlns:a16="http://schemas.microsoft.com/office/drawing/2014/main" id="{00000000-0008-0000-0500-00000B010000}"/>
              </a:ext>
            </a:extLst>
          </xdr:cNvPr>
          <xdr:cNvSpPr/>
        </xdr:nvSpPr>
        <xdr:spPr>
          <a:xfrm>
            <a:off x="15191270" y="3751056"/>
            <a:ext cx="138377" cy="142988"/>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grpSp>
    <xdr:clientData/>
  </xdr:twoCellAnchor>
  <xdr:oneCellAnchor>
    <xdr:from>
      <xdr:col>13</xdr:col>
      <xdr:colOff>163120</xdr:colOff>
      <xdr:row>11</xdr:row>
      <xdr:rowOff>67544</xdr:rowOff>
    </xdr:from>
    <xdr:ext cx="185034" cy="96679"/>
    <xdr:sp macro="" textlink="$A$1">
      <xdr:nvSpPr>
        <xdr:cNvPr id="176" name="175 CuadroTexto">
          <a:extLst>
            <a:ext uri="{FF2B5EF4-FFF2-40B4-BE49-F238E27FC236}">
              <a16:creationId xmlns="" xmlns:a16="http://schemas.microsoft.com/office/drawing/2014/main" id="{00000000-0008-0000-0500-0000B0000000}"/>
            </a:ext>
          </a:extLst>
        </xdr:cNvPr>
        <xdr:cNvSpPr txBox="1"/>
      </xdr:nvSpPr>
      <xdr:spPr>
        <a:xfrm>
          <a:off x="10069120" y="2163044"/>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13</xdr:col>
      <xdr:colOff>431551</xdr:colOff>
      <xdr:row>13</xdr:row>
      <xdr:rowOff>93521</xdr:rowOff>
    </xdr:from>
    <xdr:ext cx="185034" cy="96679"/>
    <xdr:sp macro="" textlink="$A$1">
      <xdr:nvSpPr>
        <xdr:cNvPr id="177" name="176 CuadroTexto">
          <a:extLst>
            <a:ext uri="{FF2B5EF4-FFF2-40B4-BE49-F238E27FC236}">
              <a16:creationId xmlns="" xmlns:a16="http://schemas.microsoft.com/office/drawing/2014/main" id="{00000000-0008-0000-0500-0000B1000000}"/>
            </a:ext>
          </a:extLst>
        </xdr:cNvPr>
        <xdr:cNvSpPr txBox="1"/>
      </xdr:nvSpPr>
      <xdr:spPr>
        <a:xfrm>
          <a:off x="10337551" y="2570021"/>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756267</xdr:colOff>
      <xdr:row>13</xdr:row>
      <xdr:rowOff>80532</xdr:rowOff>
    </xdr:from>
    <xdr:ext cx="185034" cy="96679"/>
    <xdr:sp macro="" textlink="$A$1">
      <xdr:nvSpPr>
        <xdr:cNvPr id="178" name="177 CuadroTexto">
          <a:extLst>
            <a:ext uri="{FF2B5EF4-FFF2-40B4-BE49-F238E27FC236}">
              <a16:creationId xmlns="" xmlns:a16="http://schemas.microsoft.com/office/drawing/2014/main" id="{00000000-0008-0000-0500-0000B2000000}"/>
            </a:ext>
          </a:extLst>
        </xdr:cNvPr>
        <xdr:cNvSpPr txBox="1"/>
      </xdr:nvSpPr>
      <xdr:spPr>
        <a:xfrm>
          <a:off x="11424267" y="2557032"/>
          <a:ext cx="185034" cy="96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4D314F14-6AED-4E95-99D9-9580D72CE54E}" type="TxLink">
            <a:rPr lang="en-US" sz="500" b="0" i="0" u="none" strike="noStrike">
              <a:solidFill>
                <a:srgbClr val="3F3F76"/>
              </a:solidFill>
              <a:latin typeface="Calibri"/>
              <a:ea typeface="+mn-ea"/>
              <a:cs typeface="Calibri"/>
            </a:rPr>
            <a:pPr marL="0" indent="0" algn="l"/>
            <a:t>0.25</a:t>
          </a:fld>
          <a:endParaRPr lang="es-CO" sz="500" b="0" i="0" u="none" strike="noStrike">
            <a:solidFill>
              <a:srgbClr val="3F3F76"/>
            </a:solidFill>
            <a:latin typeface="Calibri"/>
            <a:ea typeface="+mn-ea"/>
            <a:cs typeface="Calibri"/>
          </a:endParaRPr>
        </a:p>
      </xdr:txBody>
    </xdr:sp>
    <xdr:clientData/>
  </xdr:oneCellAnchor>
  <xdr:oneCellAnchor>
    <xdr:from>
      <xdr:col>14</xdr:col>
      <xdr:colOff>537868</xdr:colOff>
      <xdr:row>13</xdr:row>
      <xdr:rowOff>79477</xdr:rowOff>
    </xdr:from>
    <xdr:ext cx="141229" cy="108473"/>
    <xdr:sp macro="" textlink="$A$2">
      <xdr:nvSpPr>
        <xdr:cNvPr id="179" name="178 CuadroTexto">
          <a:extLst>
            <a:ext uri="{FF2B5EF4-FFF2-40B4-BE49-F238E27FC236}">
              <a16:creationId xmlns="" xmlns:a16="http://schemas.microsoft.com/office/drawing/2014/main" id="{00000000-0008-0000-0500-0000B3000000}"/>
            </a:ext>
          </a:extLst>
        </xdr:cNvPr>
        <xdr:cNvSpPr txBox="1"/>
      </xdr:nvSpPr>
      <xdr:spPr>
        <a:xfrm>
          <a:off x="11205868" y="255597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64A5FAB9-6B9B-470E-8DD6-CD4CD1D5DCC9}" type="TxLink">
            <a:rPr lang="en-US" sz="500" b="0" i="0" u="none" strike="noStrike">
              <a:solidFill>
                <a:srgbClr val="3F3F76"/>
              </a:solidFill>
              <a:latin typeface="Calibri"/>
              <a:ea typeface="+mn-ea"/>
              <a:cs typeface="Calibri"/>
            </a:rPr>
            <a:pPr marL="0" indent="0" algn="l"/>
            <a:t>0.55</a:t>
          </a:fld>
          <a:endParaRPr lang="es-CO" sz="500" b="0" i="0" u="none" strike="noStrike">
            <a:solidFill>
              <a:srgbClr val="3F3F76"/>
            </a:solidFill>
            <a:latin typeface="Calibri"/>
            <a:ea typeface="+mn-ea"/>
            <a:cs typeface="Calibri"/>
          </a:endParaRPr>
        </a:p>
      </xdr:txBody>
    </xdr:sp>
    <xdr:clientData/>
  </xdr:oneCellAnchor>
  <xdr:oneCellAnchor>
    <xdr:from>
      <xdr:col>14</xdr:col>
      <xdr:colOff>284589</xdr:colOff>
      <xdr:row>13</xdr:row>
      <xdr:rowOff>52417</xdr:rowOff>
    </xdr:from>
    <xdr:ext cx="141229" cy="108473"/>
    <xdr:sp macro="" textlink="A3">
      <xdr:nvSpPr>
        <xdr:cNvPr id="180" name="179 CuadroTexto">
          <a:extLst>
            <a:ext uri="{FF2B5EF4-FFF2-40B4-BE49-F238E27FC236}">
              <a16:creationId xmlns="" xmlns:a16="http://schemas.microsoft.com/office/drawing/2014/main" id="{00000000-0008-0000-0500-0000B4000000}"/>
            </a:ext>
          </a:extLst>
        </xdr:cNvPr>
        <xdr:cNvSpPr txBox="1"/>
      </xdr:nvSpPr>
      <xdr:spPr>
        <a:xfrm>
          <a:off x="10952589" y="2528917"/>
          <a:ext cx="141229" cy="1084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marL="0" indent="0" algn="l"/>
          <a:fld id="{F2A17C6B-F77B-4470-8C71-17A6BFC4FCCF}" type="TxLink">
            <a:rPr lang="en-US" sz="500" b="0" i="0" u="none" strike="noStrike">
              <a:solidFill>
                <a:srgbClr val="3F3F76"/>
              </a:solidFill>
              <a:latin typeface="Calibri"/>
              <a:ea typeface="+mn-ea"/>
              <a:cs typeface="Calibri"/>
            </a:rPr>
            <a:pPr marL="0" indent="0" algn="l"/>
            <a:t>0.85</a:t>
          </a:fld>
          <a:endParaRPr lang="es-CO" sz="500" b="0" i="0" u="none" strike="noStrike">
            <a:solidFill>
              <a:srgbClr val="3F3F76"/>
            </a:solidFill>
            <a:latin typeface="Calibri"/>
            <a:ea typeface="+mn-ea"/>
            <a:cs typeface="Calibri"/>
          </a:endParaRPr>
        </a:p>
      </xdr:txBody>
    </xdr:sp>
    <xdr:clientData/>
  </xdr:oneCellAnchor>
  <xdr:twoCellAnchor>
    <xdr:from>
      <xdr:col>19</xdr:col>
      <xdr:colOff>484618</xdr:colOff>
      <xdr:row>5</xdr:row>
      <xdr:rowOff>142642</xdr:rowOff>
    </xdr:from>
    <xdr:to>
      <xdr:col>21</xdr:col>
      <xdr:colOff>491692</xdr:colOff>
      <xdr:row>14</xdr:row>
      <xdr:rowOff>51707</xdr:rowOff>
    </xdr:to>
    <xdr:grpSp>
      <xdr:nvGrpSpPr>
        <xdr:cNvPr id="4" name="3 Grupo">
          <a:extLst>
            <a:ext uri="{FF2B5EF4-FFF2-40B4-BE49-F238E27FC236}">
              <a16:creationId xmlns="" xmlns:a16="http://schemas.microsoft.com/office/drawing/2014/main" id="{00000000-0008-0000-0500-000004000000}"/>
            </a:ext>
          </a:extLst>
        </xdr:cNvPr>
        <xdr:cNvGrpSpPr/>
      </xdr:nvGrpSpPr>
      <xdr:grpSpPr>
        <a:xfrm>
          <a:off x="5957766" y="1070294"/>
          <a:ext cx="1570830" cy="1578839"/>
          <a:chOff x="5842430" y="1076092"/>
          <a:chExt cx="1531074" cy="1623565"/>
        </a:xfrm>
      </xdr:grpSpPr>
      <xdr:grpSp>
        <xdr:nvGrpSpPr>
          <xdr:cNvPr id="152" name="Group 1">
            <a:extLst>
              <a:ext uri="{FF2B5EF4-FFF2-40B4-BE49-F238E27FC236}">
                <a16:creationId xmlns="" xmlns:a16="http://schemas.microsoft.com/office/drawing/2014/main" id="{00000000-0008-0000-0500-000098000000}"/>
              </a:ext>
            </a:extLst>
          </xdr:cNvPr>
          <xdr:cNvGrpSpPr>
            <a:grpSpLocks/>
          </xdr:cNvGrpSpPr>
        </xdr:nvGrpSpPr>
        <xdr:grpSpPr>
          <a:xfrm>
            <a:off x="5866092" y="1299377"/>
            <a:ext cx="1507412" cy="1368443"/>
            <a:chOff x="60717" y="81462"/>
            <a:chExt cx="2386687" cy="2289033"/>
          </a:xfrm>
        </xdr:grpSpPr>
        <xdr:pic>
          <xdr:nvPicPr>
            <xdr:cNvPr id="161" name="Image 2">
              <a:extLst>
                <a:ext uri="{FF2B5EF4-FFF2-40B4-BE49-F238E27FC236}">
                  <a16:creationId xmlns="" xmlns:a16="http://schemas.microsoft.com/office/drawing/2014/main" id="{00000000-0008-0000-0500-0000A1000000}"/>
                </a:ext>
              </a:extLst>
            </xdr:cNvPr>
            <xdr:cNvPicPr/>
          </xdr:nvPicPr>
          <xdr:blipFill>
            <a:blip xmlns:r="http://schemas.openxmlformats.org/officeDocument/2006/relationships" r:embed="rId13" cstate="print"/>
            <a:stretch>
              <a:fillRect/>
            </a:stretch>
          </xdr:blipFill>
          <xdr:spPr>
            <a:xfrm>
              <a:off x="2071970" y="1073680"/>
              <a:ext cx="239326" cy="239326"/>
            </a:xfrm>
            <a:prstGeom prst="rect">
              <a:avLst/>
            </a:prstGeom>
            <a:solidFill>
              <a:schemeClr val="lt1"/>
            </a:solidFill>
            <a:ln w="9525" cmpd="sng">
              <a:solidFill>
                <a:schemeClr val="lt1">
                  <a:shade val="50000"/>
                </a:schemeClr>
              </a:solidFill>
            </a:ln>
          </xdr:spPr>
        </xdr:pic>
        <xdr:pic>
          <xdr:nvPicPr>
            <xdr:cNvPr id="162" name="Image 3">
              <a:extLst>
                <a:ext uri="{FF2B5EF4-FFF2-40B4-BE49-F238E27FC236}">
                  <a16:creationId xmlns="" xmlns:a16="http://schemas.microsoft.com/office/drawing/2014/main" id="{00000000-0008-0000-0500-0000A2000000}"/>
                </a:ext>
              </a:extLst>
            </xdr:cNvPr>
            <xdr:cNvPicPr/>
          </xdr:nvPicPr>
          <xdr:blipFill>
            <a:blip xmlns:r="http://schemas.openxmlformats.org/officeDocument/2006/relationships" r:embed="rId14" cstate="print"/>
            <a:stretch>
              <a:fillRect/>
            </a:stretch>
          </xdr:blipFill>
          <xdr:spPr>
            <a:xfrm>
              <a:off x="195306" y="1063054"/>
              <a:ext cx="239326" cy="239326"/>
            </a:xfrm>
            <a:prstGeom prst="rect">
              <a:avLst/>
            </a:prstGeom>
            <a:solidFill>
              <a:schemeClr val="lt1"/>
            </a:solidFill>
            <a:ln w="9525" cmpd="sng">
              <a:solidFill>
                <a:schemeClr val="lt1">
                  <a:shade val="50000"/>
                </a:schemeClr>
              </a:solidFill>
            </a:ln>
          </xdr:spPr>
        </xdr:pic>
        <xdr:pic>
          <xdr:nvPicPr>
            <xdr:cNvPr id="164" name="Image 5">
              <a:extLst>
                <a:ext uri="{FF2B5EF4-FFF2-40B4-BE49-F238E27FC236}">
                  <a16:creationId xmlns="" xmlns:a16="http://schemas.microsoft.com/office/drawing/2014/main" id="{00000000-0008-0000-0500-0000A4000000}"/>
                </a:ext>
              </a:extLst>
            </xdr:cNvPr>
            <xdr:cNvPicPr/>
          </xdr:nvPicPr>
          <xdr:blipFill>
            <a:blip xmlns:r="http://schemas.openxmlformats.org/officeDocument/2006/relationships" r:embed="rId15" cstate="print"/>
            <a:stretch>
              <a:fillRect/>
            </a:stretch>
          </xdr:blipFill>
          <xdr:spPr>
            <a:xfrm>
              <a:off x="60717" y="81462"/>
              <a:ext cx="2386687" cy="2289033"/>
            </a:xfrm>
            <a:prstGeom prst="rect">
              <a:avLst/>
            </a:prstGeom>
            <a:solidFill>
              <a:schemeClr val="lt1"/>
            </a:solidFill>
            <a:ln w="9525" cmpd="sng">
              <a:noFill/>
            </a:ln>
          </xdr:spPr>
        </xdr:pic>
      </xdr:grpSp>
      <xdr:sp macro="" textlink="">
        <xdr:nvSpPr>
          <xdr:cNvPr id="226" name="225 Elipse">
            <a:extLst>
              <a:ext uri="{FF2B5EF4-FFF2-40B4-BE49-F238E27FC236}">
                <a16:creationId xmlns="" xmlns:a16="http://schemas.microsoft.com/office/drawing/2014/main" id="{00000000-0008-0000-0500-0000E2000000}"/>
              </a:ext>
            </a:extLst>
          </xdr:cNvPr>
          <xdr:cNvSpPr/>
        </xdr:nvSpPr>
        <xdr:spPr>
          <a:xfrm>
            <a:off x="5842430" y="12276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5</a:t>
            </a:r>
          </a:p>
        </xdr:txBody>
      </xdr:sp>
      <xdr:sp macro="" textlink="">
        <xdr:nvSpPr>
          <xdr:cNvPr id="228" name="227 Elipse">
            <a:extLst>
              <a:ext uri="{FF2B5EF4-FFF2-40B4-BE49-F238E27FC236}">
                <a16:creationId xmlns="" xmlns:a16="http://schemas.microsoft.com/office/drawing/2014/main" id="{00000000-0008-0000-0500-0000E4000000}"/>
              </a:ext>
            </a:extLst>
          </xdr:cNvPr>
          <xdr:cNvSpPr/>
        </xdr:nvSpPr>
        <xdr:spPr>
          <a:xfrm>
            <a:off x="7137939" y="189047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9" name="228 Elipse">
            <a:extLst>
              <a:ext uri="{FF2B5EF4-FFF2-40B4-BE49-F238E27FC236}">
                <a16:creationId xmlns="" xmlns:a16="http://schemas.microsoft.com/office/drawing/2014/main" id="{00000000-0008-0000-0500-0000E5000000}"/>
              </a:ext>
            </a:extLst>
          </xdr:cNvPr>
          <xdr:cNvSpPr/>
        </xdr:nvSpPr>
        <xdr:spPr>
          <a:xfrm>
            <a:off x="7225117" y="22585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0" name="229 Elipse">
            <a:extLst>
              <a:ext uri="{FF2B5EF4-FFF2-40B4-BE49-F238E27FC236}">
                <a16:creationId xmlns="" xmlns:a16="http://schemas.microsoft.com/office/drawing/2014/main" id="{00000000-0008-0000-0500-0000E6000000}"/>
              </a:ext>
            </a:extLst>
          </xdr:cNvPr>
          <xdr:cNvSpPr/>
        </xdr:nvSpPr>
        <xdr:spPr>
          <a:xfrm>
            <a:off x="7208973" y="147718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1" name="230 Elipse">
            <a:extLst>
              <a:ext uri="{FF2B5EF4-FFF2-40B4-BE49-F238E27FC236}">
                <a16:creationId xmlns="" xmlns:a16="http://schemas.microsoft.com/office/drawing/2014/main" id="{00000000-0008-0000-0500-0000E7000000}"/>
              </a:ext>
            </a:extLst>
          </xdr:cNvPr>
          <xdr:cNvSpPr/>
        </xdr:nvSpPr>
        <xdr:spPr>
          <a:xfrm>
            <a:off x="6550295" y="131574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2" name="231 Elipse">
            <a:extLst>
              <a:ext uri="{FF2B5EF4-FFF2-40B4-BE49-F238E27FC236}">
                <a16:creationId xmlns="" xmlns:a16="http://schemas.microsoft.com/office/drawing/2014/main" id="{00000000-0008-0000-0500-0000E8000000}"/>
              </a:ext>
            </a:extLst>
          </xdr:cNvPr>
          <xdr:cNvSpPr/>
        </xdr:nvSpPr>
        <xdr:spPr>
          <a:xfrm>
            <a:off x="5875473" y="145458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33" name="232 Elipse">
            <a:extLst>
              <a:ext uri="{FF2B5EF4-FFF2-40B4-BE49-F238E27FC236}">
                <a16:creationId xmlns="" xmlns:a16="http://schemas.microsoft.com/office/drawing/2014/main" id="{00000000-0008-0000-0500-0000E9000000}"/>
              </a:ext>
            </a:extLst>
          </xdr:cNvPr>
          <xdr:cNvSpPr/>
        </xdr:nvSpPr>
        <xdr:spPr>
          <a:xfrm>
            <a:off x="5949735" y="1880783"/>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4" name="233 Elipse">
            <a:extLst>
              <a:ext uri="{FF2B5EF4-FFF2-40B4-BE49-F238E27FC236}">
                <a16:creationId xmlns="" xmlns:a16="http://schemas.microsoft.com/office/drawing/2014/main" id="{00000000-0008-0000-0500-0000EA000000}"/>
              </a:ext>
            </a:extLst>
          </xdr:cNvPr>
          <xdr:cNvSpPr/>
        </xdr:nvSpPr>
        <xdr:spPr>
          <a:xfrm>
            <a:off x="6550295" y="2432910"/>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35" name="234 Elipse">
            <a:extLst>
              <a:ext uri="{FF2B5EF4-FFF2-40B4-BE49-F238E27FC236}">
                <a16:creationId xmlns="" xmlns:a16="http://schemas.microsoft.com/office/drawing/2014/main" id="{00000000-0008-0000-0500-0000EB000000}"/>
              </a:ext>
            </a:extLst>
          </xdr:cNvPr>
          <xdr:cNvSpPr/>
        </xdr:nvSpPr>
        <xdr:spPr>
          <a:xfrm>
            <a:off x="5869014" y="229407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C$4">
        <xdr:nvSpPr>
          <xdr:cNvPr id="255" name="254 CuadroTexto">
            <a:extLst>
              <a:ext uri="{FF2B5EF4-FFF2-40B4-BE49-F238E27FC236}">
                <a16:creationId xmlns="" xmlns:a16="http://schemas.microsoft.com/office/drawing/2014/main" id="{00000000-0008-0000-0500-0000FF000000}"/>
              </a:ext>
            </a:extLst>
          </xdr:cNvPr>
          <xdr:cNvSpPr txBox="1"/>
        </xdr:nvSpPr>
        <xdr:spPr>
          <a:xfrm>
            <a:off x="6521994" y="1478747"/>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257" name="256 CuadroTexto">
            <a:extLst>
              <a:ext uri="{FF2B5EF4-FFF2-40B4-BE49-F238E27FC236}">
                <a16:creationId xmlns="" xmlns:a16="http://schemas.microsoft.com/office/drawing/2014/main" id="{00000000-0008-0000-0500-000001010000}"/>
              </a:ext>
            </a:extLst>
          </xdr:cNvPr>
          <xdr:cNvSpPr txBox="1"/>
        </xdr:nvSpPr>
        <xdr:spPr>
          <a:xfrm>
            <a:off x="6034946" y="1475754"/>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259" name="258 CuadroTexto">
            <a:extLst>
              <a:ext uri="{FF2B5EF4-FFF2-40B4-BE49-F238E27FC236}">
                <a16:creationId xmlns="" xmlns:a16="http://schemas.microsoft.com/office/drawing/2014/main" id="{00000000-0008-0000-0500-000003010000}"/>
              </a:ext>
            </a:extLst>
          </xdr:cNvPr>
          <xdr:cNvSpPr txBox="1"/>
        </xdr:nvSpPr>
        <xdr:spPr>
          <a:xfrm>
            <a:off x="6003532" y="1276350"/>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Calculo!B39">
        <xdr:nvSpPr>
          <xdr:cNvPr id="260" name="259 CuadroTexto">
            <a:extLst>
              <a:ext uri="{FF2B5EF4-FFF2-40B4-BE49-F238E27FC236}">
                <a16:creationId xmlns="" xmlns:a16="http://schemas.microsoft.com/office/drawing/2014/main" id="{00000000-0008-0000-0500-000004010000}"/>
              </a:ext>
            </a:extLst>
          </xdr:cNvPr>
          <xdr:cNvSpPr txBox="1"/>
        </xdr:nvSpPr>
        <xdr:spPr>
          <a:xfrm>
            <a:off x="6577445" y="2602056"/>
            <a:ext cx="113282" cy="9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41E188F4-3CBE-4F0A-BDD5-8FC84611337E}" type="TxLink">
              <a:rPr lang="en-US" sz="500" b="0" i="0" u="none" strike="noStrike">
                <a:solidFill>
                  <a:srgbClr val="3F3F76"/>
                </a:solidFill>
                <a:latin typeface="Calibri"/>
                <a:ea typeface="+mn-ea"/>
                <a:cs typeface="Calibri"/>
              </a:rPr>
              <a:pPr marL="0" indent="0" algn="l"/>
              <a:t>1.90</a:t>
            </a:fld>
            <a:endParaRPr lang="es-CO" sz="500" b="0" i="0" u="none" strike="noStrike">
              <a:solidFill>
                <a:srgbClr val="3F3F76"/>
              </a:solidFill>
              <a:latin typeface="Calibri"/>
              <a:ea typeface="+mn-ea"/>
              <a:cs typeface="Calibri"/>
            </a:endParaRPr>
          </a:p>
        </xdr:txBody>
      </xdr:sp>
      <xdr:sp macro="" textlink="">
        <xdr:nvSpPr>
          <xdr:cNvPr id="262" name="261 CuadroTexto">
            <a:extLst>
              <a:ext uri="{FF2B5EF4-FFF2-40B4-BE49-F238E27FC236}">
                <a16:creationId xmlns="" xmlns:a16="http://schemas.microsoft.com/office/drawing/2014/main" id="{00000000-0008-0000-0500-000006010000}"/>
              </a:ext>
            </a:extLst>
          </xdr:cNvPr>
          <xdr:cNvSpPr txBox="1"/>
        </xdr:nvSpPr>
        <xdr:spPr>
          <a:xfrm>
            <a:off x="6406144" y="1076092"/>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C - C</a:t>
            </a:r>
            <a:endParaRPr lang="en-US" sz="700" b="0" i="0" u="none" strike="noStrike">
              <a:solidFill>
                <a:srgbClr val="000000"/>
              </a:solidFill>
              <a:latin typeface="Calibri"/>
              <a:ea typeface="+mn-ea"/>
              <a:cs typeface="Calibri"/>
            </a:endParaRPr>
          </a:p>
        </xdr:txBody>
      </xdr:sp>
      <xdr:sp macro="" textlink="B4">
        <xdr:nvSpPr>
          <xdr:cNvPr id="181" name="180 CuadroTexto">
            <a:extLst>
              <a:ext uri="{FF2B5EF4-FFF2-40B4-BE49-F238E27FC236}">
                <a16:creationId xmlns="" xmlns:a16="http://schemas.microsoft.com/office/drawing/2014/main" id="{00000000-0008-0000-0500-0000B5000000}"/>
              </a:ext>
            </a:extLst>
          </xdr:cNvPr>
          <xdr:cNvSpPr txBox="1"/>
        </xdr:nvSpPr>
        <xdr:spPr>
          <a:xfrm>
            <a:off x="6999816" y="149554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2" name="181 CuadroTexto">
            <a:extLst>
              <a:ext uri="{FF2B5EF4-FFF2-40B4-BE49-F238E27FC236}">
                <a16:creationId xmlns="" xmlns:a16="http://schemas.microsoft.com/office/drawing/2014/main" id="{00000000-0008-0000-0500-0000B6000000}"/>
              </a:ext>
            </a:extLst>
          </xdr:cNvPr>
          <xdr:cNvSpPr txBox="1"/>
        </xdr:nvSpPr>
        <xdr:spPr>
          <a:xfrm>
            <a:off x="7014660" y="2267442"/>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83" name="182 CuadroTexto">
            <a:extLst>
              <a:ext uri="{FF2B5EF4-FFF2-40B4-BE49-F238E27FC236}">
                <a16:creationId xmlns="" xmlns:a16="http://schemas.microsoft.com/office/drawing/2014/main" id="{00000000-0008-0000-0500-0000B7000000}"/>
              </a:ext>
            </a:extLst>
          </xdr:cNvPr>
          <xdr:cNvSpPr txBox="1"/>
        </xdr:nvSpPr>
        <xdr:spPr>
          <a:xfrm>
            <a:off x="6025050" y="229713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C$4">
        <xdr:nvSpPr>
          <xdr:cNvPr id="184" name="183 CuadroTexto">
            <a:extLst>
              <a:ext uri="{FF2B5EF4-FFF2-40B4-BE49-F238E27FC236}">
                <a16:creationId xmlns="" xmlns:a16="http://schemas.microsoft.com/office/drawing/2014/main" id="{00000000-0008-0000-0500-0000B8000000}"/>
              </a:ext>
            </a:extLst>
          </xdr:cNvPr>
          <xdr:cNvSpPr txBox="1"/>
        </xdr:nvSpPr>
        <xdr:spPr>
          <a:xfrm>
            <a:off x="6536283" y="231456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5" name="184 CuadroTexto">
            <a:extLst>
              <a:ext uri="{FF2B5EF4-FFF2-40B4-BE49-F238E27FC236}">
                <a16:creationId xmlns="" xmlns:a16="http://schemas.microsoft.com/office/drawing/2014/main" id="{00000000-0008-0000-0500-0000B9000000}"/>
              </a:ext>
            </a:extLst>
          </xdr:cNvPr>
          <xdr:cNvSpPr txBox="1"/>
        </xdr:nvSpPr>
        <xdr:spPr>
          <a:xfrm rot="16200000">
            <a:off x="6086226" y="191213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6" name="185 CuadroTexto">
            <a:extLst>
              <a:ext uri="{FF2B5EF4-FFF2-40B4-BE49-F238E27FC236}">
                <a16:creationId xmlns="" xmlns:a16="http://schemas.microsoft.com/office/drawing/2014/main" id="{00000000-0008-0000-0500-0000BA000000}"/>
              </a:ext>
            </a:extLst>
          </xdr:cNvPr>
          <xdr:cNvSpPr txBox="1"/>
        </xdr:nvSpPr>
        <xdr:spPr>
          <a:xfrm rot="16200000">
            <a:off x="6979195" y="1928804"/>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18</xdr:col>
      <xdr:colOff>66836</xdr:colOff>
      <xdr:row>11</xdr:row>
      <xdr:rowOff>140452</xdr:rowOff>
    </xdr:from>
    <xdr:to>
      <xdr:col>18</xdr:col>
      <xdr:colOff>212132</xdr:colOff>
      <xdr:row>12</xdr:row>
      <xdr:rowOff>95248</xdr:rowOff>
    </xdr:to>
    <xdr:sp macro="" textlink="">
      <xdr:nvSpPr>
        <xdr:cNvPr id="223" name="222 Elipse">
          <a:extLst>
            <a:ext uri="{FF2B5EF4-FFF2-40B4-BE49-F238E27FC236}">
              <a16:creationId xmlns="" xmlns:a16="http://schemas.microsoft.com/office/drawing/2014/main" id="{00000000-0008-0000-0500-0000DF000000}"/>
            </a:ext>
          </a:extLst>
        </xdr:cNvPr>
        <xdr:cNvSpPr/>
      </xdr:nvSpPr>
      <xdr:spPr>
        <a:xfrm>
          <a:off x="4638836" y="2235952"/>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clientData/>
  </xdr:twoCellAnchor>
  <xdr:twoCellAnchor>
    <xdr:from>
      <xdr:col>17</xdr:col>
      <xdr:colOff>677205</xdr:colOff>
      <xdr:row>6</xdr:row>
      <xdr:rowOff>128239</xdr:rowOff>
    </xdr:from>
    <xdr:to>
      <xdr:col>18</xdr:col>
      <xdr:colOff>515672</xdr:colOff>
      <xdr:row>7</xdr:row>
      <xdr:rowOff>71666</xdr:rowOff>
    </xdr:to>
    <xdr:sp macro="" textlink="">
      <xdr:nvSpPr>
        <xdr:cNvPr id="261" name="260 CuadroTexto">
          <a:extLst>
            <a:ext uri="{FF2B5EF4-FFF2-40B4-BE49-F238E27FC236}">
              <a16:creationId xmlns="" xmlns:a16="http://schemas.microsoft.com/office/drawing/2014/main" id="{00000000-0008-0000-0500-000005010000}"/>
            </a:ext>
          </a:extLst>
        </xdr:cNvPr>
        <xdr:cNvSpPr txBox="1"/>
      </xdr:nvSpPr>
      <xdr:spPr>
        <a:xfrm>
          <a:off x="4487205" y="1271239"/>
          <a:ext cx="600467" cy="133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000000"/>
              </a:solidFill>
              <a:latin typeface="Calibri"/>
              <a:ea typeface="+mn-ea"/>
              <a:cs typeface="Calibri"/>
            </a:rPr>
            <a:t>SECCIÓN</a:t>
          </a:r>
          <a:r>
            <a:rPr lang="en-US" sz="700" b="0" i="0" u="none" strike="noStrike" baseline="0">
              <a:solidFill>
                <a:srgbClr val="000000"/>
              </a:solidFill>
              <a:latin typeface="Calibri"/>
              <a:ea typeface="+mn-ea"/>
              <a:cs typeface="Calibri"/>
            </a:rPr>
            <a:t> B - B</a:t>
          </a:r>
          <a:endParaRPr lang="en-US" sz="700" b="0" i="0" u="none" strike="noStrike">
            <a:solidFill>
              <a:srgbClr val="000000"/>
            </a:solidFill>
            <a:latin typeface="Calibri"/>
            <a:ea typeface="+mn-ea"/>
            <a:cs typeface="Calibri"/>
          </a:endParaRPr>
        </a:p>
      </xdr:txBody>
    </xdr:sp>
    <xdr:clientData/>
  </xdr:twoCellAnchor>
  <xdr:twoCellAnchor>
    <xdr:from>
      <xdr:col>17</xdr:col>
      <xdr:colOff>328297</xdr:colOff>
      <xdr:row>7</xdr:row>
      <xdr:rowOff>130767</xdr:rowOff>
    </xdr:from>
    <xdr:to>
      <xdr:col>18</xdr:col>
      <xdr:colOff>676433</xdr:colOff>
      <xdr:row>13</xdr:row>
      <xdr:rowOff>14287</xdr:rowOff>
    </xdr:to>
    <xdr:grpSp>
      <xdr:nvGrpSpPr>
        <xdr:cNvPr id="12" name="11 Grupo">
          <a:extLst>
            <a:ext uri="{FF2B5EF4-FFF2-40B4-BE49-F238E27FC236}">
              <a16:creationId xmlns="" xmlns:a16="http://schemas.microsoft.com/office/drawing/2014/main" id="{00000000-0008-0000-0500-00000C000000}"/>
            </a:ext>
          </a:extLst>
        </xdr:cNvPr>
        <xdr:cNvGrpSpPr/>
      </xdr:nvGrpSpPr>
      <xdr:grpSpPr>
        <a:xfrm>
          <a:off x="4237688" y="1429480"/>
          <a:ext cx="1130015" cy="996703"/>
          <a:chOff x="4138297" y="1464267"/>
          <a:chExt cx="1110136" cy="1026520"/>
        </a:xfrm>
      </xdr:grpSpPr>
      <xdr:pic>
        <xdr:nvPicPr>
          <xdr:cNvPr id="153" name="Image 15">
            <a:extLst>
              <a:ext uri="{FF2B5EF4-FFF2-40B4-BE49-F238E27FC236}">
                <a16:creationId xmlns="" xmlns:a16="http://schemas.microsoft.com/office/drawing/2014/main" id="{00000000-0008-0000-0500-000099000000}"/>
              </a:ext>
            </a:extLst>
          </xdr:cNvPr>
          <xdr:cNvPicPr/>
        </xdr:nvPicPr>
        <xdr:blipFill>
          <a:blip xmlns:r="http://schemas.openxmlformats.org/officeDocument/2006/relationships" r:embed="rId16" cstate="print"/>
          <a:stretch>
            <a:fillRect/>
          </a:stretch>
        </xdr:blipFill>
        <xdr:spPr>
          <a:xfrm>
            <a:off x="4138297" y="1467933"/>
            <a:ext cx="1110136" cy="1002196"/>
          </a:xfrm>
          <a:prstGeom prst="rect">
            <a:avLst/>
          </a:prstGeom>
        </xdr:spPr>
      </xdr:pic>
      <xdr:sp macro="" textlink="">
        <xdr:nvSpPr>
          <xdr:cNvPr id="17" name="16 Elipse">
            <a:extLst>
              <a:ext uri="{FF2B5EF4-FFF2-40B4-BE49-F238E27FC236}">
                <a16:creationId xmlns="" xmlns:a16="http://schemas.microsoft.com/office/drawing/2014/main" id="{00000000-0008-0000-0500-000011000000}"/>
              </a:ext>
            </a:extLst>
          </xdr:cNvPr>
          <xdr:cNvSpPr/>
        </xdr:nvSpPr>
        <xdr:spPr>
          <a:xfrm>
            <a:off x="4173887" y="2093886"/>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1</a:t>
            </a:r>
          </a:p>
        </xdr:txBody>
      </xdr:sp>
      <xdr:sp macro="" textlink="">
        <xdr:nvSpPr>
          <xdr:cNvPr id="218" name="217 Elipse">
            <a:extLst>
              <a:ext uri="{FF2B5EF4-FFF2-40B4-BE49-F238E27FC236}">
                <a16:creationId xmlns="" xmlns:a16="http://schemas.microsoft.com/office/drawing/2014/main" id="{00000000-0008-0000-0500-0000DA000000}"/>
              </a:ext>
            </a:extLst>
          </xdr:cNvPr>
          <xdr:cNvSpPr/>
        </xdr:nvSpPr>
        <xdr:spPr>
          <a:xfrm>
            <a:off x="4267523" y="1893698"/>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2</a:t>
            </a:r>
          </a:p>
        </xdr:txBody>
      </xdr:sp>
      <xdr:sp macro="" textlink="">
        <xdr:nvSpPr>
          <xdr:cNvPr id="219" name="218 Elipse">
            <a:extLst>
              <a:ext uri="{FF2B5EF4-FFF2-40B4-BE49-F238E27FC236}">
                <a16:creationId xmlns="" xmlns:a16="http://schemas.microsoft.com/office/drawing/2014/main" id="{00000000-0008-0000-0500-0000DB000000}"/>
              </a:ext>
            </a:extLst>
          </xdr:cNvPr>
          <xdr:cNvSpPr/>
        </xdr:nvSpPr>
        <xdr:spPr>
          <a:xfrm>
            <a:off x="5100558" y="2068055"/>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0" name="219 Elipse">
            <a:extLst>
              <a:ext uri="{FF2B5EF4-FFF2-40B4-BE49-F238E27FC236}">
                <a16:creationId xmlns="" xmlns:a16="http://schemas.microsoft.com/office/drawing/2014/main" id="{00000000-0008-0000-0500-0000DC000000}"/>
              </a:ext>
            </a:extLst>
          </xdr:cNvPr>
          <xdr:cNvSpPr/>
        </xdr:nvSpPr>
        <xdr:spPr>
          <a:xfrm>
            <a:off x="5087643" y="16967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1" name="220 Elipse">
            <a:extLst>
              <a:ext uri="{FF2B5EF4-FFF2-40B4-BE49-F238E27FC236}">
                <a16:creationId xmlns="" xmlns:a16="http://schemas.microsoft.com/office/drawing/2014/main" id="{00000000-0008-0000-0500-0000DD000000}"/>
              </a:ext>
            </a:extLst>
          </xdr:cNvPr>
          <xdr:cNvSpPr/>
        </xdr:nvSpPr>
        <xdr:spPr>
          <a:xfrm>
            <a:off x="4638838" y="1538529"/>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2" name="221 Elipse">
            <a:extLst>
              <a:ext uri="{FF2B5EF4-FFF2-40B4-BE49-F238E27FC236}">
                <a16:creationId xmlns="" xmlns:a16="http://schemas.microsoft.com/office/drawing/2014/main" id="{00000000-0008-0000-0500-0000DE000000}"/>
              </a:ext>
            </a:extLst>
          </xdr:cNvPr>
          <xdr:cNvSpPr/>
        </xdr:nvSpPr>
        <xdr:spPr>
          <a:xfrm>
            <a:off x="4180346" y="167091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
        <xdr:nvSpPr>
          <xdr:cNvPr id="225" name="224 Elipse">
            <a:extLst>
              <a:ext uri="{FF2B5EF4-FFF2-40B4-BE49-F238E27FC236}">
                <a16:creationId xmlns="" xmlns:a16="http://schemas.microsoft.com/office/drawing/2014/main" id="{00000000-0008-0000-0500-0000E1000000}"/>
              </a:ext>
            </a:extLst>
          </xdr:cNvPr>
          <xdr:cNvSpPr/>
        </xdr:nvSpPr>
        <xdr:spPr>
          <a:xfrm>
            <a:off x="4141601" y="1464267"/>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4</a:t>
            </a:r>
          </a:p>
        </xdr:txBody>
      </xdr:sp>
      <xdr:sp macro="" textlink="">
        <xdr:nvSpPr>
          <xdr:cNvPr id="227" name="226 Elipse">
            <a:extLst>
              <a:ext uri="{FF2B5EF4-FFF2-40B4-BE49-F238E27FC236}">
                <a16:creationId xmlns="" xmlns:a16="http://schemas.microsoft.com/office/drawing/2014/main" id="{00000000-0008-0000-0500-0000E3000000}"/>
              </a:ext>
            </a:extLst>
          </xdr:cNvPr>
          <xdr:cNvSpPr/>
        </xdr:nvSpPr>
        <xdr:spPr>
          <a:xfrm>
            <a:off x="5019838" y="1887241"/>
            <a:ext cx="145296" cy="145296"/>
          </a:xfrm>
          <a:prstGeom prst="ellipse">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solidFill>
                  <a:schemeClr val="tx2">
                    <a:lumMod val="75000"/>
                  </a:schemeClr>
                </a:solidFill>
              </a:rPr>
              <a:t>3</a:t>
            </a:r>
          </a:p>
        </xdr:txBody>
      </xdr:sp>
      <xdr:sp macro="" textlink="$C$4">
        <xdr:nvSpPr>
          <xdr:cNvPr id="187" name="186 CuadroTexto">
            <a:extLst>
              <a:ext uri="{FF2B5EF4-FFF2-40B4-BE49-F238E27FC236}">
                <a16:creationId xmlns="" xmlns:a16="http://schemas.microsoft.com/office/drawing/2014/main" id="{00000000-0008-0000-0500-0000BB000000}"/>
              </a:ext>
            </a:extLst>
          </xdr:cNvPr>
          <xdr:cNvSpPr txBox="1"/>
        </xdr:nvSpPr>
        <xdr:spPr>
          <a:xfrm rot="16200000">
            <a:off x="4396045" y="19324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88" name="187 CuadroTexto">
            <a:extLst>
              <a:ext uri="{FF2B5EF4-FFF2-40B4-BE49-F238E27FC236}">
                <a16:creationId xmlns="" xmlns:a16="http://schemas.microsoft.com/office/drawing/2014/main" id="{00000000-0008-0000-0500-0000BC000000}"/>
              </a:ext>
            </a:extLst>
          </xdr:cNvPr>
          <xdr:cNvSpPr txBox="1"/>
        </xdr:nvSpPr>
        <xdr:spPr>
          <a:xfrm>
            <a:off x="4627077" y="1697316"/>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C$4">
        <xdr:nvSpPr>
          <xdr:cNvPr id="190" name="189 CuadroTexto">
            <a:extLst>
              <a:ext uri="{FF2B5EF4-FFF2-40B4-BE49-F238E27FC236}">
                <a16:creationId xmlns="" xmlns:a16="http://schemas.microsoft.com/office/drawing/2014/main" id="{00000000-0008-0000-0500-0000BE000000}"/>
              </a:ext>
            </a:extLst>
          </xdr:cNvPr>
          <xdr:cNvSpPr txBox="1"/>
        </xdr:nvSpPr>
        <xdr:spPr>
          <a:xfrm rot="16200000">
            <a:off x="4829737" y="1936455"/>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sp macro="" textlink="B4">
        <xdr:nvSpPr>
          <xdr:cNvPr id="191" name="190 CuadroTexto">
            <a:extLst>
              <a:ext uri="{FF2B5EF4-FFF2-40B4-BE49-F238E27FC236}">
                <a16:creationId xmlns="" xmlns:a16="http://schemas.microsoft.com/office/drawing/2014/main" id="{00000000-0008-0000-0500-0000BF000000}"/>
              </a:ext>
            </a:extLst>
          </xdr:cNvPr>
          <xdr:cNvSpPr txBox="1"/>
        </xdr:nvSpPr>
        <xdr:spPr>
          <a:xfrm>
            <a:off x="4348818" y="1694626"/>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2" name="191 CuadroTexto">
            <a:extLst>
              <a:ext uri="{FF2B5EF4-FFF2-40B4-BE49-F238E27FC236}">
                <a16:creationId xmlns="" xmlns:a16="http://schemas.microsoft.com/office/drawing/2014/main" id="{00000000-0008-0000-0500-0000C0000000}"/>
              </a:ext>
            </a:extLst>
          </xdr:cNvPr>
          <xdr:cNvSpPr txBox="1"/>
        </xdr:nvSpPr>
        <xdr:spPr>
          <a:xfrm>
            <a:off x="4883840" y="1718945"/>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3" name="192 CuadroTexto">
            <a:extLst>
              <a:ext uri="{FF2B5EF4-FFF2-40B4-BE49-F238E27FC236}">
                <a16:creationId xmlns="" xmlns:a16="http://schemas.microsoft.com/office/drawing/2014/main" id="{00000000-0008-0000-0500-0000C1000000}"/>
              </a:ext>
            </a:extLst>
          </xdr:cNvPr>
          <xdr:cNvSpPr txBox="1"/>
        </xdr:nvSpPr>
        <xdr:spPr>
          <a:xfrm>
            <a:off x="4895999" y="2108051"/>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4">
        <xdr:nvSpPr>
          <xdr:cNvPr id="195" name="194 CuadroTexto">
            <a:extLst>
              <a:ext uri="{FF2B5EF4-FFF2-40B4-BE49-F238E27FC236}">
                <a16:creationId xmlns="" xmlns:a16="http://schemas.microsoft.com/office/drawing/2014/main" id="{00000000-0008-0000-0500-0000C3000000}"/>
              </a:ext>
            </a:extLst>
          </xdr:cNvPr>
          <xdr:cNvSpPr txBox="1"/>
        </xdr:nvSpPr>
        <xdr:spPr>
          <a:xfrm>
            <a:off x="4336659" y="2132370"/>
            <a:ext cx="202156" cy="69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9F0C0121-B7D6-4D92-9A14-7D520207D0F0}" type="TxLink">
              <a:rPr lang="en-US" sz="500" b="0" i="0" u="none" strike="noStrike">
                <a:solidFill>
                  <a:srgbClr val="3F3F76"/>
                </a:solidFill>
                <a:latin typeface="Calibri"/>
                <a:ea typeface="+mn-ea"/>
                <a:cs typeface="Calibri"/>
              </a:rPr>
              <a:pPr marL="0" indent="0" algn="l"/>
              <a:t> ∅ 12</a:t>
            </a:fld>
            <a:endParaRPr lang="es-CO" sz="500" b="0" i="0" u="none" strike="noStrike">
              <a:solidFill>
                <a:srgbClr val="3F3F76"/>
              </a:solidFill>
              <a:latin typeface="Calibri"/>
              <a:ea typeface="+mn-ea"/>
              <a:cs typeface="Calibri"/>
            </a:endParaRPr>
          </a:p>
        </xdr:txBody>
      </xdr:sp>
      <xdr:sp macro="" textlink="B5">
        <xdr:nvSpPr>
          <xdr:cNvPr id="196" name="195 CuadroTexto">
            <a:extLst>
              <a:ext uri="{FF2B5EF4-FFF2-40B4-BE49-F238E27FC236}">
                <a16:creationId xmlns="" xmlns:a16="http://schemas.microsoft.com/office/drawing/2014/main" id="{00000000-0008-0000-0500-0000C4000000}"/>
              </a:ext>
            </a:extLst>
          </xdr:cNvPr>
          <xdr:cNvSpPr txBox="1"/>
        </xdr:nvSpPr>
        <xdr:spPr>
          <a:xfrm>
            <a:off x="4309298" y="1503328"/>
            <a:ext cx="193643" cy="59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1AEEE9F-9FB3-4E8A-9476-0DCA1A41655A}" type="TxLink">
              <a:rPr lang="en-US" sz="500" b="0" i="0" u="none" strike="noStrike">
                <a:solidFill>
                  <a:srgbClr val="3F3F76"/>
                </a:solidFill>
                <a:latin typeface="Calibri"/>
                <a:ea typeface="+mn-ea"/>
                <a:cs typeface="Calibri"/>
              </a:rPr>
              <a:pPr marL="0" indent="0" algn="l"/>
              <a:t>E ∅ 8</a:t>
            </a:fld>
            <a:endParaRPr lang="es-CO" sz="500" b="0" i="0" u="none" strike="noStrike">
              <a:solidFill>
                <a:srgbClr val="3F3F76"/>
              </a:solidFill>
              <a:latin typeface="Calibri"/>
              <a:ea typeface="+mn-ea"/>
              <a:cs typeface="Calibri"/>
            </a:endParaRPr>
          </a:p>
        </xdr:txBody>
      </xdr:sp>
      <xdr:sp macro="" textlink="">
        <xdr:nvSpPr>
          <xdr:cNvPr id="9" name="8 Rectángulo">
            <a:extLst>
              <a:ext uri="{FF2B5EF4-FFF2-40B4-BE49-F238E27FC236}">
                <a16:creationId xmlns="" xmlns:a16="http://schemas.microsoft.com/office/drawing/2014/main" id="{00000000-0008-0000-0500-000009000000}"/>
              </a:ext>
            </a:extLst>
          </xdr:cNvPr>
          <xdr:cNvSpPr/>
        </xdr:nvSpPr>
        <xdr:spPr>
          <a:xfrm>
            <a:off x="4562496" y="2121696"/>
            <a:ext cx="311924" cy="36909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C$4">
        <xdr:nvSpPr>
          <xdr:cNvPr id="189" name="188 CuadroTexto">
            <a:extLst>
              <a:ext uri="{FF2B5EF4-FFF2-40B4-BE49-F238E27FC236}">
                <a16:creationId xmlns="" xmlns:a16="http://schemas.microsoft.com/office/drawing/2014/main" id="{00000000-0008-0000-0500-0000BD000000}"/>
              </a:ext>
            </a:extLst>
          </xdr:cNvPr>
          <xdr:cNvSpPr txBox="1"/>
        </xdr:nvSpPr>
        <xdr:spPr>
          <a:xfrm>
            <a:off x="4627077" y="2122901"/>
            <a:ext cx="197741" cy="70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BFD3A264-240E-4F91-8526-BF3B2DA9E898}" type="TxLink">
              <a:rPr lang="en-US" sz="500" b="0" i="0" u="none" strike="noStrike">
                <a:solidFill>
                  <a:srgbClr val="3F3F76"/>
                </a:solidFill>
                <a:latin typeface="Calibri"/>
                <a:ea typeface="+mn-ea"/>
                <a:cs typeface="Calibri"/>
              </a:rPr>
              <a:pPr marL="0" indent="0" algn="l"/>
              <a:t>12 ∅ 12</a:t>
            </a:fld>
            <a:endParaRPr lang="es-CO" sz="500" b="0" i="0" u="none" strike="noStrike">
              <a:solidFill>
                <a:srgbClr val="3F3F76"/>
              </a:solidFill>
              <a:latin typeface="Calibri"/>
              <a:ea typeface="+mn-ea"/>
              <a:cs typeface="Calibri"/>
            </a:endParaRPr>
          </a:p>
        </xdr:txBody>
      </xdr:sp>
    </xdr:grpSp>
    <xdr:clientData/>
  </xdr:twoCellAnchor>
  <xdr:twoCellAnchor>
    <xdr:from>
      <xdr:col>19</xdr:col>
      <xdr:colOff>556526</xdr:colOff>
      <xdr:row>18</xdr:row>
      <xdr:rowOff>52234</xdr:rowOff>
    </xdr:from>
    <xdr:to>
      <xdr:col>19</xdr:col>
      <xdr:colOff>642311</xdr:colOff>
      <xdr:row>26</xdr:row>
      <xdr:rowOff>125899</xdr:rowOff>
    </xdr:to>
    <xdr:pic>
      <xdr:nvPicPr>
        <xdr:cNvPr id="248" name="Image 18">
          <a:extLst>
            <a:ext uri="{FF2B5EF4-FFF2-40B4-BE49-F238E27FC236}">
              <a16:creationId xmlns="" xmlns:a16="http://schemas.microsoft.com/office/drawing/2014/main" id="{00000000-0008-0000-0500-0000F8000000}"/>
            </a:ext>
          </a:extLst>
        </xdr:cNvPr>
        <xdr:cNvPicPr/>
      </xdr:nvPicPr>
      <xdr:blipFill rotWithShape="1">
        <a:blip xmlns:r="http://schemas.openxmlformats.org/officeDocument/2006/relationships" r:embed="rId9" cstate="print"/>
        <a:srcRect l="96359" t="35918" b="10326"/>
        <a:stretch/>
      </xdr:blipFill>
      <xdr:spPr>
        <a:xfrm rot="10800000" flipH="1">
          <a:off x="5890526" y="3481234"/>
          <a:ext cx="85785" cy="1597665"/>
        </a:xfrm>
        <a:prstGeom prst="rect">
          <a:avLst/>
        </a:prstGeom>
      </xdr:spPr>
    </xdr:pic>
    <xdr:clientData/>
  </xdr:twoCellAnchor>
  <xdr:twoCellAnchor>
    <xdr:from>
      <xdr:col>18</xdr:col>
      <xdr:colOff>690355</xdr:colOff>
      <xdr:row>18</xdr:row>
      <xdr:rowOff>83762</xdr:rowOff>
    </xdr:from>
    <xdr:to>
      <xdr:col>19</xdr:col>
      <xdr:colOff>472514</xdr:colOff>
      <xdr:row>19</xdr:row>
      <xdr:rowOff>14630</xdr:rowOff>
    </xdr:to>
    <xdr:sp macro="" textlink="A4">
      <xdr:nvSpPr>
        <xdr:cNvPr id="250" name="249 CuadroTexto">
          <a:extLst>
            <a:ext uri="{FF2B5EF4-FFF2-40B4-BE49-F238E27FC236}">
              <a16:creationId xmlns="" xmlns:a16="http://schemas.microsoft.com/office/drawing/2014/main" id="{00000000-0008-0000-0500-0000FA000000}"/>
            </a:ext>
          </a:extLst>
        </xdr:cNvPr>
        <xdr:cNvSpPr txBox="1"/>
      </xdr:nvSpPr>
      <xdr:spPr>
        <a:xfrm>
          <a:off x="5262355" y="3512762"/>
          <a:ext cx="544159"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fld id="{DA96CA03-0828-4E08-94F9-13B8CB76B44E}" type="TxLink">
            <a:rPr lang="en-US" sz="500" b="0" i="0" u="none" strike="noStrike">
              <a:solidFill>
                <a:srgbClr val="3F3F76"/>
              </a:solidFill>
              <a:latin typeface="Calibri"/>
              <a:ea typeface="+mn-ea"/>
              <a:cs typeface="Calibri"/>
            </a:rPr>
            <a:pPr marL="0" indent="0" algn="l"/>
            <a:t>52 ∅ 12</a:t>
          </a:fld>
          <a:endParaRPr lang="es-CO" sz="500" b="0" i="0" u="none" strike="noStrike">
            <a:solidFill>
              <a:srgbClr val="3F3F76"/>
            </a:solidFill>
            <a:latin typeface="Calibri"/>
            <a:ea typeface="+mn-ea"/>
            <a:cs typeface="Calibri"/>
          </a:endParaRPr>
        </a:p>
      </xdr:txBody>
    </xdr:sp>
    <xdr:clientData/>
  </xdr:twoCellAnchor>
  <xdr:twoCellAnchor>
    <xdr:from>
      <xdr:col>19</xdr:col>
      <xdr:colOff>556526</xdr:colOff>
      <xdr:row>26</xdr:row>
      <xdr:rowOff>3401</xdr:rowOff>
    </xdr:from>
    <xdr:to>
      <xdr:col>19</xdr:col>
      <xdr:colOff>642311</xdr:colOff>
      <xdr:row>31</xdr:row>
      <xdr:rowOff>115693</xdr:rowOff>
    </xdr:to>
    <xdr:pic>
      <xdr:nvPicPr>
        <xdr:cNvPr id="251" name="Image 18">
          <a:extLst>
            <a:ext uri="{FF2B5EF4-FFF2-40B4-BE49-F238E27FC236}">
              <a16:creationId xmlns="" xmlns:a16="http://schemas.microsoft.com/office/drawing/2014/main" id="{00000000-0008-0000-0500-0000FB000000}"/>
            </a:ext>
          </a:extLst>
        </xdr:cNvPr>
        <xdr:cNvPicPr/>
      </xdr:nvPicPr>
      <xdr:blipFill rotWithShape="1">
        <a:blip xmlns:r="http://schemas.openxmlformats.org/officeDocument/2006/relationships" r:embed="rId9" cstate="print"/>
        <a:srcRect l="96359" t="35918" b="10326"/>
        <a:stretch/>
      </xdr:blipFill>
      <xdr:spPr>
        <a:xfrm rot="10800000" flipH="1">
          <a:off x="5890526" y="4956401"/>
          <a:ext cx="85785" cy="1064792"/>
        </a:xfrm>
        <a:prstGeom prst="rect">
          <a:avLst/>
        </a:prstGeom>
      </xdr:spPr>
    </xdr:pic>
    <xdr:clientData/>
  </xdr:twoCellAnchor>
  <xdr:twoCellAnchor>
    <xdr:from>
      <xdr:col>18</xdr:col>
      <xdr:colOff>755196</xdr:colOff>
      <xdr:row>31</xdr:row>
      <xdr:rowOff>40821</xdr:rowOff>
    </xdr:from>
    <xdr:to>
      <xdr:col>19</xdr:col>
      <xdr:colOff>581595</xdr:colOff>
      <xdr:row>31</xdr:row>
      <xdr:rowOff>44259</xdr:rowOff>
    </xdr:to>
    <xdr:cxnSp macro="">
      <xdr:nvCxnSpPr>
        <xdr:cNvPr id="252" name="251 Conector recto">
          <a:extLst>
            <a:ext uri="{FF2B5EF4-FFF2-40B4-BE49-F238E27FC236}">
              <a16:creationId xmlns="" xmlns:a16="http://schemas.microsoft.com/office/drawing/2014/main" id="{00000000-0008-0000-0500-0000FC000000}"/>
            </a:ext>
          </a:extLst>
        </xdr:cNvPr>
        <xdr:cNvCxnSpPr/>
      </xdr:nvCxnSpPr>
      <xdr:spPr>
        <a:xfrm flipH="1" flipV="1">
          <a:off x="5327196" y="5946321"/>
          <a:ext cx="588399" cy="34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523455</xdr:colOff>
      <xdr:row>22</xdr:row>
      <xdr:rowOff>50029</xdr:rowOff>
    </xdr:from>
    <xdr:to>
      <xdr:col>19</xdr:col>
      <xdr:colOff>745398</xdr:colOff>
      <xdr:row>22</xdr:row>
      <xdr:rowOff>171397</xdr:rowOff>
    </xdr:to>
    <xdr:sp macro="" textlink="">
      <xdr:nvSpPr>
        <xdr:cNvPr id="291" name="290 CuadroTexto">
          <a:extLst>
            <a:ext uri="{FF2B5EF4-FFF2-40B4-BE49-F238E27FC236}">
              <a16:creationId xmlns="" xmlns:a16="http://schemas.microsoft.com/office/drawing/2014/main" id="{00000000-0008-0000-0500-000023010000}"/>
            </a:ext>
          </a:extLst>
        </xdr:cNvPr>
        <xdr:cNvSpPr txBox="1"/>
      </xdr:nvSpPr>
      <xdr:spPr>
        <a:xfrm>
          <a:off x="5857455" y="4241029"/>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L1</a:t>
          </a:r>
        </a:p>
      </xdr:txBody>
    </xdr:sp>
    <xdr:clientData/>
  </xdr:twoCellAnchor>
  <xdr:twoCellAnchor>
    <xdr:from>
      <xdr:col>19</xdr:col>
      <xdr:colOff>495083</xdr:colOff>
      <xdr:row>28</xdr:row>
      <xdr:rowOff>94614</xdr:rowOff>
    </xdr:from>
    <xdr:to>
      <xdr:col>19</xdr:col>
      <xdr:colOff>717026</xdr:colOff>
      <xdr:row>29</xdr:row>
      <xdr:rowOff>25482</xdr:rowOff>
    </xdr:to>
    <xdr:sp macro="" textlink="">
      <xdr:nvSpPr>
        <xdr:cNvPr id="292" name="291 CuadroTexto">
          <a:extLst>
            <a:ext uri="{FF2B5EF4-FFF2-40B4-BE49-F238E27FC236}">
              <a16:creationId xmlns="" xmlns:a16="http://schemas.microsoft.com/office/drawing/2014/main" id="{00000000-0008-0000-0500-000024010000}"/>
            </a:ext>
          </a:extLst>
        </xdr:cNvPr>
        <xdr:cNvSpPr txBox="1"/>
      </xdr:nvSpPr>
      <xdr:spPr>
        <a:xfrm>
          <a:off x="5829083" y="5428614"/>
          <a:ext cx="221943" cy="1213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noAutofit/>
        </a:bodyPr>
        <a:lstStyle/>
        <a:p>
          <a:pPr marL="0" indent="0" algn="l"/>
          <a:r>
            <a:rPr lang="en-US" sz="700" b="0" i="0" u="none" strike="noStrike">
              <a:solidFill>
                <a:srgbClr val="3F3F76"/>
              </a:solidFill>
              <a:latin typeface="Calibri"/>
              <a:ea typeface="+mn-ea"/>
              <a:cs typeface="Calibri"/>
            </a:rPr>
            <a:t>L2</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a:extLst>
            <a:ext uri="{FF2B5EF4-FFF2-40B4-BE49-F238E27FC236}">
              <a16:creationId xmlns=""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1097018</xdr:colOff>
      <xdr:row>32</xdr:row>
      <xdr:rowOff>32844</xdr:rowOff>
    </xdr:from>
    <xdr:to>
      <xdr:col>4</xdr:col>
      <xdr:colOff>1283199</xdr:colOff>
      <xdr:row>43</xdr:row>
      <xdr:rowOff>31115</xdr:rowOff>
    </xdr:to>
    <xdr:graphicFrame macro="">
      <xdr:nvGraphicFramePr>
        <xdr:cNvPr id="2" name="1 Gráfico">
          <a:extLst>
            <a:ext uri="{FF2B5EF4-FFF2-40B4-BE49-F238E27FC236}">
              <a16:creationId xmlns=""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Tabla1" displayName="Tabla1" ref="A2:K13" totalsRowShown="0" headerRowDxfId="153" dataDxfId="152">
  <tableColumns count="11">
    <tableColumn id="1" name="Tipo de suelo" dataDxfId="151"/>
    <tableColumn id="2" name="Forma de trabajo" dataDxfId="150"/>
    <tableColumn id="3" name="Cohesion" dataDxfId="149"/>
    <tableColumn id="4" name="Ang fricción" dataDxfId="148"/>
    <tableColumn id="5" name="Ang Cono de arrancamiento" dataDxfId="147"/>
    <tableColumn id="6" name="Peso unitario al arrancamiento" dataDxfId="146"/>
    <tableColumn id="7" name="Peso unitario al Aplastamiento" dataDxfId="145"/>
    <tableColumn id="8" name="Peso unitario del hormigón al arrancamiento" dataDxfId="144"/>
    <tableColumn id="9" name="Peso unitario del hormigón al aplastamiento" dataDxfId="143"/>
    <tableColumn id="10" name="Presión admisible neta" dataDxfId="142"/>
    <tableColumn id="11" name="Presión neta horizontal" dataDxfId="141"/>
  </tableColumns>
  <tableStyleInfo name="TableStyleMedium1" showFirstColumn="0" showLastColumn="0" showRowStripes="0"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M34"/>
  <sheetViews>
    <sheetView showGridLines="0" zoomScale="85" zoomScaleNormal="85" workbookViewId="0">
      <selection activeCell="E1" sqref="E1"/>
    </sheetView>
  </sheetViews>
  <sheetFormatPr baseColWidth="10" defaultColWidth="11.42578125" defaultRowHeight="15" x14ac:dyDescent="0.25"/>
  <cols>
    <col min="1" max="1" width="6.5703125" style="29" bestFit="1" customWidth="1"/>
    <col min="2" max="2" width="44.140625" bestFit="1" customWidth="1"/>
    <col min="3" max="3" width="8.7109375" customWidth="1"/>
    <col min="4" max="4" width="11.7109375" customWidth="1"/>
    <col min="5" max="5" width="14.5703125" bestFit="1" customWidth="1"/>
  </cols>
  <sheetData>
    <row r="1" spans="1:13" thickBot="1" x14ac:dyDescent="0.35">
      <c r="A1" s="22"/>
      <c r="B1" s="23" t="s">
        <v>245</v>
      </c>
      <c r="C1" s="24" t="s">
        <v>546</v>
      </c>
      <c r="D1" s="25" t="s">
        <v>246</v>
      </c>
      <c r="E1" s="26" t="s">
        <v>305</v>
      </c>
      <c r="F1" s="27">
        <v>10</v>
      </c>
      <c r="G1" s="28" t="s">
        <v>248</v>
      </c>
    </row>
    <row r="2" spans="1:13" ht="14.45" x14ac:dyDescent="0.3">
      <c r="G2" s="159"/>
      <c r="H2" s="159" t="s">
        <v>361</v>
      </c>
      <c r="I2" s="159" t="s">
        <v>362</v>
      </c>
      <c r="K2" s="159" t="s">
        <v>364</v>
      </c>
      <c r="L2" s="159" t="s">
        <v>270</v>
      </c>
      <c r="M2" s="159" t="s">
        <v>37</v>
      </c>
    </row>
    <row r="3" spans="1:13" ht="14.45" x14ac:dyDescent="0.3">
      <c r="B3" s="30" t="str">
        <f>+CONCATENATE("Parámetros del suelo Tipo ",E1)</f>
        <v>Parámetros del suelo Tipo 4C</v>
      </c>
      <c r="C3" s="31" t="s">
        <v>249</v>
      </c>
      <c r="D3" s="32" t="s">
        <v>250</v>
      </c>
      <c r="E3" s="33" t="s">
        <v>251</v>
      </c>
      <c r="F3" s="34"/>
      <c r="G3" s="159">
        <v>1</v>
      </c>
      <c r="H3" s="159">
        <v>8</v>
      </c>
      <c r="I3" s="159">
        <v>6.5</v>
      </c>
      <c r="K3" s="159">
        <v>1</v>
      </c>
      <c r="L3" s="159">
        <v>35</v>
      </c>
      <c r="M3" s="176">
        <v>0.7</v>
      </c>
    </row>
    <row r="4" spans="1:13" ht="14.45" x14ac:dyDescent="0.3">
      <c r="A4" s="29" t="s">
        <v>252</v>
      </c>
      <c r="B4" s="35" t="s">
        <v>253</v>
      </c>
      <c r="C4" s="34" t="s">
        <v>254</v>
      </c>
      <c r="D4" s="36"/>
      <c r="E4" s="37">
        <f>+VLOOKUP($E$1,Tabla1[#Data],3,FALSE)*$F$1</f>
        <v>70</v>
      </c>
      <c r="G4" s="159">
        <v>2</v>
      </c>
      <c r="H4" s="159">
        <v>8</v>
      </c>
      <c r="I4" s="159">
        <v>6.5</v>
      </c>
      <c r="K4" s="159">
        <v>2</v>
      </c>
      <c r="L4" s="159">
        <v>30</v>
      </c>
      <c r="M4" s="176">
        <v>0.56999999999999995</v>
      </c>
    </row>
    <row r="5" spans="1:13" x14ac:dyDescent="0.25">
      <c r="A5" s="38" t="s">
        <v>36</v>
      </c>
      <c r="B5" s="35" t="s">
        <v>255</v>
      </c>
      <c r="C5" s="34" t="s">
        <v>256</v>
      </c>
      <c r="D5" s="36"/>
      <c r="E5" s="37">
        <f>+VLOOKUP($E$1,Tabla1[#Data],4,FALSE)</f>
        <v>0</v>
      </c>
      <c r="G5" s="159" t="s">
        <v>247</v>
      </c>
      <c r="H5" s="159">
        <v>6</v>
      </c>
      <c r="I5" s="159">
        <v>4</v>
      </c>
      <c r="K5" s="159" t="s">
        <v>247</v>
      </c>
      <c r="L5" s="159">
        <v>27</v>
      </c>
      <c r="M5" s="176">
        <v>0.5</v>
      </c>
    </row>
    <row r="6" spans="1:13" x14ac:dyDescent="0.25">
      <c r="A6" s="38" t="s">
        <v>257</v>
      </c>
      <c r="B6" s="35" t="s">
        <v>258</v>
      </c>
      <c r="C6" s="34" t="s">
        <v>256</v>
      </c>
      <c r="D6" s="36"/>
      <c r="E6" s="37">
        <f>+VLOOKUP($E$1,Tabla1[#Data],5,FALSE)</f>
        <v>30</v>
      </c>
      <c r="G6" s="159" t="s">
        <v>303</v>
      </c>
      <c r="H6" s="159">
        <v>4</v>
      </c>
      <c r="I6" s="159">
        <v>4</v>
      </c>
      <c r="K6" s="159" t="s">
        <v>303</v>
      </c>
      <c r="L6" s="159">
        <v>21</v>
      </c>
      <c r="M6" s="176">
        <v>0.4</v>
      </c>
    </row>
    <row r="7" spans="1:13" ht="14.45" x14ac:dyDescent="0.3">
      <c r="A7" s="38" t="s">
        <v>259</v>
      </c>
      <c r="B7" s="35" t="s">
        <v>260</v>
      </c>
      <c r="C7" s="34" t="s">
        <v>261</v>
      </c>
      <c r="D7" s="36"/>
      <c r="E7" s="37">
        <f>+VLOOKUP($E$1,Tabla1[#Data],6,FALSE)*$F$1</f>
        <v>16</v>
      </c>
      <c r="G7" s="159" t="s">
        <v>305</v>
      </c>
      <c r="H7" s="159">
        <v>4</v>
      </c>
      <c r="I7" s="159">
        <v>2.8</v>
      </c>
      <c r="K7" s="159" t="s">
        <v>305</v>
      </c>
      <c r="L7" s="159">
        <v>21</v>
      </c>
      <c r="M7" s="176">
        <v>0.4</v>
      </c>
    </row>
    <row r="8" spans="1:13" ht="14.45" x14ac:dyDescent="0.3">
      <c r="A8" s="38" t="s">
        <v>259</v>
      </c>
      <c r="B8" s="35" t="s">
        <v>262</v>
      </c>
      <c r="C8" s="34" t="s">
        <v>261</v>
      </c>
      <c r="D8" s="36"/>
      <c r="E8" s="37">
        <f>+VLOOKUP($E$1,Tabla1[#Data],7,FALSE)*$F$1</f>
        <v>20</v>
      </c>
      <c r="G8" s="159" t="s">
        <v>306</v>
      </c>
      <c r="H8" s="159">
        <v>6</v>
      </c>
      <c r="I8" s="159">
        <v>4</v>
      </c>
      <c r="K8" s="159" t="s">
        <v>306</v>
      </c>
      <c r="L8" s="159">
        <v>18</v>
      </c>
      <c r="M8" s="176">
        <v>0.37</v>
      </c>
    </row>
    <row r="9" spans="1:13" x14ac:dyDescent="0.25">
      <c r="A9" s="38" t="s">
        <v>263</v>
      </c>
      <c r="B9" s="35" t="s">
        <v>264</v>
      </c>
      <c r="C9" s="34" t="s">
        <v>261</v>
      </c>
      <c r="D9" s="36"/>
      <c r="E9" s="37">
        <f>+VLOOKUP($E$1,Tabla1[#Data],8,FALSE)*$F$1</f>
        <v>23</v>
      </c>
      <c r="G9" s="159" t="s">
        <v>308</v>
      </c>
      <c r="H9" s="159">
        <v>6</v>
      </c>
      <c r="I9" s="159">
        <v>4</v>
      </c>
      <c r="K9" s="159" t="s">
        <v>308</v>
      </c>
      <c r="L9" s="159">
        <v>18</v>
      </c>
      <c r="M9" s="176">
        <v>0.37</v>
      </c>
    </row>
    <row r="10" spans="1:13" x14ac:dyDescent="0.25">
      <c r="A10" s="38" t="s">
        <v>263</v>
      </c>
      <c r="B10" s="35" t="s">
        <v>265</v>
      </c>
      <c r="C10" s="34" t="s">
        <v>261</v>
      </c>
      <c r="D10" s="36"/>
      <c r="E10" s="37">
        <f>+VLOOKUP($E$1,Tabla1[#Data],9,FALSE)*$F$1</f>
        <v>24</v>
      </c>
      <c r="G10" s="159" t="s">
        <v>309</v>
      </c>
      <c r="H10" s="159">
        <v>4</v>
      </c>
      <c r="I10" s="159">
        <v>2.8</v>
      </c>
      <c r="K10" s="159" t="s">
        <v>309</v>
      </c>
      <c r="L10" s="159">
        <v>24</v>
      </c>
      <c r="M10" s="176">
        <v>0.35</v>
      </c>
    </row>
    <row r="11" spans="1:13" x14ac:dyDescent="0.25">
      <c r="A11" s="38" t="s">
        <v>266</v>
      </c>
      <c r="B11" s="35" t="s">
        <v>267</v>
      </c>
      <c r="C11" s="34" t="s">
        <v>268</v>
      </c>
      <c r="D11" s="36"/>
      <c r="E11" s="37">
        <f>+VLOOKUP($E$1,Tabla1[#Data],10,FALSE)*$F$1</f>
        <v>200</v>
      </c>
      <c r="G11" s="159" t="s">
        <v>282</v>
      </c>
      <c r="H11" s="159">
        <v>4</v>
      </c>
      <c r="I11" s="159">
        <v>1.1000000000000001</v>
      </c>
      <c r="K11" s="159" t="s">
        <v>282</v>
      </c>
      <c r="L11" s="159">
        <v>24</v>
      </c>
      <c r="M11" s="176">
        <v>0.35</v>
      </c>
    </row>
    <row r="12" spans="1:13" x14ac:dyDescent="0.25">
      <c r="A12" s="38" t="s">
        <v>266</v>
      </c>
      <c r="B12" s="35" t="s">
        <v>269</v>
      </c>
      <c r="C12" s="34" t="s">
        <v>268</v>
      </c>
      <c r="D12" s="36"/>
      <c r="E12" s="135">
        <f>+E11*4/3</f>
        <v>266.66666666666669</v>
      </c>
      <c r="G12" s="159" t="s">
        <v>310</v>
      </c>
      <c r="H12" s="159">
        <v>8</v>
      </c>
      <c r="I12" s="159">
        <v>0.8</v>
      </c>
      <c r="K12" s="159" t="s">
        <v>310</v>
      </c>
      <c r="L12" s="159">
        <v>18</v>
      </c>
      <c r="M12" s="176">
        <v>0.3</v>
      </c>
    </row>
    <row r="13" spans="1:13" x14ac:dyDescent="0.25">
      <c r="A13" s="38" t="s">
        <v>270</v>
      </c>
      <c r="B13" s="35" t="s">
        <v>271</v>
      </c>
      <c r="C13" s="34" t="s">
        <v>256</v>
      </c>
      <c r="D13" s="36"/>
      <c r="E13" s="135">
        <f>+VLOOKUP(E1,K3:M12,2,FALSE)</f>
        <v>21</v>
      </c>
      <c r="H13" s="29"/>
      <c r="I13" s="29"/>
    </row>
    <row r="14" spans="1:13" x14ac:dyDescent="0.25">
      <c r="A14" s="38" t="s">
        <v>37</v>
      </c>
      <c r="B14" s="39" t="s">
        <v>272</v>
      </c>
      <c r="C14" s="34">
        <v>1</v>
      </c>
      <c r="D14" s="134"/>
      <c r="E14" s="177">
        <f>+VLOOKUP(E1,K3:M12,3, FALSE)</f>
        <v>0.4</v>
      </c>
    </row>
    <row r="15" spans="1:13" ht="14.45" x14ac:dyDescent="0.3">
      <c r="A15" s="29" t="s">
        <v>273</v>
      </c>
      <c r="B15" s="35" t="s">
        <v>274</v>
      </c>
      <c r="C15" s="34" t="s">
        <v>261</v>
      </c>
      <c r="D15" s="36"/>
      <c r="E15" s="178">
        <f>VLOOKUP(E1,G3:I12,2,FALSE)*10000</f>
        <v>40000</v>
      </c>
    </row>
    <row r="16" spans="1:13" ht="14.45" x14ac:dyDescent="0.3">
      <c r="A16" s="29" t="s">
        <v>275</v>
      </c>
      <c r="B16" s="35" t="s">
        <v>276</v>
      </c>
      <c r="C16" s="34" t="s">
        <v>261</v>
      </c>
      <c r="D16" s="36"/>
      <c r="E16" s="178">
        <f>VLOOKUP(E1,G3:I12,3,FALSE)*10000</f>
        <v>28000</v>
      </c>
    </row>
    <row r="17" spans="1:5" ht="14.45" x14ac:dyDescent="0.3">
      <c r="A17" s="29" t="s">
        <v>442</v>
      </c>
      <c r="B17" s="40" t="s">
        <v>443</v>
      </c>
      <c r="C17" s="41">
        <v>1</v>
      </c>
      <c r="D17" s="42"/>
      <c r="E17" s="178">
        <f>+ (   TAN(RADIANS(45+D22/2))   )^2</f>
        <v>0.99999999999999978</v>
      </c>
    </row>
    <row r="20" spans="1:5" ht="17.25" customHeight="1" x14ac:dyDescent="0.3">
      <c r="B20" s="41" t="str">
        <f>+CONCATENATE("Parámetros del suelo Tipo ",E1)</f>
        <v>Parámetros del suelo Tipo 4C</v>
      </c>
      <c r="C20" s="44" t="s">
        <v>249</v>
      </c>
      <c r="D20" s="44" t="s">
        <v>277</v>
      </c>
    </row>
    <row r="21" spans="1:5" ht="17.25" customHeight="1" x14ac:dyDescent="0.25">
      <c r="B21" s="34" t="s">
        <v>490</v>
      </c>
      <c r="C21" s="500" t="s">
        <v>549</v>
      </c>
      <c r="D21" s="108">
        <f>IF(AND(D4="",E4=""),"",IF(D4="",E4,D4))</f>
        <v>70</v>
      </c>
    </row>
    <row r="22" spans="1:5" ht="17.25" customHeight="1" x14ac:dyDescent="0.25">
      <c r="A22" s="38"/>
      <c r="B22" s="34" t="s">
        <v>255</v>
      </c>
      <c r="C22" s="500" t="s">
        <v>256</v>
      </c>
      <c r="D22" s="108">
        <f t="shared" ref="D22:D33" si="0">IF(AND(D5="",E5=""),"",IF(D5="",E5,D5))</f>
        <v>0</v>
      </c>
    </row>
    <row r="23" spans="1:5" ht="17.25" customHeight="1" x14ac:dyDescent="0.25">
      <c r="A23" s="38"/>
      <c r="B23" s="34" t="s">
        <v>258</v>
      </c>
      <c r="C23" s="500" t="s">
        <v>256</v>
      </c>
      <c r="D23" s="108">
        <f>IF(D6&lt;&gt;"",D6,IF(D5="",E6,D22*2/3))</f>
        <v>30</v>
      </c>
    </row>
    <row r="24" spans="1:5" ht="17.25" customHeight="1" x14ac:dyDescent="0.25">
      <c r="A24" s="38"/>
      <c r="B24" s="34" t="s">
        <v>260</v>
      </c>
      <c r="C24" s="500" t="s">
        <v>550</v>
      </c>
      <c r="D24" s="108">
        <f t="shared" si="0"/>
        <v>16</v>
      </c>
    </row>
    <row r="25" spans="1:5" ht="17.25" customHeight="1" x14ac:dyDescent="0.25">
      <c r="A25" s="38"/>
      <c r="B25" s="34" t="s">
        <v>262</v>
      </c>
      <c r="C25" s="500" t="s">
        <v>551</v>
      </c>
      <c r="D25" s="108">
        <f>IF(AND(D8="",E8=""),"",IF(D8="",E8,D8))</f>
        <v>20</v>
      </c>
    </row>
    <row r="26" spans="1:5" ht="17.25" customHeight="1" x14ac:dyDescent="0.25">
      <c r="A26" s="38"/>
      <c r="B26" s="34" t="s">
        <v>264</v>
      </c>
      <c r="C26" s="500" t="s">
        <v>551</v>
      </c>
      <c r="D26" s="108">
        <f>IF(AND(D9="",E9=""),"",IF(D9="",E9,D9))</f>
        <v>23</v>
      </c>
    </row>
    <row r="27" spans="1:5" ht="17.25" customHeight="1" x14ac:dyDescent="0.25">
      <c r="A27" s="38"/>
      <c r="B27" s="34" t="s">
        <v>265</v>
      </c>
      <c r="C27" s="500" t="s">
        <v>551</v>
      </c>
      <c r="D27" s="108">
        <f t="shared" si="0"/>
        <v>24</v>
      </c>
    </row>
    <row r="28" spans="1:5" ht="17.25" customHeight="1" x14ac:dyDescent="0.25">
      <c r="A28" s="38"/>
      <c r="B28" s="34" t="s">
        <v>267</v>
      </c>
      <c r="C28" s="500" t="s">
        <v>268</v>
      </c>
      <c r="D28" s="108">
        <f t="shared" si="0"/>
        <v>200</v>
      </c>
    </row>
    <row r="29" spans="1:5" ht="17.25" customHeight="1" x14ac:dyDescent="0.25">
      <c r="A29" s="38"/>
      <c r="B29" s="34" t="s">
        <v>269</v>
      </c>
      <c r="C29" s="500" t="s">
        <v>268</v>
      </c>
      <c r="D29" s="108">
        <f t="shared" si="0"/>
        <v>266.66666666666669</v>
      </c>
    </row>
    <row r="30" spans="1:5" ht="17.25" customHeight="1" x14ac:dyDescent="0.25">
      <c r="A30" s="38"/>
      <c r="B30" s="34" t="s">
        <v>271</v>
      </c>
      <c r="C30" s="500" t="s">
        <v>256</v>
      </c>
      <c r="D30" s="45">
        <f t="shared" si="0"/>
        <v>21</v>
      </c>
    </row>
    <row r="31" spans="1:5" ht="17.25" customHeight="1" x14ac:dyDescent="0.25">
      <c r="A31" s="38"/>
      <c r="B31" s="34" t="s">
        <v>272</v>
      </c>
      <c r="C31" s="500">
        <v>1</v>
      </c>
      <c r="D31" s="160">
        <f t="shared" si="0"/>
        <v>0.4</v>
      </c>
    </row>
    <row r="32" spans="1:5" ht="17.25" customHeight="1" x14ac:dyDescent="0.25">
      <c r="B32" s="34" t="s">
        <v>278</v>
      </c>
      <c r="C32" s="500" t="s">
        <v>551</v>
      </c>
      <c r="D32" s="175">
        <f t="shared" si="0"/>
        <v>40000</v>
      </c>
    </row>
    <row r="33" spans="2:4" ht="17.25" customHeight="1" x14ac:dyDescent="0.25">
      <c r="B33" s="34" t="s">
        <v>279</v>
      </c>
      <c r="C33" s="500" t="s">
        <v>551</v>
      </c>
      <c r="D33" s="175">
        <f t="shared" si="0"/>
        <v>28000</v>
      </c>
    </row>
    <row r="34" spans="2:4" ht="17.25" customHeight="1" x14ac:dyDescent="0.3">
      <c r="B34" s="41" t="s">
        <v>441</v>
      </c>
      <c r="C34" s="501">
        <v>1</v>
      </c>
      <c r="D34" s="345">
        <f>IF(AND(D17="",E17=""),"",IF(D17="",E17,D17))</f>
        <v>0.99999999999999978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EMPY_FROM_VRBL">
                <anchor moveWithCells="1" sizeWithCells="1">
                  <from>
                    <xdr:col>7</xdr:col>
                    <xdr:colOff>133350</xdr:colOff>
                    <xdr:row>0</xdr:row>
                    <xdr:rowOff>38100</xdr:rowOff>
                  </from>
                  <to>
                    <xdr:col>7</xdr:col>
                    <xdr:colOff>647700</xdr:colOff>
                    <xdr:row>0</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TablaSheet!$A$4:$A$13</xm:f>
          </x14:formula1>
          <xm:sqref>E1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WAI40"/>
  <sheetViews>
    <sheetView showGridLines="0" zoomScale="190" zoomScaleNormal="190" workbookViewId="0">
      <selection activeCell="N27" sqref="N27"/>
    </sheetView>
  </sheetViews>
  <sheetFormatPr baseColWidth="10" defaultColWidth="3.7109375" defaultRowHeight="9" customHeight="1" x14ac:dyDescent="0.25"/>
  <cols>
    <col min="1" max="1" width="13.42578125" customWidth="1"/>
    <col min="2" max="2" width="4" bestFit="1" customWidth="1"/>
    <col min="3" max="5" width="2.42578125" style="388" customWidth="1"/>
    <col min="6" max="6" width="7.42578125" style="388" customWidth="1"/>
    <col min="7" max="7" width="3.7109375" style="497"/>
    <col min="8" max="16384" width="3.7109375" style="29"/>
  </cols>
  <sheetData>
    <row r="1" spans="1:15583" s="499" customFormat="1" ht="9" customHeight="1" x14ac:dyDescent="0.15">
      <c r="A1" s="391" t="s">
        <v>464</v>
      </c>
      <c r="B1" s="194"/>
      <c r="C1" s="194"/>
      <c r="D1" s="194"/>
      <c r="E1" s="504" t="s">
        <v>496</v>
      </c>
      <c r="F1" s="508" t="str">
        <f>CONCATENATE( "( ",   ROUND(MIN(G1:XFD1),2),"  -  ", ROUND(MAX(G1:XFD1),2),  " )")</f>
        <v>( 30.06  -  48 )</v>
      </c>
      <c r="G1" s="498"/>
      <c r="H1" s="499">
        <f t="shared" ref="H1:AH1" si="0">IF(H13^2*H12=0,
"",
H13^2*H12)</f>
        <v>31.768000000000015</v>
      </c>
      <c r="I1" s="499">
        <f t="shared" si="0"/>
        <v>33.212000000000018</v>
      </c>
      <c r="J1" s="499">
        <f t="shared" si="0"/>
        <v>36.800000000000018</v>
      </c>
      <c r="K1" s="499">
        <f t="shared" si="0"/>
        <v>31.104000000000013</v>
      </c>
      <c r="L1" s="499">
        <f t="shared" si="0"/>
        <v>34.65600000000002</v>
      </c>
      <c r="M1" s="499">
        <f t="shared" si="0"/>
        <v>38.40000000000002</v>
      </c>
      <c r="N1" s="499">
        <f t="shared" si="0"/>
        <v>38.40000000000002</v>
      </c>
      <c r="O1" s="499">
        <f t="shared" si="0"/>
        <v>32.40000000000002</v>
      </c>
      <c r="P1" s="499">
        <f t="shared" si="0"/>
        <v>36.100000000000016</v>
      </c>
      <c r="Q1" s="499">
        <f t="shared" si="0"/>
        <v>40.000000000000028</v>
      </c>
      <c r="R1" s="499">
        <f t="shared" si="0"/>
        <v>40.000000000000028</v>
      </c>
      <c r="S1" s="499">
        <f t="shared" si="0"/>
        <v>30.056000000000012</v>
      </c>
      <c r="T1" s="499">
        <f t="shared" si="0"/>
        <v>33.696000000000019</v>
      </c>
      <c r="U1" s="499">
        <f t="shared" si="0"/>
        <v>37.544000000000018</v>
      </c>
      <c r="V1" s="499">
        <f t="shared" si="0"/>
        <v>41.60000000000003</v>
      </c>
      <c r="W1" s="499">
        <f t="shared" si="0"/>
        <v>41.60000000000003</v>
      </c>
      <c r="X1" s="499">
        <f t="shared" si="0"/>
        <v>31.212000000000014</v>
      </c>
      <c r="Y1" s="499">
        <f t="shared" si="0"/>
        <v>34.992000000000019</v>
      </c>
      <c r="Z1" s="499">
        <f t="shared" si="0"/>
        <v>38.988000000000021</v>
      </c>
      <c r="AA1" s="499">
        <f t="shared" si="0"/>
        <v>38.988000000000021</v>
      </c>
      <c r="AB1" s="499">
        <f t="shared" si="0"/>
        <v>43.200000000000031</v>
      </c>
      <c r="AC1" s="499">
        <f t="shared" si="0"/>
        <v>43.200000000000031</v>
      </c>
      <c r="AD1" s="499">
        <f t="shared" si="0"/>
        <v>32.368000000000016</v>
      </c>
      <c r="AE1" s="499">
        <f t="shared" si="0"/>
        <v>36.288000000000018</v>
      </c>
      <c r="AF1" s="499">
        <f t="shared" si="0"/>
        <v>40.432000000000023</v>
      </c>
      <c r="AG1" s="499">
        <f t="shared" si="0"/>
        <v>40.432000000000023</v>
      </c>
      <c r="AH1" s="499">
        <f t="shared" si="0"/>
        <v>44.800000000000033</v>
      </c>
      <c r="AI1" s="499">
        <f t="shared" ref="AI1:CT1" si="1">IF(AI13^2*AI12=0,
"",
AI13^2*AI12)</f>
        <v>44.800000000000033</v>
      </c>
      <c r="AJ1" s="499">
        <f t="shared" si="1"/>
        <v>33.524000000000015</v>
      </c>
      <c r="AK1" s="499">
        <f t="shared" si="1"/>
        <v>37.584000000000024</v>
      </c>
      <c r="AL1" s="499">
        <f t="shared" si="1"/>
        <v>37.584000000000024</v>
      </c>
      <c r="AM1" s="499">
        <f t="shared" si="1"/>
        <v>41.876000000000026</v>
      </c>
      <c r="AN1" s="499">
        <f t="shared" si="1"/>
        <v>41.876000000000026</v>
      </c>
      <c r="AO1" s="499">
        <f t="shared" si="1"/>
        <v>46.400000000000034</v>
      </c>
      <c r="AP1" s="499">
        <f t="shared" si="1"/>
        <v>46.400000000000034</v>
      </c>
      <c r="AQ1" s="499">
        <f t="shared" si="1"/>
        <v>34.680000000000014</v>
      </c>
      <c r="AR1" s="499">
        <f t="shared" si="1"/>
        <v>38.880000000000024</v>
      </c>
      <c r="AS1" s="499">
        <f t="shared" si="1"/>
        <v>38.880000000000024</v>
      </c>
      <c r="AT1" s="499">
        <f t="shared" si="1"/>
        <v>43.320000000000029</v>
      </c>
      <c r="AU1" s="499">
        <f t="shared" si="1"/>
        <v>43.320000000000029</v>
      </c>
      <c r="AV1" s="499">
        <f t="shared" si="1"/>
        <v>48.000000000000036</v>
      </c>
      <c r="AW1" s="499">
        <f t="shared" si="1"/>
        <v>48.000000000000036</v>
      </c>
      <c r="AX1" s="499" t="str">
        <f t="shared" si="1"/>
        <v/>
      </c>
      <c r="AY1" s="499" t="str">
        <f t="shared" si="1"/>
        <v/>
      </c>
      <c r="AZ1" s="499" t="str">
        <f t="shared" si="1"/>
        <v/>
      </c>
      <c r="BA1" s="499" t="str">
        <f t="shared" si="1"/>
        <v/>
      </c>
      <c r="BB1" s="499" t="str">
        <f t="shared" si="1"/>
        <v/>
      </c>
      <c r="BC1" s="499" t="str">
        <f t="shared" si="1"/>
        <v/>
      </c>
      <c r="BD1" s="499" t="str">
        <f t="shared" si="1"/>
        <v/>
      </c>
      <c r="BE1" s="499" t="str">
        <f t="shared" si="1"/>
        <v/>
      </c>
      <c r="BF1" s="499" t="str">
        <f t="shared" si="1"/>
        <v/>
      </c>
      <c r="BG1" s="499" t="str">
        <f t="shared" si="1"/>
        <v/>
      </c>
      <c r="BH1" s="499" t="str">
        <f t="shared" si="1"/>
        <v/>
      </c>
      <c r="BI1" s="499" t="str">
        <f t="shared" si="1"/>
        <v/>
      </c>
      <c r="BJ1" s="499" t="str">
        <f t="shared" si="1"/>
        <v/>
      </c>
      <c r="BK1" s="499" t="str">
        <f t="shared" si="1"/>
        <v/>
      </c>
      <c r="BL1" s="499" t="str">
        <f t="shared" si="1"/>
        <v/>
      </c>
      <c r="BM1" s="499" t="str">
        <f t="shared" si="1"/>
        <v/>
      </c>
      <c r="BN1" s="499" t="str">
        <f t="shared" si="1"/>
        <v/>
      </c>
      <c r="BO1" s="499" t="str">
        <f t="shared" si="1"/>
        <v/>
      </c>
      <c r="BP1" s="499" t="str">
        <f t="shared" si="1"/>
        <v/>
      </c>
      <c r="BQ1" s="499" t="str">
        <f t="shared" si="1"/>
        <v/>
      </c>
      <c r="BR1" s="499" t="str">
        <f t="shared" si="1"/>
        <v/>
      </c>
      <c r="BS1" s="499" t="str">
        <f t="shared" si="1"/>
        <v/>
      </c>
      <c r="BT1" s="499" t="str">
        <f t="shared" si="1"/>
        <v/>
      </c>
      <c r="BU1" s="499" t="str">
        <f t="shared" si="1"/>
        <v/>
      </c>
      <c r="BV1" s="499" t="str">
        <f t="shared" si="1"/>
        <v/>
      </c>
      <c r="BW1" s="499" t="str">
        <f t="shared" si="1"/>
        <v/>
      </c>
      <c r="BX1" s="499" t="str">
        <f t="shared" si="1"/>
        <v/>
      </c>
      <c r="BY1" s="499" t="str">
        <f t="shared" si="1"/>
        <v/>
      </c>
      <c r="BZ1" s="499" t="str">
        <f t="shared" si="1"/>
        <v/>
      </c>
      <c r="CA1" s="499" t="str">
        <f t="shared" si="1"/>
        <v/>
      </c>
      <c r="CB1" s="499" t="str">
        <f t="shared" si="1"/>
        <v/>
      </c>
      <c r="CC1" s="499" t="str">
        <f t="shared" si="1"/>
        <v/>
      </c>
      <c r="CD1" s="499" t="str">
        <f t="shared" si="1"/>
        <v/>
      </c>
      <c r="CE1" s="499" t="str">
        <f t="shared" si="1"/>
        <v/>
      </c>
      <c r="CF1" s="499" t="str">
        <f t="shared" si="1"/>
        <v/>
      </c>
      <c r="CG1" s="499" t="str">
        <f t="shared" si="1"/>
        <v/>
      </c>
      <c r="CH1" s="499" t="str">
        <f t="shared" si="1"/>
        <v/>
      </c>
      <c r="CI1" s="499" t="str">
        <f t="shared" si="1"/>
        <v/>
      </c>
      <c r="CJ1" s="499" t="str">
        <f t="shared" si="1"/>
        <v/>
      </c>
      <c r="CK1" s="499" t="str">
        <f t="shared" si="1"/>
        <v/>
      </c>
      <c r="CL1" s="499" t="str">
        <f t="shared" si="1"/>
        <v/>
      </c>
      <c r="CM1" s="499" t="str">
        <f t="shared" si="1"/>
        <v/>
      </c>
      <c r="CN1" s="499" t="str">
        <f t="shared" si="1"/>
        <v/>
      </c>
      <c r="CO1" s="499" t="str">
        <f t="shared" si="1"/>
        <v/>
      </c>
      <c r="CP1" s="499" t="str">
        <f t="shared" si="1"/>
        <v/>
      </c>
      <c r="CQ1" s="499" t="str">
        <f t="shared" si="1"/>
        <v/>
      </c>
      <c r="CR1" s="499" t="str">
        <f t="shared" si="1"/>
        <v/>
      </c>
      <c r="CS1" s="499" t="str">
        <f t="shared" si="1"/>
        <v/>
      </c>
      <c r="CT1" s="499" t="str">
        <f t="shared" si="1"/>
        <v/>
      </c>
      <c r="CU1" s="499" t="str">
        <f t="shared" ref="CU1:FF1" si="2">IF(CU13^2*CU12=0,
"",
CU13^2*CU12)</f>
        <v/>
      </c>
      <c r="CV1" s="499" t="str">
        <f t="shared" si="2"/>
        <v/>
      </c>
      <c r="CW1" s="499" t="str">
        <f t="shared" si="2"/>
        <v/>
      </c>
      <c r="CX1" s="499" t="str">
        <f t="shared" si="2"/>
        <v/>
      </c>
      <c r="CY1" s="499" t="str">
        <f t="shared" si="2"/>
        <v/>
      </c>
      <c r="CZ1" s="499" t="str">
        <f t="shared" si="2"/>
        <v/>
      </c>
      <c r="DA1" s="499" t="str">
        <f t="shared" si="2"/>
        <v/>
      </c>
      <c r="DB1" s="499" t="str">
        <f t="shared" si="2"/>
        <v/>
      </c>
      <c r="DC1" s="499" t="str">
        <f t="shared" si="2"/>
        <v/>
      </c>
      <c r="DD1" s="499" t="str">
        <f t="shared" si="2"/>
        <v/>
      </c>
      <c r="DE1" s="499" t="str">
        <f t="shared" si="2"/>
        <v/>
      </c>
      <c r="DF1" s="499" t="str">
        <f t="shared" si="2"/>
        <v/>
      </c>
      <c r="DG1" s="499" t="str">
        <f t="shared" si="2"/>
        <v/>
      </c>
      <c r="DH1" s="499" t="str">
        <f t="shared" si="2"/>
        <v/>
      </c>
      <c r="DI1" s="499" t="str">
        <f t="shared" si="2"/>
        <v/>
      </c>
      <c r="DJ1" s="499" t="str">
        <f t="shared" si="2"/>
        <v/>
      </c>
      <c r="DK1" s="499" t="str">
        <f t="shared" si="2"/>
        <v/>
      </c>
      <c r="DL1" s="499" t="str">
        <f t="shared" si="2"/>
        <v/>
      </c>
      <c r="DM1" s="499" t="str">
        <f t="shared" si="2"/>
        <v/>
      </c>
      <c r="DN1" s="499" t="str">
        <f t="shared" si="2"/>
        <v/>
      </c>
      <c r="DO1" s="499" t="str">
        <f t="shared" si="2"/>
        <v/>
      </c>
      <c r="DP1" s="499" t="str">
        <f t="shared" si="2"/>
        <v/>
      </c>
      <c r="DQ1" s="499" t="str">
        <f t="shared" si="2"/>
        <v/>
      </c>
      <c r="DR1" s="499" t="str">
        <f t="shared" si="2"/>
        <v/>
      </c>
      <c r="DS1" s="499" t="str">
        <f t="shared" si="2"/>
        <v/>
      </c>
      <c r="DT1" s="499" t="str">
        <f t="shared" si="2"/>
        <v/>
      </c>
      <c r="DU1" s="499" t="str">
        <f t="shared" si="2"/>
        <v/>
      </c>
      <c r="DV1" s="499" t="str">
        <f t="shared" si="2"/>
        <v/>
      </c>
      <c r="DW1" s="499" t="str">
        <f t="shared" si="2"/>
        <v/>
      </c>
      <c r="DX1" s="499" t="str">
        <f t="shared" si="2"/>
        <v/>
      </c>
      <c r="DY1" s="499" t="str">
        <f t="shared" si="2"/>
        <v/>
      </c>
      <c r="DZ1" s="499" t="str">
        <f t="shared" si="2"/>
        <v/>
      </c>
      <c r="EA1" s="499" t="str">
        <f t="shared" si="2"/>
        <v/>
      </c>
      <c r="EB1" s="499" t="str">
        <f t="shared" si="2"/>
        <v/>
      </c>
      <c r="EC1" s="499" t="str">
        <f t="shared" si="2"/>
        <v/>
      </c>
      <c r="ED1" s="499" t="str">
        <f t="shared" si="2"/>
        <v/>
      </c>
      <c r="EE1" s="499" t="str">
        <f t="shared" si="2"/>
        <v/>
      </c>
      <c r="EF1" s="499" t="str">
        <f t="shared" si="2"/>
        <v/>
      </c>
      <c r="EG1" s="499" t="str">
        <f t="shared" si="2"/>
        <v/>
      </c>
      <c r="EH1" s="499" t="str">
        <f t="shared" si="2"/>
        <v/>
      </c>
      <c r="EI1" s="499" t="str">
        <f t="shared" si="2"/>
        <v/>
      </c>
      <c r="EJ1" s="499" t="str">
        <f t="shared" si="2"/>
        <v/>
      </c>
      <c r="EK1" s="499" t="str">
        <f t="shared" si="2"/>
        <v/>
      </c>
      <c r="EL1" s="499" t="str">
        <f t="shared" si="2"/>
        <v/>
      </c>
      <c r="EM1" s="499" t="str">
        <f t="shared" si="2"/>
        <v/>
      </c>
      <c r="EN1" s="499" t="str">
        <f t="shared" si="2"/>
        <v/>
      </c>
      <c r="EO1" s="499" t="str">
        <f t="shared" si="2"/>
        <v/>
      </c>
      <c r="EP1" s="499" t="str">
        <f t="shared" si="2"/>
        <v/>
      </c>
      <c r="EQ1" s="499" t="str">
        <f t="shared" si="2"/>
        <v/>
      </c>
      <c r="ER1" s="499" t="str">
        <f t="shared" si="2"/>
        <v/>
      </c>
      <c r="ES1" s="499" t="str">
        <f t="shared" si="2"/>
        <v/>
      </c>
      <c r="ET1" s="499" t="str">
        <f t="shared" si="2"/>
        <v/>
      </c>
      <c r="EU1" s="499" t="str">
        <f t="shared" si="2"/>
        <v/>
      </c>
      <c r="EV1" s="499" t="str">
        <f t="shared" si="2"/>
        <v/>
      </c>
      <c r="EW1" s="499" t="str">
        <f t="shared" si="2"/>
        <v/>
      </c>
      <c r="EX1" s="499" t="str">
        <f t="shared" si="2"/>
        <v/>
      </c>
      <c r="EY1" s="499" t="str">
        <f t="shared" si="2"/>
        <v/>
      </c>
      <c r="EZ1" s="499" t="str">
        <f t="shared" si="2"/>
        <v/>
      </c>
      <c r="FA1" s="499" t="str">
        <f t="shared" si="2"/>
        <v/>
      </c>
      <c r="FB1" s="499" t="str">
        <f t="shared" si="2"/>
        <v/>
      </c>
      <c r="FC1" s="499" t="str">
        <f t="shared" si="2"/>
        <v/>
      </c>
      <c r="FD1" s="499" t="str">
        <f t="shared" si="2"/>
        <v/>
      </c>
      <c r="FE1" s="499" t="str">
        <f t="shared" si="2"/>
        <v/>
      </c>
      <c r="FF1" s="499" t="str">
        <f t="shared" si="2"/>
        <v/>
      </c>
      <c r="FG1" s="499" t="str">
        <f t="shared" ref="FG1:HR1" si="3">IF(FG13^2*FG12=0,
"",
FG13^2*FG12)</f>
        <v/>
      </c>
      <c r="FH1" s="499" t="str">
        <f t="shared" si="3"/>
        <v/>
      </c>
      <c r="FI1" s="499" t="str">
        <f t="shared" si="3"/>
        <v/>
      </c>
      <c r="FJ1" s="499" t="str">
        <f t="shared" si="3"/>
        <v/>
      </c>
      <c r="FK1" s="499" t="str">
        <f t="shared" si="3"/>
        <v/>
      </c>
      <c r="FL1" s="499" t="str">
        <f t="shared" si="3"/>
        <v/>
      </c>
      <c r="FM1" s="499" t="str">
        <f t="shared" si="3"/>
        <v/>
      </c>
      <c r="FN1" s="499" t="str">
        <f t="shared" si="3"/>
        <v/>
      </c>
      <c r="FO1" s="499" t="str">
        <f t="shared" si="3"/>
        <v/>
      </c>
      <c r="FP1" s="499" t="str">
        <f t="shared" si="3"/>
        <v/>
      </c>
      <c r="FQ1" s="499" t="str">
        <f t="shared" si="3"/>
        <v/>
      </c>
      <c r="FR1" s="499" t="str">
        <f t="shared" si="3"/>
        <v/>
      </c>
      <c r="FS1" s="499" t="str">
        <f t="shared" si="3"/>
        <v/>
      </c>
      <c r="FT1" s="499" t="str">
        <f t="shared" si="3"/>
        <v/>
      </c>
      <c r="FU1" s="499" t="str">
        <f t="shared" si="3"/>
        <v/>
      </c>
      <c r="FV1" s="499" t="str">
        <f t="shared" si="3"/>
        <v/>
      </c>
      <c r="FW1" s="499" t="str">
        <f t="shared" si="3"/>
        <v/>
      </c>
      <c r="FX1" s="499" t="str">
        <f t="shared" si="3"/>
        <v/>
      </c>
      <c r="FY1" s="499" t="str">
        <f t="shared" si="3"/>
        <v/>
      </c>
      <c r="FZ1" s="499" t="str">
        <f t="shared" si="3"/>
        <v/>
      </c>
      <c r="GA1" s="499" t="str">
        <f t="shared" si="3"/>
        <v/>
      </c>
      <c r="GB1" s="499" t="str">
        <f t="shared" si="3"/>
        <v/>
      </c>
      <c r="GC1" s="499" t="str">
        <f t="shared" si="3"/>
        <v/>
      </c>
      <c r="GD1" s="499" t="str">
        <f t="shared" si="3"/>
        <v/>
      </c>
      <c r="GE1" s="499" t="str">
        <f t="shared" si="3"/>
        <v/>
      </c>
      <c r="GF1" s="499" t="str">
        <f t="shared" si="3"/>
        <v/>
      </c>
      <c r="GG1" s="499" t="str">
        <f t="shared" si="3"/>
        <v/>
      </c>
      <c r="GH1" s="499" t="str">
        <f t="shared" si="3"/>
        <v/>
      </c>
      <c r="GI1" s="499" t="str">
        <f t="shared" si="3"/>
        <v/>
      </c>
      <c r="GJ1" s="499" t="str">
        <f t="shared" si="3"/>
        <v/>
      </c>
      <c r="GK1" s="499" t="str">
        <f t="shared" si="3"/>
        <v/>
      </c>
      <c r="GL1" s="499" t="str">
        <f t="shared" si="3"/>
        <v/>
      </c>
      <c r="GM1" s="499" t="str">
        <f t="shared" si="3"/>
        <v/>
      </c>
      <c r="GN1" s="499" t="str">
        <f t="shared" si="3"/>
        <v/>
      </c>
      <c r="GO1" s="499" t="str">
        <f t="shared" si="3"/>
        <v/>
      </c>
      <c r="GP1" s="499" t="str">
        <f t="shared" si="3"/>
        <v/>
      </c>
      <c r="GQ1" s="499" t="str">
        <f t="shared" si="3"/>
        <v/>
      </c>
      <c r="GR1" s="499" t="str">
        <f t="shared" si="3"/>
        <v/>
      </c>
      <c r="GS1" s="499" t="str">
        <f t="shared" si="3"/>
        <v/>
      </c>
      <c r="GT1" s="499" t="str">
        <f t="shared" si="3"/>
        <v/>
      </c>
      <c r="GU1" s="499" t="str">
        <f t="shared" si="3"/>
        <v/>
      </c>
      <c r="GV1" s="499" t="str">
        <f t="shared" si="3"/>
        <v/>
      </c>
      <c r="GW1" s="499" t="str">
        <f t="shared" si="3"/>
        <v/>
      </c>
      <c r="GX1" s="499" t="str">
        <f t="shared" si="3"/>
        <v/>
      </c>
      <c r="GY1" s="499" t="str">
        <f t="shared" si="3"/>
        <v/>
      </c>
      <c r="GZ1" s="499" t="str">
        <f t="shared" si="3"/>
        <v/>
      </c>
      <c r="HA1" s="499" t="str">
        <f t="shared" si="3"/>
        <v/>
      </c>
      <c r="HB1" s="499" t="str">
        <f t="shared" si="3"/>
        <v/>
      </c>
      <c r="HC1" s="499" t="str">
        <f t="shared" si="3"/>
        <v/>
      </c>
      <c r="HD1" s="499" t="str">
        <f t="shared" si="3"/>
        <v/>
      </c>
      <c r="HE1" s="499" t="str">
        <f t="shared" si="3"/>
        <v/>
      </c>
      <c r="HF1" s="499" t="str">
        <f t="shared" si="3"/>
        <v/>
      </c>
      <c r="HG1" s="499" t="str">
        <f t="shared" si="3"/>
        <v/>
      </c>
      <c r="HH1" s="499" t="str">
        <f t="shared" si="3"/>
        <v/>
      </c>
      <c r="HI1" s="499" t="str">
        <f t="shared" si="3"/>
        <v/>
      </c>
      <c r="HJ1" s="499" t="str">
        <f t="shared" si="3"/>
        <v/>
      </c>
      <c r="HK1" s="499" t="str">
        <f t="shared" si="3"/>
        <v/>
      </c>
      <c r="HL1" s="499" t="str">
        <f t="shared" si="3"/>
        <v/>
      </c>
      <c r="HM1" s="499" t="str">
        <f t="shared" si="3"/>
        <v/>
      </c>
      <c r="HN1" s="499" t="str">
        <f t="shared" si="3"/>
        <v/>
      </c>
      <c r="HO1" s="499" t="str">
        <f t="shared" si="3"/>
        <v/>
      </c>
      <c r="HP1" s="499" t="str">
        <f t="shared" si="3"/>
        <v/>
      </c>
      <c r="HQ1" s="499" t="str">
        <f t="shared" si="3"/>
        <v/>
      </c>
      <c r="HR1" s="499" t="str">
        <f t="shared" si="3"/>
        <v/>
      </c>
      <c r="HS1" s="499" t="str">
        <f t="shared" ref="HS1:KD1" si="4">IF(HS13^2*HS12=0,
"",
HS13^2*HS12)</f>
        <v/>
      </c>
      <c r="HT1" s="499" t="str">
        <f t="shared" si="4"/>
        <v/>
      </c>
      <c r="HU1" s="499" t="str">
        <f t="shared" si="4"/>
        <v/>
      </c>
      <c r="HV1" s="499" t="str">
        <f t="shared" si="4"/>
        <v/>
      </c>
      <c r="HW1" s="499" t="str">
        <f t="shared" si="4"/>
        <v/>
      </c>
      <c r="HX1" s="499" t="str">
        <f t="shared" si="4"/>
        <v/>
      </c>
      <c r="HY1" s="499" t="str">
        <f t="shared" si="4"/>
        <v/>
      </c>
      <c r="HZ1" s="499" t="str">
        <f t="shared" si="4"/>
        <v/>
      </c>
      <c r="IA1" s="499" t="str">
        <f t="shared" si="4"/>
        <v/>
      </c>
      <c r="IB1" s="499" t="str">
        <f t="shared" si="4"/>
        <v/>
      </c>
      <c r="IC1" s="499" t="str">
        <f t="shared" si="4"/>
        <v/>
      </c>
      <c r="ID1" s="499" t="str">
        <f t="shared" si="4"/>
        <v/>
      </c>
      <c r="IE1" s="499" t="str">
        <f t="shared" si="4"/>
        <v/>
      </c>
      <c r="IF1" s="499" t="str">
        <f t="shared" si="4"/>
        <v/>
      </c>
      <c r="IG1" s="499" t="str">
        <f t="shared" si="4"/>
        <v/>
      </c>
      <c r="IH1" s="499" t="str">
        <f t="shared" si="4"/>
        <v/>
      </c>
      <c r="II1" s="499" t="str">
        <f t="shared" si="4"/>
        <v/>
      </c>
      <c r="IJ1" s="499" t="str">
        <f t="shared" si="4"/>
        <v/>
      </c>
      <c r="IK1" s="499" t="str">
        <f t="shared" si="4"/>
        <v/>
      </c>
      <c r="IL1" s="499" t="str">
        <f t="shared" si="4"/>
        <v/>
      </c>
      <c r="IM1" s="499" t="str">
        <f t="shared" si="4"/>
        <v/>
      </c>
      <c r="IN1" s="499" t="str">
        <f t="shared" si="4"/>
        <v/>
      </c>
      <c r="IO1" s="499" t="str">
        <f t="shared" si="4"/>
        <v/>
      </c>
      <c r="IP1" s="499" t="str">
        <f t="shared" si="4"/>
        <v/>
      </c>
      <c r="IQ1" s="499" t="str">
        <f t="shared" si="4"/>
        <v/>
      </c>
      <c r="IR1" s="499" t="str">
        <f t="shared" si="4"/>
        <v/>
      </c>
      <c r="IS1" s="499" t="str">
        <f t="shared" si="4"/>
        <v/>
      </c>
      <c r="IT1" s="499" t="str">
        <f t="shared" si="4"/>
        <v/>
      </c>
      <c r="IU1" s="499" t="str">
        <f t="shared" si="4"/>
        <v/>
      </c>
      <c r="IV1" s="499" t="str">
        <f t="shared" si="4"/>
        <v/>
      </c>
      <c r="IW1" s="499" t="str">
        <f t="shared" si="4"/>
        <v/>
      </c>
      <c r="IX1" s="499" t="str">
        <f t="shared" si="4"/>
        <v/>
      </c>
      <c r="IY1" s="499" t="str">
        <f t="shared" si="4"/>
        <v/>
      </c>
      <c r="IZ1" s="499" t="str">
        <f t="shared" si="4"/>
        <v/>
      </c>
      <c r="JA1" s="499" t="str">
        <f t="shared" si="4"/>
        <v/>
      </c>
      <c r="JB1" s="499" t="str">
        <f t="shared" si="4"/>
        <v/>
      </c>
      <c r="JC1" s="499" t="str">
        <f t="shared" si="4"/>
        <v/>
      </c>
      <c r="JD1" s="499" t="str">
        <f t="shared" si="4"/>
        <v/>
      </c>
      <c r="JE1" s="499" t="str">
        <f t="shared" si="4"/>
        <v/>
      </c>
      <c r="JF1" s="499" t="str">
        <f t="shared" si="4"/>
        <v/>
      </c>
      <c r="JG1" s="499" t="str">
        <f t="shared" si="4"/>
        <v/>
      </c>
      <c r="JH1" s="499" t="str">
        <f t="shared" si="4"/>
        <v/>
      </c>
      <c r="JI1" s="499" t="str">
        <f t="shared" si="4"/>
        <v/>
      </c>
      <c r="JJ1" s="499" t="str">
        <f t="shared" si="4"/>
        <v/>
      </c>
      <c r="JK1" s="499" t="str">
        <f t="shared" si="4"/>
        <v/>
      </c>
      <c r="JL1" s="499" t="str">
        <f t="shared" si="4"/>
        <v/>
      </c>
      <c r="JM1" s="499" t="str">
        <f t="shared" si="4"/>
        <v/>
      </c>
      <c r="JN1" s="499" t="str">
        <f t="shared" si="4"/>
        <v/>
      </c>
      <c r="JO1" s="499" t="str">
        <f t="shared" si="4"/>
        <v/>
      </c>
      <c r="JP1" s="499" t="str">
        <f t="shared" si="4"/>
        <v/>
      </c>
      <c r="JQ1" s="499" t="str">
        <f t="shared" si="4"/>
        <v/>
      </c>
      <c r="JR1" s="499" t="str">
        <f t="shared" si="4"/>
        <v/>
      </c>
      <c r="JS1" s="499" t="str">
        <f t="shared" si="4"/>
        <v/>
      </c>
      <c r="JT1" s="499" t="str">
        <f t="shared" si="4"/>
        <v/>
      </c>
      <c r="JU1" s="499" t="str">
        <f t="shared" si="4"/>
        <v/>
      </c>
      <c r="JV1" s="499" t="str">
        <f t="shared" si="4"/>
        <v/>
      </c>
      <c r="JW1" s="499" t="str">
        <f t="shared" si="4"/>
        <v/>
      </c>
      <c r="JX1" s="499" t="str">
        <f t="shared" si="4"/>
        <v/>
      </c>
      <c r="JY1" s="499" t="str">
        <f t="shared" si="4"/>
        <v/>
      </c>
      <c r="JZ1" s="499" t="str">
        <f t="shared" si="4"/>
        <v/>
      </c>
      <c r="KA1" s="499" t="str">
        <f t="shared" si="4"/>
        <v/>
      </c>
      <c r="KB1" s="499" t="str">
        <f t="shared" si="4"/>
        <v/>
      </c>
      <c r="KC1" s="499" t="str">
        <f t="shared" si="4"/>
        <v/>
      </c>
      <c r="KD1" s="499" t="str">
        <f t="shared" si="4"/>
        <v/>
      </c>
      <c r="KE1" s="499" t="str">
        <f t="shared" ref="KE1:MP1" si="5">IF(KE13^2*KE12=0,
"",
KE13^2*KE12)</f>
        <v/>
      </c>
      <c r="KF1" s="499" t="str">
        <f t="shared" si="5"/>
        <v/>
      </c>
      <c r="KG1" s="499" t="str">
        <f t="shared" si="5"/>
        <v/>
      </c>
      <c r="KH1" s="499" t="str">
        <f t="shared" si="5"/>
        <v/>
      </c>
      <c r="KI1" s="499" t="str">
        <f t="shared" si="5"/>
        <v/>
      </c>
      <c r="KJ1" s="499" t="str">
        <f t="shared" si="5"/>
        <v/>
      </c>
      <c r="KK1" s="499" t="str">
        <f t="shared" si="5"/>
        <v/>
      </c>
      <c r="KL1" s="499" t="str">
        <f t="shared" si="5"/>
        <v/>
      </c>
      <c r="KM1" s="499" t="str">
        <f t="shared" si="5"/>
        <v/>
      </c>
      <c r="KN1" s="499" t="str">
        <f t="shared" si="5"/>
        <v/>
      </c>
      <c r="KO1" s="499" t="str">
        <f t="shared" si="5"/>
        <v/>
      </c>
      <c r="KP1" s="499" t="str">
        <f t="shared" si="5"/>
        <v/>
      </c>
      <c r="KQ1" s="499" t="str">
        <f t="shared" si="5"/>
        <v/>
      </c>
      <c r="KR1" s="499" t="str">
        <f t="shared" si="5"/>
        <v/>
      </c>
      <c r="KS1" s="499" t="str">
        <f t="shared" si="5"/>
        <v/>
      </c>
      <c r="KT1" s="499" t="str">
        <f t="shared" si="5"/>
        <v/>
      </c>
      <c r="KU1" s="499" t="str">
        <f t="shared" si="5"/>
        <v/>
      </c>
      <c r="KV1" s="499" t="str">
        <f t="shared" si="5"/>
        <v/>
      </c>
      <c r="KW1" s="499" t="str">
        <f t="shared" si="5"/>
        <v/>
      </c>
      <c r="KX1" s="499" t="str">
        <f t="shared" si="5"/>
        <v/>
      </c>
      <c r="KY1" s="499" t="str">
        <f t="shared" si="5"/>
        <v/>
      </c>
      <c r="KZ1" s="499" t="str">
        <f t="shared" si="5"/>
        <v/>
      </c>
      <c r="LA1" s="499" t="str">
        <f t="shared" si="5"/>
        <v/>
      </c>
      <c r="LB1" s="499" t="str">
        <f t="shared" si="5"/>
        <v/>
      </c>
      <c r="LC1" s="499" t="str">
        <f t="shared" si="5"/>
        <v/>
      </c>
      <c r="LD1" s="499" t="str">
        <f t="shared" si="5"/>
        <v/>
      </c>
      <c r="LE1" s="499" t="str">
        <f t="shared" si="5"/>
        <v/>
      </c>
      <c r="LF1" s="499" t="str">
        <f t="shared" si="5"/>
        <v/>
      </c>
      <c r="LG1" s="499" t="str">
        <f t="shared" si="5"/>
        <v/>
      </c>
      <c r="LH1" s="499" t="str">
        <f t="shared" si="5"/>
        <v/>
      </c>
      <c r="LI1" s="499" t="str">
        <f t="shared" si="5"/>
        <v/>
      </c>
      <c r="LJ1" s="499" t="str">
        <f t="shared" si="5"/>
        <v/>
      </c>
      <c r="LK1" s="499" t="str">
        <f t="shared" si="5"/>
        <v/>
      </c>
      <c r="LL1" s="499" t="str">
        <f t="shared" si="5"/>
        <v/>
      </c>
      <c r="LM1" s="499" t="str">
        <f t="shared" si="5"/>
        <v/>
      </c>
      <c r="LN1" s="499" t="str">
        <f t="shared" si="5"/>
        <v/>
      </c>
      <c r="LO1" s="499" t="str">
        <f t="shared" si="5"/>
        <v/>
      </c>
      <c r="LP1" s="499" t="str">
        <f t="shared" si="5"/>
        <v/>
      </c>
      <c r="LQ1" s="499" t="str">
        <f t="shared" si="5"/>
        <v/>
      </c>
      <c r="LR1" s="499" t="str">
        <f t="shared" si="5"/>
        <v/>
      </c>
      <c r="LS1" s="499" t="str">
        <f t="shared" si="5"/>
        <v/>
      </c>
      <c r="LT1" s="499" t="str">
        <f t="shared" si="5"/>
        <v/>
      </c>
      <c r="LU1" s="499" t="str">
        <f t="shared" si="5"/>
        <v/>
      </c>
      <c r="LV1" s="499" t="str">
        <f t="shared" si="5"/>
        <v/>
      </c>
      <c r="LW1" s="499" t="str">
        <f t="shared" si="5"/>
        <v/>
      </c>
      <c r="LX1" s="499" t="str">
        <f t="shared" si="5"/>
        <v/>
      </c>
      <c r="LY1" s="499" t="str">
        <f t="shared" si="5"/>
        <v/>
      </c>
      <c r="LZ1" s="499" t="str">
        <f t="shared" si="5"/>
        <v/>
      </c>
      <c r="MA1" s="499" t="str">
        <f t="shared" si="5"/>
        <v/>
      </c>
      <c r="MB1" s="499" t="str">
        <f t="shared" si="5"/>
        <v/>
      </c>
      <c r="MC1" s="499" t="str">
        <f t="shared" si="5"/>
        <v/>
      </c>
      <c r="MD1" s="499" t="str">
        <f t="shared" si="5"/>
        <v/>
      </c>
      <c r="ME1" s="499" t="str">
        <f t="shared" si="5"/>
        <v/>
      </c>
      <c r="MF1" s="499" t="str">
        <f t="shared" si="5"/>
        <v/>
      </c>
      <c r="MG1" s="499" t="str">
        <f t="shared" si="5"/>
        <v/>
      </c>
      <c r="MH1" s="499" t="str">
        <f t="shared" si="5"/>
        <v/>
      </c>
      <c r="MI1" s="499" t="str">
        <f t="shared" si="5"/>
        <v/>
      </c>
      <c r="MJ1" s="499" t="str">
        <f t="shared" si="5"/>
        <v/>
      </c>
      <c r="MK1" s="499" t="str">
        <f t="shared" si="5"/>
        <v/>
      </c>
      <c r="ML1" s="499" t="str">
        <f t="shared" si="5"/>
        <v/>
      </c>
      <c r="MM1" s="499" t="str">
        <f t="shared" si="5"/>
        <v/>
      </c>
      <c r="MN1" s="499" t="str">
        <f t="shared" si="5"/>
        <v/>
      </c>
      <c r="MO1" s="499" t="str">
        <f t="shared" si="5"/>
        <v/>
      </c>
      <c r="MP1" s="499" t="str">
        <f t="shared" si="5"/>
        <v/>
      </c>
      <c r="MQ1" s="499" t="str">
        <f t="shared" ref="MQ1:PB1" si="6">IF(MQ13^2*MQ12=0,
"",
MQ13^2*MQ12)</f>
        <v/>
      </c>
      <c r="MR1" s="499" t="str">
        <f t="shared" si="6"/>
        <v/>
      </c>
      <c r="MS1" s="499" t="str">
        <f t="shared" si="6"/>
        <v/>
      </c>
      <c r="MT1" s="499" t="str">
        <f t="shared" si="6"/>
        <v/>
      </c>
      <c r="MU1" s="499" t="str">
        <f t="shared" si="6"/>
        <v/>
      </c>
      <c r="MV1" s="499" t="str">
        <f t="shared" si="6"/>
        <v/>
      </c>
      <c r="MW1" s="499" t="str">
        <f t="shared" si="6"/>
        <v/>
      </c>
      <c r="MX1" s="499" t="str">
        <f t="shared" si="6"/>
        <v/>
      </c>
      <c r="MY1" s="499" t="str">
        <f t="shared" si="6"/>
        <v/>
      </c>
      <c r="MZ1" s="499" t="str">
        <f t="shared" si="6"/>
        <v/>
      </c>
      <c r="NA1" s="499" t="str">
        <f t="shared" si="6"/>
        <v/>
      </c>
      <c r="NB1" s="499" t="str">
        <f t="shared" si="6"/>
        <v/>
      </c>
      <c r="NC1" s="499" t="str">
        <f t="shared" si="6"/>
        <v/>
      </c>
      <c r="ND1" s="499" t="str">
        <f t="shared" si="6"/>
        <v/>
      </c>
      <c r="NE1" s="499" t="str">
        <f t="shared" si="6"/>
        <v/>
      </c>
      <c r="NF1" s="499" t="str">
        <f t="shared" si="6"/>
        <v/>
      </c>
      <c r="NG1" s="499" t="str">
        <f t="shared" si="6"/>
        <v/>
      </c>
      <c r="NH1" s="499" t="str">
        <f t="shared" si="6"/>
        <v/>
      </c>
      <c r="NI1" s="499" t="str">
        <f t="shared" si="6"/>
        <v/>
      </c>
      <c r="NJ1" s="499" t="str">
        <f t="shared" si="6"/>
        <v/>
      </c>
      <c r="NK1" s="499" t="str">
        <f t="shared" si="6"/>
        <v/>
      </c>
      <c r="NL1" s="499" t="str">
        <f t="shared" si="6"/>
        <v/>
      </c>
      <c r="NM1" s="499" t="str">
        <f t="shared" si="6"/>
        <v/>
      </c>
      <c r="NN1" s="499" t="str">
        <f t="shared" si="6"/>
        <v/>
      </c>
      <c r="NO1" s="499" t="str">
        <f t="shared" si="6"/>
        <v/>
      </c>
      <c r="NP1" s="499" t="str">
        <f t="shared" si="6"/>
        <v/>
      </c>
      <c r="NQ1" s="499" t="str">
        <f t="shared" si="6"/>
        <v/>
      </c>
      <c r="NR1" s="499" t="str">
        <f t="shared" si="6"/>
        <v/>
      </c>
      <c r="NS1" s="499" t="str">
        <f t="shared" si="6"/>
        <v/>
      </c>
      <c r="NT1" s="499" t="str">
        <f t="shared" si="6"/>
        <v/>
      </c>
      <c r="NU1" s="499" t="str">
        <f t="shared" si="6"/>
        <v/>
      </c>
      <c r="NV1" s="499" t="str">
        <f t="shared" si="6"/>
        <v/>
      </c>
      <c r="NW1" s="499" t="str">
        <f t="shared" si="6"/>
        <v/>
      </c>
      <c r="NX1" s="499" t="str">
        <f t="shared" si="6"/>
        <v/>
      </c>
      <c r="NY1" s="499" t="str">
        <f t="shared" si="6"/>
        <v/>
      </c>
      <c r="NZ1" s="499" t="str">
        <f t="shared" si="6"/>
        <v/>
      </c>
      <c r="OA1" s="499" t="str">
        <f t="shared" si="6"/>
        <v/>
      </c>
      <c r="OB1" s="499" t="str">
        <f t="shared" si="6"/>
        <v/>
      </c>
      <c r="OC1" s="499" t="str">
        <f t="shared" si="6"/>
        <v/>
      </c>
      <c r="OD1" s="499" t="str">
        <f t="shared" si="6"/>
        <v/>
      </c>
      <c r="OE1" s="499" t="str">
        <f t="shared" si="6"/>
        <v/>
      </c>
      <c r="OF1" s="499" t="str">
        <f t="shared" si="6"/>
        <v/>
      </c>
      <c r="OG1" s="499" t="str">
        <f t="shared" si="6"/>
        <v/>
      </c>
      <c r="OH1" s="499" t="str">
        <f t="shared" si="6"/>
        <v/>
      </c>
      <c r="OI1" s="499" t="str">
        <f t="shared" si="6"/>
        <v/>
      </c>
      <c r="OJ1" s="499" t="str">
        <f t="shared" si="6"/>
        <v/>
      </c>
      <c r="OK1" s="499" t="str">
        <f t="shared" si="6"/>
        <v/>
      </c>
      <c r="OL1" s="499" t="str">
        <f t="shared" si="6"/>
        <v/>
      </c>
      <c r="OM1" s="499" t="str">
        <f t="shared" si="6"/>
        <v/>
      </c>
      <c r="ON1" s="499" t="str">
        <f t="shared" si="6"/>
        <v/>
      </c>
      <c r="OO1" s="499" t="str">
        <f t="shared" si="6"/>
        <v/>
      </c>
      <c r="OP1" s="499" t="str">
        <f t="shared" si="6"/>
        <v/>
      </c>
      <c r="OQ1" s="499" t="str">
        <f t="shared" si="6"/>
        <v/>
      </c>
      <c r="OR1" s="499" t="str">
        <f t="shared" si="6"/>
        <v/>
      </c>
      <c r="OS1" s="499" t="str">
        <f t="shared" si="6"/>
        <v/>
      </c>
      <c r="OT1" s="499" t="str">
        <f t="shared" si="6"/>
        <v/>
      </c>
      <c r="OU1" s="499" t="str">
        <f t="shared" si="6"/>
        <v/>
      </c>
      <c r="OV1" s="499" t="str">
        <f t="shared" si="6"/>
        <v/>
      </c>
      <c r="OW1" s="499" t="str">
        <f t="shared" si="6"/>
        <v/>
      </c>
      <c r="OX1" s="499" t="str">
        <f t="shared" si="6"/>
        <v/>
      </c>
      <c r="OY1" s="499" t="str">
        <f t="shared" si="6"/>
        <v/>
      </c>
      <c r="OZ1" s="499" t="str">
        <f t="shared" si="6"/>
        <v/>
      </c>
      <c r="PA1" s="499" t="str">
        <f t="shared" si="6"/>
        <v/>
      </c>
      <c r="PB1" s="499" t="str">
        <f t="shared" si="6"/>
        <v/>
      </c>
      <c r="PC1" s="499" t="str">
        <f t="shared" ref="PC1:RN1" si="7">IF(PC13^2*PC12=0,
"",
PC13^2*PC12)</f>
        <v/>
      </c>
      <c r="PD1" s="499" t="str">
        <f t="shared" si="7"/>
        <v/>
      </c>
      <c r="PE1" s="499" t="str">
        <f t="shared" si="7"/>
        <v/>
      </c>
      <c r="PF1" s="499" t="str">
        <f t="shared" si="7"/>
        <v/>
      </c>
      <c r="PG1" s="499" t="str">
        <f t="shared" si="7"/>
        <v/>
      </c>
      <c r="PH1" s="499" t="str">
        <f t="shared" si="7"/>
        <v/>
      </c>
      <c r="PI1" s="499" t="str">
        <f t="shared" si="7"/>
        <v/>
      </c>
      <c r="PJ1" s="499" t="str">
        <f t="shared" si="7"/>
        <v/>
      </c>
      <c r="PK1" s="499" t="str">
        <f t="shared" si="7"/>
        <v/>
      </c>
      <c r="PL1" s="499" t="str">
        <f t="shared" si="7"/>
        <v/>
      </c>
      <c r="PM1" s="499" t="str">
        <f t="shared" si="7"/>
        <v/>
      </c>
      <c r="PN1" s="499" t="str">
        <f t="shared" si="7"/>
        <v/>
      </c>
      <c r="PO1" s="499" t="str">
        <f t="shared" si="7"/>
        <v/>
      </c>
      <c r="PP1" s="499" t="str">
        <f t="shared" si="7"/>
        <v/>
      </c>
      <c r="PQ1" s="499" t="str">
        <f t="shared" si="7"/>
        <v/>
      </c>
      <c r="PR1" s="499" t="str">
        <f t="shared" si="7"/>
        <v/>
      </c>
      <c r="PS1" s="499" t="str">
        <f t="shared" si="7"/>
        <v/>
      </c>
      <c r="PT1" s="499" t="str">
        <f t="shared" si="7"/>
        <v/>
      </c>
      <c r="PU1" s="499" t="str">
        <f t="shared" si="7"/>
        <v/>
      </c>
      <c r="PV1" s="499" t="str">
        <f t="shared" si="7"/>
        <v/>
      </c>
      <c r="PW1" s="499" t="str">
        <f t="shared" si="7"/>
        <v/>
      </c>
      <c r="PX1" s="499" t="str">
        <f t="shared" si="7"/>
        <v/>
      </c>
      <c r="PY1" s="499" t="str">
        <f t="shared" si="7"/>
        <v/>
      </c>
      <c r="PZ1" s="499" t="str">
        <f t="shared" si="7"/>
        <v/>
      </c>
      <c r="QA1" s="499" t="str">
        <f t="shared" si="7"/>
        <v/>
      </c>
      <c r="QB1" s="499" t="str">
        <f t="shared" si="7"/>
        <v/>
      </c>
      <c r="QC1" s="499" t="str">
        <f t="shared" si="7"/>
        <v/>
      </c>
      <c r="QD1" s="499" t="str">
        <f t="shared" si="7"/>
        <v/>
      </c>
      <c r="QE1" s="499" t="str">
        <f t="shared" si="7"/>
        <v/>
      </c>
      <c r="QF1" s="499" t="str">
        <f t="shared" si="7"/>
        <v/>
      </c>
      <c r="QG1" s="499" t="str">
        <f t="shared" si="7"/>
        <v/>
      </c>
      <c r="QH1" s="499" t="str">
        <f t="shared" si="7"/>
        <v/>
      </c>
      <c r="QI1" s="499" t="str">
        <f t="shared" si="7"/>
        <v/>
      </c>
      <c r="QJ1" s="499" t="str">
        <f t="shared" si="7"/>
        <v/>
      </c>
      <c r="QK1" s="499" t="str">
        <f t="shared" si="7"/>
        <v/>
      </c>
      <c r="QL1" s="499" t="str">
        <f t="shared" si="7"/>
        <v/>
      </c>
      <c r="QM1" s="499" t="str">
        <f t="shared" si="7"/>
        <v/>
      </c>
      <c r="QN1" s="499" t="str">
        <f t="shared" si="7"/>
        <v/>
      </c>
      <c r="QO1" s="499" t="str">
        <f t="shared" si="7"/>
        <v/>
      </c>
      <c r="QP1" s="499" t="str">
        <f t="shared" si="7"/>
        <v/>
      </c>
      <c r="QQ1" s="499" t="str">
        <f t="shared" si="7"/>
        <v/>
      </c>
      <c r="QR1" s="499" t="str">
        <f t="shared" si="7"/>
        <v/>
      </c>
      <c r="QS1" s="499" t="str">
        <f t="shared" si="7"/>
        <v/>
      </c>
      <c r="QT1" s="499" t="str">
        <f t="shared" si="7"/>
        <v/>
      </c>
      <c r="QU1" s="499" t="str">
        <f t="shared" si="7"/>
        <v/>
      </c>
      <c r="QV1" s="499" t="str">
        <f t="shared" si="7"/>
        <v/>
      </c>
      <c r="QW1" s="499" t="str">
        <f t="shared" si="7"/>
        <v/>
      </c>
      <c r="QX1" s="499" t="str">
        <f t="shared" si="7"/>
        <v/>
      </c>
      <c r="QY1" s="499" t="str">
        <f t="shared" si="7"/>
        <v/>
      </c>
      <c r="QZ1" s="499" t="str">
        <f t="shared" si="7"/>
        <v/>
      </c>
      <c r="RA1" s="499" t="str">
        <f t="shared" si="7"/>
        <v/>
      </c>
      <c r="RB1" s="499" t="str">
        <f t="shared" si="7"/>
        <v/>
      </c>
      <c r="RC1" s="499" t="str">
        <f t="shared" si="7"/>
        <v/>
      </c>
      <c r="RD1" s="499" t="str">
        <f t="shared" si="7"/>
        <v/>
      </c>
      <c r="RE1" s="499" t="str">
        <f t="shared" si="7"/>
        <v/>
      </c>
      <c r="RF1" s="499" t="str">
        <f t="shared" si="7"/>
        <v/>
      </c>
      <c r="RG1" s="499" t="str">
        <f t="shared" si="7"/>
        <v/>
      </c>
      <c r="RH1" s="499" t="str">
        <f t="shared" si="7"/>
        <v/>
      </c>
      <c r="RI1" s="499" t="str">
        <f t="shared" si="7"/>
        <v/>
      </c>
      <c r="RJ1" s="499" t="str">
        <f t="shared" si="7"/>
        <v/>
      </c>
      <c r="RK1" s="499" t="str">
        <f t="shared" si="7"/>
        <v/>
      </c>
      <c r="RL1" s="499" t="str">
        <f t="shared" si="7"/>
        <v/>
      </c>
      <c r="RM1" s="499" t="str">
        <f t="shared" si="7"/>
        <v/>
      </c>
      <c r="RN1" s="499" t="str">
        <f t="shared" si="7"/>
        <v/>
      </c>
      <c r="RO1" s="499" t="str">
        <f t="shared" ref="RO1:TZ1" si="8">IF(RO13^2*RO12=0,
"",
RO13^2*RO12)</f>
        <v/>
      </c>
      <c r="RP1" s="499" t="str">
        <f t="shared" si="8"/>
        <v/>
      </c>
      <c r="RQ1" s="499" t="str">
        <f t="shared" si="8"/>
        <v/>
      </c>
      <c r="RR1" s="499" t="str">
        <f t="shared" si="8"/>
        <v/>
      </c>
      <c r="RS1" s="499" t="str">
        <f t="shared" si="8"/>
        <v/>
      </c>
      <c r="RT1" s="499" t="str">
        <f t="shared" si="8"/>
        <v/>
      </c>
      <c r="RU1" s="499" t="str">
        <f t="shared" si="8"/>
        <v/>
      </c>
      <c r="RV1" s="499" t="str">
        <f t="shared" si="8"/>
        <v/>
      </c>
      <c r="RW1" s="499" t="str">
        <f t="shared" si="8"/>
        <v/>
      </c>
      <c r="RX1" s="499" t="str">
        <f t="shared" si="8"/>
        <v/>
      </c>
      <c r="RY1" s="499" t="str">
        <f t="shared" si="8"/>
        <v/>
      </c>
      <c r="RZ1" s="499" t="str">
        <f t="shared" si="8"/>
        <v/>
      </c>
      <c r="SA1" s="499" t="str">
        <f t="shared" si="8"/>
        <v/>
      </c>
      <c r="SB1" s="499" t="str">
        <f t="shared" si="8"/>
        <v/>
      </c>
      <c r="SC1" s="499" t="str">
        <f t="shared" si="8"/>
        <v/>
      </c>
      <c r="SD1" s="499" t="str">
        <f t="shared" si="8"/>
        <v/>
      </c>
      <c r="SE1" s="499" t="str">
        <f t="shared" si="8"/>
        <v/>
      </c>
      <c r="SF1" s="499" t="str">
        <f t="shared" si="8"/>
        <v/>
      </c>
      <c r="SG1" s="499" t="str">
        <f t="shared" si="8"/>
        <v/>
      </c>
      <c r="SH1" s="499" t="str">
        <f t="shared" si="8"/>
        <v/>
      </c>
      <c r="SI1" s="499" t="str">
        <f t="shared" si="8"/>
        <v/>
      </c>
      <c r="SJ1" s="499" t="str">
        <f t="shared" si="8"/>
        <v/>
      </c>
      <c r="SK1" s="499" t="str">
        <f t="shared" si="8"/>
        <v/>
      </c>
      <c r="SL1" s="499" t="str">
        <f t="shared" si="8"/>
        <v/>
      </c>
      <c r="SM1" s="499" t="str">
        <f t="shared" si="8"/>
        <v/>
      </c>
      <c r="SN1" s="499" t="str">
        <f t="shared" si="8"/>
        <v/>
      </c>
      <c r="SO1" s="499" t="str">
        <f t="shared" si="8"/>
        <v/>
      </c>
      <c r="SP1" s="499" t="str">
        <f t="shared" si="8"/>
        <v/>
      </c>
      <c r="SQ1" s="499" t="str">
        <f t="shared" si="8"/>
        <v/>
      </c>
      <c r="SR1" s="499" t="str">
        <f t="shared" si="8"/>
        <v/>
      </c>
      <c r="SS1" s="499" t="str">
        <f t="shared" si="8"/>
        <v/>
      </c>
      <c r="ST1" s="499" t="str">
        <f t="shared" si="8"/>
        <v/>
      </c>
      <c r="SU1" s="499" t="str">
        <f t="shared" si="8"/>
        <v/>
      </c>
      <c r="SV1" s="499" t="str">
        <f t="shared" si="8"/>
        <v/>
      </c>
      <c r="SW1" s="499" t="str">
        <f t="shared" si="8"/>
        <v/>
      </c>
      <c r="SX1" s="499" t="str">
        <f t="shared" si="8"/>
        <v/>
      </c>
      <c r="SY1" s="499" t="str">
        <f t="shared" si="8"/>
        <v/>
      </c>
      <c r="SZ1" s="499" t="str">
        <f t="shared" si="8"/>
        <v/>
      </c>
      <c r="TA1" s="499" t="str">
        <f t="shared" si="8"/>
        <v/>
      </c>
      <c r="TB1" s="499" t="str">
        <f t="shared" si="8"/>
        <v/>
      </c>
      <c r="TC1" s="499" t="str">
        <f t="shared" si="8"/>
        <v/>
      </c>
      <c r="TD1" s="499" t="str">
        <f t="shared" si="8"/>
        <v/>
      </c>
      <c r="TE1" s="499" t="str">
        <f t="shared" si="8"/>
        <v/>
      </c>
      <c r="TF1" s="499" t="str">
        <f t="shared" si="8"/>
        <v/>
      </c>
      <c r="TG1" s="499" t="str">
        <f t="shared" si="8"/>
        <v/>
      </c>
      <c r="TH1" s="499" t="str">
        <f t="shared" si="8"/>
        <v/>
      </c>
      <c r="TI1" s="499" t="str">
        <f t="shared" si="8"/>
        <v/>
      </c>
      <c r="TJ1" s="499" t="str">
        <f t="shared" si="8"/>
        <v/>
      </c>
      <c r="TK1" s="499" t="str">
        <f t="shared" si="8"/>
        <v/>
      </c>
      <c r="TL1" s="499" t="str">
        <f t="shared" si="8"/>
        <v/>
      </c>
      <c r="TM1" s="499" t="str">
        <f t="shared" si="8"/>
        <v/>
      </c>
      <c r="TN1" s="499" t="str">
        <f t="shared" si="8"/>
        <v/>
      </c>
      <c r="TO1" s="499" t="str">
        <f t="shared" si="8"/>
        <v/>
      </c>
      <c r="TP1" s="499" t="str">
        <f t="shared" si="8"/>
        <v/>
      </c>
      <c r="TQ1" s="499" t="str">
        <f t="shared" si="8"/>
        <v/>
      </c>
      <c r="TR1" s="499" t="str">
        <f t="shared" si="8"/>
        <v/>
      </c>
      <c r="TS1" s="499" t="str">
        <f t="shared" si="8"/>
        <v/>
      </c>
      <c r="TT1" s="499" t="str">
        <f t="shared" si="8"/>
        <v/>
      </c>
      <c r="TU1" s="499" t="str">
        <f t="shared" si="8"/>
        <v/>
      </c>
      <c r="TV1" s="499" t="str">
        <f t="shared" si="8"/>
        <v/>
      </c>
      <c r="TW1" s="499" t="str">
        <f t="shared" si="8"/>
        <v/>
      </c>
      <c r="TX1" s="499" t="str">
        <f t="shared" si="8"/>
        <v/>
      </c>
      <c r="TY1" s="499" t="str">
        <f t="shared" si="8"/>
        <v/>
      </c>
      <c r="TZ1" s="499" t="str">
        <f t="shared" si="8"/>
        <v/>
      </c>
      <c r="UA1" s="499" t="str">
        <f t="shared" ref="UA1:WL1" si="9">IF(UA13^2*UA12=0,
"",
UA13^2*UA12)</f>
        <v/>
      </c>
      <c r="UB1" s="499" t="str">
        <f t="shared" si="9"/>
        <v/>
      </c>
      <c r="UC1" s="499" t="str">
        <f t="shared" si="9"/>
        <v/>
      </c>
      <c r="UD1" s="499" t="str">
        <f t="shared" si="9"/>
        <v/>
      </c>
      <c r="UE1" s="499" t="str">
        <f t="shared" si="9"/>
        <v/>
      </c>
      <c r="UF1" s="499" t="str">
        <f t="shared" si="9"/>
        <v/>
      </c>
      <c r="UG1" s="499" t="str">
        <f t="shared" si="9"/>
        <v/>
      </c>
      <c r="UH1" s="499" t="str">
        <f t="shared" si="9"/>
        <v/>
      </c>
      <c r="UI1" s="499" t="str">
        <f t="shared" si="9"/>
        <v/>
      </c>
      <c r="UJ1" s="499" t="str">
        <f t="shared" si="9"/>
        <v/>
      </c>
      <c r="UK1" s="499" t="str">
        <f t="shared" si="9"/>
        <v/>
      </c>
      <c r="UL1" s="499" t="str">
        <f t="shared" si="9"/>
        <v/>
      </c>
      <c r="UM1" s="499" t="str">
        <f t="shared" si="9"/>
        <v/>
      </c>
      <c r="UN1" s="499" t="str">
        <f t="shared" si="9"/>
        <v/>
      </c>
      <c r="UO1" s="499" t="str">
        <f t="shared" si="9"/>
        <v/>
      </c>
      <c r="UP1" s="499" t="str">
        <f t="shared" si="9"/>
        <v/>
      </c>
      <c r="UQ1" s="499" t="str">
        <f t="shared" si="9"/>
        <v/>
      </c>
      <c r="UR1" s="499" t="str">
        <f t="shared" si="9"/>
        <v/>
      </c>
      <c r="US1" s="499" t="str">
        <f t="shared" si="9"/>
        <v/>
      </c>
      <c r="UT1" s="499" t="str">
        <f t="shared" si="9"/>
        <v/>
      </c>
      <c r="UU1" s="499" t="str">
        <f t="shared" si="9"/>
        <v/>
      </c>
      <c r="UV1" s="499" t="str">
        <f t="shared" si="9"/>
        <v/>
      </c>
      <c r="UW1" s="499" t="str">
        <f t="shared" si="9"/>
        <v/>
      </c>
      <c r="UX1" s="499" t="str">
        <f t="shared" si="9"/>
        <v/>
      </c>
      <c r="UY1" s="499" t="str">
        <f t="shared" si="9"/>
        <v/>
      </c>
      <c r="UZ1" s="499" t="str">
        <f t="shared" si="9"/>
        <v/>
      </c>
      <c r="VA1" s="499" t="str">
        <f t="shared" si="9"/>
        <v/>
      </c>
      <c r="VB1" s="499" t="str">
        <f t="shared" si="9"/>
        <v/>
      </c>
      <c r="VC1" s="499" t="str">
        <f t="shared" si="9"/>
        <v/>
      </c>
      <c r="VD1" s="499" t="str">
        <f t="shared" si="9"/>
        <v/>
      </c>
      <c r="VE1" s="499" t="str">
        <f t="shared" si="9"/>
        <v/>
      </c>
      <c r="VF1" s="499" t="str">
        <f t="shared" si="9"/>
        <v/>
      </c>
      <c r="VG1" s="499" t="str">
        <f t="shared" si="9"/>
        <v/>
      </c>
      <c r="VH1" s="499" t="str">
        <f t="shared" si="9"/>
        <v/>
      </c>
      <c r="VI1" s="499" t="str">
        <f t="shared" si="9"/>
        <v/>
      </c>
      <c r="VJ1" s="499" t="str">
        <f t="shared" si="9"/>
        <v/>
      </c>
      <c r="VK1" s="499" t="str">
        <f t="shared" si="9"/>
        <v/>
      </c>
      <c r="VL1" s="499" t="str">
        <f t="shared" si="9"/>
        <v/>
      </c>
      <c r="VM1" s="499" t="str">
        <f t="shared" si="9"/>
        <v/>
      </c>
      <c r="VN1" s="499" t="str">
        <f t="shared" si="9"/>
        <v/>
      </c>
      <c r="VO1" s="499" t="str">
        <f t="shared" si="9"/>
        <v/>
      </c>
      <c r="VP1" s="499" t="str">
        <f t="shared" si="9"/>
        <v/>
      </c>
      <c r="VQ1" s="499" t="str">
        <f t="shared" si="9"/>
        <v/>
      </c>
      <c r="VR1" s="499" t="str">
        <f t="shared" si="9"/>
        <v/>
      </c>
      <c r="VS1" s="499" t="str">
        <f t="shared" si="9"/>
        <v/>
      </c>
      <c r="VT1" s="499" t="str">
        <f t="shared" si="9"/>
        <v/>
      </c>
      <c r="VU1" s="499" t="str">
        <f t="shared" si="9"/>
        <v/>
      </c>
      <c r="VV1" s="499" t="str">
        <f t="shared" si="9"/>
        <v/>
      </c>
      <c r="VW1" s="499" t="str">
        <f t="shared" si="9"/>
        <v/>
      </c>
      <c r="VX1" s="499" t="str">
        <f t="shared" si="9"/>
        <v/>
      </c>
      <c r="VY1" s="499" t="str">
        <f t="shared" si="9"/>
        <v/>
      </c>
      <c r="VZ1" s="499" t="str">
        <f t="shared" si="9"/>
        <v/>
      </c>
      <c r="WA1" s="499" t="str">
        <f t="shared" si="9"/>
        <v/>
      </c>
      <c r="WB1" s="499" t="str">
        <f t="shared" si="9"/>
        <v/>
      </c>
      <c r="WC1" s="499" t="str">
        <f t="shared" si="9"/>
        <v/>
      </c>
      <c r="WD1" s="499" t="str">
        <f t="shared" si="9"/>
        <v/>
      </c>
      <c r="WE1" s="499" t="str">
        <f t="shared" si="9"/>
        <v/>
      </c>
      <c r="WF1" s="499" t="str">
        <f t="shared" si="9"/>
        <v/>
      </c>
      <c r="WG1" s="499" t="str">
        <f t="shared" si="9"/>
        <v/>
      </c>
      <c r="WH1" s="499" t="str">
        <f t="shared" si="9"/>
        <v/>
      </c>
      <c r="WI1" s="499" t="str">
        <f t="shared" si="9"/>
        <v/>
      </c>
      <c r="WJ1" s="499" t="str">
        <f t="shared" si="9"/>
        <v/>
      </c>
      <c r="WK1" s="499" t="str">
        <f t="shared" si="9"/>
        <v/>
      </c>
      <c r="WL1" s="499" t="str">
        <f t="shared" si="9"/>
        <v/>
      </c>
      <c r="WM1" s="499" t="str">
        <f t="shared" ref="WM1:YX1" si="10">IF(WM13^2*WM12=0,
"",
WM13^2*WM12)</f>
        <v/>
      </c>
      <c r="WN1" s="499" t="str">
        <f t="shared" si="10"/>
        <v/>
      </c>
      <c r="WO1" s="499" t="str">
        <f t="shared" si="10"/>
        <v/>
      </c>
      <c r="WP1" s="499" t="str">
        <f t="shared" si="10"/>
        <v/>
      </c>
      <c r="WQ1" s="499" t="str">
        <f t="shared" si="10"/>
        <v/>
      </c>
      <c r="WR1" s="499" t="str">
        <f t="shared" si="10"/>
        <v/>
      </c>
      <c r="WS1" s="499" t="str">
        <f t="shared" si="10"/>
        <v/>
      </c>
      <c r="WT1" s="499" t="str">
        <f t="shared" si="10"/>
        <v/>
      </c>
      <c r="WU1" s="499" t="str">
        <f t="shared" si="10"/>
        <v/>
      </c>
      <c r="WV1" s="499" t="str">
        <f t="shared" si="10"/>
        <v/>
      </c>
      <c r="WW1" s="499" t="str">
        <f t="shared" si="10"/>
        <v/>
      </c>
      <c r="WX1" s="499" t="str">
        <f t="shared" si="10"/>
        <v/>
      </c>
      <c r="WY1" s="499" t="str">
        <f t="shared" si="10"/>
        <v/>
      </c>
      <c r="WZ1" s="499" t="str">
        <f t="shared" si="10"/>
        <v/>
      </c>
      <c r="XA1" s="499" t="str">
        <f t="shared" si="10"/>
        <v/>
      </c>
      <c r="XB1" s="499" t="str">
        <f t="shared" si="10"/>
        <v/>
      </c>
      <c r="XC1" s="499" t="str">
        <f t="shared" si="10"/>
        <v/>
      </c>
      <c r="XD1" s="499" t="str">
        <f t="shared" si="10"/>
        <v/>
      </c>
      <c r="XE1" s="499" t="str">
        <f t="shared" si="10"/>
        <v/>
      </c>
      <c r="XF1" s="499" t="str">
        <f t="shared" si="10"/>
        <v/>
      </c>
      <c r="XG1" s="499" t="str">
        <f t="shared" si="10"/>
        <v/>
      </c>
      <c r="XH1" s="499" t="str">
        <f t="shared" si="10"/>
        <v/>
      </c>
      <c r="XI1" s="499" t="str">
        <f t="shared" si="10"/>
        <v/>
      </c>
      <c r="XJ1" s="499" t="str">
        <f t="shared" si="10"/>
        <v/>
      </c>
      <c r="XK1" s="499" t="str">
        <f t="shared" si="10"/>
        <v/>
      </c>
      <c r="XL1" s="499" t="str">
        <f t="shared" si="10"/>
        <v/>
      </c>
      <c r="XM1" s="499" t="str">
        <f t="shared" si="10"/>
        <v/>
      </c>
      <c r="XN1" s="499" t="str">
        <f t="shared" si="10"/>
        <v/>
      </c>
      <c r="XO1" s="499" t="str">
        <f t="shared" si="10"/>
        <v/>
      </c>
      <c r="XP1" s="499" t="str">
        <f t="shared" si="10"/>
        <v/>
      </c>
      <c r="XQ1" s="499" t="str">
        <f t="shared" si="10"/>
        <v/>
      </c>
      <c r="XR1" s="499" t="str">
        <f t="shared" si="10"/>
        <v/>
      </c>
      <c r="XS1" s="499" t="str">
        <f t="shared" si="10"/>
        <v/>
      </c>
      <c r="XT1" s="499" t="str">
        <f t="shared" si="10"/>
        <v/>
      </c>
      <c r="XU1" s="499" t="str">
        <f t="shared" si="10"/>
        <v/>
      </c>
      <c r="XV1" s="499" t="str">
        <f t="shared" si="10"/>
        <v/>
      </c>
      <c r="XW1" s="499" t="str">
        <f t="shared" si="10"/>
        <v/>
      </c>
      <c r="XX1" s="499" t="str">
        <f t="shared" si="10"/>
        <v/>
      </c>
      <c r="XY1" s="499" t="str">
        <f t="shared" si="10"/>
        <v/>
      </c>
      <c r="XZ1" s="499" t="str">
        <f t="shared" si="10"/>
        <v/>
      </c>
      <c r="YA1" s="499" t="str">
        <f t="shared" si="10"/>
        <v/>
      </c>
      <c r="YB1" s="499" t="str">
        <f t="shared" si="10"/>
        <v/>
      </c>
      <c r="YC1" s="499" t="str">
        <f t="shared" si="10"/>
        <v/>
      </c>
      <c r="YD1" s="499" t="str">
        <f t="shared" si="10"/>
        <v/>
      </c>
      <c r="YE1" s="499" t="str">
        <f t="shared" si="10"/>
        <v/>
      </c>
      <c r="YF1" s="499" t="str">
        <f t="shared" si="10"/>
        <v/>
      </c>
      <c r="YG1" s="499" t="str">
        <f t="shared" si="10"/>
        <v/>
      </c>
      <c r="YH1" s="499" t="str">
        <f t="shared" si="10"/>
        <v/>
      </c>
      <c r="YI1" s="499" t="str">
        <f t="shared" si="10"/>
        <v/>
      </c>
      <c r="YJ1" s="499" t="str">
        <f t="shared" si="10"/>
        <v/>
      </c>
      <c r="YK1" s="499" t="str">
        <f t="shared" si="10"/>
        <v/>
      </c>
      <c r="YL1" s="499" t="str">
        <f t="shared" si="10"/>
        <v/>
      </c>
      <c r="YM1" s="499" t="str">
        <f t="shared" si="10"/>
        <v/>
      </c>
      <c r="YN1" s="499" t="str">
        <f t="shared" si="10"/>
        <v/>
      </c>
      <c r="YO1" s="499" t="str">
        <f t="shared" si="10"/>
        <v/>
      </c>
      <c r="YP1" s="499" t="str">
        <f t="shared" si="10"/>
        <v/>
      </c>
      <c r="YQ1" s="499" t="str">
        <f t="shared" si="10"/>
        <v/>
      </c>
      <c r="YR1" s="499" t="str">
        <f t="shared" si="10"/>
        <v/>
      </c>
      <c r="YS1" s="499" t="str">
        <f t="shared" si="10"/>
        <v/>
      </c>
      <c r="YT1" s="499" t="str">
        <f t="shared" si="10"/>
        <v/>
      </c>
      <c r="YU1" s="499" t="str">
        <f t="shared" si="10"/>
        <v/>
      </c>
      <c r="YV1" s="499" t="str">
        <f t="shared" si="10"/>
        <v/>
      </c>
      <c r="YW1" s="499" t="str">
        <f t="shared" si="10"/>
        <v/>
      </c>
      <c r="YX1" s="499" t="str">
        <f t="shared" si="10"/>
        <v/>
      </c>
      <c r="YY1" s="499" t="str">
        <f t="shared" ref="YY1:ABJ1" si="11">IF(YY13^2*YY12=0,
"",
YY13^2*YY12)</f>
        <v/>
      </c>
      <c r="YZ1" s="499" t="str">
        <f t="shared" si="11"/>
        <v/>
      </c>
      <c r="ZA1" s="499" t="str">
        <f t="shared" si="11"/>
        <v/>
      </c>
      <c r="ZB1" s="499" t="str">
        <f t="shared" si="11"/>
        <v/>
      </c>
      <c r="ZC1" s="499" t="str">
        <f t="shared" si="11"/>
        <v/>
      </c>
      <c r="ZD1" s="499" t="str">
        <f t="shared" si="11"/>
        <v/>
      </c>
      <c r="ZE1" s="499" t="str">
        <f t="shared" si="11"/>
        <v/>
      </c>
      <c r="ZF1" s="499" t="str">
        <f t="shared" si="11"/>
        <v/>
      </c>
      <c r="ZG1" s="499" t="str">
        <f t="shared" si="11"/>
        <v/>
      </c>
      <c r="ZH1" s="499" t="str">
        <f t="shared" si="11"/>
        <v/>
      </c>
      <c r="ZI1" s="499" t="str">
        <f t="shared" si="11"/>
        <v/>
      </c>
      <c r="ZJ1" s="499" t="str">
        <f t="shared" si="11"/>
        <v/>
      </c>
      <c r="ZK1" s="499" t="str">
        <f t="shared" si="11"/>
        <v/>
      </c>
      <c r="ZL1" s="499" t="str">
        <f t="shared" si="11"/>
        <v/>
      </c>
      <c r="ZM1" s="499" t="str">
        <f t="shared" si="11"/>
        <v/>
      </c>
      <c r="ZN1" s="499" t="str">
        <f t="shared" si="11"/>
        <v/>
      </c>
      <c r="ZO1" s="499" t="str">
        <f t="shared" si="11"/>
        <v/>
      </c>
      <c r="ZP1" s="499" t="str">
        <f t="shared" si="11"/>
        <v/>
      </c>
      <c r="ZQ1" s="499" t="str">
        <f t="shared" si="11"/>
        <v/>
      </c>
      <c r="ZR1" s="499" t="str">
        <f t="shared" si="11"/>
        <v/>
      </c>
      <c r="ZS1" s="499" t="str">
        <f t="shared" si="11"/>
        <v/>
      </c>
      <c r="ZT1" s="499" t="str">
        <f t="shared" si="11"/>
        <v/>
      </c>
      <c r="ZU1" s="499" t="str">
        <f t="shared" si="11"/>
        <v/>
      </c>
      <c r="ZV1" s="499" t="str">
        <f t="shared" si="11"/>
        <v/>
      </c>
      <c r="ZW1" s="499" t="str">
        <f t="shared" si="11"/>
        <v/>
      </c>
      <c r="ZX1" s="499" t="str">
        <f t="shared" si="11"/>
        <v/>
      </c>
      <c r="ZY1" s="499" t="str">
        <f t="shared" si="11"/>
        <v/>
      </c>
      <c r="ZZ1" s="499" t="str">
        <f t="shared" si="11"/>
        <v/>
      </c>
      <c r="AAA1" s="499" t="str">
        <f t="shared" si="11"/>
        <v/>
      </c>
      <c r="AAB1" s="499" t="str">
        <f t="shared" si="11"/>
        <v/>
      </c>
      <c r="AAC1" s="499" t="str">
        <f t="shared" si="11"/>
        <v/>
      </c>
      <c r="AAD1" s="499" t="str">
        <f t="shared" si="11"/>
        <v/>
      </c>
      <c r="AAE1" s="499" t="str">
        <f t="shared" si="11"/>
        <v/>
      </c>
      <c r="AAF1" s="499" t="str">
        <f t="shared" si="11"/>
        <v/>
      </c>
      <c r="AAG1" s="499" t="str">
        <f t="shared" si="11"/>
        <v/>
      </c>
      <c r="AAH1" s="499" t="str">
        <f t="shared" si="11"/>
        <v/>
      </c>
      <c r="AAI1" s="499" t="str">
        <f t="shared" si="11"/>
        <v/>
      </c>
      <c r="AAJ1" s="499" t="str">
        <f t="shared" si="11"/>
        <v/>
      </c>
      <c r="AAK1" s="499" t="str">
        <f t="shared" si="11"/>
        <v/>
      </c>
      <c r="AAL1" s="499" t="str">
        <f t="shared" si="11"/>
        <v/>
      </c>
      <c r="AAM1" s="499" t="str">
        <f t="shared" si="11"/>
        <v/>
      </c>
      <c r="AAN1" s="499" t="str">
        <f t="shared" si="11"/>
        <v/>
      </c>
      <c r="AAO1" s="499" t="str">
        <f t="shared" si="11"/>
        <v/>
      </c>
      <c r="AAP1" s="499" t="str">
        <f t="shared" si="11"/>
        <v/>
      </c>
      <c r="AAQ1" s="499" t="str">
        <f t="shared" si="11"/>
        <v/>
      </c>
      <c r="AAR1" s="499" t="str">
        <f t="shared" si="11"/>
        <v/>
      </c>
      <c r="AAS1" s="499" t="str">
        <f t="shared" si="11"/>
        <v/>
      </c>
      <c r="AAT1" s="499" t="str">
        <f t="shared" si="11"/>
        <v/>
      </c>
      <c r="AAU1" s="499" t="str">
        <f t="shared" si="11"/>
        <v/>
      </c>
      <c r="AAV1" s="499" t="str">
        <f t="shared" si="11"/>
        <v/>
      </c>
      <c r="AAW1" s="499" t="str">
        <f t="shared" si="11"/>
        <v/>
      </c>
      <c r="AAX1" s="499" t="str">
        <f t="shared" si="11"/>
        <v/>
      </c>
      <c r="AAY1" s="499" t="str">
        <f t="shared" si="11"/>
        <v/>
      </c>
      <c r="AAZ1" s="499" t="str">
        <f t="shared" si="11"/>
        <v/>
      </c>
      <c r="ABA1" s="499" t="str">
        <f t="shared" si="11"/>
        <v/>
      </c>
      <c r="ABB1" s="499" t="str">
        <f t="shared" si="11"/>
        <v/>
      </c>
      <c r="ABC1" s="499" t="str">
        <f t="shared" si="11"/>
        <v/>
      </c>
      <c r="ABD1" s="499" t="str">
        <f t="shared" si="11"/>
        <v/>
      </c>
      <c r="ABE1" s="499" t="str">
        <f t="shared" si="11"/>
        <v/>
      </c>
      <c r="ABF1" s="499" t="str">
        <f t="shared" si="11"/>
        <v/>
      </c>
      <c r="ABG1" s="499" t="str">
        <f t="shared" si="11"/>
        <v/>
      </c>
      <c r="ABH1" s="499" t="str">
        <f t="shared" si="11"/>
        <v/>
      </c>
      <c r="ABI1" s="499" t="str">
        <f t="shared" si="11"/>
        <v/>
      </c>
      <c r="ABJ1" s="499" t="str">
        <f t="shared" si="11"/>
        <v/>
      </c>
      <c r="ABK1" s="499" t="str">
        <f t="shared" ref="ABK1:ADV1" si="12">IF(ABK13^2*ABK12=0,
"",
ABK13^2*ABK12)</f>
        <v/>
      </c>
      <c r="ABL1" s="499" t="str">
        <f t="shared" si="12"/>
        <v/>
      </c>
      <c r="ABM1" s="499" t="str">
        <f t="shared" si="12"/>
        <v/>
      </c>
      <c r="ABN1" s="499" t="str">
        <f t="shared" si="12"/>
        <v/>
      </c>
      <c r="ABO1" s="499" t="str">
        <f t="shared" si="12"/>
        <v/>
      </c>
      <c r="ABP1" s="499" t="str">
        <f t="shared" si="12"/>
        <v/>
      </c>
      <c r="ABQ1" s="499" t="str">
        <f t="shared" si="12"/>
        <v/>
      </c>
      <c r="ABR1" s="499" t="str">
        <f t="shared" si="12"/>
        <v/>
      </c>
      <c r="ABS1" s="499" t="str">
        <f t="shared" si="12"/>
        <v/>
      </c>
      <c r="ABT1" s="499" t="str">
        <f t="shared" si="12"/>
        <v/>
      </c>
      <c r="ABU1" s="499" t="str">
        <f t="shared" si="12"/>
        <v/>
      </c>
      <c r="ABV1" s="499" t="str">
        <f t="shared" si="12"/>
        <v/>
      </c>
      <c r="ABW1" s="499" t="str">
        <f t="shared" si="12"/>
        <v/>
      </c>
      <c r="ABX1" s="499" t="str">
        <f t="shared" si="12"/>
        <v/>
      </c>
      <c r="ABY1" s="499" t="str">
        <f t="shared" si="12"/>
        <v/>
      </c>
      <c r="ABZ1" s="499" t="str">
        <f t="shared" si="12"/>
        <v/>
      </c>
      <c r="ACA1" s="499" t="str">
        <f t="shared" si="12"/>
        <v/>
      </c>
      <c r="ACB1" s="499" t="str">
        <f t="shared" si="12"/>
        <v/>
      </c>
      <c r="ACC1" s="499" t="str">
        <f t="shared" si="12"/>
        <v/>
      </c>
      <c r="ACD1" s="499" t="str">
        <f t="shared" si="12"/>
        <v/>
      </c>
      <c r="ACE1" s="499" t="str">
        <f t="shared" si="12"/>
        <v/>
      </c>
      <c r="ACF1" s="499" t="str">
        <f t="shared" si="12"/>
        <v/>
      </c>
      <c r="ACG1" s="499" t="str">
        <f t="shared" si="12"/>
        <v/>
      </c>
      <c r="ACH1" s="499" t="str">
        <f t="shared" si="12"/>
        <v/>
      </c>
      <c r="ACI1" s="499" t="str">
        <f t="shared" si="12"/>
        <v/>
      </c>
      <c r="ACJ1" s="499" t="str">
        <f t="shared" si="12"/>
        <v/>
      </c>
      <c r="ACK1" s="499" t="str">
        <f t="shared" si="12"/>
        <v/>
      </c>
      <c r="ACL1" s="499" t="str">
        <f t="shared" si="12"/>
        <v/>
      </c>
      <c r="ACM1" s="499" t="str">
        <f t="shared" si="12"/>
        <v/>
      </c>
      <c r="ACN1" s="499" t="str">
        <f t="shared" si="12"/>
        <v/>
      </c>
      <c r="ACO1" s="499" t="str">
        <f t="shared" si="12"/>
        <v/>
      </c>
      <c r="ACP1" s="499" t="str">
        <f t="shared" si="12"/>
        <v/>
      </c>
      <c r="ACQ1" s="499" t="str">
        <f t="shared" si="12"/>
        <v/>
      </c>
      <c r="ACR1" s="499" t="str">
        <f t="shared" si="12"/>
        <v/>
      </c>
      <c r="ACS1" s="499" t="str">
        <f t="shared" si="12"/>
        <v/>
      </c>
      <c r="ACT1" s="499" t="str">
        <f t="shared" si="12"/>
        <v/>
      </c>
      <c r="ACU1" s="499" t="str">
        <f t="shared" si="12"/>
        <v/>
      </c>
      <c r="ACV1" s="499" t="str">
        <f t="shared" si="12"/>
        <v/>
      </c>
      <c r="ACW1" s="499" t="str">
        <f t="shared" si="12"/>
        <v/>
      </c>
      <c r="ACX1" s="499" t="str">
        <f t="shared" si="12"/>
        <v/>
      </c>
      <c r="ACY1" s="499" t="str">
        <f t="shared" si="12"/>
        <v/>
      </c>
      <c r="ACZ1" s="499" t="str">
        <f t="shared" si="12"/>
        <v/>
      </c>
      <c r="ADA1" s="499" t="str">
        <f t="shared" si="12"/>
        <v/>
      </c>
      <c r="ADB1" s="499" t="str">
        <f t="shared" si="12"/>
        <v/>
      </c>
      <c r="ADC1" s="499" t="str">
        <f t="shared" si="12"/>
        <v/>
      </c>
      <c r="ADD1" s="499" t="str">
        <f t="shared" si="12"/>
        <v/>
      </c>
      <c r="ADE1" s="499" t="str">
        <f t="shared" si="12"/>
        <v/>
      </c>
      <c r="ADF1" s="499" t="str">
        <f t="shared" si="12"/>
        <v/>
      </c>
      <c r="ADG1" s="499" t="str">
        <f t="shared" si="12"/>
        <v/>
      </c>
      <c r="ADH1" s="499" t="str">
        <f t="shared" si="12"/>
        <v/>
      </c>
      <c r="ADI1" s="499" t="str">
        <f t="shared" si="12"/>
        <v/>
      </c>
      <c r="ADJ1" s="499" t="str">
        <f t="shared" si="12"/>
        <v/>
      </c>
      <c r="ADK1" s="499" t="str">
        <f t="shared" si="12"/>
        <v/>
      </c>
      <c r="ADL1" s="499" t="str">
        <f t="shared" si="12"/>
        <v/>
      </c>
      <c r="ADM1" s="499" t="str">
        <f t="shared" si="12"/>
        <v/>
      </c>
      <c r="ADN1" s="499" t="str">
        <f t="shared" si="12"/>
        <v/>
      </c>
      <c r="ADO1" s="499" t="str">
        <f t="shared" si="12"/>
        <v/>
      </c>
      <c r="ADP1" s="499" t="str">
        <f t="shared" si="12"/>
        <v/>
      </c>
      <c r="ADQ1" s="499" t="str">
        <f t="shared" si="12"/>
        <v/>
      </c>
      <c r="ADR1" s="499" t="str">
        <f t="shared" si="12"/>
        <v/>
      </c>
      <c r="ADS1" s="499" t="str">
        <f t="shared" si="12"/>
        <v/>
      </c>
      <c r="ADT1" s="499" t="str">
        <f t="shared" si="12"/>
        <v/>
      </c>
      <c r="ADU1" s="499" t="str">
        <f t="shared" si="12"/>
        <v/>
      </c>
      <c r="ADV1" s="499" t="str">
        <f t="shared" si="12"/>
        <v/>
      </c>
      <c r="ADW1" s="499" t="str">
        <f t="shared" ref="ADW1:AGH1" si="13">IF(ADW13^2*ADW12=0,
"",
ADW13^2*ADW12)</f>
        <v/>
      </c>
      <c r="ADX1" s="499" t="str">
        <f t="shared" si="13"/>
        <v/>
      </c>
      <c r="ADY1" s="499" t="str">
        <f t="shared" si="13"/>
        <v/>
      </c>
      <c r="ADZ1" s="499" t="str">
        <f t="shared" si="13"/>
        <v/>
      </c>
      <c r="AEA1" s="499" t="str">
        <f t="shared" si="13"/>
        <v/>
      </c>
      <c r="AEB1" s="499" t="str">
        <f t="shared" si="13"/>
        <v/>
      </c>
      <c r="AEC1" s="499" t="str">
        <f t="shared" si="13"/>
        <v/>
      </c>
      <c r="AED1" s="499" t="str">
        <f t="shared" si="13"/>
        <v/>
      </c>
      <c r="AEE1" s="499" t="str">
        <f t="shared" si="13"/>
        <v/>
      </c>
      <c r="AEF1" s="499" t="str">
        <f t="shared" si="13"/>
        <v/>
      </c>
      <c r="AEG1" s="499" t="str">
        <f t="shared" si="13"/>
        <v/>
      </c>
      <c r="AEH1" s="499" t="str">
        <f t="shared" si="13"/>
        <v/>
      </c>
      <c r="AEI1" s="499" t="str">
        <f t="shared" si="13"/>
        <v/>
      </c>
      <c r="AEJ1" s="499" t="str">
        <f t="shared" si="13"/>
        <v/>
      </c>
      <c r="AEK1" s="499" t="str">
        <f t="shared" si="13"/>
        <v/>
      </c>
      <c r="AEL1" s="499" t="str">
        <f t="shared" si="13"/>
        <v/>
      </c>
      <c r="AEM1" s="499" t="str">
        <f t="shared" si="13"/>
        <v/>
      </c>
      <c r="AEN1" s="499" t="str">
        <f t="shared" si="13"/>
        <v/>
      </c>
      <c r="AEO1" s="499" t="str">
        <f t="shared" si="13"/>
        <v/>
      </c>
      <c r="AEP1" s="499" t="str">
        <f t="shared" si="13"/>
        <v/>
      </c>
      <c r="AEQ1" s="499" t="str">
        <f t="shared" si="13"/>
        <v/>
      </c>
      <c r="AER1" s="499" t="str">
        <f t="shared" si="13"/>
        <v/>
      </c>
      <c r="AES1" s="499" t="str">
        <f t="shared" si="13"/>
        <v/>
      </c>
      <c r="AET1" s="499" t="str">
        <f t="shared" si="13"/>
        <v/>
      </c>
      <c r="AEU1" s="499" t="str">
        <f t="shared" si="13"/>
        <v/>
      </c>
      <c r="AEV1" s="499" t="str">
        <f t="shared" si="13"/>
        <v/>
      </c>
      <c r="AEW1" s="499" t="str">
        <f t="shared" si="13"/>
        <v/>
      </c>
      <c r="AEX1" s="499" t="str">
        <f t="shared" si="13"/>
        <v/>
      </c>
      <c r="AEY1" s="499" t="str">
        <f t="shared" si="13"/>
        <v/>
      </c>
      <c r="AEZ1" s="499" t="str">
        <f t="shared" si="13"/>
        <v/>
      </c>
      <c r="AFA1" s="499" t="str">
        <f t="shared" si="13"/>
        <v/>
      </c>
      <c r="AFB1" s="499" t="str">
        <f t="shared" si="13"/>
        <v/>
      </c>
      <c r="AFC1" s="499" t="str">
        <f t="shared" si="13"/>
        <v/>
      </c>
      <c r="AFD1" s="499" t="str">
        <f t="shared" si="13"/>
        <v/>
      </c>
      <c r="AFE1" s="499" t="str">
        <f t="shared" si="13"/>
        <v/>
      </c>
      <c r="AFF1" s="499" t="str">
        <f t="shared" si="13"/>
        <v/>
      </c>
      <c r="AFG1" s="499" t="str">
        <f t="shared" si="13"/>
        <v/>
      </c>
      <c r="AFH1" s="499" t="str">
        <f t="shared" si="13"/>
        <v/>
      </c>
      <c r="AFI1" s="499" t="str">
        <f t="shared" si="13"/>
        <v/>
      </c>
      <c r="AFJ1" s="499" t="str">
        <f t="shared" si="13"/>
        <v/>
      </c>
      <c r="AFK1" s="499" t="str">
        <f t="shared" si="13"/>
        <v/>
      </c>
      <c r="AFL1" s="499" t="str">
        <f t="shared" si="13"/>
        <v/>
      </c>
      <c r="AFM1" s="499" t="str">
        <f t="shared" si="13"/>
        <v/>
      </c>
      <c r="AFN1" s="499" t="str">
        <f t="shared" si="13"/>
        <v/>
      </c>
      <c r="AFO1" s="499" t="str">
        <f t="shared" si="13"/>
        <v/>
      </c>
      <c r="AFP1" s="499" t="str">
        <f t="shared" si="13"/>
        <v/>
      </c>
      <c r="AFQ1" s="499" t="str">
        <f t="shared" si="13"/>
        <v/>
      </c>
      <c r="AFR1" s="499" t="str">
        <f t="shared" si="13"/>
        <v/>
      </c>
      <c r="AFS1" s="499" t="str">
        <f t="shared" si="13"/>
        <v/>
      </c>
      <c r="AFT1" s="499" t="str">
        <f t="shared" si="13"/>
        <v/>
      </c>
      <c r="AFU1" s="499" t="str">
        <f t="shared" si="13"/>
        <v/>
      </c>
      <c r="AFV1" s="499" t="str">
        <f t="shared" si="13"/>
        <v/>
      </c>
      <c r="AFW1" s="499" t="str">
        <f t="shared" si="13"/>
        <v/>
      </c>
      <c r="AFX1" s="499" t="str">
        <f t="shared" si="13"/>
        <v/>
      </c>
      <c r="AFY1" s="499" t="str">
        <f t="shared" si="13"/>
        <v/>
      </c>
      <c r="AFZ1" s="499" t="str">
        <f t="shared" si="13"/>
        <v/>
      </c>
      <c r="AGA1" s="499" t="str">
        <f t="shared" si="13"/>
        <v/>
      </c>
      <c r="AGB1" s="499" t="str">
        <f t="shared" si="13"/>
        <v/>
      </c>
      <c r="AGC1" s="499" t="str">
        <f t="shared" si="13"/>
        <v/>
      </c>
      <c r="AGD1" s="499" t="str">
        <f t="shared" si="13"/>
        <v/>
      </c>
      <c r="AGE1" s="499" t="str">
        <f t="shared" si="13"/>
        <v/>
      </c>
      <c r="AGF1" s="499" t="str">
        <f t="shared" si="13"/>
        <v/>
      </c>
      <c r="AGG1" s="499" t="str">
        <f t="shared" si="13"/>
        <v/>
      </c>
      <c r="AGH1" s="499" t="str">
        <f t="shared" si="13"/>
        <v/>
      </c>
      <c r="AGI1" s="499" t="str">
        <f t="shared" ref="AGI1:AIT1" si="14">IF(AGI13^2*AGI12=0,
"",
AGI13^2*AGI12)</f>
        <v/>
      </c>
      <c r="AGJ1" s="499" t="str">
        <f t="shared" si="14"/>
        <v/>
      </c>
      <c r="AGK1" s="499" t="str">
        <f t="shared" si="14"/>
        <v/>
      </c>
      <c r="AGL1" s="499" t="str">
        <f t="shared" si="14"/>
        <v/>
      </c>
      <c r="AGM1" s="499" t="str">
        <f t="shared" si="14"/>
        <v/>
      </c>
      <c r="AGN1" s="499" t="str">
        <f t="shared" si="14"/>
        <v/>
      </c>
      <c r="AGO1" s="499" t="str">
        <f t="shared" si="14"/>
        <v/>
      </c>
      <c r="AGP1" s="499" t="str">
        <f t="shared" si="14"/>
        <v/>
      </c>
      <c r="AGQ1" s="499" t="str">
        <f t="shared" si="14"/>
        <v/>
      </c>
      <c r="AGR1" s="499" t="str">
        <f t="shared" si="14"/>
        <v/>
      </c>
      <c r="AGS1" s="499" t="str">
        <f t="shared" si="14"/>
        <v/>
      </c>
      <c r="AGT1" s="499" t="str">
        <f t="shared" si="14"/>
        <v/>
      </c>
      <c r="AGU1" s="499" t="str">
        <f t="shared" si="14"/>
        <v/>
      </c>
      <c r="AGV1" s="499" t="str">
        <f t="shared" si="14"/>
        <v/>
      </c>
      <c r="AGW1" s="499" t="str">
        <f t="shared" si="14"/>
        <v/>
      </c>
      <c r="AGX1" s="499" t="str">
        <f t="shared" si="14"/>
        <v/>
      </c>
      <c r="AGY1" s="499" t="str">
        <f t="shared" si="14"/>
        <v/>
      </c>
      <c r="AGZ1" s="499" t="str">
        <f t="shared" si="14"/>
        <v/>
      </c>
      <c r="AHA1" s="499" t="str">
        <f t="shared" si="14"/>
        <v/>
      </c>
      <c r="AHB1" s="499" t="str">
        <f t="shared" si="14"/>
        <v/>
      </c>
      <c r="AHC1" s="499" t="str">
        <f t="shared" si="14"/>
        <v/>
      </c>
      <c r="AHD1" s="499" t="str">
        <f t="shared" si="14"/>
        <v/>
      </c>
      <c r="AHE1" s="499" t="str">
        <f t="shared" si="14"/>
        <v/>
      </c>
      <c r="AHF1" s="499" t="str">
        <f t="shared" si="14"/>
        <v/>
      </c>
      <c r="AHG1" s="499" t="str">
        <f t="shared" si="14"/>
        <v/>
      </c>
      <c r="AHH1" s="499" t="str">
        <f t="shared" si="14"/>
        <v/>
      </c>
      <c r="AHI1" s="499" t="str">
        <f t="shared" si="14"/>
        <v/>
      </c>
      <c r="AHJ1" s="499" t="str">
        <f t="shared" si="14"/>
        <v/>
      </c>
      <c r="AHK1" s="499" t="str">
        <f t="shared" si="14"/>
        <v/>
      </c>
      <c r="AHL1" s="499" t="str">
        <f t="shared" si="14"/>
        <v/>
      </c>
      <c r="AHM1" s="499" t="str">
        <f t="shared" si="14"/>
        <v/>
      </c>
      <c r="AHN1" s="499" t="str">
        <f t="shared" si="14"/>
        <v/>
      </c>
      <c r="AHO1" s="499" t="str">
        <f t="shared" si="14"/>
        <v/>
      </c>
      <c r="AHP1" s="499" t="str">
        <f t="shared" si="14"/>
        <v/>
      </c>
      <c r="AHQ1" s="499" t="str">
        <f t="shared" si="14"/>
        <v/>
      </c>
      <c r="AHR1" s="499" t="str">
        <f t="shared" si="14"/>
        <v/>
      </c>
      <c r="AHS1" s="499" t="str">
        <f t="shared" si="14"/>
        <v/>
      </c>
      <c r="AHT1" s="499" t="str">
        <f t="shared" si="14"/>
        <v/>
      </c>
      <c r="AHU1" s="499" t="str">
        <f t="shared" si="14"/>
        <v/>
      </c>
      <c r="AHV1" s="499" t="str">
        <f t="shared" si="14"/>
        <v/>
      </c>
      <c r="AHW1" s="499" t="str">
        <f t="shared" si="14"/>
        <v/>
      </c>
      <c r="AHX1" s="499" t="str">
        <f t="shared" si="14"/>
        <v/>
      </c>
      <c r="AHY1" s="499" t="str">
        <f t="shared" si="14"/>
        <v/>
      </c>
      <c r="AHZ1" s="499" t="str">
        <f t="shared" si="14"/>
        <v/>
      </c>
      <c r="AIA1" s="499" t="str">
        <f t="shared" si="14"/>
        <v/>
      </c>
      <c r="AIB1" s="499" t="str">
        <f t="shared" si="14"/>
        <v/>
      </c>
      <c r="AIC1" s="499" t="str">
        <f t="shared" si="14"/>
        <v/>
      </c>
      <c r="AID1" s="499" t="str">
        <f t="shared" si="14"/>
        <v/>
      </c>
      <c r="AIE1" s="499" t="str">
        <f t="shared" si="14"/>
        <v/>
      </c>
      <c r="AIF1" s="499" t="str">
        <f t="shared" si="14"/>
        <v/>
      </c>
      <c r="AIG1" s="499" t="str">
        <f t="shared" si="14"/>
        <v/>
      </c>
      <c r="AIH1" s="499" t="str">
        <f t="shared" si="14"/>
        <v/>
      </c>
      <c r="AII1" s="499" t="str">
        <f t="shared" si="14"/>
        <v/>
      </c>
      <c r="AIJ1" s="499" t="str">
        <f t="shared" si="14"/>
        <v/>
      </c>
      <c r="AIK1" s="499" t="str">
        <f t="shared" si="14"/>
        <v/>
      </c>
      <c r="AIL1" s="499" t="str">
        <f t="shared" si="14"/>
        <v/>
      </c>
      <c r="AIM1" s="499" t="str">
        <f t="shared" si="14"/>
        <v/>
      </c>
      <c r="AIN1" s="499" t="str">
        <f t="shared" si="14"/>
        <v/>
      </c>
      <c r="AIO1" s="499" t="str">
        <f t="shared" si="14"/>
        <v/>
      </c>
      <c r="AIP1" s="499" t="str">
        <f t="shared" si="14"/>
        <v/>
      </c>
      <c r="AIQ1" s="499" t="str">
        <f t="shared" si="14"/>
        <v/>
      </c>
      <c r="AIR1" s="499" t="str">
        <f t="shared" si="14"/>
        <v/>
      </c>
      <c r="AIS1" s="499" t="str">
        <f t="shared" si="14"/>
        <v/>
      </c>
      <c r="AIT1" s="499" t="str">
        <f t="shared" si="14"/>
        <v/>
      </c>
      <c r="AIU1" s="499" t="str">
        <f t="shared" ref="AIU1:ALF1" si="15">IF(AIU13^2*AIU12=0,
"",
AIU13^2*AIU12)</f>
        <v/>
      </c>
      <c r="AIV1" s="499" t="str">
        <f t="shared" si="15"/>
        <v/>
      </c>
      <c r="AIW1" s="499" t="str">
        <f t="shared" si="15"/>
        <v/>
      </c>
      <c r="AIX1" s="499" t="str">
        <f t="shared" si="15"/>
        <v/>
      </c>
      <c r="AIY1" s="499" t="str">
        <f t="shared" si="15"/>
        <v/>
      </c>
      <c r="AIZ1" s="499" t="str">
        <f t="shared" si="15"/>
        <v/>
      </c>
      <c r="AJA1" s="499" t="str">
        <f t="shared" si="15"/>
        <v/>
      </c>
      <c r="AJB1" s="499" t="str">
        <f t="shared" si="15"/>
        <v/>
      </c>
      <c r="AJC1" s="499" t="str">
        <f t="shared" si="15"/>
        <v/>
      </c>
      <c r="AJD1" s="499" t="str">
        <f t="shared" si="15"/>
        <v/>
      </c>
      <c r="AJE1" s="499" t="str">
        <f t="shared" si="15"/>
        <v/>
      </c>
      <c r="AJF1" s="499" t="str">
        <f t="shared" si="15"/>
        <v/>
      </c>
      <c r="AJG1" s="499" t="str">
        <f t="shared" si="15"/>
        <v/>
      </c>
      <c r="AJH1" s="499" t="str">
        <f t="shared" si="15"/>
        <v/>
      </c>
      <c r="AJI1" s="499" t="str">
        <f t="shared" si="15"/>
        <v/>
      </c>
      <c r="AJJ1" s="499" t="str">
        <f t="shared" si="15"/>
        <v/>
      </c>
      <c r="AJK1" s="499" t="str">
        <f t="shared" si="15"/>
        <v/>
      </c>
      <c r="AJL1" s="499" t="str">
        <f t="shared" si="15"/>
        <v/>
      </c>
      <c r="AJM1" s="499" t="str">
        <f t="shared" si="15"/>
        <v/>
      </c>
      <c r="AJN1" s="499" t="str">
        <f t="shared" si="15"/>
        <v/>
      </c>
      <c r="AJO1" s="499" t="str">
        <f t="shared" si="15"/>
        <v/>
      </c>
      <c r="AJP1" s="499" t="str">
        <f t="shared" si="15"/>
        <v/>
      </c>
      <c r="AJQ1" s="499" t="str">
        <f t="shared" si="15"/>
        <v/>
      </c>
      <c r="AJR1" s="499" t="str">
        <f t="shared" si="15"/>
        <v/>
      </c>
      <c r="AJS1" s="499" t="str">
        <f t="shared" si="15"/>
        <v/>
      </c>
      <c r="AJT1" s="499" t="str">
        <f t="shared" si="15"/>
        <v/>
      </c>
      <c r="AJU1" s="499" t="str">
        <f t="shared" si="15"/>
        <v/>
      </c>
      <c r="AJV1" s="499" t="str">
        <f t="shared" si="15"/>
        <v/>
      </c>
      <c r="AJW1" s="499" t="str">
        <f t="shared" si="15"/>
        <v/>
      </c>
      <c r="AJX1" s="499" t="str">
        <f t="shared" si="15"/>
        <v/>
      </c>
      <c r="AJY1" s="499" t="str">
        <f t="shared" si="15"/>
        <v/>
      </c>
      <c r="AJZ1" s="499" t="str">
        <f t="shared" si="15"/>
        <v/>
      </c>
      <c r="AKA1" s="499" t="str">
        <f t="shared" si="15"/>
        <v/>
      </c>
      <c r="AKB1" s="499" t="str">
        <f t="shared" si="15"/>
        <v/>
      </c>
      <c r="AKC1" s="499" t="str">
        <f t="shared" si="15"/>
        <v/>
      </c>
      <c r="AKD1" s="499" t="str">
        <f t="shared" si="15"/>
        <v/>
      </c>
      <c r="AKE1" s="499" t="str">
        <f t="shared" si="15"/>
        <v/>
      </c>
      <c r="AKF1" s="499" t="str">
        <f t="shared" si="15"/>
        <v/>
      </c>
      <c r="AKG1" s="499" t="str">
        <f t="shared" si="15"/>
        <v/>
      </c>
      <c r="AKH1" s="499" t="str">
        <f t="shared" si="15"/>
        <v/>
      </c>
      <c r="AKI1" s="499" t="str">
        <f t="shared" si="15"/>
        <v/>
      </c>
      <c r="AKJ1" s="499" t="str">
        <f t="shared" si="15"/>
        <v/>
      </c>
      <c r="AKK1" s="499" t="str">
        <f t="shared" si="15"/>
        <v/>
      </c>
      <c r="AKL1" s="499" t="str">
        <f t="shared" si="15"/>
        <v/>
      </c>
      <c r="AKM1" s="499" t="str">
        <f t="shared" si="15"/>
        <v/>
      </c>
      <c r="AKN1" s="499" t="str">
        <f t="shared" si="15"/>
        <v/>
      </c>
      <c r="AKO1" s="499" t="str">
        <f t="shared" si="15"/>
        <v/>
      </c>
      <c r="AKP1" s="499" t="str">
        <f t="shared" si="15"/>
        <v/>
      </c>
      <c r="AKQ1" s="499" t="str">
        <f t="shared" si="15"/>
        <v/>
      </c>
      <c r="AKR1" s="499" t="str">
        <f t="shared" si="15"/>
        <v/>
      </c>
      <c r="AKS1" s="499" t="str">
        <f t="shared" si="15"/>
        <v/>
      </c>
      <c r="AKT1" s="499" t="str">
        <f t="shared" si="15"/>
        <v/>
      </c>
      <c r="AKU1" s="499" t="str">
        <f t="shared" si="15"/>
        <v/>
      </c>
      <c r="AKV1" s="499" t="str">
        <f t="shared" si="15"/>
        <v/>
      </c>
      <c r="AKW1" s="499" t="str">
        <f t="shared" si="15"/>
        <v/>
      </c>
      <c r="AKX1" s="499" t="str">
        <f t="shared" si="15"/>
        <v/>
      </c>
      <c r="AKY1" s="499" t="str">
        <f t="shared" si="15"/>
        <v/>
      </c>
      <c r="AKZ1" s="499" t="str">
        <f t="shared" si="15"/>
        <v/>
      </c>
      <c r="ALA1" s="499" t="str">
        <f t="shared" si="15"/>
        <v/>
      </c>
      <c r="ALB1" s="499" t="str">
        <f t="shared" si="15"/>
        <v/>
      </c>
      <c r="ALC1" s="499" t="str">
        <f t="shared" si="15"/>
        <v/>
      </c>
      <c r="ALD1" s="499" t="str">
        <f t="shared" si="15"/>
        <v/>
      </c>
      <c r="ALE1" s="499" t="str">
        <f t="shared" si="15"/>
        <v/>
      </c>
      <c r="ALF1" s="499" t="str">
        <f t="shared" si="15"/>
        <v/>
      </c>
      <c r="ALG1" s="499" t="str">
        <f t="shared" ref="ALG1:ANR1" si="16">IF(ALG13^2*ALG12=0,
"",
ALG13^2*ALG12)</f>
        <v/>
      </c>
      <c r="ALH1" s="499" t="str">
        <f t="shared" si="16"/>
        <v/>
      </c>
      <c r="ALI1" s="499" t="str">
        <f t="shared" si="16"/>
        <v/>
      </c>
      <c r="ALJ1" s="499" t="str">
        <f t="shared" si="16"/>
        <v/>
      </c>
      <c r="ALK1" s="499" t="str">
        <f t="shared" si="16"/>
        <v/>
      </c>
      <c r="ALL1" s="499" t="str">
        <f t="shared" si="16"/>
        <v/>
      </c>
      <c r="ALM1" s="499" t="str">
        <f t="shared" si="16"/>
        <v/>
      </c>
      <c r="ALN1" s="499" t="str">
        <f t="shared" si="16"/>
        <v/>
      </c>
      <c r="ALO1" s="499" t="str">
        <f t="shared" si="16"/>
        <v/>
      </c>
      <c r="ALP1" s="499" t="str">
        <f t="shared" si="16"/>
        <v/>
      </c>
      <c r="ALQ1" s="499" t="str">
        <f t="shared" si="16"/>
        <v/>
      </c>
      <c r="ALR1" s="499" t="str">
        <f t="shared" si="16"/>
        <v/>
      </c>
      <c r="ALS1" s="499" t="str">
        <f t="shared" si="16"/>
        <v/>
      </c>
      <c r="ALT1" s="499" t="str">
        <f t="shared" si="16"/>
        <v/>
      </c>
      <c r="ALU1" s="499" t="str">
        <f t="shared" si="16"/>
        <v/>
      </c>
      <c r="ALV1" s="499" t="str">
        <f t="shared" si="16"/>
        <v/>
      </c>
      <c r="ALW1" s="499" t="str">
        <f t="shared" si="16"/>
        <v/>
      </c>
      <c r="ALX1" s="499" t="str">
        <f t="shared" si="16"/>
        <v/>
      </c>
      <c r="ALY1" s="499" t="str">
        <f t="shared" si="16"/>
        <v/>
      </c>
      <c r="ALZ1" s="499" t="str">
        <f t="shared" si="16"/>
        <v/>
      </c>
      <c r="AMA1" s="499" t="str">
        <f t="shared" si="16"/>
        <v/>
      </c>
      <c r="AMB1" s="499" t="str">
        <f t="shared" si="16"/>
        <v/>
      </c>
      <c r="AMC1" s="499" t="str">
        <f t="shared" si="16"/>
        <v/>
      </c>
      <c r="AMD1" s="499" t="str">
        <f t="shared" si="16"/>
        <v/>
      </c>
      <c r="AME1" s="499" t="str">
        <f t="shared" si="16"/>
        <v/>
      </c>
      <c r="AMF1" s="499" t="str">
        <f t="shared" si="16"/>
        <v/>
      </c>
      <c r="AMG1" s="499" t="str">
        <f t="shared" si="16"/>
        <v/>
      </c>
      <c r="AMH1" s="499" t="str">
        <f t="shared" si="16"/>
        <v/>
      </c>
      <c r="AMI1" s="499" t="str">
        <f t="shared" si="16"/>
        <v/>
      </c>
      <c r="AMJ1" s="499" t="str">
        <f t="shared" si="16"/>
        <v/>
      </c>
      <c r="AMK1" s="499" t="str">
        <f t="shared" si="16"/>
        <v/>
      </c>
      <c r="AML1" s="499" t="str">
        <f t="shared" si="16"/>
        <v/>
      </c>
      <c r="AMM1" s="499" t="str">
        <f t="shared" si="16"/>
        <v/>
      </c>
      <c r="AMN1" s="499" t="str">
        <f t="shared" si="16"/>
        <v/>
      </c>
      <c r="AMO1" s="499" t="str">
        <f t="shared" si="16"/>
        <v/>
      </c>
      <c r="AMP1" s="499" t="str">
        <f t="shared" si="16"/>
        <v/>
      </c>
      <c r="AMQ1" s="499" t="str">
        <f t="shared" si="16"/>
        <v/>
      </c>
      <c r="AMR1" s="499" t="str">
        <f t="shared" si="16"/>
        <v/>
      </c>
      <c r="AMS1" s="499" t="str">
        <f t="shared" si="16"/>
        <v/>
      </c>
      <c r="AMT1" s="499" t="str">
        <f t="shared" si="16"/>
        <v/>
      </c>
      <c r="AMU1" s="499" t="str">
        <f t="shared" si="16"/>
        <v/>
      </c>
      <c r="AMV1" s="499" t="str">
        <f t="shared" si="16"/>
        <v/>
      </c>
      <c r="AMW1" s="499" t="str">
        <f t="shared" si="16"/>
        <v/>
      </c>
      <c r="AMX1" s="499" t="str">
        <f t="shared" si="16"/>
        <v/>
      </c>
      <c r="AMY1" s="499" t="str">
        <f t="shared" si="16"/>
        <v/>
      </c>
      <c r="AMZ1" s="499" t="str">
        <f t="shared" si="16"/>
        <v/>
      </c>
      <c r="ANA1" s="499" t="str">
        <f t="shared" si="16"/>
        <v/>
      </c>
      <c r="ANB1" s="499" t="str">
        <f t="shared" si="16"/>
        <v/>
      </c>
      <c r="ANC1" s="499" t="str">
        <f t="shared" si="16"/>
        <v/>
      </c>
      <c r="AND1" s="499" t="str">
        <f t="shared" si="16"/>
        <v/>
      </c>
      <c r="ANE1" s="499" t="str">
        <f t="shared" si="16"/>
        <v/>
      </c>
      <c r="ANF1" s="499" t="str">
        <f t="shared" si="16"/>
        <v/>
      </c>
      <c r="ANG1" s="499" t="str">
        <f t="shared" si="16"/>
        <v/>
      </c>
      <c r="ANH1" s="499" t="str">
        <f t="shared" si="16"/>
        <v/>
      </c>
      <c r="ANI1" s="499" t="str">
        <f t="shared" si="16"/>
        <v/>
      </c>
      <c r="ANJ1" s="499" t="str">
        <f t="shared" si="16"/>
        <v/>
      </c>
      <c r="ANK1" s="499" t="str">
        <f t="shared" si="16"/>
        <v/>
      </c>
      <c r="ANL1" s="499" t="str">
        <f t="shared" si="16"/>
        <v/>
      </c>
      <c r="ANM1" s="499" t="str">
        <f t="shared" si="16"/>
        <v/>
      </c>
      <c r="ANN1" s="499" t="str">
        <f t="shared" si="16"/>
        <v/>
      </c>
      <c r="ANO1" s="499" t="str">
        <f t="shared" si="16"/>
        <v/>
      </c>
      <c r="ANP1" s="499" t="str">
        <f t="shared" si="16"/>
        <v/>
      </c>
      <c r="ANQ1" s="499" t="str">
        <f t="shared" si="16"/>
        <v/>
      </c>
      <c r="ANR1" s="499" t="str">
        <f t="shared" si="16"/>
        <v/>
      </c>
      <c r="ANS1" s="499" t="str">
        <f t="shared" ref="ANS1:AQD1" si="17">IF(ANS13^2*ANS12=0,
"",
ANS13^2*ANS12)</f>
        <v/>
      </c>
      <c r="ANT1" s="499" t="str">
        <f t="shared" si="17"/>
        <v/>
      </c>
      <c r="ANU1" s="499" t="str">
        <f t="shared" si="17"/>
        <v/>
      </c>
      <c r="ANV1" s="499" t="str">
        <f t="shared" si="17"/>
        <v/>
      </c>
      <c r="ANW1" s="499" t="str">
        <f t="shared" si="17"/>
        <v/>
      </c>
      <c r="ANX1" s="499" t="str">
        <f t="shared" si="17"/>
        <v/>
      </c>
      <c r="ANY1" s="499" t="str">
        <f t="shared" si="17"/>
        <v/>
      </c>
      <c r="ANZ1" s="499" t="str">
        <f t="shared" si="17"/>
        <v/>
      </c>
      <c r="AOA1" s="499" t="str">
        <f t="shared" si="17"/>
        <v/>
      </c>
      <c r="AOB1" s="499" t="str">
        <f t="shared" si="17"/>
        <v/>
      </c>
      <c r="AOC1" s="499" t="str">
        <f t="shared" si="17"/>
        <v/>
      </c>
      <c r="AOD1" s="499" t="str">
        <f t="shared" si="17"/>
        <v/>
      </c>
      <c r="AOE1" s="499" t="str">
        <f t="shared" si="17"/>
        <v/>
      </c>
      <c r="AOF1" s="499" t="str">
        <f t="shared" si="17"/>
        <v/>
      </c>
      <c r="AOG1" s="499" t="str">
        <f t="shared" si="17"/>
        <v/>
      </c>
      <c r="AOH1" s="499" t="str">
        <f t="shared" si="17"/>
        <v/>
      </c>
      <c r="AOI1" s="499" t="str">
        <f t="shared" si="17"/>
        <v/>
      </c>
      <c r="AOJ1" s="499" t="str">
        <f t="shared" si="17"/>
        <v/>
      </c>
      <c r="AOK1" s="499" t="str">
        <f t="shared" si="17"/>
        <v/>
      </c>
      <c r="AOL1" s="499" t="str">
        <f t="shared" si="17"/>
        <v/>
      </c>
      <c r="AOM1" s="499" t="str">
        <f t="shared" si="17"/>
        <v/>
      </c>
      <c r="AON1" s="499" t="str">
        <f t="shared" si="17"/>
        <v/>
      </c>
      <c r="AOO1" s="499" t="str">
        <f t="shared" si="17"/>
        <v/>
      </c>
      <c r="AOP1" s="499" t="str">
        <f t="shared" si="17"/>
        <v/>
      </c>
      <c r="AOQ1" s="499" t="str">
        <f t="shared" si="17"/>
        <v/>
      </c>
      <c r="AOR1" s="499" t="str">
        <f t="shared" si="17"/>
        <v/>
      </c>
      <c r="AOS1" s="499" t="str">
        <f t="shared" si="17"/>
        <v/>
      </c>
      <c r="AOT1" s="499" t="str">
        <f t="shared" si="17"/>
        <v/>
      </c>
      <c r="AOU1" s="499" t="str">
        <f t="shared" si="17"/>
        <v/>
      </c>
      <c r="AOV1" s="499" t="str">
        <f t="shared" si="17"/>
        <v/>
      </c>
      <c r="AOW1" s="499" t="str">
        <f t="shared" si="17"/>
        <v/>
      </c>
      <c r="AOX1" s="499" t="str">
        <f t="shared" si="17"/>
        <v/>
      </c>
      <c r="AOY1" s="499" t="str">
        <f t="shared" si="17"/>
        <v/>
      </c>
      <c r="AOZ1" s="499" t="str">
        <f t="shared" si="17"/>
        <v/>
      </c>
      <c r="APA1" s="499" t="str">
        <f t="shared" si="17"/>
        <v/>
      </c>
      <c r="APB1" s="499" t="str">
        <f t="shared" si="17"/>
        <v/>
      </c>
      <c r="APC1" s="499" t="str">
        <f t="shared" si="17"/>
        <v/>
      </c>
      <c r="APD1" s="499" t="str">
        <f t="shared" si="17"/>
        <v/>
      </c>
      <c r="APE1" s="499" t="str">
        <f t="shared" si="17"/>
        <v/>
      </c>
      <c r="APF1" s="499" t="str">
        <f t="shared" si="17"/>
        <v/>
      </c>
      <c r="APG1" s="499" t="str">
        <f t="shared" si="17"/>
        <v/>
      </c>
      <c r="APH1" s="499" t="str">
        <f t="shared" si="17"/>
        <v/>
      </c>
      <c r="API1" s="499" t="str">
        <f t="shared" si="17"/>
        <v/>
      </c>
      <c r="APJ1" s="499" t="str">
        <f t="shared" si="17"/>
        <v/>
      </c>
      <c r="APK1" s="499" t="str">
        <f t="shared" si="17"/>
        <v/>
      </c>
      <c r="APL1" s="499" t="str">
        <f t="shared" si="17"/>
        <v/>
      </c>
      <c r="APM1" s="499" t="str">
        <f t="shared" si="17"/>
        <v/>
      </c>
      <c r="APN1" s="499" t="str">
        <f t="shared" si="17"/>
        <v/>
      </c>
      <c r="APO1" s="499" t="str">
        <f t="shared" si="17"/>
        <v/>
      </c>
      <c r="APP1" s="499" t="str">
        <f t="shared" si="17"/>
        <v/>
      </c>
      <c r="APQ1" s="499" t="str">
        <f t="shared" si="17"/>
        <v/>
      </c>
      <c r="APR1" s="499" t="str">
        <f t="shared" si="17"/>
        <v/>
      </c>
      <c r="APS1" s="499" t="str">
        <f t="shared" si="17"/>
        <v/>
      </c>
      <c r="APT1" s="499" t="str">
        <f t="shared" si="17"/>
        <v/>
      </c>
      <c r="APU1" s="499" t="str">
        <f t="shared" si="17"/>
        <v/>
      </c>
      <c r="APV1" s="499" t="str">
        <f t="shared" si="17"/>
        <v/>
      </c>
      <c r="APW1" s="499" t="str">
        <f t="shared" si="17"/>
        <v/>
      </c>
      <c r="APX1" s="499" t="str">
        <f t="shared" si="17"/>
        <v/>
      </c>
      <c r="APY1" s="499" t="str">
        <f t="shared" si="17"/>
        <v/>
      </c>
      <c r="APZ1" s="499" t="str">
        <f t="shared" si="17"/>
        <v/>
      </c>
      <c r="AQA1" s="499" t="str">
        <f t="shared" si="17"/>
        <v/>
      </c>
      <c r="AQB1" s="499" t="str">
        <f t="shared" si="17"/>
        <v/>
      </c>
      <c r="AQC1" s="499" t="str">
        <f t="shared" si="17"/>
        <v/>
      </c>
      <c r="AQD1" s="499" t="str">
        <f t="shared" si="17"/>
        <v/>
      </c>
      <c r="AQE1" s="499" t="str">
        <f t="shared" ref="AQE1:ASP1" si="18">IF(AQE13^2*AQE12=0,
"",
AQE13^2*AQE12)</f>
        <v/>
      </c>
      <c r="AQF1" s="499" t="str">
        <f t="shared" si="18"/>
        <v/>
      </c>
      <c r="AQG1" s="499" t="str">
        <f t="shared" si="18"/>
        <v/>
      </c>
      <c r="AQH1" s="499" t="str">
        <f t="shared" si="18"/>
        <v/>
      </c>
      <c r="AQI1" s="499" t="str">
        <f t="shared" si="18"/>
        <v/>
      </c>
      <c r="AQJ1" s="499" t="str">
        <f t="shared" si="18"/>
        <v/>
      </c>
      <c r="AQK1" s="499" t="str">
        <f t="shared" si="18"/>
        <v/>
      </c>
      <c r="AQL1" s="499" t="str">
        <f t="shared" si="18"/>
        <v/>
      </c>
      <c r="AQM1" s="499" t="str">
        <f t="shared" si="18"/>
        <v/>
      </c>
      <c r="AQN1" s="499" t="str">
        <f t="shared" si="18"/>
        <v/>
      </c>
      <c r="AQO1" s="499" t="str">
        <f t="shared" si="18"/>
        <v/>
      </c>
      <c r="AQP1" s="499" t="str">
        <f t="shared" si="18"/>
        <v/>
      </c>
      <c r="AQQ1" s="499" t="str">
        <f t="shared" si="18"/>
        <v/>
      </c>
      <c r="AQR1" s="499" t="str">
        <f t="shared" si="18"/>
        <v/>
      </c>
      <c r="AQS1" s="499" t="str">
        <f t="shared" si="18"/>
        <v/>
      </c>
      <c r="AQT1" s="499" t="str">
        <f t="shared" si="18"/>
        <v/>
      </c>
      <c r="AQU1" s="499" t="str">
        <f t="shared" si="18"/>
        <v/>
      </c>
      <c r="AQV1" s="499" t="str">
        <f t="shared" si="18"/>
        <v/>
      </c>
      <c r="AQW1" s="499" t="str">
        <f t="shared" si="18"/>
        <v/>
      </c>
      <c r="AQX1" s="499" t="str">
        <f t="shared" si="18"/>
        <v/>
      </c>
      <c r="AQY1" s="499" t="str">
        <f t="shared" si="18"/>
        <v/>
      </c>
      <c r="AQZ1" s="499" t="str">
        <f t="shared" si="18"/>
        <v/>
      </c>
      <c r="ARA1" s="499" t="str">
        <f t="shared" si="18"/>
        <v/>
      </c>
      <c r="ARB1" s="499" t="str">
        <f t="shared" si="18"/>
        <v/>
      </c>
      <c r="ARC1" s="499" t="str">
        <f t="shared" si="18"/>
        <v/>
      </c>
      <c r="ARD1" s="499" t="str">
        <f t="shared" si="18"/>
        <v/>
      </c>
      <c r="ARE1" s="499" t="str">
        <f t="shared" si="18"/>
        <v/>
      </c>
      <c r="ARF1" s="499" t="str">
        <f t="shared" si="18"/>
        <v/>
      </c>
      <c r="ARG1" s="499" t="str">
        <f t="shared" si="18"/>
        <v/>
      </c>
      <c r="ARH1" s="499" t="str">
        <f t="shared" si="18"/>
        <v/>
      </c>
      <c r="ARI1" s="499" t="str">
        <f t="shared" si="18"/>
        <v/>
      </c>
      <c r="ARJ1" s="499" t="str">
        <f t="shared" si="18"/>
        <v/>
      </c>
      <c r="ARK1" s="499" t="str">
        <f t="shared" si="18"/>
        <v/>
      </c>
      <c r="ARL1" s="499" t="str">
        <f t="shared" si="18"/>
        <v/>
      </c>
      <c r="ARM1" s="499" t="str">
        <f t="shared" si="18"/>
        <v/>
      </c>
      <c r="ARN1" s="499" t="str">
        <f t="shared" si="18"/>
        <v/>
      </c>
      <c r="ARO1" s="499" t="str">
        <f t="shared" si="18"/>
        <v/>
      </c>
      <c r="ARP1" s="499" t="str">
        <f t="shared" si="18"/>
        <v/>
      </c>
      <c r="ARQ1" s="499" t="str">
        <f t="shared" si="18"/>
        <v/>
      </c>
      <c r="ARR1" s="499" t="str">
        <f t="shared" si="18"/>
        <v/>
      </c>
      <c r="ARS1" s="499" t="str">
        <f t="shared" si="18"/>
        <v/>
      </c>
      <c r="ART1" s="499" t="str">
        <f t="shared" si="18"/>
        <v/>
      </c>
      <c r="ARU1" s="499" t="str">
        <f t="shared" si="18"/>
        <v/>
      </c>
      <c r="ARV1" s="499" t="str">
        <f t="shared" si="18"/>
        <v/>
      </c>
      <c r="ARW1" s="499" t="str">
        <f t="shared" si="18"/>
        <v/>
      </c>
      <c r="ARX1" s="499" t="str">
        <f t="shared" si="18"/>
        <v/>
      </c>
      <c r="ARY1" s="499" t="str">
        <f t="shared" si="18"/>
        <v/>
      </c>
      <c r="ARZ1" s="499" t="str">
        <f t="shared" si="18"/>
        <v/>
      </c>
      <c r="ASA1" s="499" t="str">
        <f t="shared" si="18"/>
        <v/>
      </c>
      <c r="ASB1" s="499" t="str">
        <f t="shared" si="18"/>
        <v/>
      </c>
      <c r="ASC1" s="499" t="str">
        <f t="shared" si="18"/>
        <v/>
      </c>
      <c r="ASD1" s="499" t="str">
        <f t="shared" si="18"/>
        <v/>
      </c>
      <c r="ASE1" s="499" t="str">
        <f t="shared" si="18"/>
        <v/>
      </c>
      <c r="ASF1" s="499" t="str">
        <f t="shared" si="18"/>
        <v/>
      </c>
      <c r="ASG1" s="499" t="str">
        <f t="shared" si="18"/>
        <v/>
      </c>
      <c r="ASH1" s="499" t="str">
        <f t="shared" si="18"/>
        <v/>
      </c>
      <c r="ASI1" s="499" t="str">
        <f t="shared" si="18"/>
        <v/>
      </c>
      <c r="ASJ1" s="499" t="str">
        <f t="shared" si="18"/>
        <v/>
      </c>
      <c r="ASK1" s="499" t="str">
        <f t="shared" si="18"/>
        <v/>
      </c>
      <c r="ASL1" s="499" t="str">
        <f t="shared" si="18"/>
        <v/>
      </c>
      <c r="ASM1" s="499" t="str">
        <f t="shared" si="18"/>
        <v/>
      </c>
      <c r="ASN1" s="499" t="str">
        <f t="shared" si="18"/>
        <v/>
      </c>
      <c r="ASO1" s="499" t="str">
        <f t="shared" si="18"/>
        <v/>
      </c>
      <c r="ASP1" s="499" t="str">
        <f t="shared" si="18"/>
        <v/>
      </c>
      <c r="ASQ1" s="499" t="str">
        <f t="shared" ref="ASQ1:AVB1" si="19">IF(ASQ13^2*ASQ12=0,
"",
ASQ13^2*ASQ12)</f>
        <v/>
      </c>
      <c r="ASR1" s="499" t="str">
        <f t="shared" si="19"/>
        <v/>
      </c>
      <c r="ASS1" s="499" t="str">
        <f t="shared" si="19"/>
        <v/>
      </c>
      <c r="AST1" s="499" t="str">
        <f t="shared" si="19"/>
        <v/>
      </c>
      <c r="ASU1" s="499" t="str">
        <f t="shared" si="19"/>
        <v/>
      </c>
      <c r="ASV1" s="499" t="str">
        <f t="shared" si="19"/>
        <v/>
      </c>
      <c r="ASW1" s="499" t="str">
        <f t="shared" si="19"/>
        <v/>
      </c>
      <c r="ASX1" s="499" t="str">
        <f t="shared" si="19"/>
        <v/>
      </c>
      <c r="ASY1" s="499" t="str">
        <f t="shared" si="19"/>
        <v/>
      </c>
      <c r="ASZ1" s="499" t="str">
        <f t="shared" si="19"/>
        <v/>
      </c>
      <c r="ATA1" s="499" t="str">
        <f t="shared" si="19"/>
        <v/>
      </c>
      <c r="ATB1" s="499" t="str">
        <f t="shared" si="19"/>
        <v/>
      </c>
      <c r="ATC1" s="499" t="str">
        <f t="shared" si="19"/>
        <v/>
      </c>
      <c r="ATD1" s="499" t="str">
        <f t="shared" si="19"/>
        <v/>
      </c>
      <c r="ATE1" s="499" t="str">
        <f t="shared" si="19"/>
        <v/>
      </c>
      <c r="ATF1" s="499" t="str">
        <f t="shared" si="19"/>
        <v/>
      </c>
      <c r="ATG1" s="499" t="str">
        <f t="shared" si="19"/>
        <v/>
      </c>
      <c r="ATH1" s="499" t="str">
        <f t="shared" si="19"/>
        <v/>
      </c>
      <c r="ATI1" s="499" t="str">
        <f t="shared" si="19"/>
        <v/>
      </c>
      <c r="ATJ1" s="499" t="str">
        <f t="shared" si="19"/>
        <v/>
      </c>
      <c r="ATK1" s="499" t="str">
        <f t="shared" si="19"/>
        <v/>
      </c>
      <c r="ATL1" s="499" t="str">
        <f t="shared" si="19"/>
        <v/>
      </c>
      <c r="ATM1" s="499" t="str">
        <f t="shared" si="19"/>
        <v/>
      </c>
      <c r="ATN1" s="499" t="str">
        <f t="shared" si="19"/>
        <v/>
      </c>
      <c r="ATO1" s="499" t="str">
        <f t="shared" si="19"/>
        <v/>
      </c>
      <c r="ATP1" s="499" t="str">
        <f t="shared" si="19"/>
        <v/>
      </c>
      <c r="ATQ1" s="499" t="str">
        <f t="shared" si="19"/>
        <v/>
      </c>
      <c r="ATR1" s="499" t="str">
        <f t="shared" si="19"/>
        <v/>
      </c>
      <c r="ATS1" s="499" t="str">
        <f t="shared" si="19"/>
        <v/>
      </c>
      <c r="ATT1" s="499" t="str">
        <f t="shared" si="19"/>
        <v/>
      </c>
      <c r="ATU1" s="499" t="str">
        <f t="shared" si="19"/>
        <v/>
      </c>
      <c r="ATV1" s="499" t="str">
        <f t="shared" si="19"/>
        <v/>
      </c>
      <c r="ATW1" s="499" t="str">
        <f t="shared" si="19"/>
        <v/>
      </c>
      <c r="ATX1" s="499" t="str">
        <f t="shared" si="19"/>
        <v/>
      </c>
      <c r="ATY1" s="499" t="str">
        <f t="shared" si="19"/>
        <v/>
      </c>
      <c r="ATZ1" s="499" t="str">
        <f t="shared" si="19"/>
        <v/>
      </c>
      <c r="AUA1" s="499" t="str">
        <f t="shared" si="19"/>
        <v/>
      </c>
      <c r="AUB1" s="499" t="str">
        <f t="shared" si="19"/>
        <v/>
      </c>
      <c r="AUC1" s="499" t="str">
        <f t="shared" si="19"/>
        <v/>
      </c>
      <c r="AUD1" s="499" t="str">
        <f t="shared" si="19"/>
        <v/>
      </c>
      <c r="AUE1" s="499" t="str">
        <f t="shared" si="19"/>
        <v/>
      </c>
      <c r="AUF1" s="499" t="str">
        <f t="shared" si="19"/>
        <v/>
      </c>
      <c r="AUG1" s="499" t="str">
        <f t="shared" si="19"/>
        <v/>
      </c>
      <c r="AUH1" s="499" t="str">
        <f t="shared" si="19"/>
        <v/>
      </c>
      <c r="AUI1" s="499" t="str">
        <f t="shared" si="19"/>
        <v/>
      </c>
      <c r="AUJ1" s="499" t="str">
        <f t="shared" si="19"/>
        <v/>
      </c>
      <c r="AUK1" s="499" t="str">
        <f t="shared" si="19"/>
        <v/>
      </c>
      <c r="AUL1" s="499" t="str">
        <f t="shared" si="19"/>
        <v/>
      </c>
      <c r="AUM1" s="499" t="str">
        <f t="shared" si="19"/>
        <v/>
      </c>
      <c r="AUN1" s="499" t="str">
        <f t="shared" si="19"/>
        <v/>
      </c>
      <c r="AUO1" s="499" t="str">
        <f t="shared" si="19"/>
        <v/>
      </c>
      <c r="AUP1" s="499" t="str">
        <f t="shared" si="19"/>
        <v/>
      </c>
      <c r="AUQ1" s="499" t="str">
        <f t="shared" si="19"/>
        <v/>
      </c>
      <c r="AUR1" s="499" t="str">
        <f t="shared" si="19"/>
        <v/>
      </c>
      <c r="AUS1" s="499" t="str">
        <f t="shared" si="19"/>
        <v/>
      </c>
      <c r="AUT1" s="499" t="str">
        <f t="shared" si="19"/>
        <v/>
      </c>
      <c r="AUU1" s="499" t="str">
        <f t="shared" si="19"/>
        <v/>
      </c>
      <c r="AUV1" s="499" t="str">
        <f t="shared" si="19"/>
        <v/>
      </c>
      <c r="AUW1" s="499" t="str">
        <f t="shared" si="19"/>
        <v/>
      </c>
      <c r="AUX1" s="499" t="str">
        <f t="shared" si="19"/>
        <v/>
      </c>
      <c r="AUY1" s="499" t="str">
        <f t="shared" si="19"/>
        <v/>
      </c>
      <c r="AUZ1" s="499" t="str">
        <f t="shared" si="19"/>
        <v/>
      </c>
      <c r="AVA1" s="499" t="str">
        <f t="shared" si="19"/>
        <v/>
      </c>
      <c r="AVB1" s="499" t="str">
        <f t="shared" si="19"/>
        <v/>
      </c>
      <c r="AVC1" s="499" t="str">
        <f t="shared" ref="AVC1:AXN1" si="20">IF(AVC13^2*AVC12=0,
"",
AVC13^2*AVC12)</f>
        <v/>
      </c>
      <c r="AVD1" s="499" t="str">
        <f t="shared" si="20"/>
        <v/>
      </c>
      <c r="AVE1" s="499" t="str">
        <f t="shared" si="20"/>
        <v/>
      </c>
      <c r="AVF1" s="499" t="str">
        <f t="shared" si="20"/>
        <v/>
      </c>
      <c r="AVG1" s="499" t="str">
        <f t="shared" si="20"/>
        <v/>
      </c>
      <c r="AVH1" s="499" t="str">
        <f t="shared" si="20"/>
        <v/>
      </c>
      <c r="AVI1" s="499" t="str">
        <f t="shared" si="20"/>
        <v/>
      </c>
      <c r="AVJ1" s="499" t="str">
        <f t="shared" si="20"/>
        <v/>
      </c>
      <c r="AVK1" s="499" t="str">
        <f t="shared" si="20"/>
        <v/>
      </c>
      <c r="AVL1" s="499" t="str">
        <f t="shared" si="20"/>
        <v/>
      </c>
      <c r="AVM1" s="499" t="str">
        <f t="shared" si="20"/>
        <v/>
      </c>
      <c r="AVN1" s="499" t="str">
        <f t="shared" si="20"/>
        <v/>
      </c>
      <c r="AVO1" s="499" t="str">
        <f t="shared" si="20"/>
        <v/>
      </c>
      <c r="AVP1" s="499" t="str">
        <f t="shared" si="20"/>
        <v/>
      </c>
      <c r="AVQ1" s="499" t="str">
        <f t="shared" si="20"/>
        <v/>
      </c>
      <c r="AVR1" s="499" t="str">
        <f t="shared" si="20"/>
        <v/>
      </c>
      <c r="AVS1" s="499" t="str">
        <f t="shared" si="20"/>
        <v/>
      </c>
      <c r="AVT1" s="499" t="str">
        <f t="shared" si="20"/>
        <v/>
      </c>
      <c r="AVU1" s="499" t="str">
        <f t="shared" si="20"/>
        <v/>
      </c>
      <c r="AVV1" s="499" t="str">
        <f t="shared" si="20"/>
        <v/>
      </c>
      <c r="AVW1" s="499" t="str">
        <f t="shared" si="20"/>
        <v/>
      </c>
      <c r="AVX1" s="499" t="str">
        <f t="shared" si="20"/>
        <v/>
      </c>
      <c r="AVY1" s="499" t="str">
        <f t="shared" si="20"/>
        <v/>
      </c>
      <c r="AVZ1" s="499" t="str">
        <f t="shared" si="20"/>
        <v/>
      </c>
      <c r="AWA1" s="499" t="str">
        <f t="shared" si="20"/>
        <v/>
      </c>
      <c r="AWB1" s="499" t="str">
        <f t="shared" si="20"/>
        <v/>
      </c>
      <c r="AWC1" s="499" t="str">
        <f t="shared" si="20"/>
        <v/>
      </c>
      <c r="AWD1" s="499" t="str">
        <f t="shared" si="20"/>
        <v/>
      </c>
      <c r="AWE1" s="499" t="str">
        <f t="shared" si="20"/>
        <v/>
      </c>
      <c r="AWF1" s="499" t="str">
        <f t="shared" si="20"/>
        <v/>
      </c>
      <c r="AWG1" s="499" t="str">
        <f t="shared" si="20"/>
        <v/>
      </c>
      <c r="AWH1" s="499" t="str">
        <f t="shared" si="20"/>
        <v/>
      </c>
      <c r="AWI1" s="499" t="str">
        <f t="shared" si="20"/>
        <v/>
      </c>
      <c r="AWJ1" s="499" t="str">
        <f t="shared" si="20"/>
        <v/>
      </c>
      <c r="AWK1" s="499" t="str">
        <f t="shared" si="20"/>
        <v/>
      </c>
      <c r="AWL1" s="499" t="str">
        <f t="shared" si="20"/>
        <v/>
      </c>
      <c r="AWM1" s="499" t="str">
        <f t="shared" si="20"/>
        <v/>
      </c>
      <c r="AWN1" s="499" t="str">
        <f t="shared" si="20"/>
        <v/>
      </c>
      <c r="AWO1" s="499" t="str">
        <f t="shared" si="20"/>
        <v/>
      </c>
      <c r="AWP1" s="499" t="str">
        <f t="shared" si="20"/>
        <v/>
      </c>
      <c r="AWQ1" s="499" t="str">
        <f t="shared" si="20"/>
        <v/>
      </c>
      <c r="AWR1" s="499" t="str">
        <f t="shared" si="20"/>
        <v/>
      </c>
      <c r="AWS1" s="499" t="str">
        <f t="shared" si="20"/>
        <v/>
      </c>
      <c r="AWT1" s="499" t="str">
        <f t="shared" si="20"/>
        <v/>
      </c>
      <c r="AWU1" s="499" t="str">
        <f t="shared" si="20"/>
        <v/>
      </c>
      <c r="AWV1" s="499" t="str">
        <f t="shared" si="20"/>
        <v/>
      </c>
      <c r="AWW1" s="499" t="str">
        <f t="shared" si="20"/>
        <v/>
      </c>
      <c r="AWX1" s="499" t="str">
        <f t="shared" si="20"/>
        <v/>
      </c>
      <c r="AWY1" s="499" t="str">
        <f t="shared" si="20"/>
        <v/>
      </c>
      <c r="AWZ1" s="499" t="str">
        <f t="shared" si="20"/>
        <v/>
      </c>
      <c r="AXA1" s="499" t="str">
        <f t="shared" si="20"/>
        <v/>
      </c>
      <c r="AXB1" s="499" t="str">
        <f t="shared" si="20"/>
        <v/>
      </c>
      <c r="AXC1" s="499" t="str">
        <f t="shared" si="20"/>
        <v/>
      </c>
      <c r="AXD1" s="499" t="str">
        <f t="shared" si="20"/>
        <v/>
      </c>
      <c r="AXE1" s="499" t="str">
        <f t="shared" si="20"/>
        <v/>
      </c>
      <c r="AXF1" s="499" t="str">
        <f t="shared" si="20"/>
        <v/>
      </c>
      <c r="AXG1" s="499" t="str">
        <f t="shared" si="20"/>
        <v/>
      </c>
      <c r="AXH1" s="499" t="str">
        <f t="shared" si="20"/>
        <v/>
      </c>
      <c r="AXI1" s="499" t="str">
        <f t="shared" si="20"/>
        <v/>
      </c>
      <c r="AXJ1" s="499" t="str">
        <f t="shared" si="20"/>
        <v/>
      </c>
      <c r="AXK1" s="499" t="str">
        <f t="shared" si="20"/>
        <v/>
      </c>
      <c r="AXL1" s="499" t="str">
        <f t="shared" si="20"/>
        <v/>
      </c>
      <c r="AXM1" s="499" t="str">
        <f t="shared" si="20"/>
        <v/>
      </c>
      <c r="AXN1" s="499" t="str">
        <f t="shared" si="20"/>
        <v/>
      </c>
      <c r="AXO1" s="499" t="str">
        <f t="shared" ref="AXO1:AZZ1" si="21">IF(AXO13^2*AXO12=0,
"",
AXO13^2*AXO12)</f>
        <v/>
      </c>
      <c r="AXP1" s="499" t="str">
        <f t="shared" si="21"/>
        <v/>
      </c>
      <c r="AXQ1" s="499" t="str">
        <f t="shared" si="21"/>
        <v/>
      </c>
      <c r="AXR1" s="499" t="str">
        <f t="shared" si="21"/>
        <v/>
      </c>
      <c r="AXS1" s="499" t="str">
        <f t="shared" si="21"/>
        <v/>
      </c>
      <c r="AXT1" s="499" t="str">
        <f t="shared" si="21"/>
        <v/>
      </c>
      <c r="AXU1" s="499" t="str">
        <f t="shared" si="21"/>
        <v/>
      </c>
      <c r="AXV1" s="499" t="str">
        <f t="shared" si="21"/>
        <v/>
      </c>
      <c r="AXW1" s="499" t="str">
        <f t="shared" si="21"/>
        <v/>
      </c>
      <c r="AXX1" s="499" t="str">
        <f t="shared" si="21"/>
        <v/>
      </c>
      <c r="AXY1" s="499" t="str">
        <f t="shared" si="21"/>
        <v/>
      </c>
      <c r="AXZ1" s="499" t="str">
        <f t="shared" si="21"/>
        <v/>
      </c>
      <c r="AYA1" s="499" t="str">
        <f t="shared" si="21"/>
        <v/>
      </c>
      <c r="AYB1" s="499" t="str">
        <f t="shared" si="21"/>
        <v/>
      </c>
      <c r="AYC1" s="499" t="str">
        <f t="shared" si="21"/>
        <v/>
      </c>
      <c r="AYD1" s="499" t="str">
        <f t="shared" si="21"/>
        <v/>
      </c>
      <c r="AYE1" s="499" t="str">
        <f t="shared" si="21"/>
        <v/>
      </c>
      <c r="AYF1" s="499" t="str">
        <f t="shared" si="21"/>
        <v/>
      </c>
      <c r="AYG1" s="499" t="str">
        <f t="shared" si="21"/>
        <v/>
      </c>
      <c r="AYH1" s="499" t="str">
        <f t="shared" si="21"/>
        <v/>
      </c>
      <c r="AYI1" s="499" t="str">
        <f t="shared" si="21"/>
        <v/>
      </c>
      <c r="AYJ1" s="499" t="str">
        <f t="shared" si="21"/>
        <v/>
      </c>
      <c r="AYK1" s="499" t="str">
        <f t="shared" si="21"/>
        <v/>
      </c>
      <c r="AYL1" s="499" t="str">
        <f t="shared" si="21"/>
        <v/>
      </c>
      <c r="AYM1" s="499" t="str">
        <f t="shared" si="21"/>
        <v/>
      </c>
      <c r="AYN1" s="499" t="str">
        <f t="shared" si="21"/>
        <v/>
      </c>
      <c r="AYO1" s="499" t="str">
        <f t="shared" si="21"/>
        <v/>
      </c>
      <c r="AYP1" s="499" t="str">
        <f t="shared" si="21"/>
        <v/>
      </c>
      <c r="AYQ1" s="499" t="str">
        <f t="shared" si="21"/>
        <v/>
      </c>
      <c r="AYR1" s="499" t="str">
        <f t="shared" si="21"/>
        <v/>
      </c>
      <c r="AYS1" s="499" t="str">
        <f t="shared" si="21"/>
        <v/>
      </c>
      <c r="AYT1" s="499" t="str">
        <f t="shared" si="21"/>
        <v/>
      </c>
      <c r="AYU1" s="499" t="str">
        <f t="shared" si="21"/>
        <v/>
      </c>
      <c r="AYV1" s="499" t="str">
        <f t="shared" si="21"/>
        <v/>
      </c>
      <c r="AYW1" s="499" t="str">
        <f t="shared" si="21"/>
        <v/>
      </c>
      <c r="AYX1" s="499" t="str">
        <f t="shared" si="21"/>
        <v/>
      </c>
      <c r="AYY1" s="499" t="str">
        <f t="shared" si="21"/>
        <v/>
      </c>
      <c r="AYZ1" s="499" t="str">
        <f t="shared" si="21"/>
        <v/>
      </c>
      <c r="AZA1" s="499" t="str">
        <f t="shared" si="21"/>
        <v/>
      </c>
      <c r="AZB1" s="499" t="str">
        <f t="shared" si="21"/>
        <v/>
      </c>
      <c r="AZC1" s="499" t="str">
        <f t="shared" si="21"/>
        <v/>
      </c>
      <c r="AZD1" s="499" t="str">
        <f t="shared" si="21"/>
        <v/>
      </c>
      <c r="AZE1" s="499" t="str">
        <f t="shared" si="21"/>
        <v/>
      </c>
      <c r="AZF1" s="499" t="str">
        <f t="shared" si="21"/>
        <v/>
      </c>
      <c r="AZG1" s="499" t="str">
        <f t="shared" si="21"/>
        <v/>
      </c>
      <c r="AZH1" s="499" t="str">
        <f t="shared" si="21"/>
        <v/>
      </c>
      <c r="AZI1" s="499" t="str">
        <f t="shared" si="21"/>
        <v/>
      </c>
      <c r="AZJ1" s="499" t="str">
        <f t="shared" si="21"/>
        <v/>
      </c>
      <c r="AZK1" s="499" t="str">
        <f t="shared" si="21"/>
        <v/>
      </c>
      <c r="AZL1" s="499" t="str">
        <f t="shared" si="21"/>
        <v/>
      </c>
      <c r="AZM1" s="499" t="str">
        <f t="shared" si="21"/>
        <v/>
      </c>
      <c r="AZN1" s="499" t="str">
        <f t="shared" si="21"/>
        <v/>
      </c>
      <c r="AZO1" s="499" t="str">
        <f t="shared" si="21"/>
        <v/>
      </c>
      <c r="AZP1" s="499" t="str">
        <f t="shared" si="21"/>
        <v/>
      </c>
      <c r="AZQ1" s="499" t="str">
        <f t="shared" si="21"/>
        <v/>
      </c>
      <c r="AZR1" s="499" t="str">
        <f t="shared" si="21"/>
        <v/>
      </c>
      <c r="AZS1" s="499" t="str">
        <f t="shared" si="21"/>
        <v/>
      </c>
      <c r="AZT1" s="499" t="str">
        <f t="shared" si="21"/>
        <v/>
      </c>
      <c r="AZU1" s="499" t="str">
        <f t="shared" si="21"/>
        <v/>
      </c>
      <c r="AZV1" s="499" t="str">
        <f t="shared" si="21"/>
        <v/>
      </c>
      <c r="AZW1" s="499" t="str">
        <f t="shared" si="21"/>
        <v/>
      </c>
      <c r="AZX1" s="499" t="str">
        <f t="shared" si="21"/>
        <v/>
      </c>
      <c r="AZY1" s="499" t="str">
        <f t="shared" si="21"/>
        <v/>
      </c>
      <c r="AZZ1" s="499" t="str">
        <f t="shared" si="21"/>
        <v/>
      </c>
      <c r="BAA1" s="499" t="str">
        <f t="shared" ref="BAA1:BCL1" si="22">IF(BAA13^2*BAA12=0,
"",
BAA13^2*BAA12)</f>
        <v/>
      </c>
      <c r="BAB1" s="499" t="str">
        <f t="shared" si="22"/>
        <v/>
      </c>
      <c r="BAC1" s="499" t="str">
        <f t="shared" si="22"/>
        <v/>
      </c>
      <c r="BAD1" s="499" t="str">
        <f t="shared" si="22"/>
        <v/>
      </c>
      <c r="BAE1" s="499" t="str">
        <f t="shared" si="22"/>
        <v/>
      </c>
      <c r="BAF1" s="499" t="str">
        <f t="shared" si="22"/>
        <v/>
      </c>
      <c r="BAG1" s="499" t="str">
        <f t="shared" si="22"/>
        <v/>
      </c>
      <c r="BAH1" s="499" t="str">
        <f t="shared" si="22"/>
        <v/>
      </c>
      <c r="BAI1" s="499" t="str">
        <f t="shared" si="22"/>
        <v/>
      </c>
      <c r="BAJ1" s="499" t="str">
        <f t="shared" si="22"/>
        <v/>
      </c>
      <c r="BAK1" s="499" t="str">
        <f t="shared" si="22"/>
        <v/>
      </c>
      <c r="BAL1" s="499" t="str">
        <f t="shared" si="22"/>
        <v/>
      </c>
      <c r="BAM1" s="499" t="str">
        <f t="shared" si="22"/>
        <v/>
      </c>
      <c r="BAN1" s="499" t="str">
        <f t="shared" si="22"/>
        <v/>
      </c>
      <c r="BAO1" s="499" t="str">
        <f t="shared" si="22"/>
        <v/>
      </c>
      <c r="BAP1" s="499" t="str">
        <f t="shared" si="22"/>
        <v/>
      </c>
      <c r="BAQ1" s="499" t="str">
        <f t="shared" si="22"/>
        <v/>
      </c>
      <c r="BAR1" s="499" t="str">
        <f t="shared" si="22"/>
        <v/>
      </c>
      <c r="BAS1" s="499" t="str">
        <f t="shared" si="22"/>
        <v/>
      </c>
      <c r="BAT1" s="499" t="str">
        <f t="shared" si="22"/>
        <v/>
      </c>
      <c r="BAU1" s="499" t="str">
        <f t="shared" si="22"/>
        <v/>
      </c>
      <c r="BAV1" s="499" t="str">
        <f t="shared" si="22"/>
        <v/>
      </c>
      <c r="BAW1" s="499" t="str">
        <f t="shared" si="22"/>
        <v/>
      </c>
      <c r="BAX1" s="499" t="str">
        <f t="shared" si="22"/>
        <v/>
      </c>
      <c r="BAY1" s="499" t="str">
        <f t="shared" si="22"/>
        <v/>
      </c>
      <c r="BAZ1" s="499" t="str">
        <f t="shared" si="22"/>
        <v/>
      </c>
      <c r="BBA1" s="499" t="str">
        <f t="shared" si="22"/>
        <v/>
      </c>
      <c r="BBB1" s="499" t="str">
        <f t="shared" si="22"/>
        <v/>
      </c>
      <c r="BBC1" s="499" t="str">
        <f t="shared" si="22"/>
        <v/>
      </c>
      <c r="BBD1" s="499" t="str">
        <f t="shared" si="22"/>
        <v/>
      </c>
      <c r="BBE1" s="499" t="str">
        <f t="shared" si="22"/>
        <v/>
      </c>
      <c r="BBF1" s="499" t="str">
        <f t="shared" si="22"/>
        <v/>
      </c>
      <c r="BBG1" s="499" t="str">
        <f t="shared" si="22"/>
        <v/>
      </c>
      <c r="BBH1" s="499" t="str">
        <f t="shared" si="22"/>
        <v/>
      </c>
      <c r="BBI1" s="499" t="str">
        <f t="shared" si="22"/>
        <v/>
      </c>
      <c r="BBJ1" s="499" t="str">
        <f t="shared" si="22"/>
        <v/>
      </c>
      <c r="BBK1" s="499" t="str">
        <f t="shared" si="22"/>
        <v/>
      </c>
      <c r="BBL1" s="499" t="str">
        <f t="shared" si="22"/>
        <v/>
      </c>
      <c r="BBM1" s="499" t="str">
        <f t="shared" si="22"/>
        <v/>
      </c>
      <c r="BBN1" s="499" t="str">
        <f t="shared" si="22"/>
        <v/>
      </c>
      <c r="BBO1" s="499" t="str">
        <f t="shared" si="22"/>
        <v/>
      </c>
      <c r="BBP1" s="499" t="str">
        <f t="shared" si="22"/>
        <v/>
      </c>
      <c r="BBQ1" s="499" t="str">
        <f t="shared" si="22"/>
        <v/>
      </c>
      <c r="BBR1" s="499" t="str">
        <f t="shared" si="22"/>
        <v/>
      </c>
      <c r="BBS1" s="499" t="str">
        <f t="shared" si="22"/>
        <v/>
      </c>
      <c r="BBT1" s="499" t="str">
        <f t="shared" si="22"/>
        <v/>
      </c>
      <c r="BBU1" s="499" t="str">
        <f t="shared" si="22"/>
        <v/>
      </c>
      <c r="BBV1" s="499" t="str">
        <f t="shared" si="22"/>
        <v/>
      </c>
      <c r="BBW1" s="499" t="str">
        <f t="shared" si="22"/>
        <v/>
      </c>
      <c r="BBX1" s="499" t="str">
        <f t="shared" si="22"/>
        <v/>
      </c>
      <c r="BBY1" s="499" t="str">
        <f t="shared" si="22"/>
        <v/>
      </c>
      <c r="BBZ1" s="499" t="str">
        <f t="shared" si="22"/>
        <v/>
      </c>
      <c r="BCA1" s="499" t="str">
        <f t="shared" si="22"/>
        <v/>
      </c>
      <c r="BCB1" s="499" t="str">
        <f t="shared" si="22"/>
        <v/>
      </c>
      <c r="BCC1" s="499" t="str">
        <f t="shared" si="22"/>
        <v/>
      </c>
      <c r="BCD1" s="499" t="str">
        <f t="shared" si="22"/>
        <v/>
      </c>
      <c r="BCE1" s="499" t="str">
        <f t="shared" si="22"/>
        <v/>
      </c>
      <c r="BCF1" s="499" t="str">
        <f t="shared" si="22"/>
        <v/>
      </c>
      <c r="BCG1" s="499" t="str">
        <f t="shared" si="22"/>
        <v/>
      </c>
      <c r="BCH1" s="499" t="str">
        <f t="shared" si="22"/>
        <v/>
      </c>
      <c r="BCI1" s="499" t="str">
        <f t="shared" si="22"/>
        <v/>
      </c>
      <c r="BCJ1" s="499" t="str">
        <f t="shared" si="22"/>
        <v/>
      </c>
      <c r="BCK1" s="499" t="str">
        <f t="shared" si="22"/>
        <v/>
      </c>
      <c r="BCL1" s="499" t="str">
        <f t="shared" si="22"/>
        <v/>
      </c>
      <c r="BCM1" s="499" t="str">
        <f t="shared" ref="BCM1:BEX1" si="23">IF(BCM13^2*BCM12=0,
"",
BCM13^2*BCM12)</f>
        <v/>
      </c>
      <c r="BCN1" s="499" t="str">
        <f t="shared" si="23"/>
        <v/>
      </c>
      <c r="BCO1" s="499" t="str">
        <f t="shared" si="23"/>
        <v/>
      </c>
      <c r="BCP1" s="499" t="str">
        <f t="shared" si="23"/>
        <v/>
      </c>
      <c r="BCQ1" s="499" t="str">
        <f t="shared" si="23"/>
        <v/>
      </c>
      <c r="BCR1" s="499" t="str">
        <f t="shared" si="23"/>
        <v/>
      </c>
      <c r="BCS1" s="499" t="str">
        <f t="shared" si="23"/>
        <v/>
      </c>
      <c r="BCT1" s="499" t="str">
        <f t="shared" si="23"/>
        <v/>
      </c>
      <c r="BCU1" s="499" t="str">
        <f t="shared" si="23"/>
        <v/>
      </c>
      <c r="BCV1" s="499" t="str">
        <f t="shared" si="23"/>
        <v/>
      </c>
      <c r="BCW1" s="499" t="str">
        <f t="shared" si="23"/>
        <v/>
      </c>
      <c r="BCX1" s="499" t="str">
        <f t="shared" si="23"/>
        <v/>
      </c>
      <c r="BCY1" s="499" t="str">
        <f t="shared" si="23"/>
        <v/>
      </c>
      <c r="BCZ1" s="499" t="str">
        <f t="shared" si="23"/>
        <v/>
      </c>
      <c r="BDA1" s="499" t="str">
        <f t="shared" si="23"/>
        <v/>
      </c>
      <c r="BDB1" s="499" t="str">
        <f t="shared" si="23"/>
        <v/>
      </c>
      <c r="BDC1" s="499" t="str">
        <f t="shared" si="23"/>
        <v/>
      </c>
      <c r="BDD1" s="499" t="str">
        <f t="shared" si="23"/>
        <v/>
      </c>
      <c r="BDE1" s="499" t="str">
        <f t="shared" si="23"/>
        <v/>
      </c>
      <c r="BDF1" s="499" t="str">
        <f t="shared" si="23"/>
        <v/>
      </c>
      <c r="BDG1" s="499" t="str">
        <f t="shared" si="23"/>
        <v/>
      </c>
      <c r="BDH1" s="499" t="str">
        <f t="shared" si="23"/>
        <v/>
      </c>
      <c r="BDI1" s="499" t="str">
        <f t="shared" si="23"/>
        <v/>
      </c>
      <c r="BDJ1" s="499" t="str">
        <f t="shared" si="23"/>
        <v/>
      </c>
      <c r="BDK1" s="499" t="str">
        <f t="shared" si="23"/>
        <v/>
      </c>
      <c r="BDL1" s="499" t="str">
        <f t="shared" si="23"/>
        <v/>
      </c>
      <c r="BDM1" s="499" t="str">
        <f t="shared" si="23"/>
        <v/>
      </c>
      <c r="BDN1" s="499" t="str">
        <f t="shared" si="23"/>
        <v/>
      </c>
      <c r="BDO1" s="499" t="str">
        <f t="shared" si="23"/>
        <v/>
      </c>
      <c r="BDP1" s="499" t="str">
        <f t="shared" si="23"/>
        <v/>
      </c>
      <c r="BDQ1" s="499" t="str">
        <f t="shared" si="23"/>
        <v/>
      </c>
      <c r="BDR1" s="499" t="str">
        <f t="shared" si="23"/>
        <v/>
      </c>
      <c r="BDS1" s="499" t="str">
        <f t="shared" si="23"/>
        <v/>
      </c>
      <c r="BDT1" s="499" t="str">
        <f t="shared" si="23"/>
        <v/>
      </c>
      <c r="BDU1" s="499" t="str">
        <f t="shared" si="23"/>
        <v/>
      </c>
      <c r="BDV1" s="499" t="str">
        <f t="shared" si="23"/>
        <v/>
      </c>
      <c r="BDW1" s="499" t="str">
        <f t="shared" si="23"/>
        <v/>
      </c>
      <c r="BDX1" s="499" t="str">
        <f t="shared" si="23"/>
        <v/>
      </c>
      <c r="BDY1" s="499" t="str">
        <f t="shared" si="23"/>
        <v/>
      </c>
      <c r="BDZ1" s="499" t="str">
        <f t="shared" si="23"/>
        <v/>
      </c>
      <c r="BEA1" s="499" t="str">
        <f t="shared" si="23"/>
        <v/>
      </c>
      <c r="BEB1" s="499" t="str">
        <f t="shared" si="23"/>
        <v/>
      </c>
      <c r="BEC1" s="499" t="str">
        <f t="shared" si="23"/>
        <v/>
      </c>
      <c r="BED1" s="499" t="str">
        <f t="shared" si="23"/>
        <v/>
      </c>
      <c r="BEE1" s="499" t="str">
        <f t="shared" si="23"/>
        <v/>
      </c>
      <c r="BEF1" s="499" t="str">
        <f t="shared" si="23"/>
        <v/>
      </c>
      <c r="BEG1" s="499" t="str">
        <f t="shared" si="23"/>
        <v/>
      </c>
      <c r="BEH1" s="499" t="str">
        <f t="shared" si="23"/>
        <v/>
      </c>
      <c r="BEI1" s="499" t="str">
        <f t="shared" si="23"/>
        <v/>
      </c>
      <c r="BEJ1" s="499" t="str">
        <f t="shared" si="23"/>
        <v/>
      </c>
      <c r="BEK1" s="499" t="str">
        <f t="shared" si="23"/>
        <v/>
      </c>
      <c r="BEL1" s="499" t="str">
        <f t="shared" si="23"/>
        <v/>
      </c>
      <c r="BEM1" s="499" t="str">
        <f t="shared" si="23"/>
        <v/>
      </c>
      <c r="BEN1" s="499" t="str">
        <f t="shared" si="23"/>
        <v/>
      </c>
      <c r="BEO1" s="499" t="str">
        <f t="shared" si="23"/>
        <v/>
      </c>
      <c r="BEP1" s="499" t="str">
        <f t="shared" si="23"/>
        <v/>
      </c>
      <c r="BEQ1" s="499" t="str">
        <f t="shared" si="23"/>
        <v/>
      </c>
      <c r="BER1" s="499" t="str">
        <f t="shared" si="23"/>
        <v/>
      </c>
      <c r="BES1" s="499" t="str">
        <f t="shared" si="23"/>
        <v/>
      </c>
      <c r="BET1" s="499" t="str">
        <f t="shared" si="23"/>
        <v/>
      </c>
      <c r="BEU1" s="499" t="str">
        <f t="shared" si="23"/>
        <v/>
      </c>
      <c r="BEV1" s="499" t="str">
        <f t="shared" si="23"/>
        <v/>
      </c>
      <c r="BEW1" s="499" t="str">
        <f t="shared" si="23"/>
        <v/>
      </c>
      <c r="BEX1" s="499" t="str">
        <f t="shared" si="23"/>
        <v/>
      </c>
      <c r="BEY1" s="499" t="str">
        <f t="shared" ref="BEY1:BHJ1" si="24">IF(BEY13^2*BEY12=0,
"",
BEY13^2*BEY12)</f>
        <v/>
      </c>
      <c r="BEZ1" s="499" t="str">
        <f t="shared" si="24"/>
        <v/>
      </c>
      <c r="BFA1" s="499" t="str">
        <f t="shared" si="24"/>
        <v/>
      </c>
      <c r="BFB1" s="499" t="str">
        <f t="shared" si="24"/>
        <v/>
      </c>
      <c r="BFC1" s="499" t="str">
        <f t="shared" si="24"/>
        <v/>
      </c>
      <c r="BFD1" s="499" t="str">
        <f t="shared" si="24"/>
        <v/>
      </c>
      <c r="BFE1" s="499" t="str">
        <f t="shared" si="24"/>
        <v/>
      </c>
      <c r="BFF1" s="499" t="str">
        <f t="shared" si="24"/>
        <v/>
      </c>
      <c r="BFG1" s="499" t="str">
        <f t="shared" si="24"/>
        <v/>
      </c>
      <c r="BFH1" s="499" t="str">
        <f t="shared" si="24"/>
        <v/>
      </c>
      <c r="BFI1" s="499" t="str">
        <f t="shared" si="24"/>
        <v/>
      </c>
      <c r="BFJ1" s="499" t="str">
        <f t="shared" si="24"/>
        <v/>
      </c>
      <c r="BFK1" s="499" t="str">
        <f t="shared" si="24"/>
        <v/>
      </c>
      <c r="BFL1" s="499" t="str">
        <f t="shared" si="24"/>
        <v/>
      </c>
      <c r="BFM1" s="499" t="str">
        <f t="shared" si="24"/>
        <v/>
      </c>
      <c r="BFN1" s="499" t="str">
        <f t="shared" si="24"/>
        <v/>
      </c>
      <c r="BFO1" s="499" t="str">
        <f t="shared" si="24"/>
        <v/>
      </c>
      <c r="BFP1" s="499" t="str">
        <f t="shared" si="24"/>
        <v/>
      </c>
      <c r="BFQ1" s="499" t="str">
        <f t="shared" si="24"/>
        <v/>
      </c>
      <c r="BFR1" s="499" t="str">
        <f t="shared" si="24"/>
        <v/>
      </c>
      <c r="BFS1" s="499" t="str">
        <f t="shared" si="24"/>
        <v/>
      </c>
      <c r="BFT1" s="499" t="str">
        <f t="shared" si="24"/>
        <v/>
      </c>
      <c r="BFU1" s="499" t="str">
        <f t="shared" si="24"/>
        <v/>
      </c>
      <c r="BFV1" s="499" t="str">
        <f t="shared" si="24"/>
        <v/>
      </c>
      <c r="BFW1" s="499" t="str">
        <f t="shared" si="24"/>
        <v/>
      </c>
      <c r="BFX1" s="499" t="str">
        <f t="shared" si="24"/>
        <v/>
      </c>
      <c r="BFY1" s="499" t="str">
        <f t="shared" si="24"/>
        <v/>
      </c>
      <c r="BFZ1" s="499" t="str">
        <f t="shared" si="24"/>
        <v/>
      </c>
      <c r="BGA1" s="499" t="str">
        <f t="shared" si="24"/>
        <v/>
      </c>
      <c r="BGB1" s="499" t="str">
        <f t="shared" si="24"/>
        <v/>
      </c>
      <c r="BGC1" s="499" t="str">
        <f t="shared" si="24"/>
        <v/>
      </c>
      <c r="BGD1" s="499" t="str">
        <f t="shared" si="24"/>
        <v/>
      </c>
      <c r="BGE1" s="499" t="str">
        <f t="shared" si="24"/>
        <v/>
      </c>
      <c r="BGF1" s="499" t="str">
        <f t="shared" si="24"/>
        <v/>
      </c>
      <c r="BGG1" s="499" t="str">
        <f t="shared" si="24"/>
        <v/>
      </c>
      <c r="BGH1" s="499" t="str">
        <f t="shared" si="24"/>
        <v/>
      </c>
      <c r="BGI1" s="499" t="str">
        <f t="shared" si="24"/>
        <v/>
      </c>
      <c r="BGJ1" s="499" t="str">
        <f t="shared" si="24"/>
        <v/>
      </c>
      <c r="BGK1" s="499" t="str">
        <f t="shared" si="24"/>
        <v/>
      </c>
      <c r="BGL1" s="499" t="str">
        <f t="shared" si="24"/>
        <v/>
      </c>
      <c r="BGM1" s="499" t="str">
        <f t="shared" si="24"/>
        <v/>
      </c>
      <c r="BGN1" s="499" t="str">
        <f t="shared" si="24"/>
        <v/>
      </c>
      <c r="BGO1" s="499" t="str">
        <f t="shared" si="24"/>
        <v/>
      </c>
      <c r="BGP1" s="499" t="str">
        <f t="shared" si="24"/>
        <v/>
      </c>
      <c r="BGQ1" s="499" t="str">
        <f t="shared" si="24"/>
        <v/>
      </c>
      <c r="BGR1" s="499" t="str">
        <f t="shared" si="24"/>
        <v/>
      </c>
      <c r="BGS1" s="499" t="str">
        <f t="shared" si="24"/>
        <v/>
      </c>
      <c r="BGT1" s="499" t="str">
        <f t="shared" si="24"/>
        <v/>
      </c>
      <c r="BGU1" s="499" t="str">
        <f t="shared" si="24"/>
        <v/>
      </c>
      <c r="BGV1" s="499" t="str">
        <f t="shared" si="24"/>
        <v/>
      </c>
      <c r="BGW1" s="499" t="str">
        <f t="shared" si="24"/>
        <v/>
      </c>
      <c r="BGX1" s="499" t="str">
        <f t="shared" si="24"/>
        <v/>
      </c>
      <c r="BGY1" s="499" t="str">
        <f t="shared" si="24"/>
        <v/>
      </c>
      <c r="BGZ1" s="499" t="str">
        <f t="shared" si="24"/>
        <v/>
      </c>
      <c r="BHA1" s="499" t="str">
        <f t="shared" si="24"/>
        <v/>
      </c>
      <c r="BHB1" s="499" t="str">
        <f t="shared" si="24"/>
        <v/>
      </c>
      <c r="BHC1" s="499" t="str">
        <f t="shared" si="24"/>
        <v/>
      </c>
      <c r="BHD1" s="499" t="str">
        <f t="shared" si="24"/>
        <v/>
      </c>
      <c r="BHE1" s="499" t="str">
        <f t="shared" si="24"/>
        <v/>
      </c>
      <c r="BHF1" s="499" t="str">
        <f t="shared" si="24"/>
        <v/>
      </c>
      <c r="BHG1" s="499" t="str">
        <f t="shared" si="24"/>
        <v/>
      </c>
      <c r="BHH1" s="499" t="str">
        <f t="shared" si="24"/>
        <v/>
      </c>
      <c r="BHI1" s="499" t="str">
        <f t="shared" si="24"/>
        <v/>
      </c>
      <c r="BHJ1" s="499" t="str">
        <f t="shared" si="24"/>
        <v/>
      </c>
      <c r="BHK1" s="499" t="str">
        <f t="shared" ref="BHK1:BJV1" si="25">IF(BHK13^2*BHK12=0,
"",
BHK13^2*BHK12)</f>
        <v/>
      </c>
      <c r="BHL1" s="499" t="str">
        <f t="shared" si="25"/>
        <v/>
      </c>
      <c r="BHM1" s="499" t="str">
        <f t="shared" si="25"/>
        <v/>
      </c>
      <c r="BHN1" s="499" t="str">
        <f t="shared" si="25"/>
        <v/>
      </c>
      <c r="BHO1" s="499" t="str">
        <f t="shared" si="25"/>
        <v/>
      </c>
      <c r="BHP1" s="499" t="str">
        <f t="shared" si="25"/>
        <v/>
      </c>
      <c r="BHQ1" s="499" t="str">
        <f t="shared" si="25"/>
        <v/>
      </c>
      <c r="BHR1" s="499" t="str">
        <f t="shared" si="25"/>
        <v/>
      </c>
      <c r="BHS1" s="499" t="str">
        <f t="shared" si="25"/>
        <v/>
      </c>
      <c r="BHT1" s="499" t="str">
        <f t="shared" si="25"/>
        <v/>
      </c>
      <c r="BHU1" s="499" t="str">
        <f t="shared" si="25"/>
        <v/>
      </c>
      <c r="BHV1" s="499" t="str">
        <f t="shared" si="25"/>
        <v/>
      </c>
      <c r="BHW1" s="499" t="str">
        <f t="shared" si="25"/>
        <v/>
      </c>
      <c r="BHX1" s="499" t="str">
        <f t="shared" si="25"/>
        <v/>
      </c>
      <c r="BHY1" s="499" t="str">
        <f t="shared" si="25"/>
        <v/>
      </c>
      <c r="BHZ1" s="499" t="str">
        <f t="shared" si="25"/>
        <v/>
      </c>
      <c r="BIA1" s="499" t="str">
        <f t="shared" si="25"/>
        <v/>
      </c>
      <c r="BIB1" s="499" t="str">
        <f t="shared" si="25"/>
        <v/>
      </c>
      <c r="BIC1" s="499" t="str">
        <f t="shared" si="25"/>
        <v/>
      </c>
      <c r="BID1" s="499" t="str">
        <f t="shared" si="25"/>
        <v/>
      </c>
      <c r="BIE1" s="499" t="str">
        <f t="shared" si="25"/>
        <v/>
      </c>
      <c r="BIF1" s="499" t="str">
        <f t="shared" si="25"/>
        <v/>
      </c>
      <c r="BIG1" s="499" t="str">
        <f t="shared" si="25"/>
        <v/>
      </c>
      <c r="BIH1" s="499" t="str">
        <f t="shared" si="25"/>
        <v/>
      </c>
      <c r="BII1" s="499" t="str">
        <f t="shared" si="25"/>
        <v/>
      </c>
      <c r="BIJ1" s="499" t="str">
        <f t="shared" si="25"/>
        <v/>
      </c>
      <c r="BIK1" s="499" t="str">
        <f t="shared" si="25"/>
        <v/>
      </c>
      <c r="BIL1" s="499" t="str">
        <f t="shared" si="25"/>
        <v/>
      </c>
      <c r="BIM1" s="499" t="str">
        <f t="shared" si="25"/>
        <v/>
      </c>
      <c r="BIN1" s="499" t="str">
        <f t="shared" si="25"/>
        <v/>
      </c>
      <c r="BIO1" s="499" t="str">
        <f t="shared" si="25"/>
        <v/>
      </c>
      <c r="BIP1" s="499" t="str">
        <f t="shared" si="25"/>
        <v/>
      </c>
      <c r="BIQ1" s="499" t="str">
        <f t="shared" si="25"/>
        <v/>
      </c>
      <c r="BIR1" s="499" t="str">
        <f t="shared" si="25"/>
        <v/>
      </c>
      <c r="BIS1" s="499" t="str">
        <f t="shared" si="25"/>
        <v/>
      </c>
      <c r="BIT1" s="499" t="str">
        <f t="shared" si="25"/>
        <v/>
      </c>
      <c r="BIU1" s="499" t="str">
        <f t="shared" si="25"/>
        <v/>
      </c>
      <c r="BIV1" s="499" t="str">
        <f t="shared" si="25"/>
        <v/>
      </c>
      <c r="BIW1" s="499" t="str">
        <f t="shared" si="25"/>
        <v/>
      </c>
      <c r="BIX1" s="499" t="str">
        <f t="shared" si="25"/>
        <v/>
      </c>
      <c r="BIY1" s="499" t="str">
        <f t="shared" si="25"/>
        <v/>
      </c>
      <c r="BIZ1" s="499" t="str">
        <f t="shared" si="25"/>
        <v/>
      </c>
      <c r="BJA1" s="499" t="str">
        <f t="shared" si="25"/>
        <v/>
      </c>
      <c r="BJB1" s="499" t="str">
        <f t="shared" si="25"/>
        <v/>
      </c>
      <c r="BJC1" s="499" t="str">
        <f t="shared" si="25"/>
        <v/>
      </c>
      <c r="BJD1" s="499" t="str">
        <f t="shared" si="25"/>
        <v/>
      </c>
      <c r="BJE1" s="499" t="str">
        <f t="shared" si="25"/>
        <v/>
      </c>
      <c r="BJF1" s="499" t="str">
        <f t="shared" si="25"/>
        <v/>
      </c>
      <c r="BJG1" s="499" t="str">
        <f t="shared" si="25"/>
        <v/>
      </c>
      <c r="BJH1" s="499" t="str">
        <f t="shared" si="25"/>
        <v/>
      </c>
      <c r="BJI1" s="499" t="str">
        <f t="shared" si="25"/>
        <v/>
      </c>
      <c r="BJJ1" s="499" t="str">
        <f t="shared" si="25"/>
        <v/>
      </c>
      <c r="BJK1" s="499" t="str">
        <f t="shared" si="25"/>
        <v/>
      </c>
      <c r="BJL1" s="499" t="str">
        <f t="shared" si="25"/>
        <v/>
      </c>
      <c r="BJM1" s="499" t="str">
        <f t="shared" si="25"/>
        <v/>
      </c>
      <c r="BJN1" s="499" t="str">
        <f t="shared" si="25"/>
        <v/>
      </c>
      <c r="BJO1" s="499" t="str">
        <f t="shared" si="25"/>
        <v/>
      </c>
      <c r="BJP1" s="499" t="str">
        <f t="shared" si="25"/>
        <v/>
      </c>
      <c r="BJQ1" s="499" t="str">
        <f t="shared" si="25"/>
        <v/>
      </c>
      <c r="BJR1" s="499" t="str">
        <f t="shared" si="25"/>
        <v/>
      </c>
      <c r="BJS1" s="499" t="str">
        <f t="shared" si="25"/>
        <v/>
      </c>
      <c r="BJT1" s="499" t="str">
        <f t="shared" si="25"/>
        <v/>
      </c>
      <c r="BJU1" s="499" t="str">
        <f t="shared" si="25"/>
        <v/>
      </c>
      <c r="BJV1" s="499" t="str">
        <f t="shared" si="25"/>
        <v/>
      </c>
      <c r="BJW1" s="499" t="str">
        <f t="shared" ref="BJW1:BMH1" si="26">IF(BJW13^2*BJW12=0,
"",
BJW13^2*BJW12)</f>
        <v/>
      </c>
      <c r="BJX1" s="499" t="str">
        <f t="shared" si="26"/>
        <v/>
      </c>
      <c r="BJY1" s="499" t="str">
        <f t="shared" si="26"/>
        <v/>
      </c>
      <c r="BJZ1" s="499" t="str">
        <f t="shared" si="26"/>
        <v/>
      </c>
      <c r="BKA1" s="499" t="str">
        <f t="shared" si="26"/>
        <v/>
      </c>
      <c r="BKB1" s="499" t="str">
        <f t="shared" si="26"/>
        <v/>
      </c>
      <c r="BKC1" s="499" t="str">
        <f t="shared" si="26"/>
        <v/>
      </c>
      <c r="BKD1" s="499" t="str">
        <f t="shared" si="26"/>
        <v/>
      </c>
      <c r="BKE1" s="499" t="str">
        <f t="shared" si="26"/>
        <v/>
      </c>
      <c r="BKF1" s="499" t="str">
        <f t="shared" si="26"/>
        <v/>
      </c>
      <c r="BKG1" s="499" t="str">
        <f t="shared" si="26"/>
        <v/>
      </c>
      <c r="BKH1" s="499" t="str">
        <f t="shared" si="26"/>
        <v/>
      </c>
      <c r="BKI1" s="499" t="str">
        <f t="shared" si="26"/>
        <v/>
      </c>
      <c r="BKJ1" s="499" t="str">
        <f t="shared" si="26"/>
        <v/>
      </c>
      <c r="BKK1" s="499" t="str">
        <f t="shared" si="26"/>
        <v/>
      </c>
      <c r="BKL1" s="499" t="str">
        <f t="shared" si="26"/>
        <v/>
      </c>
      <c r="BKM1" s="499" t="str">
        <f t="shared" si="26"/>
        <v/>
      </c>
      <c r="BKN1" s="499" t="str">
        <f t="shared" si="26"/>
        <v/>
      </c>
      <c r="BKO1" s="499" t="str">
        <f t="shared" si="26"/>
        <v/>
      </c>
      <c r="BKP1" s="499" t="str">
        <f t="shared" si="26"/>
        <v/>
      </c>
      <c r="BKQ1" s="499" t="str">
        <f t="shared" si="26"/>
        <v/>
      </c>
      <c r="BKR1" s="499" t="str">
        <f t="shared" si="26"/>
        <v/>
      </c>
      <c r="BKS1" s="499" t="str">
        <f t="shared" si="26"/>
        <v/>
      </c>
      <c r="BKT1" s="499" t="str">
        <f t="shared" si="26"/>
        <v/>
      </c>
      <c r="BKU1" s="499" t="str">
        <f t="shared" si="26"/>
        <v/>
      </c>
      <c r="BKV1" s="499" t="str">
        <f t="shared" si="26"/>
        <v/>
      </c>
      <c r="BKW1" s="499" t="str">
        <f t="shared" si="26"/>
        <v/>
      </c>
      <c r="BKX1" s="499" t="str">
        <f t="shared" si="26"/>
        <v/>
      </c>
      <c r="BKY1" s="499" t="str">
        <f t="shared" si="26"/>
        <v/>
      </c>
      <c r="BKZ1" s="499" t="str">
        <f t="shared" si="26"/>
        <v/>
      </c>
      <c r="BLA1" s="499" t="str">
        <f t="shared" si="26"/>
        <v/>
      </c>
      <c r="BLB1" s="499" t="str">
        <f t="shared" si="26"/>
        <v/>
      </c>
      <c r="BLC1" s="499" t="str">
        <f t="shared" si="26"/>
        <v/>
      </c>
      <c r="BLD1" s="499" t="str">
        <f t="shared" si="26"/>
        <v/>
      </c>
      <c r="BLE1" s="499" t="str">
        <f t="shared" si="26"/>
        <v/>
      </c>
      <c r="BLF1" s="499" t="str">
        <f t="shared" si="26"/>
        <v/>
      </c>
      <c r="BLG1" s="499" t="str">
        <f t="shared" si="26"/>
        <v/>
      </c>
      <c r="BLH1" s="499" t="str">
        <f t="shared" si="26"/>
        <v/>
      </c>
      <c r="BLI1" s="499" t="str">
        <f t="shared" si="26"/>
        <v/>
      </c>
      <c r="BLJ1" s="499" t="str">
        <f t="shared" si="26"/>
        <v/>
      </c>
      <c r="BLK1" s="499" t="str">
        <f t="shared" si="26"/>
        <v/>
      </c>
      <c r="BLL1" s="499" t="str">
        <f t="shared" si="26"/>
        <v/>
      </c>
      <c r="BLM1" s="499" t="str">
        <f t="shared" si="26"/>
        <v/>
      </c>
      <c r="BLN1" s="499" t="str">
        <f t="shared" si="26"/>
        <v/>
      </c>
      <c r="BLO1" s="499" t="str">
        <f t="shared" si="26"/>
        <v/>
      </c>
      <c r="BLP1" s="499" t="str">
        <f t="shared" si="26"/>
        <v/>
      </c>
      <c r="BLQ1" s="499" t="str">
        <f t="shared" si="26"/>
        <v/>
      </c>
      <c r="BLR1" s="499" t="str">
        <f t="shared" si="26"/>
        <v/>
      </c>
      <c r="BLS1" s="499" t="str">
        <f t="shared" si="26"/>
        <v/>
      </c>
      <c r="BLT1" s="499" t="str">
        <f t="shared" si="26"/>
        <v/>
      </c>
      <c r="BLU1" s="499" t="str">
        <f t="shared" si="26"/>
        <v/>
      </c>
      <c r="BLV1" s="499" t="str">
        <f t="shared" si="26"/>
        <v/>
      </c>
      <c r="BLW1" s="499" t="str">
        <f t="shared" si="26"/>
        <v/>
      </c>
      <c r="BLX1" s="499" t="str">
        <f t="shared" si="26"/>
        <v/>
      </c>
      <c r="BLY1" s="499" t="str">
        <f t="shared" si="26"/>
        <v/>
      </c>
      <c r="BLZ1" s="499" t="str">
        <f t="shared" si="26"/>
        <v/>
      </c>
      <c r="BMA1" s="499" t="str">
        <f t="shared" si="26"/>
        <v/>
      </c>
      <c r="BMB1" s="499" t="str">
        <f t="shared" si="26"/>
        <v/>
      </c>
      <c r="BMC1" s="499" t="str">
        <f t="shared" si="26"/>
        <v/>
      </c>
      <c r="BMD1" s="499" t="str">
        <f t="shared" si="26"/>
        <v/>
      </c>
      <c r="BME1" s="499" t="str">
        <f t="shared" si="26"/>
        <v/>
      </c>
      <c r="BMF1" s="499" t="str">
        <f t="shared" si="26"/>
        <v/>
      </c>
      <c r="BMG1" s="499" t="str">
        <f t="shared" si="26"/>
        <v/>
      </c>
      <c r="BMH1" s="499" t="str">
        <f t="shared" si="26"/>
        <v/>
      </c>
      <c r="BMI1" s="499" t="str">
        <f t="shared" ref="BMI1:BOT1" si="27">IF(BMI13^2*BMI12=0,
"",
BMI13^2*BMI12)</f>
        <v/>
      </c>
      <c r="BMJ1" s="499" t="str">
        <f t="shared" si="27"/>
        <v/>
      </c>
      <c r="BMK1" s="499" t="str">
        <f t="shared" si="27"/>
        <v/>
      </c>
      <c r="BML1" s="499" t="str">
        <f t="shared" si="27"/>
        <v/>
      </c>
      <c r="BMM1" s="499" t="str">
        <f t="shared" si="27"/>
        <v/>
      </c>
      <c r="BMN1" s="499" t="str">
        <f t="shared" si="27"/>
        <v/>
      </c>
      <c r="BMO1" s="499" t="str">
        <f t="shared" si="27"/>
        <v/>
      </c>
      <c r="BMP1" s="499" t="str">
        <f t="shared" si="27"/>
        <v/>
      </c>
      <c r="BMQ1" s="499" t="str">
        <f t="shared" si="27"/>
        <v/>
      </c>
      <c r="BMR1" s="499" t="str">
        <f t="shared" si="27"/>
        <v/>
      </c>
      <c r="BMS1" s="499" t="str">
        <f t="shared" si="27"/>
        <v/>
      </c>
      <c r="BMT1" s="499" t="str">
        <f t="shared" si="27"/>
        <v/>
      </c>
      <c r="BMU1" s="499" t="str">
        <f t="shared" si="27"/>
        <v/>
      </c>
      <c r="BMV1" s="499" t="str">
        <f t="shared" si="27"/>
        <v/>
      </c>
      <c r="BMW1" s="499" t="str">
        <f t="shared" si="27"/>
        <v/>
      </c>
      <c r="BMX1" s="499" t="str">
        <f t="shared" si="27"/>
        <v/>
      </c>
      <c r="BMY1" s="499" t="str">
        <f t="shared" si="27"/>
        <v/>
      </c>
      <c r="BMZ1" s="499" t="str">
        <f t="shared" si="27"/>
        <v/>
      </c>
      <c r="BNA1" s="499" t="str">
        <f t="shared" si="27"/>
        <v/>
      </c>
      <c r="BNB1" s="499" t="str">
        <f t="shared" si="27"/>
        <v/>
      </c>
      <c r="BNC1" s="499" t="str">
        <f t="shared" si="27"/>
        <v/>
      </c>
      <c r="BND1" s="499" t="str">
        <f t="shared" si="27"/>
        <v/>
      </c>
      <c r="BNE1" s="499" t="str">
        <f t="shared" si="27"/>
        <v/>
      </c>
      <c r="BNF1" s="499" t="str">
        <f t="shared" si="27"/>
        <v/>
      </c>
      <c r="BNG1" s="499" t="str">
        <f t="shared" si="27"/>
        <v/>
      </c>
      <c r="BNH1" s="499" t="str">
        <f t="shared" si="27"/>
        <v/>
      </c>
      <c r="BNI1" s="499" t="str">
        <f t="shared" si="27"/>
        <v/>
      </c>
      <c r="BNJ1" s="499" t="str">
        <f t="shared" si="27"/>
        <v/>
      </c>
      <c r="BNK1" s="499" t="str">
        <f t="shared" si="27"/>
        <v/>
      </c>
      <c r="BNL1" s="499" t="str">
        <f t="shared" si="27"/>
        <v/>
      </c>
      <c r="BNM1" s="499" t="str">
        <f t="shared" si="27"/>
        <v/>
      </c>
      <c r="BNN1" s="499" t="str">
        <f t="shared" si="27"/>
        <v/>
      </c>
      <c r="BNO1" s="499" t="str">
        <f t="shared" si="27"/>
        <v/>
      </c>
      <c r="BNP1" s="499" t="str">
        <f t="shared" si="27"/>
        <v/>
      </c>
      <c r="BNQ1" s="499" t="str">
        <f t="shared" si="27"/>
        <v/>
      </c>
      <c r="BNR1" s="499" t="str">
        <f t="shared" si="27"/>
        <v/>
      </c>
      <c r="BNS1" s="499" t="str">
        <f t="shared" si="27"/>
        <v/>
      </c>
      <c r="BNT1" s="499" t="str">
        <f t="shared" si="27"/>
        <v/>
      </c>
      <c r="BNU1" s="499" t="str">
        <f t="shared" si="27"/>
        <v/>
      </c>
      <c r="BNV1" s="499" t="str">
        <f t="shared" si="27"/>
        <v/>
      </c>
      <c r="BNW1" s="499" t="str">
        <f t="shared" si="27"/>
        <v/>
      </c>
      <c r="BNX1" s="499" t="str">
        <f t="shared" si="27"/>
        <v/>
      </c>
      <c r="BNY1" s="499" t="str">
        <f t="shared" si="27"/>
        <v/>
      </c>
      <c r="BNZ1" s="499" t="str">
        <f t="shared" si="27"/>
        <v/>
      </c>
      <c r="BOA1" s="499" t="str">
        <f t="shared" si="27"/>
        <v/>
      </c>
      <c r="BOB1" s="499" t="str">
        <f t="shared" si="27"/>
        <v/>
      </c>
      <c r="BOC1" s="499" t="str">
        <f t="shared" si="27"/>
        <v/>
      </c>
      <c r="BOD1" s="499" t="str">
        <f t="shared" si="27"/>
        <v/>
      </c>
      <c r="BOE1" s="499" t="str">
        <f t="shared" si="27"/>
        <v/>
      </c>
      <c r="BOF1" s="499" t="str">
        <f t="shared" si="27"/>
        <v/>
      </c>
      <c r="BOG1" s="499" t="str">
        <f t="shared" si="27"/>
        <v/>
      </c>
      <c r="BOH1" s="499" t="str">
        <f t="shared" si="27"/>
        <v/>
      </c>
      <c r="BOI1" s="499" t="str">
        <f t="shared" si="27"/>
        <v/>
      </c>
      <c r="BOJ1" s="499" t="str">
        <f t="shared" si="27"/>
        <v/>
      </c>
      <c r="BOK1" s="499" t="str">
        <f t="shared" si="27"/>
        <v/>
      </c>
      <c r="BOL1" s="499" t="str">
        <f t="shared" si="27"/>
        <v/>
      </c>
      <c r="BOM1" s="499" t="str">
        <f t="shared" si="27"/>
        <v/>
      </c>
      <c r="BON1" s="499" t="str">
        <f t="shared" si="27"/>
        <v/>
      </c>
      <c r="BOO1" s="499" t="str">
        <f t="shared" si="27"/>
        <v/>
      </c>
      <c r="BOP1" s="499" t="str">
        <f t="shared" si="27"/>
        <v/>
      </c>
      <c r="BOQ1" s="499" t="str">
        <f t="shared" si="27"/>
        <v/>
      </c>
      <c r="BOR1" s="499" t="str">
        <f t="shared" si="27"/>
        <v/>
      </c>
      <c r="BOS1" s="499" t="str">
        <f t="shared" si="27"/>
        <v/>
      </c>
      <c r="BOT1" s="499" t="str">
        <f t="shared" si="27"/>
        <v/>
      </c>
      <c r="BOU1" s="499" t="str">
        <f t="shared" ref="BOU1:BRF1" si="28">IF(BOU13^2*BOU12=0,
"",
BOU13^2*BOU12)</f>
        <v/>
      </c>
      <c r="BOV1" s="499" t="str">
        <f t="shared" si="28"/>
        <v/>
      </c>
      <c r="BOW1" s="499" t="str">
        <f t="shared" si="28"/>
        <v/>
      </c>
      <c r="BOX1" s="499" t="str">
        <f t="shared" si="28"/>
        <v/>
      </c>
      <c r="BOY1" s="499" t="str">
        <f t="shared" si="28"/>
        <v/>
      </c>
      <c r="BOZ1" s="499" t="str">
        <f t="shared" si="28"/>
        <v/>
      </c>
      <c r="BPA1" s="499" t="str">
        <f t="shared" si="28"/>
        <v/>
      </c>
      <c r="BPB1" s="499" t="str">
        <f t="shared" si="28"/>
        <v/>
      </c>
      <c r="BPC1" s="499" t="str">
        <f t="shared" si="28"/>
        <v/>
      </c>
      <c r="BPD1" s="499" t="str">
        <f t="shared" si="28"/>
        <v/>
      </c>
      <c r="BPE1" s="499" t="str">
        <f t="shared" si="28"/>
        <v/>
      </c>
      <c r="BPF1" s="499" t="str">
        <f t="shared" si="28"/>
        <v/>
      </c>
      <c r="BPG1" s="499" t="str">
        <f t="shared" si="28"/>
        <v/>
      </c>
      <c r="BPH1" s="499" t="str">
        <f t="shared" si="28"/>
        <v/>
      </c>
      <c r="BPI1" s="499" t="str">
        <f t="shared" si="28"/>
        <v/>
      </c>
      <c r="BPJ1" s="499" t="str">
        <f t="shared" si="28"/>
        <v/>
      </c>
      <c r="BPK1" s="499" t="str">
        <f t="shared" si="28"/>
        <v/>
      </c>
      <c r="BPL1" s="499" t="str">
        <f t="shared" si="28"/>
        <v/>
      </c>
      <c r="BPM1" s="499" t="str">
        <f t="shared" si="28"/>
        <v/>
      </c>
      <c r="BPN1" s="499" t="str">
        <f t="shared" si="28"/>
        <v/>
      </c>
      <c r="BPO1" s="499" t="str">
        <f t="shared" si="28"/>
        <v/>
      </c>
      <c r="BPP1" s="499" t="str">
        <f t="shared" si="28"/>
        <v/>
      </c>
      <c r="BPQ1" s="499" t="str">
        <f t="shared" si="28"/>
        <v/>
      </c>
      <c r="BPR1" s="499" t="str">
        <f t="shared" si="28"/>
        <v/>
      </c>
      <c r="BPS1" s="499" t="str">
        <f t="shared" si="28"/>
        <v/>
      </c>
      <c r="BPT1" s="499" t="str">
        <f t="shared" si="28"/>
        <v/>
      </c>
      <c r="BPU1" s="499" t="str">
        <f t="shared" si="28"/>
        <v/>
      </c>
      <c r="BPV1" s="499" t="str">
        <f t="shared" si="28"/>
        <v/>
      </c>
      <c r="BPW1" s="499" t="str">
        <f t="shared" si="28"/>
        <v/>
      </c>
      <c r="BPX1" s="499" t="str">
        <f t="shared" si="28"/>
        <v/>
      </c>
      <c r="BPY1" s="499" t="str">
        <f t="shared" si="28"/>
        <v/>
      </c>
      <c r="BPZ1" s="499" t="str">
        <f t="shared" si="28"/>
        <v/>
      </c>
      <c r="BQA1" s="499" t="str">
        <f t="shared" si="28"/>
        <v/>
      </c>
      <c r="BQB1" s="499" t="str">
        <f t="shared" si="28"/>
        <v/>
      </c>
      <c r="BQC1" s="499" t="str">
        <f t="shared" si="28"/>
        <v/>
      </c>
      <c r="BQD1" s="499" t="str">
        <f t="shared" si="28"/>
        <v/>
      </c>
      <c r="BQE1" s="499" t="str">
        <f t="shared" si="28"/>
        <v/>
      </c>
      <c r="BQF1" s="499" t="str">
        <f t="shared" si="28"/>
        <v/>
      </c>
      <c r="BQG1" s="499" t="str">
        <f t="shared" si="28"/>
        <v/>
      </c>
      <c r="BQH1" s="499" t="str">
        <f t="shared" si="28"/>
        <v/>
      </c>
      <c r="BQI1" s="499" t="str">
        <f t="shared" si="28"/>
        <v/>
      </c>
      <c r="BQJ1" s="499" t="str">
        <f t="shared" si="28"/>
        <v/>
      </c>
      <c r="BQK1" s="499" t="str">
        <f t="shared" si="28"/>
        <v/>
      </c>
      <c r="BQL1" s="499" t="str">
        <f t="shared" si="28"/>
        <v/>
      </c>
      <c r="BQM1" s="499" t="str">
        <f t="shared" si="28"/>
        <v/>
      </c>
      <c r="BQN1" s="499" t="str">
        <f t="shared" si="28"/>
        <v/>
      </c>
      <c r="BQO1" s="499" t="str">
        <f t="shared" si="28"/>
        <v/>
      </c>
      <c r="BQP1" s="499" t="str">
        <f t="shared" si="28"/>
        <v/>
      </c>
      <c r="BQQ1" s="499" t="str">
        <f t="shared" si="28"/>
        <v/>
      </c>
      <c r="BQR1" s="499" t="str">
        <f t="shared" si="28"/>
        <v/>
      </c>
      <c r="BQS1" s="499" t="str">
        <f t="shared" si="28"/>
        <v/>
      </c>
      <c r="BQT1" s="499" t="str">
        <f t="shared" si="28"/>
        <v/>
      </c>
      <c r="BQU1" s="499" t="str">
        <f t="shared" si="28"/>
        <v/>
      </c>
      <c r="BQV1" s="499" t="str">
        <f t="shared" si="28"/>
        <v/>
      </c>
      <c r="BQW1" s="499" t="str">
        <f t="shared" si="28"/>
        <v/>
      </c>
      <c r="BQX1" s="499" t="str">
        <f t="shared" si="28"/>
        <v/>
      </c>
      <c r="BQY1" s="499" t="str">
        <f t="shared" si="28"/>
        <v/>
      </c>
      <c r="BQZ1" s="499" t="str">
        <f t="shared" si="28"/>
        <v/>
      </c>
      <c r="BRA1" s="499" t="str">
        <f t="shared" si="28"/>
        <v/>
      </c>
      <c r="BRB1" s="499" t="str">
        <f t="shared" si="28"/>
        <v/>
      </c>
      <c r="BRC1" s="499" t="str">
        <f t="shared" si="28"/>
        <v/>
      </c>
      <c r="BRD1" s="499" t="str">
        <f t="shared" si="28"/>
        <v/>
      </c>
      <c r="BRE1" s="499" t="str">
        <f t="shared" si="28"/>
        <v/>
      </c>
      <c r="BRF1" s="499" t="str">
        <f t="shared" si="28"/>
        <v/>
      </c>
      <c r="BRG1" s="499" t="str">
        <f t="shared" ref="BRG1:BTR1" si="29">IF(BRG13^2*BRG12=0,
"",
BRG13^2*BRG12)</f>
        <v/>
      </c>
      <c r="BRH1" s="499" t="str">
        <f t="shared" si="29"/>
        <v/>
      </c>
      <c r="BRI1" s="499" t="str">
        <f t="shared" si="29"/>
        <v/>
      </c>
      <c r="BRJ1" s="499" t="str">
        <f t="shared" si="29"/>
        <v/>
      </c>
      <c r="BRK1" s="499" t="str">
        <f t="shared" si="29"/>
        <v/>
      </c>
      <c r="BRL1" s="499" t="str">
        <f t="shared" si="29"/>
        <v/>
      </c>
      <c r="BRM1" s="499" t="str">
        <f t="shared" si="29"/>
        <v/>
      </c>
      <c r="BRN1" s="499" t="str">
        <f t="shared" si="29"/>
        <v/>
      </c>
      <c r="BRO1" s="499" t="str">
        <f t="shared" si="29"/>
        <v/>
      </c>
      <c r="BRP1" s="499" t="str">
        <f t="shared" si="29"/>
        <v/>
      </c>
      <c r="BRQ1" s="499" t="str">
        <f t="shared" si="29"/>
        <v/>
      </c>
      <c r="BRR1" s="499" t="str">
        <f t="shared" si="29"/>
        <v/>
      </c>
      <c r="BRS1" s="499" t="str">
        <f t="shared" si="29"/>
        <v/>
      </c>
      <c r="BRT1" s="499" t="str">
        <f t="shared" si="29"/>
        <v/>
      </c>
      <c r="BRU1" s="499" t="str">
        <f t="shared" si="29"/>
        <v/>
      </c>
      <c r="BRV1" s="499" t="str">
        <f t="shared" si="29"/>
        <v/>
      </c>
      <c r="BRW1" s="499" t="str">
        <f t="shared" si="29"/>
        <v/>
      </c>
      <c r="BRX1" s="499" t="str">
        <f t="shared" si="29"/>
        <v/>
      </c>
      <c r="BRY1" s="499" t="str">
        <f t="shared" si="29"/>
        <v/>
      </c>
      <c r="BRZ1" s="499" t="str">
        <f t="shared" si="29"/>
        <v/>
      </c>
      <c r="BSA1" s="499" t="str">
        <f t="shared" si="29"/>
        <v/>
      </c>
      <c r="BSB1" s="499" t="str">
        <f t="shared" si="29"/>
        <v/>
      </c>
      <c r="BSC1" s="499" t="str">
        <f t="shared" si="29"/>
        <v/>
      </c>
      <c r="BSD1" s="499" t="str">
        <f t="shared" si="29"/>
        <v/>
      </c>
      <c r="BSE1" s="499" t="str">
        <f t="shared" si="29"/>
        <v/>
      </c>
      <c r="BSF1" s="499" t="str">
        <f t="shared" si="29"/>
        <v/>
      </c>
      <c r="BSG1" s="499" t="str">
        <f t="shared" si="29"/>
        <v/>
      </c>
      <c r="BSH1" s="499" t="str">
        <f t="shared" si="29"/>
        <v/>
      </c>
      <c r="BSI1" s="499" t="str">
        <f t="shared" si="29"/>
        <v/>
      </c>
      <c r="BSJ1" s="499" t="str">
        <f t="shared" si="29"/>
        <v/>
      </c>
      <c r="BSK1" s="499" t="str">
        <f t="shared" si="29"/>
        <v/>
      </c>
      <c r="BSL1" s="499" t="str">
        <f t="shared" si="29"/>
        <v/>
      </c>
      <c r="BSM1" s="499" t="str">
        <f t="shared" si="29"/>
        <v/>
      </c>
      <c r="BSN1" s="499" t="str">
        <f t="shared" si="29"/>
        <v/>
      </c>
      <c r="BSO1" s="499" t="str">
        <f t="shared" si="29"/>
        <v/>
      </c>
      <c r="BSP1" s="499" t="str">
        <f t="shared" si="29"/>
        <v/>
      </c>
      <c r="BSQ1" s="499" t="str">
        <f t="shared" si="29"/>
        <v/>
      </c>
      <c r="BSR1" s="499" t="str">
        <f t="shared" si="29"/>
        <v/>
      </c>
      <c r="BSS1" s="499" t="str">
        <f t="shared" si="29"/>
        <v/>
      </c>
      <c r="BST1" s="499" t="str">
        <f t="shared" si="29"/>
        <v/>
      </c>
      <c r="BSU1" s="499" t="str">
        <f t="shared" si="29"/>
        <v/>
      </c>
      <c r="BSV1" s="499" t="str">
        <f t="shared" si="29"/>
        <v/>
      </c>
      <c r="BSW1" s="499" t="str">
        <f t="shared" si="29"/>
        <v/>
      </c>
      <c r="BSX1" s="499" t="str">
        <f t="shared" si="29"/>
        <v/>
      </c>
      <c r="BSY1" s="499" t="str">
        <f t="shared" si="29"/>
        <v/>
      </c>
      <c r="BSZ1" s="499" t="str">
        <f t="shared" si="29"/>
        <v/>
      </c>
      <c r="BTA1" s="499" t="str">
        <f t="shared" si="29"/>
        <v/>
      </c>
      <c r="BTB1" s="499" t="str">
        <f t="shared" si="29"/>
        <v/>
      </c>
      <c r="BTC1" s="499" t="str">
        <f t="shared" si="29"/>
        <v/>
      </c>
      <c r="BTD1" s="499" t="str">
        <f t="shared" si="29"/>
        <v/>
      </c>
      <c r="BTE1" s="499" t="str">
        <f t="shared" si="29"/>
        <v/>
      </c>
      <c r="BTF1" s="499" t="str">
        <f t="shared" si="29"/>
        <v/>
      </c>
      <c r="BTG1" s="499" t="str">
        <f t="shared" si="29"/>
        <v/>
      </c>
      <c r="BTH1" s="499" t="str">
        <f t="shared" si="29"/>
        <v/>
      </c>
      <c r="BTI1" s="499" t="str">
        <f t="shared" si="29"/>
        <v/>
      </c>
      <c r="BTJ1" s="499" t="str">
        <f t="shared" si="29"/>
        <v/>
      </c>
      <c r="BTK1" s="499" t="str">
        <f t="shared" si="29"/>
        <v/>
      </c>
      <c r="BTL1" s="499" t="str">
        <f t="shared" si="29"/>
        <v/>
      </c>
      <c r="BTM1" s="499" t="str">
        <f t="shared" si="29"/>
        <v/>
      </c>
      <c r="BTN1" s="499" t="str">
        <f t="shared" si="29"/>
        <v/>
      </c>
      <c r="BTO1" s="499" t="str">
        <f t="shared" si="29"/>
        <v/>
      </c>
      <c r="BTP1" s="499" t="str">
        <f t="shared" si="29"/>
        <v/>
      </c>
      <c r="BTQ1" s="499" t="str">
        <f t="shared" si="29"/>
        <v/>
      </c>
      <c r="BTR1" s="499" t="str">
        <f t="shared" si="29"/>
        <v/>
      </c>
      <c r="BTS1" s="499" t="str">
        <f t="shared" ref="BTS1:BWD1" si="30">IF(BTS13^2*BTS12=0,
"",
BTS13^2*BTS12)</f>
        <v/>
      </c>
      <c r="BTT1" s="499" t="str">
        <f t="shared" si="30"/>
        <v/>
      </c>
      <c r="BTU1" s="499" t="str">
        <f t="shared" si="30"/>
        <v/>
      </c>
      <c r="BTV1" s="499" t="str">
        <f t="shared" si="30"/>
        <v/>
      </c>
      <c r="BTW1" s="499" t="str">
        <f t="shared" si="30"/>
        <v/>
      </c>
      <c r="BTX1" s="499" t="str">
        <f t="shared" si="30"/>
        <v/>
      </c>
      <c r="BTY1" s="499" t="str">
        <f t="shared" si="30"/>
        <v/>
      </c>
      <c r="BTZ1" s="499" t="str">
        <f t="shared" si="30"/>
        <v/>
      </c>
      <c r="BUA1" s="499" t="str">
        <f t="shared" si="30"/>
        <v/>
      </c>
      <c r="BUB1" s="499" t="str">
        <f t="shared" si="30"/>
        <v/>
      </c>
      <c r="BUC1" s="499" t="str">
        <f t="shared" si="30"/>
        <v/>
      </c>
      <c r="BUD1" s="499" t="str">
        <f t="shared" si="30"/>
        <v/>
      </c>
      <c r="BUE1" s="499" t="str">
        <f t="shared" si="30"/>
        <v/>
      </c>
      <c r="BUF1" s="499" t="str">
        <f t="shared" si="30"/>
        <v/>
      </c>
      <c r="BUG1" s="499" t="str">
        <f t="shared" si="30"/>
        <v/>
      </c>
      <c r="BUH1" s="499" t="str">
        <f t="shared" si="30"/>
        <v/>
      </c>
      <c r="BUI1" s="499" t="str">
        <f t="shared" si="30"/>
        <v/>
      </c>
      <c r="BUJ1" s="499" t="str">
        <f t="shared" si="30"/>
        <v/>
      </c>
      <c r="BUK1" s="499" t="str">
        <f t="shared" si="30"/>
        <v/>
      </c>
      <c r="BUL1" s="499" t="str">
        <f t="shared" si="30"/>
        <v/>
      </c>
      <c r="BUM1" s="499" t="str">
        <f t="shared" si="30"/>
        <v/>
      </c>
      <c r="BUN1" s="499" t="str">
        <f t="shared" si="30"/>
        <v/>
      </c>
      <c r="BUO1" s="499" t="str">
        <f t="shared" si="30"/>
        <v/>
      </c>
      <c r="BUP1" s="499" t="str">
        <f t="shared" si="30"/>
        <v/>
      </c>
      <c r="BUQ1" s="499" t="str">
        <f t="shared" si="30"/>
        <v/>
      </c>
      <c r="BUR1" s="499" t="str">
        <f t="shared" si="30"/>
        <v/>
      </c>
      <c r="BUS1" s="499" t="str">
        <f t="shared" si="30"/>
        <v/>
      </c>
      <c r="BUT1" s="499" t="str">
        <f t="shared" si="30"/>
        <v/>
      </c>
      <c r="BUU1" s="499" t="str">
        <f t="shared" si="30"/>
        <v/>
      </c>
      <c r="BUV1" s="499" t="str">
        <f t="shared" si="30"/>
        <v/>
      </c>
      <c r="BUW1" s="499" t="str">
        <f t="shared" si="30"/>
        <v/>
      </c>
      <c r="BUX1" s="499" t="str">
        <f t="shared" si="30"/>
        <v/>
      </c>
      <c r="BUY1" s="499" t="str">
        <f t="shared" si="30"/>
        <v/>
      </c>
      <c r="BUZ1" s="499" t="str">
        <f t="shared" si="30"/>
        <v/>
      </c>
      <c r="BVA1" s="499" t="str">
        <f t="shared" si="30"/>
        <v/>
      </c>
      <c r="BVB1" s="499" t="str">
        <f t="shared" si="30"/>
        <v/>
      </c>
      <c r="BVC1" s="499" t="str">
        <f t="shared" si="30"/>
        <v/>
      </c>
      <c r="BVD1" s="499" t="str">
        <f t="shared" si="30"/>
        <v/>
      </c>
      <c r="BVE1" s="499" t="str">
        <f t="shared" si="30"/>
        <v/>
      </c>
      <c r="BVF1" s="499" t="str">
        <f t="shared" si="30"/>
        <v/>
      </c>
      <c r="BVG1" s="499" t="str">
        <f t="shared" si="30"/>
        <v/>
      </c>
      <c r="BVH1" s="499" t="str">
        <f t="shared" si="30"/>
        <v/>
      </c>
      <c r="BVI1" s="499" t="str">
        <f t="shared" si="30"/>
        <v/>
      </c>
      <c r="BVJ1" s="499" t="str">
        <f t="shared" si="30"/>
        <v/>
      </c>
      <c r="BVK1" s="499" t="str">
        <f t="shared" si="30"/>
        <v/>
      </c>
      <c r="BVL1" s="499" t="str">
        <f t="shared" si="30"/>
        <v/>
      </c>
      <c r="BVM1" s="499" t="str">
        <f t="shared" si="30"/>
        <v/>
      </c>
      <c r="BVN1" s="499" t="str">
        <f t="shared" si="30"/>
        <v/>
      </c>
      <c r="BVO1" s="499" t="str">
        <f t="shared" si="30"/>
        <v/>
      </c>
      <c r="BVP1" s="499" t="str">
        <f t="shared" si="30"/>
        <v/>
      </c>
      <c r="BVQ1" s="499" t="str">
        <f t="shared" si="30"/>
        <v/>
      </c>
      <c r="BVR1" s="499" t="str">
        <f t="shared" si="30"/>
        <v/>
      </c>
      <c r="BVS1" s="499" t="str">
        <f t="shared" si="30"/>
        <v/>
      </c>
      <c r="BVT1" s="499" t="str">
        <f t="shared" si="30"/>
        <v/>
      </c>
      <c r="BVU1" s="499" t="str">
        <f t="shared" si="30"/>
        <v/>
      </c>
      <c r="BVV1" s="499" t="str">
        <f t="shared" si="30"/>
        <v/>
      </c>
      <c r="BVW1" s="499" t="str">
        <f t="shared" si="30"/>
        <v/>
      </c>
      <c r="BVX1" s="499" t="str">
        <f t="shared" si="30"/>
        <v/>
      </c>
      <c r="BVY1" s="499" t="str">
        <f t="shared" si="30"/>
        <v/>
      </c>
      <c r="BVZ1" s="499" t="str">
        <f t="shared" si="30"/>
        <v/>
      </c>
      <c r="BWA1" s="499" t="str">
        <f t="shared" si="30"/>
        <v/>
      </c>
      <c r="BWB1" s="499" t="str">
        <f t="shared" si="30"/>
        <v/>
      </c>
      <c r="BWC1" s="499" t="str">
        <f t="shared" si="30"/>
        <v/>
      </c>
      <c r="BWD1" s="499" t="str">
        <f t="shared" si="30"/>
        <v/>
      </c>
      <c r="BWE1" s="499" t="str">
        <f t="shared" ref="BWE1:BYP1" si="31">IF(BWE13^2*BWE12=0,
"",
BWE13^2*BWE12)</f>
        <v/>
      </c>
      <c r="BWF1" s="499" t="str">
        <f t="shared" si="31"/>
        <v/>
      </c>
      <c r="BWG1" s="499" t="str">
        <f t="shared" si="31"/>
        <v/>
      </c>
      <c r="BWH1" s="499" t="str">
        <f t="shared" si="31"/>
        <v/>
      </c>
      <c r="BWI1" s="499" t="str">
        <f t="shared" si="31"/>
        <v/>
      </c>
      <c r="BWJ1" s="499" t="str">
        <f t="shared" si="31"/>
        <v/>
      </c>
      <c r="BWK1" s="499" t="str">
        <f t="shared" si="31"/>
        <v/>
      </c>
      <c r="BWL1" s="499" t="str">
        <f t="shared" si="31"/>
        <v/>
      </c>
      <c r="BWM1" s="499" t="str">
        <f t="shared" si="31"/>
        <v/>
      </c>
      <c r="BWN1" s="499" t="str">
        <f t="shared" si="31"/>
        <v/>
      </c>
      <c r="BWO1" s="499" t="str">
        <f t="shared" si="31"/>
        <v/>
      </c>
      <c r="BWP1" s="499" t="str">
        <f t="shared" si="31"/>
        <v/>
      </c>
      <c r="BWQ1" s="499" t="str">
        <f t="shared" si="31"/>
        <v/>
      </c>
      <c r="BWR1" s="499" t="str">
        <f t="shared" si="31"/>
        <v/>
      </c>
      <c r="BWS1" s="499" t="str">
        <f t="shared" si="31"/>
        <v/>
      </c>
      <c r="BWT1" s="499" t="str">
        <f t="shared" si="31"/>
        <v/>
      </c>
      <c r="BWU1" s="499" t="str">
        <f t="shared" si="31"/>
        <v/>
      </c>
      <c r="BWV1" s="499" t="str">
        <f t="shared" si="31"/>
        <v/>
      </c>
      <c r="BWW1" s="499" t="str">
        <f t="shared" si="31"/>
        <v/>
      </c>
      <c r="BWX1" s="499" t="str">
        <f t="shared" si="31"/>
        <v/>
      </c>
      <c r="BWY1" s="499" t="str">
        <f t="shared" si="31"/>
        <v/>
      </c>
      <c r="BWZ1" s="499" t="str">
        <f t="shared" si="31"/>
        <v/>
      </c>
      <c r="BXA1" s="499" t="str">
        <f t="shared" si="31"/>
        <v/>
      </c>
      <c r="BXB1" s="499" t="str">
        <f t="shared" si="31"/>
        <v/>
      </c>
      <c r="BXC1" s="499" t="str">
        <f t="shared" si="31"/>
        <v/>
      </c>
      <c r="BXD1" s="499" t="str">
        <f t="shared" si="31"/>
        <v/>
      </c>
      <c r="BXE1" s="499" t="str">
        <f t="shared" si="31"/>
        <v/>
      </c>
      <c r="BXF1" s="499" t="str">
        <f t="shared" si="31"/>
        <v/>
      </c>
      <c r="BXG1" s="499" t="str">
        <f t="shared" si="31"/>
        <v/>
      </c>
      <c r="BXH1" s="499" t="str">
        <f t="shared" si="31"/>
        <v/>
      </c>
      <c r="BXI1" s="499" t="str">
        <f t="shared" si="31"/>
        <v/>
      </c>
      <c r="BXJ1" s="499" t="str">
        <f t="shared" si="31"/>
        <v/>
      </c>
      <c r="BXK1" s="499" t="str">
        <f t="shared" si="31"/>
        <v/>
      </c>
      <c r="BXL1" s="499" t="str">
        <f t="shared" si="31"/>
        <v/>
      </c>
      <c r="BXM1" s="499" t="str">
        <f t="shared" si="31"/>
        <v/>
      </c>
      <c r="BXN1" s="499" t="str">
        <f t="shared" si="31"/>
        <v/>
      </c>
      <c r="BXO1" s="499" t="str">
        <f t="shared" si="31"/>
        <v/>
      </c>
      <c r="BXP1" s="499" t="str">
        <f t="shared" si="31"/>
        <v/>
      </c>
      <c r="BXQ1" s="499" t="str">
        <f t="shared" si="31"/>
        <v/>
      </c>
      <c r="BXR1" s="499" t="str">
        <f t="shared" si="31"/>
        <v/>
      </c>
      <c r="BXS1" s="499" t="str">
        <f t="shared" si="31"/>
        <v/>
      </c>
      <c r="BXT1" s="499" t="str">
        <f t="shared" si="31"/>
        <v/>
      </c>
      <c r="BXU1" s="499" t="str">
        <f t="shared" si="31"/>
        <v/>
      </c>
      <c r="BXV1" s="499" t="str">
        <f t="shared" si="31"/>
        <v/>
      </c>
      <c r="BXW1" s="499" t="str">
        <f t="shared" si="31"/>
        <v/>
      </c>
      <c r="BXX1" s="499" t="str">
        <f t="shared" si="31"/>
        <v/>
      </c>
      <c r="BXY1" s="499" t="str">
        <f t="shared" si="31"/>
        <v/>
      </c>
      <c r="BXZ1" s="499" t="str">
        <f t="shared" si="31"/>
        <v/>
      </c>
      <c r="BYA1" s="499" t="str">
        <f t="shared" si="31"/>
        <v/>
      </c>
      <c r="BYB1" s="499" t="str">
        <f t="shared" si="31"/>
        <v/>
      </c>
      <c r="BYC1" s="499" t="str">
        <f t="shared" si="31"/>
        <v/>
      </c>
      <c r="BYD1" s="499" t="str">
        <f t="shared" si="31"/>
        <v/>
      </c>
      <c r="BYE1" s="499" t="str">
        <f t="shared" si="31"/>
        <v/>
      </c>
      <c r="BYF1" s="499" t="str">
        <f t="shared" si="31"/>
        <v/>
      </c>
      <c r="BYG1" s="499" t="str">
        <f t="shared" si="31"/>
        <v/>
      </c>
      <c r="BYH1" s="499" t="str">
        <f t="shared" si="31"/>
        <v/>
      </c>
      <c r="BYI1" s="499" t="str">
        <f t="shared" si="31"/>
        <v/>
      </c>
      <c r="BYJ1" s="499" t="str">
        <f t="shared" si="31"/>
        <v/>
      </c>
      <c r="BYK1" s="499" t="str">
        <f t="shared" si="31"/>
        <v/>
      </c>
      <c r="BYL1" s="499" t="str">
        <f t="shared" si="31"/>
        <v/>
      </c>
      <c r="BYM1" s="499" t="str">
        <f t="shared" si="31"/>
        <v/>
      </c>
      <c r="BYN1" s="499" t="str">
        <f t="shared" si="31"/>
        <v/>
      </c>
      <c r="BYO1" s="499" t="str">
        <f t="shared" si="31"/>
        <v/>
      </c>
      <c r="BYP1" s="499" t="str">
        <f t="shared" si="31"/>
        <v/>
      </c>
      <c r="BYQ1" s="499" t="str">
        <f t="shared" ref="BYQ1:CBB1" si="32">IF(BYQ13^2*BYQ12=0,
"",
BYQ13^2*BYQ12)</f>
        <v/>
      </c>
      <c r="BYR1" s="499" t="str">
        <f t="shared" si="32"/>
        <v/>
      </c>
      <c r="BYS1" s="499" t="str">
        <f t="shared" si="32"/>
        <v/>
      </c>
      <c r="BYT1" s="499" t="str">
        <f t="shared" si="32"/>
        <v/>
      </c>
      <c r="BYU1" s="499" t="str">
        <f t="shared" si="32"/>
        <v/>
      </c>
      <c r="BYV1" s="499" t="str">
        <f t="shared" si="32"/>
        <v/>
      </c>
      <c r="BYW1" s="499" t="str">
        <f t="shared" si="32"/>
        <v/>
      </c>
      <c r="BYX1" s="499" t="str">
        <f t="shared" si="32"/>
        <v/>
      </c>
      <c r="BYY1" s="499" t="str">
        <f t="shared" si="32"/>
        <v/>
      </c>
      <c r="BYZ1" s="499" t="str">
        <f t="shared" si="32"/>
        <v/>
      </c>
      <c r="BZA1" s="499" t="str">
        <f t="shared" si="32"/>
        <v/>
      </c>
      <c r="BZB1" s="499" t="str">
        <f t="shared" si="32"/>
        <v/>
      </c>
      <c r="BZC1" s="499" t="str">
        <f t="shared" si="32"/>
        <v/>
      </c>
      <c r="BZD1" s="499" t="str">
        <f t="shared" si="32"/>
        <v/>
      </c>
      <c r="BZE1" s="499" t="str">
        <f t="shared" si="32"/>
        <v/>
      </c>
      <c r="BZF1" s="499" t="str">
        <f t="shared" si="32"/>
        <v/>
      </c>
      <c r="BZG1" s="499" t="str">
        <f t="shared" si="32"/>
        <v/>
      </c>
      <c r="BZH1" s="499" t="str">
        <f t="shared" si="32"/>
        <v/>
      </c>
      <c r="BZI1" s="499" t="str">
        <f t="shared" si="32"/>
        <v/>
      </c>
      <c r="BZJ1" s="499" t="str">
        <f t="shared" si="32"/>
        <v/>
      </c>
      <c r="BZK1" s="499" t="str">
        <f t="shared" si="32"/>
        <v/>
      </c>
      <c r="BZL1" s="499" t="str">
        <f t="shared" si="32"/>
        <v/>
      </c>
      <c r="BZM1" s="499" t="str">
        <f t="shared" si="32"/>
        <v/>
      </c>
      <c r="BZN1" s="499" t="str">
        <f t="shared" si="32"/>
        <v/>
      </c>
      <c r="BZO1" s="499" t="str">
        <f t="shared" si="32"/>
        <v/>
      </c>
      <c r="BZP1" s="499" t="str">
        <f t="shared" si="32"/>
        <v/>
      </c>
      <c r="BZQ1" s="499" t="str">
        <f t="shared" si="32"/>
        <v/>
      </c>
      <c r="BZR1" s="499" t="str">
        <f t="shared" si="32"/>
        <v/>
      </c>
      <c r="BZS1" s="499" t="str">
        <f t="shared" si="32"/>
        <v/>
      </c>
      <c r="BZT1" s="499" t="str">
        <f t="shared" si="32"/>
        <v/>
      </c>
      <c r="BZU1" s="499" t="str">
        <f t="shared" si="32"/>
        <v/>
      </c>
      <c r="BZV1" s="499" t="str">
        <f t="shared" si="32"/>
        <v/>
      </c>
      <c r="BZW1" s="499" t="str">
        <f t="shared" si="32"/>
        <v/>
      </c>
      <c r="BZX1" s="499" t="str">
        <f t="shared" si="32"/>
        <v/>
      </c>
      <c r="BZY1" s="499" t="str">
        <f t="shared" si="32"/>
        <v/>
      </c>
      <c r="BZZ1" s="499" t="str">
        <f t="shared" si="32"/>
        <v/>
      </c>
      <c r="CAA1" s="499" t="str">
        <f t="shared" si="32"/>
        <v/>
      </c>
      <c r="CAB1" s="499" t="str">
        <f t="shared" si="32"/>
        <v/>
      </c>
      <c r="CAC1" s="499" t="str">
        <f t="shared" si="32"/>
        <v/>
      </c>
      <c r="CAD1" s="499" t="str">
        <f t="shared" si="32"/>
        <v/>
      </c>
      <c r="CAE1" s="499" t="str">
        <f t="shared" si="32"/>
        <v/>
      </c>
      <c r="CAF1" s="499" t="str">
        <f t="shared" si="32"/>
        <v/>
      </c>
      <c r="CAG1" s="499" t="str">
        <f t="shared" si="32"/>
        <v/>
      </c>
      <c r="CAH1" s="499" t="str">
        <f t="shared" si="32"/>
        <v/>
      </c>
      <c r="CAI1" s="499" t="str">
        <f t="shared" si="32"/>
        <v/>
      </c>
      <c r="CAJ1" s="499" t="str">
        <f t="shared" si="32"/>
        <v/>
      </c>
      <c r="CAK1" s="499" t="str">
        <f t="shared" si="32"/>
        <v/>
      </c>
      <c r="CAL1" s="499" t="str">
        <f t="shared" si="32"/>
        <v/>
      </c>
      <c r="CAM1" s="499" t="str">
        <f t="shared" si="32"/>
        <v/>
      </c>
      <c r="CAN1" s="499" t="str">
        <f t="shared" si="32"/>
        <v/>
      </c>
      <c r="CAO1" s="499" t="str">
        <f t="shared" si="32"/>
        <v/>
      </c>
      <c r="CAP1" s="499" t="str">
        <f t="shared" si="32"/>
        <v/>
      </c>
      <c r="CAQ1" s="499" t="str">
        <f t="shared" si="32"/>
        <v/>
      </c>
      <c r="CAR1" s="499" t="str">
        <f t="shared" si="32"/>
        <v/>
      </c>
      <c r="CAS1" s="499" t="str">
        <f t="shared" si="32"/>
        <v/>
      </c>
      <c r="CAT1" s="499" t="str">
        <f t="shared" si="32"/>
        <v/>
      </c>
      <c r="CAU1" s="499" t="str">
        <f t="shared" si="32"/>
        <v/>
      </c>
      <c r="CAV1" s="499" t="str">
        <f t="shared" si="32"/>
        <v/>
      </c>
      <c r="CAW1" s="499" t="str">
        <f t="shared" si="32"/>
        <v/>
      </c>
      <c r="CAX1" s="499" t="str">
        <f t="shared" si="32"/>
        <v/>
      </c>
      <c r="CAY1" s="499" t="str">
        <f t="shared" si="32"/>
        <v/>
      </c>
      <c r="CAZ1" s="499" t="str">
        <f t="shared" si="32"/>
        <v/>
      </c>
      <c r="CBA1" s="499" t="str">
        <f t="shared" si="32"/>
        <v/>
      </c>
      <c r="CBB1" s="499" t="str">
        <f t="shared" si="32"/>
        <v/>
      </c>
      <c r="CBC1" s="499" t="str">
        <f t="shared" ref="CBC1:CDN1" si="33">IF(CBC13^2*CBC12=0,
"",
CBC13^2*CBC12)</f>
        <v/>
      </c>
      <c r="CBD1" s="499" t="str">
        <f t="shared" si="33"/>
        <v/>
      </c>
      <c r="CBE1" s="499" t="str">
        <f t="shared" si="33"/>
        <v/>
      </c>
      <c r="CBF1" s="499" t="str">
        <f t="shared" si="33"/>
        <v/>
      </c>
      <c r="CBG1" s="499" t="str">
        <f t="shared" si="33"/>
        <v/>
      </c>
      <c r="CBH1" s="499" t="str">
        <f t="shared" si="33"/>
        <v/>
      </c>
      <c r="CBI1" s="499" t="str">
        <f t="shared" si="33"/>
        <v/>
      </c>
      <c r="CBJ1" s="499" t="str">
        <f t="shared" si="33"/>
        <v/>
      </c>
      <c r="CBK1" s="499" t="str">
        <f t="shared" si="33"/>
        <v/>
      </c>
      <c r="CBL1" s="499" t="str">
        <f t="shared" si="33"/>
        <v/>
      </c>
      <c r="CBM1" s="499" t="str">
        <f t="shared" si="33"/>
        <v/>
      </c>
      <c r="CBN1" s="499" t="str">
        <f t="shared" si="33"/>
        <v/>
      </c>
      <c r="CBO1" s="499" t="str">
        <f t="shared" si="33"/>
        <v/>
      </c>
      <c r="CBP1" s="499" t="str">
        <f t="shared" si="33"/>
        <v/>
      </c>
      <c r="CBQ1" s="499" t="str">
        <f t="shared" si="33"/>
        <v/>
      </c>
      <c r="CBR1" s="499" t="str">
        <f t="shared" si="33"/>
        <v/>
      </c>
      <c r="CBS1" s="499" t="str">
        <f t="shared" si="33"/>
        <v/>
      </c>
      <c r="CBT1" s="499" t="str">
        <f t="shared" si="33"/>
        <v/>
      </c>
      <c r="CBU1" s="499" t="str">
        <f t="shared" si="33"/>
        <v/>
      </c>
      <c r="CBV1" s="499" t="str">
        <f t="shared" si="33"/>
        <v/>
      </c>
      <c r="CBW1" s="499" t="str">
        <f t="shared" si="33"/>
        <v/>
      </c>
      <c r="CBX1" s="499" t="str">
        <f t="shared" si="33"/>
        <v/>
      </c>
      <c r="CBY1" s="499" t="str">
        <f t="shared" si="33"/>
        <v/>
      </c>
      <c r="CBZ1" s="499" t="str">
        <f t="shared" si="33"/>
        <v/>
      </c>
      <c r="CCA1" s="499" t="str">
        <f t="shared" si="33"/>
        <v/>
      </c>
      <c r="CCB1" s="499" t="str">
        <f t="shared" si="33"/>
        <v/>
      </c>
      <c r="CCC1" s="499" t="str">
        <f t="shared" si="33"/>
        <v/>
      </c>
      <c r="CCD1" s="499" t="str">
        <f t="shared" si="33"/>
        <v/>
      </c>
      <c r="CCE1" s="499" t="str">
        <f t="shared" si="33"/>
        <v/>
      </c>
      <c r="CCF1" s="499" t="str">
        <f t="shared" si="33"/>
        <v/>
      </c>
      <c r="CCG1" s="499" t="str">
        <f t="shared" si="33"/>
        <v/>
      </c>
      <c r="CCH1" s="499" t="str">
        <f t="shared" si="33"/>
        <v/>
      </c>
      <c r="CCI1" s="499" t="str">
        <f t="shared" si="33"/>
        <v/>
      </c>
      <c r="CCJ1" s="499" t="str">
        <f t="shared" si="33"/>
        <v/>
      </c>
      <c r="CCK1" s="499" t="str">
        <f t="shared" si="33"/>
        <v/>
      </c>
      <c r="CCL1" s="499" t="str">
        <f t="shared" si="33"/>
        <v/>
      </c>
      <c r="CCM1" s="499" t="str">
        <f t="shared" si="33"/>
        <v/>
      </c>
      <c r="CCN1" s="499" t="str">
        <f t="shared" si="33"/>
        <v/>
      </c>
      <c r="CCO1" s="499" t="str">
        <f t="shared" si="33"/>
        <v/>
      </c>
      <c r="CCP1" s="499" t="str">
        <f t="shared" si="33"/>
        <v/>
      </c>
      <c r="CCQ1" s="499" t="str">
        <f t="shared" si="33"/>
        <v/>
      </c>
      <c r="CCR1" s="499" t="str">
        <f t="shared" si="33"/>
        <v/>
      </c>
      <c r="CCS1" s="499" t="str">
        <f t="shared" si="33"/>
        <v/>
      </c>
      <c r="CCT1" s="499" t="str">
        <f t="shared" si="33"/>
        <v/>
      </c>
      <c r="CCU1" s="499" t="str">
        <f t="shared" si="33"/>
        <v/>
      </c>
      <c r="CCV1" s="499" t="str">
        <f t="shared" si="33"/>
        <v/>
      </c>
      <c r="CCW1" s="499" t="str">
        <f t="shared" si="33"/>
        <v/>
      </c>
      <c r="CCX1" s="499" t="str">
        <f t="shared" si="33"/>
        <v/>
      </c>
      <c r="CCY1" s="499" t="str">
        <f t="shared" si="33"/>
        <v/>
      </c>
      <c r="CCZ1" s="499" t="str">
        <f t="shared" si="33"/>
        <v/>
      </c>
      <c r="CDA1" s="499" t="str">
        <f t="shared" si="33"/>
        <v/>
      </c>
      <c r="CDB1" s="499" t="str">
        <f t="shared" si="33"/>
        <v/>
      </c>
      <c r="CDC1" s="499" t="str">
        <f t="shared" si="33"/>
        <v/>
      </c>
      <c r="CDD1" s="499" t="str">
        <f t="shared" si="33"/>
        <v/>
      </c>
      <c r="CDE1" s="499" t="str">
        <f t="shared" si="33"/>
        <v/>
      </c>
      <c r="CDF1" s="499" t="str">
        <f t="shared" si="33"/>
        <v/>
      </c>
      <c r="CDG1" s="499" t="str">
        <f t="shared" si="33"/>
        <v/>
      </c>
      <c r="CDH1" s="499" t="str">
        <f t="shared" si="33"/>
        <v/>
      </c>
      <c r="CDI1" s="499" t="str">
        <f t="shared" si="33"/>
        <v/>
      </c>
      <c r="CDJ1" s="499" t="str">
        <f t="shared" si="33"/>
        <v/>
      </c>
      <c r="CDK1" s="499" t="str">
        <f t="shared" si="33"/>
        <v/>
      </c>
      <c r="CDL1" s="499" t="str">
        <f t="shared" si="33"/>
        <v/>
      </c>
      <c r="CDM1" s="499" t="str">
        <f t="shared" si="33"/>
        <v/>
      </c>
      <c r="CDN1" s="499" t="str">
        <f t="shared" si="33"/>
        <v/>
      </c>
      <c r="CDO1" s="499" t="str">
        <f t="shared" ref="CDO1:CFZ1" si="34">IF(CDO13^2*CDO12=0,
"",
CDO13^2*CDO12)</f>
        <v/>
      </c>
      <c r="CDP1" s="499" t="str">
        <f t="shared" si="34"/>
        <v/>
      </c>
      <c r="CDQ1" s="499" t="str">
        <f t="shared" si="34"/>
        <v/>
      </c>
      <c r="CDR1" s="499" t="str">
        <f t="shared" si="34"/>
        <v/>
      </c>
      <c r="CDS1" s="499" t="str">
        <f t="shared" si="34"/>
        <v/>
      </c>
      <c r="CDT1" s="499" t="str">
        <f t="shared" si="34"/>
        <v/>
      </c>
      <c r="CDU1" s="499" t="str">
        <f t="shared" si="34"/>
        <v/>
      </c>
      <c r="CDV1" s="499" t="str">
        <f t="shared" si="34"/>
        <v/>
      </c>
      <c r="CDW1" s="499" t="str">
        <f t="shared" si="34"/>
        <v/>
      </c>
      <c r="CDX1" s="499" t="str">
        <f t="shared" si="34"/>
        <v/>
      </c>
      <c r="CDY1" s="499" t="str">
        <f t="shared" si="34"/>
        <v/>
      </c>
      <c r="CDZ1" s="499" t="str">
        <f t="shared" si="34"/>
        <v/>
      </c>
      <c r="CEA1" s="499" t="str">
        <f t="shared" si="34"/>
        <v/>
      </c>
      <c r="CEB1" s="499" t="str">
        <f t="shared" si="34"/>
        <v/>
      </c>
      <c r="CEC1" s="499" t="str">
        <f t="shared" si="34"/>
        <v/>
      </c>
      <c r="CED1" s="499" t="str">
        <f t="shared" si="34"/>
        <v/>
      </c>
      <c r="CEE1" s="499" t="str">
        <f t="shared" si="34"/>
        <v/>
      </c>
      <c r="CEF1" s="499" t="str">
        <f t="shared" si="34"/>
        <v/>
      </c>
      <c r="CEG1" s="499" t="str">
        <f t="shared" si="34"/>
        <v/>
      </c>
      <c r="CEH1" s="499" t="str">
        <f t="shared" si="34"/>
        <v/>
      </c>
      <c r="CEI1" s="499" t="str">
        <f t="shared" si="34"/>
        <v/>
      </c>
      <c r="CEJ1" s="499" t="str">
        <f t="shared" si="34"/>
        <v/>
      </c>
      <c r="CEK1" s="499" t="str">
        <f t="shared" si="34"/>
        <v/>
      </c>
      <c r="CEL1" s="499" t="str">
        <f t="shared" si="34"/>
        <v/>
      </c>
      <c r="CEM1" s="499" t="str">
        <f t="shared" si="34"/>
        <v/>
      </c>
      <c r="CEN1" s="499" t="str">
        <f t="shared" si="34"/>
        <v/>
      </c>
      <c r="CEO1" s="499" t="str">
        <f t="shared" si="34"/>
        <v/>
      </c>
      <c r="CEP1" s="499" t="str">
        <f t="shared" si="34"/>
        <v/>
      </c>
      <c r="CEQ1" s="499" t="str">
        <f t="shared" si="34"/>
        <v/>
      </c>
      <c r="CER1" s="499" t="str">
        <f t="shared" si="34"/>
        <v/>
      </c>
      <c r="CES1" s="499" t="str">
        <f t="shared" si="34"/>
        <v/>
      </c>
      <c r="CET1" s="499" t="str">
        <f t="shared" si="34"/>
        <v/>
      </c>
      <c r="CEU1" s="499" t="str">
        <f t="shared" si="34"/>
        <v/>
      </c>
      <c r="CEV1" s="499" t="str">
        <f t="shared" si="34"/>
        <v/>
      </c>
      <c r="CEW1" s="499" t="str">
        <f t="shared" si="34"/>
        <v/>
      </c>
      <c r="CEX1" s="499" t="str">
        <f t="shared" si="34"/>
        <v/>
      </c>
      <c r="CEY1" s="499" t="str">
        <f t="shared" si="34"/>
        <v/>
      </c>
      <c r="CEZ1" s="499" t="str">
        <f t="shared" si="34"/>
        <v/>
      </c>
      <c r="CFA1" s="499" t="str">
        <f t="shared" si="34"/>
        <v/>
      </c>
      <c r="CFB1" s="499" t="str">
        <f t="shared" si="34"/>
        <v/>
      </c>
      <c r="CFC1" s="499" t="str">
        <f t="shared" si="34"/>
        <v/>
      </c>
      <c r="CFD1" s="499" t="str">
        <f t="shared" si="34"/>
        <v/>
      </c>
      <c r="CFE1" s="499" t="str">
        <f t="shared" si="34"/>
        <v/>
      </c>
      <c r="CFF1" s="499" t="str">
        <f t="shared" si="34"/>
        <v/>
      </c>
      <c r="CFG1" s="499" t="str">
        <f t="shared" si="34"/>
        <v/>
      </c>
      <c r="CFH1" s="499" t="str">
        <f t="shared" si="34"/>
        <v/>
      </c>
      <c r="CFI1" s="499" t="str">
        <f t="shared" si="34"/>
        <v/>
      </c>
      <c r="CFJ1" s="499" t="str">
        <f t="shared" si="34"/>
        <v/>
      </c>
      <c r="CFK1" s="499" t="str">
        <f t="shared" si="34"/>
        <v/>
      </c>
      <c r="CFL1" s="499" t="str">
        <f t="shared" si="34"/>
        <v/>
      </c>
      <c r="CFM1" s="499" t="str">
        <f t="shared" si="34"/>
        <v/>
      </c>
      <c r="CFN1" s="499" t="str">
        <f t="shared" si="34"/>
        <v/>
      </c>
      <c r="CFO1" s="499" t="str">
        <f t="shared" si="34"/>
        <v/>
      </c>
      <c r="CFP1" s="499" t="str">
        <f t="shared" si="34"/>
        <v/>
      </c>
      <c r="CFQ1" s="499" t="str">
        <f t="shared" si="34"/>
        <v/>
      </c>
      <c r="CFR1" s="499" t="str">
        <f t="shared" si="34"/>
        <v/>
      </c>
      <c r="CFS1" s="499" t="str">
        <f t="shared" si="34"/>
        <v/>
      </c>
      <c r="CFT1" s="499" t="str">
        <f t="shared" si="34"/>
        <v/>
      </c>
      <c r="CFU1" s="499" t="str">
        <f t="shared" si="34"/>
        <v/>
      </c>
      <c r="CFV1" s="499" t="str">
        <f t="shared" si="34"/>
        <v/>
      </c>
      <c r="CFW1" s="499" t="str">
        <f t="shared" si="34"/>
        <v/>
      </c>
      <c r="CFX1" s="499" t="str">
        <f t="shared" si="34"/>
        <v/>
      </c>
      <c r="CFY1" s="499" t="str">
        <f t="shared" si="34"/>
        <v/>
      </c>
      <c r="CFZ1" s="499" t="str">
        <f t="shared" si="34"/>
        <v/>
      </c>
      <c r="CGA1" s="499" t="str">
        <f t="shared" ref="CGA1:CIL1" si="35">IF(CGA13^2*CGA12=0,
"",
CGA13^2*CGA12)</f>
        <v/>
      </c>
      <c r="CGB1" s="499" t="str">
        <f t="shared" si="35"/>
        <v/>
      </c>
      <c r="CGC1" s="499" t="str">
        <f t="shared" si="35"/>
        <v/>
      </c>
      <c r="CGD1" s="499" t="str">
        <f t="shared" si="35"/>
        <v/>
      </c>
      <c r="CGE1" s="499" t="str">
        <f t="shared" si="35"/>
        <v/>
      </c>
      <c r="CGF1" s="499" t="str">
        <f t="shared" si="35"/>
        <v/>
      </c>
      <c r="CGG1" s="499" t="str">
        <f t="shared" si="35"/>
        <v/>
      </c>
      <c r="CGH1" s="499" t="str">
        <f t="shared" si="35"/>
        <v/>
      </c>
      <c r="CGI1" s="499" t="str">
        <f t="shared" si="35"/>
        <v/>
      </c>
      <c r="CGJ1" s="499" t="str">
        <f t="shared" si="35"/>
        <v/>
      </c>
      <c r="CGK1" s="499" t="str">
        <f t="shared" si="35"/>
        <v/>
      </c>
      <c r="CGL1" s="499" t="str">
        <f t="shared" si="35"/>
        <v/>
      </c>
      <c r="CGM1" s="499" t="str">
        <f t="shared" si="35"/>
        <v/>
      </c>
      <c r="CGN1" s="499" t="str">
        <f t="shared" si="35"/>
        <v/>
      </c>
      <c r="CGO1" s="499" t="str">
        <f t="shared" si="35"/>
        <v/>
      </c>
      <c r="CGP1" s="499" t="str">
        <f t="shared" si="35"/>
        <v/>
      </c>
      <c r="CGQ1" s="499" t="str">
        <f t="shared" si="35"/>
        <v/>
      </c>
      <c r="CGR1" s="499" t="str">
        <f t="shared" si="35"/>
        <v/>
      </c>
      <c r="CGS1" s="499" t="str">
        <f t="shared" si="35"/>
        <v/>
      </c>
      <c r="CGT1" s="499" t="str">
        <f t="shared" si="35"/>
        <v/>
      </c>
      <c r="CGU1" s="499" t="str">
        <f t="shared" si="35"/>
        <v/>
      </c>
      <c r="CGV1" s="499" t="str">
        <f t="shared" si="35"/>
        <v/>
      </c>
      <c r="CGW1" s="499" t="str">
        <f t="shared" si="35"/>
        <v/>
      </c>
      <c r="CGX1" s="499" t="str">
        <f t="shared" si="35"/>
        <v/>
      </c>
      <c r="CGY1" s="499" t="str">
        <f t="shared" si="35"/>
        <v/>
      </c>
      <c r="CGZ1" s="499" t="str">
        <f t="shared" si="35"/>
        <v/>
      </c>
      <c r="CHA1" s="499" t="str">
        <f t="shared" si="35"/>
        <v/>
      </c>
      <c r="CHB1" s="499" t="str">
        <f t="shared" si="35"/>
        <v/>
      </c>
      <c r="CHC1" s="499" t="str">
        <f t="shared" si="35"/>
        <v/>
      </c>
      <c r="CHD1" s="499" t="str">
        <f t="shared" si="35"/>
        <v/>
      </c>
      <c r="CHE1" s="499" t="str">
        <f t="shared" si="35"/>
        <v/>
      </c>
      <c r="CHF1" s="499" t="str">
        <f t="shared" si="35"/>
        <v/>
      </c>
      <c r="CHG1" s="499" t="str">
        <f t="shared" si="35"/>
        <v/>
      </c>
      <c r="CHH1" s="499" t="str">
        <f t="shared" si="35"/>
        <v/>
      </c>
      <c r="CHI1" s="499" t="str">
        <f t="shared" si="35"/>
        <v/>
      </c>
      <c r="CHJ1" s="499" t="str">
        <f t="shared" si="35"/>
        <v/>
      </c>
      <c r="CHK1" s="499" t="str">
        <f t="shared" si="35"/>
        <v/>
      </c>
      <c r="CHL1" s="499" t="str">
        <f t="shared" si="35"/>
        <v/>
      </c>
      <c r="CHM1" s="499" t="str">
        <f t="shared" si="35"/>
        <v/>
      </c>
      <c r="CHN1" s="499" t="str">
        <f t="shared" si="35"/>
        <v/>
      </c>
      <c r="CHO1" s="499" t="str">
        <f t="shared" si="35"/>
        <v/>
      </c>
      <c r="CHP1" s="499" t="str">
        <f t="shared" si="35"/>
        <v/>
      </c>
      <c r="CHQ1" s="499" t="str">
        <f t="shared" si="35"/>
        <v/>
      </c>
      <c r="CHR1" s="499" t="str">
        <f t="shared" si="35"/>
        <v/>
      </c>
      <c r="CHS1" s="499" t="str">
        <f t="shared" si="35"/>
        <v/>
      </c>
      <c r="CHT1" s="499" t="str">
        <f t="shared" si="35"/>
        <v/>
      </c>
      <c r="CHU1" s="499" t="str">
        <f t="shared" si="35"/>
        <v/>
      </c>
      <c r="CHV1" s="499" t="str">
        <f t="shared" si="35"/>
        <v/>
      </c>
      <c r="CHW1" s="499" t="str">
        <f t="shared" si="35"/>
        <v/>
      </c>
      <c r="CHX1" s="499" t="str">
        <f t="shared" si="35"/>
        <v/>
      </c>
      <c r="CHY1" s="499" t="str">
        <f t="shared" si="35"/>
        <v/>
      </c>
      <c r="CHZ1" s="499" t="str">
        <f t="shared" si="35"/>
        <v/>
      </c>
      <c r="CIA1" s="499" t="str">
        <f t="shared" si="35"/>
        <v/>
      </c>
      <c r="CIB1" s="499" t="str">
        <f t="shared" si="35"/>
        <v/>
      </c>
      <c r="CIC1" s="499" t="str">
        <f t="shared" si="35"/>
        <v/>
      </c>
      <c r="CID1" s="499" t="str">
        <f t="shared" si="35"/>
        <v/>
      </c>
      <c r="CIE1" s="499" t="str">
        <f t="shared" si="35"/>
        <v/>
      </c>
      <c r="CIF1" s="499" t="str">
        <f t="shared" si="35"/>
        <v/>
      </c>
      <c r="CIG1" s="499" t="str">
        <f t="shared" si="35"/>
        <v/>
      </c>
      <c r="CIH1" s="499" t="str">
        <f t="shared" si="35"/>
        <v/>
      </c>
      <c r="CII1" s="499" t="str">
        <f t="shared" si="35"/>
        <v/>
      </c>
      <c r="CIJ1" s="499" t="str">
        <f t="shared" si="35"/>
        <v/>
      </c>
      <c r="CIK1" s="499" t="str">
        <f t="shared" si="35"/>
        <v/>
      </c>
      <c r="CIL1" s="499" t="str">
        <f t="shared" si="35"/>
        <v/>
      </c>
      <c r="CIM1" s="499" t="str">
        <f t="shared" ref="CIM1:CKX1" si="36">IF(CIM13^2*CIM12=0,
"",
CIM13^2*CIM12)</f>
        <v/>
      </c>
      <c r="CIN1" s="499" t="str">
        <f t="shared" si="36"/>
        <v/>
      </c>
      <c r="CIO1" s="499" t="str">
        <f t="shared" si="36"/>
        <v/>
      </c>
      <c r="CIP1" s="499" t="str">
        <f t="shared" si="36"/>
        <v/>
      </c>
      <c r="CIQ1" s="499" t="str">
        <f t="shared" si="36"/>
        <v/>
      </c>
      <c r="CIR1" s="499" t="str">
        <f t="shared" si="36"/>
        <v/>
      </c>
      <c r="CIS1" s="499" t="str">
        <f t="shared" si="36"/>
        <v/>
      </c>
      <c r="CIT1" s="499" t="str">
        <f t="shared" si="36"/>
        <v/>
      </c>
      <c r="CIU1" s="499" t="str">
        <f t="shared" si="36"/>
        <v/>
      </c>
      <c r="CIV1" s="499" t="str">
        <f t="shared" si="36"/>
        <v/>
      </c>
      <c r="CIW1" s="499" t="str">
        <f t="shared" si="36"/>
        <v/>
      </c>
      <c r="CIX1" s="499" t="str">
        <f t="shared" si="36"/>
        <v/>
      </c>
      <c r="CIY1" s="499" t="str">
        <f t="shared" si="36"/>
        <v/>
      </c>
      <c r="CIZ1" s="499" t="str">
        <f t="shared" si="36"/>
        <v/>
      </c>
      <c r="CJA1" s="499" t="str">
        <f t="shared" si="36"/>
        <v/>
      </c>
      <c r="CJB1" s="499" t="str">
        <f t="shared" si="36"/>
        <v/>
      </c>
      <c r="CJC1" s="499" t="str">
        <f t="shared" si="36"/>
        <v/>
      </c>
      <c r="CJD1" s="499" t="str">
        <f t="shared" si="36"/>
        <v/>
      </c>
      <c r="CJE1" s="499" t="str">
        <f t="shared" si="36"/>
        <v/>
      </c>
      <c r="CJF1" s="499" t="str">
        <f t="shared" si="36"/>
        <v/>
      </c>
      <c r="CJG1" s="499" t="str">
        <f t="shared" si="36"/>
        <v/>
      </c>
      <c r="CJH1" s="499" t="str">
        <f t="shared" si="36"/>
        <v/>
      </c>
      <c r="CJI1" s="499" t="str">
        <f t="shared" si="36"/>
        <v/>
      </c>
      <c r="CJJ1" s="499" t="str">
        <f t="shared" si="36"/>
        <v/>
      </c>
      <c r="CJK1" s="499" t="str">
        <f t="shared" si="36"/>
        <v/>
      </c>
      <c r="CJL1" s="499" t="str">
        <f t="shared" si="36"/>
        <v/>
      </c>
      <c r="CJM1" s="499" t="str">
        <f t="shared" si="36"/>
        <v/>
      </c>
      <c r="CJN1" s="499" t="str">
        <f t="shared" si="36"/>
        <v/>
      </c>
      <c r="CJO1" s="499" t="str">
        <f t="shared" si="36"/>
        <v/>
      </c>
      <c r="CJP1" s="499" t="str">
        <f t="shared" si="36"/>
        <v/>
      </c>
      <c r="CJQ1" s="499" t="str">
        <f t="shared" si="36"/>
        <v/>
      </c>
      <c r="CJR1" s="499" t="str">
        <f t="shared" si="36"/>
        <v/>
      </c>
      <c r="CJS1" s="499" t="str">
        <f t="shared" si="36"/>
        <v/>
      </c>
      <c r="CJT1" s="499" t="str">
        <f t="shared" si="36"/>
        <v/>
      </c>
      <c r="CJU1" s="499" t="str">
        <f t="shared" si="36"/>
        <v/>
      </c>
      <c r="CJV1" s="499" t="str">
        <f t="shared" si="36"/>
        <v/>
      </c>
      <c r="CJW1" s="499" t="str">
        <f t="shared" si="36"/>
        <v/>
      </c>
      <c r="CJX1" s="499" t="str">
        <f t="shared" si="36"/>
        <v/>
      </c>
      <c r="CJY1" s="499" t="str">
        <f t="shared" si="36"/>
        <v/>
      </c>
      <c r="CJZ1" s="499" t="str">
        <f t="shared" si="36"/>
        <v/>
      </c>
      <c r="CKA1" s="499" t="str">
        <f t="shared" si="36"/>
        <v/>
      </c>
      <c r="CKB1" s="499" t="str">
        <f t="shared" si="36"/>
        <v/>
      </c>
      <c r="CKC1" s="499" t="str">
        <f t="shared" si="36"/>
        <v/>
      </c>
      <c r="CKD1" s="499" t="str">
        <f t="shared" si="36"/>
        <v/>
      </c>
      <c r="CKE1" s="499" t="str">
        <f t="shared" si="36"/>
        <v/>
      </c>
      <c r="CKF1" s="499" t="str">
        <f t="shared" si="36"/>
        <v/>
      </c>
      <c r="CKG1" s="499" t="str">
        <f t="shared" si="36"/>
        <v/>
      </c>
      <c r="CKH1" s="499" t="str">
        <f t="shared" si="36"/>
        <v/>
      </c>
      <c r="CKI1" s="499" t="str">
        <f t="shared" si="36"/>
        <v/>
      </c>
      <c r="CKJ1" s="499" t="str">
        <f t="shared" si="36"/>
        <v/>
      </c>
      <c r="CKK1" s="499" t="str">
        <f t="shared" si="36"/>
        <v/>
      </c>
      <c r="CKL1" s="499" t="str">
        <f t="shared" si="36"/>
        <v/>
      </c>
      <c r="CKM1" s="499" t="str">
        <f t="shared" si="36"/>
        <v/>
      </c>
      <c r="CKN1" s="499" t="str">
        <f t="shared" si="36"/>
        <v/>
      </c>
      <c r="CKO1" s="499" t="str">
        <f t="shared" si="36"/>
        <v/>
      </c>
      <c r="CKP1" s="499" t="str">
        <f t="shared" si="36"/>
        <v/>
      </c>
      <c r="CKQ1" s="499" t="str">
        <f t="shared" si="36"/>
        <v/>
      </c>
      <c r="CKR1" s="499" t="str">
        <f t="shared" si="36"/>
        <v/>
      </c>
      <c r="CKS1" s="499" t="str">
        <f t="shared" si="36"/>
        <v/>
      </c>
      <c r="CKT1" s="499" t="str">
        <f t="shared" si="36"/>
        <v/>
      </c>
      <c r="CKU1" s="499" t="str">
        <f t="shared" si="36"/>
        <v/>
      </c>
      <c r="CKV1" s="499" t="str">
        <f t="shared" si="36"/>
        <v/>
      </c>
      <c r="CKW1" s="499" t="str">
        <f t="shared" si="36"/>
        <v/>
      </c>
      <c r="CKX1" s="499" t="str">
        <f t="shared" si="36"/>
        <v/>
      </c>
      <c r="CKY1" s="499" t="str">
        <f t="shared" ref="CKY1:CNJ1" si="37">IF(CKY13^2*CKY12=0,
"",
CKY13^2*CKY12)</f>
        <v/>
      </c>
      <c r="CKZ1" s="499" t="str">
        <f t="shared" si="37"/>
        <v/>
      </c>
      <c r="CLA1" s="499" t="str">
        <f t="shared" si="37"/>
        <v/>
      </c>
      <c r="CLB1" s="499" t="str">
        <f t="shared" si="37"/>
        <v/>
      </c>
      <c r="CLC1" s="499" t="str">
        <f t="shared" si="37"/>
        <v/>
      </c>
      <c r="CLD1" s="499" t="str">
        <f t="shared" si="37"/>
        <v/>
      </c>
      <c r="CLE1" s="499" t="str">
        <f t="shared" si="37"/>
        <v/>
      </c>
      <c r="CLF1" s="499" t="str">
        <f t="shared" si="37"/>
        <v/>
      </c>
      <c r="CLG1" s="499" t="str">
        <f t="shared" si="37"/>
        <v/>
      </c>
      <c r="CLH1" s="499" t="str">
        <f t="shared" si="37"/>
        <v/>
      </c>
      <c r="CLI1" s="499" t="str">
        <f t="shared" si="37"/>
        <v/>
      </c>
      <c r="CLJ1" s="499" t="str">
        <f t="shared" si="37"/>
        <v/>
      </c>
      <c r="CLK1" s="499" t="str">
        <f t="shared" si="37"/>
        <v/>
      </c>
      <c r="CLL1" s="499" t="str">
        <f t="shared" si="37"/>
        <v/>
      </c>
      <c r="CLM1" s="499" t="str">
        <f t="shared" si="37"/>
        <v/>
      </c>
      <c r="CLN1" s="499" t="str">
        <f t="shared" si="37"/>
        <v/>
      </c>
      <c r="CLO1" s="499" t="str">
        <f t="shared" si="37"/>
        <v/>
      </c>
      <c r="CLP1" s="499" t="str">
        <f t="shared" si="37"/>
        <v/>
      </c>
      <c r="CLQ1" s="499" t="str">
        <f t="shared" si="37"/>
        <v/>
      </c>
      <c r="CLR1" s="499" t="str">
        <f t="shared" si="37"/>
        <v/>
      </c>
      <c r="CLS1" s="499" t="str">
        <f t="shared" si="37"/>
        <v/>
      </c>
      <c r="CLT1" s="499" t="str">
        <f t="shared" si="37"/>
        <v/>
      </c>
      <c r="CLU1" s="499" t="str">
        <f t="shared" si="37"/>
        <v/>
      </c>
      <c r="CLV1" s="499" t="str">
        <f t="shared" si="37"/>
        <v/>
      </c>
      <c r="CLW1" s="499" t="str">
        <f t="shared" si="37"/>
        <v/>
      </c>
      <c r="CLX1" s="499" t="str">
        <f t="shared" si="37"/>
        <v/>
      </c>
      <c r="CLY1" s="499" t="str">
        <f t="shared" si="37"/>
        <v/>
      </c>
      <c r="CLZ1" s="499" t="str">
        <f t="shared" si="37"/>
        <v/>
      </c>
      <c r="CMA1" s="499" t="str">
        <f t="shared" si="37"/>
        <v/>
      </c>
      <c r="CMB1" s="499" t="str">
        <f t="shared" si="37"/>
        <v/>
      </c>
      <c r="CMC1" s="499" t="str">
        <f t="shared" si="37"/>
        <v/>
      </c>
      <c r="CMD1" s="499" t="str">
        <f t="shared" si="37"/>
        <v/>
      </c>
      <c r="CME1" s="499" t="str">
        <f t="shared" si="37"/>
        <v/>
      </c>
      <c r="CMF1" s="499" t="str">
        <f t="shared" si="37"/>
        <v/>
      </c>
      <c r="CMG1" s="499" t="str">
        <f t="shared" si="37"/>
        <v/>
      </c>
      <c r="CMH1" s="499" t="str">
        <f t="shared" si="37"/>
        <v/>
      </c>
      <c r="CMI1" s="499" t="str">
        <f t="shared" si="37"/>
        <v/>
      </c>
      <c r="CMJ1" s="499" t="str">
        <f t="shared" si="37"/>
        <v/>
      </c>
      <c r="CMK1" s="499" t="str">
        <f t="shared" si="37"/>
        <v/>
      </c>
      <c r="CML1" s="499" t="str">
        <f t="shared" si="37"/>
        <v/>
      </c>
      <c r="CMM1" s="499" t="str">
        <f t="shared" si="37"/>
        <v/>
      </c>
      <c r="CMN1" s="499" t="str">
        <f t="shared" si="37"/>
        <v/>
      </c>
      <c r="CMO1" s="499" t="str">
        <f t="shared" si="37"/>
        <v/>
      </c>
      <c r="CMP1" s="499" t="str">
        <f t="shared" si="37"/>
        <v/>
      </c>
      <c r="CMQ1" s="499" t="str">
        <f t="shared" si="37"/>
        <v/>
      </c>
      <c r="CMR1" s="499" t="str">
        <f t="shared" si="37"/>
        <v/>
      </c>
      <c r="CMS1" s="499" t="str">
        <f t="shared" si="37"/>
        <v/>
      </c>
      <c r="CMT1" s="499" t="str">
        <f t="shared" si="37"/>
        <v/>
      </c>
      <c r="CMU1" s="499" t="str">
        <f t="shared" si="37"/>
        <v/>
      </c>
      <c r="CMV1" s="499" t="str">
        <f t="shared" si="37"/>
        <v/>
      </c>
      <c r="CMW1" s="499" t="str">
        <f t="shared" si="37"/>
        <v/>
      </c>
      <c r="CMX1" s="499" t="str">
        <f t="shared" si="37"/>
        <v/>
      </c>
      <c r="CMY1" s="499" t="str">
        <f t="shared" si="37"/>
        <v/>
      </c>
      <c r="CMZ1" s="499" t="str">
        <f t="shared" si="37"/>
        <v/>
      </c>
      <c r="CNA1" s="499" t="str">
        <f t="shared" si="37"/>
        <v/>
      </c>
      <c r="CNB1" s="499" t="str">
        <f t="shared" si="37"/>
        <v/>
      </c>
      <c r="CNC1" s="499" t="str">
        <f t="shared" si="37"/>
        <v/>
      </c>
      <c r="CND1" s="499" t="str">
        <f t="shared" si="37"/>
        <v/>
      </c>
      <c r="CNE1" s="499" t="str">
        <f t="shared" si="37"/>
        <v/>
      </c>
      <c r="CNF1" s="499" t="str">
        <f t="shared" si="37"/>
        <v/>
      </c>
      <c r="CNG1" s="499" t="str">
        <f t="shared" si="37"/>
        <v/>
      </c>
      <c r="CNH1" s="499" t="str">
        <f t="shared" si="37"/>
        <v/>
      </c>
      <c r="CNI1" s="499" t="str">
        <f t="shared" si="37"/>
        <v/>
      </c>
      <c r="CNJ1" s="499" t="str">
        <f t="shared" si="37"/>
        <v/>
      </c>
      <c r="CNK1" s="499" t="str">
        <f t="shared" ref="CNK1:CPV1" si="38">IF(CNK13^2*CNK12=0,
"",
CNK13^2*CNK12)</f>
        <v/>
      </c>
      <c r="CNL1" s="499" t="str">
        <f t="shared" si="38"/>
        <v/>
      </c>
      <c r="CNM1" s="499" t="str">
        <f t="shared" si="38"/>
        <v/>
      </c>
      <c r="CNN1" s="499" t="str">
        <f t="shared" si="38"/>
        <v/>
      </c>
      <c r="CNO1" s="499" t="str">
        <f t="shared" si="38"/>
        <v/>
      </c>
      <c r="CNP1" s="499" t="str">
        <f t="shared" si="38"/>
        <v/>
      </c>
      <c r="CNQ1" s="499" t="str">
        <f t="shared" si="38"/>
        <v/>
      </c>
      <c r="CNR1" s="499" t="str">
        <f t="shared" si="38"/>
        <v/>
      </c>
      <c r="CNS1" s="499" t="str">
        <f t="shared" si="38"/>
        <v/>
      </c>
      <c r="CNT1" s="499" t="str">
        <f t="shared" si="38"/>
        <v/>
      </c>
      <c r="CNU1" s="499" t="str">
        <f t="shared" si="38"/>
        <v/>
      </c>
      <c r="CNV1" s="499" t="str">
        <f t="shared" si="38"/>
        <v/>
      </c>
      <c r="CNW1" s="499" t="str">
        <f t="shared" si="38"/>
        <v/>
      </c>
      <c r="CNX1" s="499" t="str">
        <f t="shared" si="38"/>
        <v/>
      </c>
      <c r="CNY1" s="499" t="str">
        <f t="shared" si="38"/>
        <v/>
      </c>
      <c r="CNZ1" s="499" t="str">
        <f t="shared" si="38"/>
        <v/>
      </c>
      <c r="COA1" s="499" t="str">
        <f t="shared" si="38"/>
        <v/>
      </c>
      <c r="COB1" s="499" t="str">
        <f t="shared" si="38"/>
        <v/>
      </c>
      <c r="COC1" s="499" t="str">
        <f t="shared" si="38"/>
        <v/>
      </c>
      <c r="COD1" s="499" t="str">
        <f t="shared" si="38"/>
        <v/>
      </c>
      <c r="COE1" s="499" t="str">
        <f t="shared" si="38"/>
        <v/>
      </c>
      <c r="COF1" s="499" t="str">
        <f t="shared" si="38"/>
        <v/>
      </c>
      <c r="COG1" s="499" t="str">
        <f t="shared" si="38"/>
        <v/>
      </c>
      <c r="COH1" s="499" t="str">
        <f t="shared" si="38"/>
        <v/>
      </c>
      <c r="COI1" s="499" t="str">
        <f t="shared" si="38"/>
        <v/>
      </c>
      <c r="COJ1" s="499" t="str">
        <f t="shared" si="38"/>
        <v/>
      </c>
      <c r="COK1" s="499" t="str">
        <f t="shared" si="38"/>
        <v/>
      </c>
      <c r="COL1" s="499" t="str">
        <f t="shared" si="38"/>
        <v/>
      </c>
      <c r="COM1" s="499" t="str">
        <f t="shared" si="38"/>
        <v/>
      </c>
      <c r="CON1" s="499" t="str">
        <f t="shared" si="38"/>
        <v/>
      </c>
      <c r="COO1" s="499" t="str">
        <f t="shared" si="38"/>
        <v/>
      </c>
      <c r="COP1" s="499" t="str">
        <f t="shared" si="38"/>
        <v/>
      </c>
      <c r="COQ1" s="499" t="str">
        <f t="shared" si="38"/>
        <v/>
      </c>
      <c r="COR1" s="499" t="str">
        <f t="shared" si="38"/>
        <v/>
      </c>
      <c r="COS1" s="499" t="str">
        <f t="shared" si="38"/>
        <v/>
      </c>
      <c r="COT1" s="499" t="str">
        <f t="shared" si="38"/>
        <v/>
      </c>
      <c r="COU1" s="499" t="str">
        <f t="shared" si="38"/>
        <v/>
      </c>
      <c r="COV1" s="499" t="str">
        <f t="shared" si="38"/>
        <v/>
      </c>
      <c r="COW1" s="499" t="str">
        <f t="shared" si="38"/>
        <v/>
      </c>
      <c r="COX1" s="499" t="str">
        <f t="shared" si="38"/>
        <v/>
      </c>
      <c r="COY1" s="499" t="str">
        <f t="shared" si="38"/>
        <v/>
      </c>
      <c r="COZ1" s="499" t="str">
        <f t="shared" si="38"/>
        <v/>
      </c>
      <c r="CPA1" s="499" t="str">
        <f t="shared" si="38"/>
        <v/>
      </c>
      <c r="CPB1" s="499" t="str">
        <f t="shared" si="38"/>
        <v/>
      </c>
      <c r="CPC1" s="499" t="str">
        <f t="shared" si="38"/>
        <v/>
      </c>
      <c r="CPD1" s="499" t="str">
        <f t="shared" si="38"/>
        <v/>
      </c>
      <c r="CPE1" s="499" t="str">
        <f t="shared" si="38"/>
        <v/>
      </c>
      <c r="CPF1" s="499" t="str">
        <f t="shared" si="38"/>
        <v/>
      </c>
      <c r="CPG1" s="499" t="str">
        <f t="shared" si="38"/>
        <v/>
      </c>
      <c r="CPH1" s="499" t="str">
        <f t="shared" si="38"/>
        <v/>
      </c>
      <c r="CPI1" s="499" t="str">
        <f t="shared" si="38"/>
        <v/>
      </c>
      <c r="CPJ1" s="499" t="str">
        <f t="shared" si="38"/>
        <v/>
      </c>
      <c r="CPK1" s="499" t="str">
        <f t="shared" si="38"/>
        <v/>
      </c>
      <c r="CPL1" s="499" t="str">
        <f t="shared" si="38"/>
        <v/>
      </c>
      <c r="CPM1" s="499" t="str">
        <f t="shared" si="38"/>
        <v/>
      </c>
      <c r="CPN1" s="499" t="str">
        <f t="shared" si="38"/>
        <v/>
      </c>
      <c r="CPO1" s="499" t="str">
        <f t="shared" si="38"/>
        <v/>
      </c>
      <c r="CPP1" s="499" t="str">
        <f t="shared" si="38"/>
        <v/>
      </c>
      <c r="CPQ1" s="499" t="str">
        <f t="shared" si="38"/>
        <v/>
      </c>
      <c r="CPR1" s="499" t="str">
        <f t="shared" si="38"/>
        <v/>
      </c>
      <c r="CPS1" s="499" t="str">
        <f t="shared" si="38"/>
        <v/>
      </c>
      <c r="CPT1" s="499" t="str">
        <f t="shared" si="38"/>
        <v/>
      </c>
      <c r="CPU1" s="499" t="str">
        <f t="shared" si="38"/>
        <v/>
      </c>
      <c r="CPV1" s="499" t="str">
        <f t="shared" si="38"/>
        <v/>
      </c>
      <c r="CPW1" s="499" t="str">
        <f t="shared" ref="CPW1:CSH1" si="39">IF(CPW13^2*CPW12=0,
"",
CPW13^2*CPW12)</f>
        <v/>
      </c>
      <c r="CPX1" s="499" t="str">
        <f t="shared" si="39"/>
        <v/>
      </c>
      <c r="CPY1" s="499" t="str">
        <f t="shared" si="39"/>
        <v/>
      </c>
      <c r="CPZ1" s="499" t="str">
        <f t="shared" si="39"/>
        <v/>
      </c>
      <c r="CQA1" s="499" t="str">
        <f t="shared" si="39"/>
        <v/>
      </c>
      <c r="CQB1" s="499" t="str">
        <f t="shared" si="39"/>
        <v/>
      </c>
      <c r="CQC1" s="499" t="str">
        <f t="shared" si="39"/>
        <v/>
      </c>
      <c r="CQD1" s="499" t="str">
        <f t="shared" si="39"/>
        <v/>
      </c>
      <c r="CQE1" s="499" t="str">
        <f t="shared" si="39"/>
        <v/>
      </c>
      <c r="CQF1" s="499" t="str">
        <f t="shared" si="39"/>
        <v/>
      </c>
      <c r="CQG1" s="499" t="str">
        <f t="shared" si="39"/>
        <v/>
      </c>
      <c r="CQH1" s="499" t="str">
        <f t="shared" si="39"/>
        <v/>
      </c>
      <c r="CQI1" s="499" t="str">
        <f t="shared" si="39"/>
        <v/>
      </c>
      <c r="CQJ1" s="499" t="str">
        <f t="shared" si="39"/>
        <v/>
      </c>
      <c r="CQK1" s="499" t="str">
        <f t="shared" si="39"/>
        <v/>
      </c>
      <c r="CQL1" s="499" t="str">
        <f t="shared" si="39"/>
        <v/>
      </c>
      <c r="CQM1" s="499" t="str">
        <f t="shared" si="39"/>
        <v/>
      </c>
      <c r="CQN1" s="499" t="str">
        <f t="shared" si="39"/>
        <v/>
      </c>
      <c r="CQO1" s="499" t="str">
        <f t="shared" si="39"/>
        <v/>
      </c>
      <c r="CQP1" s="499" t="str">
        <f t="shared" si="39"/>
        <v/>
      </c>
      <c r="CQQ1" s="499" t="str">
        <f t="shared" si="39"/>
        <v/>
      </c>
      <c r="CQR1" s="499" t="str">
        <f t="shared" si="39"/>
        <v/>
      </c>
      <c r="CQS1" s="499" t="str">
        <f t="shared" si="39"/>
        <v/>
      </c>
      <c r="CQT1" s="499" t="str">
        <f t="shared" si="39"/>
        <v/>
      </c>
      <c r="CQU1" s="499" t="str">
        <f t="shared" si="39"/>
        <v/>
      </c>
      <c r="CQV1" s="499" t="str">
        <f t="shared" si="39"/>
        <v/>
      </c>
      <c r="CQW1" s="499" t="str">
        <f t="shared" si="39"/>
        <v/>
      </c>
      <c r="CQX1" s="499" t="str">
        <f t="shared" si="39"/>
        <v/>
      </c>
      <c r="CQY1" s="499" t="str">
        <f t="shared" si="39"/>
        <v/>
      </c>
      <c r="CQZ1" s="499" t="str">
        <f t="shared" si="39"/>
        <v/>
      </c>
      <c r="CRA1" s="499" t="str">
        <f t="shared" si="39"/>
        <v/>
      </c>
      <c r="CRB1" s="499" t="str">
        <f t="shared" si="39"/>
        <v/>
      </c>
      <c r="CRC1" s="499" t="str">
        <f t="shared" si="39"/>
        <v/>
      </c>
      <c r="CRD1" s="499" t="str">
        <f t="shared" si="39"/>
        <v/>
      </c>
      <c r="CRE1" s="499" t="str">
        <f t="shared" si="39"/>
        <v/>
      </c>
      <c r="CRF1" s="499" t="str">
        <f t="shared" si="39"/>
        <v/>
      </c>
      <c r="CRG1" s="499" t="str">
        <f t="shared" si="39"/>
        <v/>
      </c>
      <c r="CRH1" s="499" t="str">
        <f t="shared" si="39"/>
        <v/>
      </c>
      <c r="CRI1" s="499" t="str">
        <f t="shared" si="39"/>
        <v/>
      </c>
      <c r="CRJ1" s="499" t="str">
        <f t="shared" si="39"/>
        <v/>
      </c>
      <c r="CRK1" s="499" t="str">
        <f t="shared" si="39"/>
        <v/>
      </c>
      <c r="CRL1" s="499" t="str">
        <f t="shared" si="39"/>
        <v/>
      </c>
      <c r="CRM1" s="499" t="str">
        <f t="shared" si="39"/>
        <v/>
      </c>
      <c r="CRN1" s="499" t="str">
        <f t="shared" si="39"/>
        <v/>
      </c>
      <c r="CRO1" s="499" t="str">
        <f t="shared" si="39"/>
        <v/>
      </c>
      <c r="CRP1" s="499" t="str">
        <f t="shared" si="39"/>
        <v/>
      </c>
      <c r="CRQ1" s="499" t="str">
        <f t="shared" si="39"/>
        <v/>
      </c>
      <c r="CRR1" s="499" t="str">
        <f t="shared" si="39"/>
        <v/>
      </c>
      <c r="CRS1" s="499" t="str">
        <f t="shared" si="39"/>
        <v/>
      </c>
      <c r="CRT1" s="499" t="str">
        <f t="shared" si="39"/>
        <v/>
      </c>
      <c r="CRU1" s="499" t="str">
        <f t="shared" si="39"/>
        <v/>
      </c>
      <c r="CRV1" s="499" t="str">
        <f t="shared" si="39"/>
        <v/>
      </c>
      <c r="CRW1" s="499" t="str">
        <f t="shared" si="39"/>
        <v/>
      </c>
      <c r="CRX1" s="499" t="str">
        <f t="shared" si="39"/>
        <v/>
      </c>
      <c r="CRY1" s="499" t="str">
        <f t="shared" si="39"/>
        <v/>
      </c>
      <c r="CRZ1" s="499" t="str">
        <f t="shared" si="39"/>
        <v/>
      </c>
      <c r="CSA1" s="499" t="str">
        <f t="shared" si="39"/>
        <v/>
      </c>
      <c r="CSB1" s="499" t="str">
        <f t="shared" si="39"/>
        <v/>
      </c>
      <c r="CSC1" s="499" t="str">
        <f t="shared" si="39"/>
        <v/>
      </c>
      <c r="CSD1" s="499" t="str">
        <f t="shared" si="39"/>
        <v/>
      </c>
      <c r="CSE1" s="499" t="str">
        <f t="shared" si="39"/>
        <v/>
      </c>
      <c r="CSF1" s="499" t="str">
        <f t="shared" si="39"/>
        <v/>
      </c>
      <c r="CSG1" s="499" t="str">
        <f t="shared" si="39"/>
        <v/>
      </c>
      <c r="CSH1" s="499" t="str">
        <f t="shared" si="39"/>
        <v/>
      </c>
      <c r="CSI1" s="499" t="str">
        <f t="shared" ref="CSI1:CUT1" si="40">IF(CSI13^2*CSI12=0,
"",
CSI13^2*CSI12)</f>
        <v/>
      </c>
      <c r="CSJ1" s="499" t="str">
        <f t="shared" si="40"/>
        <v/>
      </c>
      <c r="CSK1" s="499" t="str">
        <f t="shared" si="40"/>
        <v/>
      </c>
      <c r="CSL1" s="499" t="str">
        <f t="shared" si="40"/>
        <v/>
      </c>
      <c r="CSM1" s="499" t="str">
        <f t="shared" si="40"/>
        <v/>
      </c>
      <c r="CSN1" s="499" t="str">
        <f t="shared" si="40"/>
        <v/>
      </c>
      <c r="CSO1" s="499" t="str">
        <f t="shared" si="40"/>
        <v/>
      </c>
      <c r="CSP1" s="499" t="str">
        <f t="shared" si="40"/>
        <v/>
      </c>
      <c r="CSQ1" s="499" t="str">
        <f t="shared" si="40"/>
        <v/>
      </c>
      <c r="CSR1" s="499" t="str">
        <f t="shared" si="40"/>
        <v/>
      </c>
      <c r="CSS1" s="499" t="str">
        <f t="shared" si="40"/>
        <v/>
      </c>
      <c r="CST1" s="499" t="str">
        <f t="shared" si="40"/>
        <v/>
      </c>
      <c r="CSU1" s="499" t="str">
        <f t="shared" si="40"/>
        <v/>
      </c>
      <c r="CSV1" s="499" t="str">
        <f t="shared" si="40"/>
        <v/>
      </c>
      <c r="CSW1" s="499" t="str">
        <f t="shared" si="40"/>
        <v/>
      </c>
      <c r="CSX1" s="499" t="str">
        <f t="shared" si="40"/>
        <v/>
      </c>
      <c r="CSY1" s="499" t="str">
        <f t="shared" si="40"/>
        <v/>
      </c>
      <c r="CSZ1" s="499" t="str">
        <f t="shared" si="40"/>
        <v/>
      </c>
      <c r="CTA1" s="499" t="str">
        <f t="shared" si="40"/>
        <v/>
      </c>
      <c r="CTB1" s="499" t="str">
        <f t="shared" si="40"/>
        <v/>
      </c>
      <c r="CTC1" s="499" t="str">
        <f t="shared" si="40"/>
        <v/>
      </c>
      <c r="CTD1" s="499" t="str">
        <f t="shared" si="40"/>
        <v/>
      </c>
      <c r="CTE1" s="499" t="str">
        <f t="shared" si="40"/>
        <v/>
      </c>
      <c r="CTF1" s="499" t="str">
        <f t="shared" si="40"/>
        <v/>
      </c>
      <c r="CTG1" s="499" t="str">
        <f t="shared" si="40"/>
        <v/>
      </c>
      <c r="CTH1" s="499" t="str">
        <f t="shared" si="40"/>
        <v/>
      </c>
      <c r="CTI1" s="499" t="str">
        <f t="shared" si="40"/>
        <v/>
      </c>
      <c r="CTJ1" s="499" t="str">
        <f t="shared" si="40"/>
        <v/>
      </c>
      <c r="CTK1" s="499" t="str">
        <f t="shared" si="40"/>
        <v/>
      </c>
      <c r="CTL1" s="499" t="str">
        <f t="shared" si="40"/>
        <v/>
      </c>
      <c r="CTM1" s="499" t="str">
        <f t="shared" si="40"/>
        <v/>
      </c>
      <c r="CTN1" s="499" t="str">
        <f t="shared" si="40"/>
        <v/>
      </c>
      <c r="CTO1" s="499" t="str">
        <f t="shared" si="40"/>
        <v/>
      </c>
      <c r="CTP1" s="499" t="str">
        <f t="shared" si="40"/>
        <v/>
      </c>
      <c r="CTQ1" s="499" t="str">
        <f t="shared" si="40"/>
        <v/>
      </c>
      <c r="CTR1" s="499" t="str">
        <f t="shared" si="40"/>
        <v/>
      </c>
      <c r="CTS1" s="499" t="str">
        <f t="shared" si="40"/>
        <v/>
      </c>
      <c r="CTT1" s="499" t="str">
        <f t="shared" si="40"/>
        <v/>
      </c>
      <c r="CTU1" s="499" t="str">
        <f t="shared" si="40"/>
        <v/>
      </c>
      <c r="CTV1" s="499" t="str">
        <f t="shared" si="40"/>
        <v/>
      </c>
      <c r="CTW1" s="499" t="str">
        <f t="shared" si="40"/>
        <v/>
      </c>
      <c r="CTX1" s="499" t="str">
        <f t="shared" si="40"/>
        <v/>
      </c>
      <c r="CTY1" s="499" t="str">
        <f t="shared" si="40"/>
        <v/>
      </c>
      <c r="CTZ1" s="499" t="str">
        <f t="shared" si="40"/>
        <v/>
      </c>
      <c r="CUA1" s="499" t="str">
        <f t="shared" si="40"/>
        <v/>
      </c>
      <c r="CUB1" s="499" t="str">
        <f t="shared" si="40"/>
        <v/>
      </c>
      <c r="CUC1" s="499" t="str">
        <f t="shared" si="40"/>
        <v/>
      </c>
      <c r="CUD1" s="499" t="str">
        <f t="shared" si="40"/>
        <v/>
      </c>
      <c r="CUE1" s="499" t="str">
        <f t="shared" si="40"/>
        <v/>
      </c>
      <c r="CUF1" s="499" t="str">
        <f t="shared" si="40"/>
        <v/>
      </c>
      <c r="CUG1" s="499" t="str">
        <f t="shared" si="40"/>
        <v/>
      </c>
      <c r="CUH1" s="499" t="str">
        <f t="shared" si="40"/>
        <v/>
      </c>
      <c r="CUI1" s="499" t="str">
        <f t="shared" si="40"/>
        <v/>
      </c>
      <c r="CUJ1" s="499" t="str">
        <f t="shared" si="40"/>
        <v/>
      </c>
      <c r="CUK1" s="499" t="str">
        <f t="shared" si="40"/>
        <v/>
      </c>
      <c r="CUL1" s="499" t="str">
        <f t="shared" si="40"/>
        <v/>
      </c>
      <c r="CUM1" s="499" t="str">
        <f t="shared" si="40"/>
        <v/>
      </c>
      <c r="CUN1" s="499" t="str">
        <f t="shared" si="40"/>
        <v/>
      </c>
      <c r="CUO1" s="499" t="str">
        <f t="shared" si="40"/>
        <v/>
      </c>
      <c r="CUP1" s="499" t="str">
        <f t="shared" si="40"/>
        <v/>
      </c>
      <c r="CUQ1" s="499" t="str">
        <f t="shared" si="40"/>
        <v/>
      </c>
      <c r="CUR1" s="499" t="str">
        <f t="shared" si="40"/>
        <v/>
      </c>
      <c r="CUS1" s="499" t="str">
        <f t="shared" si="40"/>
        <v/>
      </c>
      <c r="CUT1" s="499" t="str">
        <f t="shared" si="40"/>
        <v/>
      </c>
      <c r="CUU1" s="499" t="str">
        <f t="shared" ref="CUU1:CXF1" si="41">IF(CUU13^2*CUU12=0,
"",
CUU13^2*CUU12)</f>
        <v/>
      </c>
      <c r="CUV1" s="499" t="str">
        <f t="shared" si="41"/>
        <v/>
      </c>
      <c r="CUW1" s="499" t="str">
        <f t="shared" si="41"/>
        <v/>
      </c>
      <c r="CUX1" s="499" t="str">
        <f t="shared" si="41"/>
        <v/>
      </c>
      <c r="CUY1" s="499" t="str">
        <f t="shared" si="41"/>
        <v/>
      </c>
      <c r="CUZ1" s="499" t="str">
        <f t="shared" si="41"/>
        <v/>
      </c>
      <c r="CVA1" s="499" t="str">
        <f t="shared" si="41"/>
        <v/>
      </c>
      <c r="CVB1" s="499" t="str">
        <f t="shared" si="41"/>
        <v/>
      </c>
      <c r="CVC1" s="499" t="str">
        <f t="shared" si="41"/>
        <v/>
      </c>
      <c r="CVD1" s="499" t="str">
        <f t="shared" si="41"/>
        <v/>
      </c>
      <c r="CVE1" s="499" t="str">
        <f t="shared" si="41"/>
        <v/>
      </c>
      <c r="CVF1" s="499" t="str">
        <f t="shared" si="41"/>
        <v/>
      </c>
      <c r="CVG1" s="499" t="str">
        <f t="shared" si="41"/>
        <v/>
      </c>
      <c r="CVH1" s="499" t="str">
        <f t="shared" si="41"/>
        <v/>
      </c>
      <c r="CVI1" s="499" t="str">
        <f t="shared" si="41"/>
        <v/>
      </c>
      <c r="CVJ1" s="499" t="str">
        <f t="shared" si="41"/>
        <v/>
      </c>
      <c r="CVK1" s="499" t="str">
        <f t="shared" si="41"/>
        <v/>
      </c>
      <c r="CVL1" s="499" t="str">
        <f t="shared" si="41"/>
        <v/>
      </c>
      <c r="CVM1" s="499" t="str">
        <f t="shared" si="41"/>
        <v/>
      </c>
      <c r="CVN1" s="499" t="str">
        <f t="shared" si="41"/>
        <v/>
      </c>
      <c r="CVO1" s="499" t="str">
        <f t="shared" si="41"/>
        <v/>
      </c>
      <c r="CVP1" s="499" t="str">
        <f t="shared" si="41"/>
        <v/>
      </c>
      <c r="CVQ1" s="499" t="str">
        <f t="shared" si="41"/>
        <v/>
      </c>
      <c r="CVR1" s="499" t="str">
        <f t="shared" si="41"/>
        <v/>
      </c>
      <c r="CVS1" s="499" t="str">
        <f t="shared" si="41"/>
        <v/>
      </c>
      <c r="CVT1" s="499" t="str">
        <f t="shared" si="41"/>
        <v/>
      </c>
      <c r="CVU1" s="499" t="str">
        <f t="shared" si="41"/>
        <v/>
      </c>
      <c r="CVV1" s="499" t="str">
        <f t="shared" si="41"/>
        <v/>
      </c>
      <c r="CVW1" s="499" t="str">
        <f t="shared" si="41"/>
        <v/>
      </c>
      <c r="CVX1" s="499" t="str">
        <f t="shared" si="41"/>
        <v/>
      </c>
      <c r="CVY1" s="499" t="str">
        <f t="shared" si="41"/>
        <v/>
      </c>
      <c r="CVZ1" s="499" t="str">
        <f t="shared" si="41"/>
        <v/>
      </c>
      <c r="CWA1" s="499" t="str">
        <f t="shared" si="41"/>
        <v/>
      </c>
      <c r="CWB1" s="499" t="str">
        <f t="shared" si="41"/>
        <v/>
      </c>
      <c r="CWC1" s="499" t="str">
        <f t="shared" si="41"/>
        <v/>
      </c>
      <c r="CWD1" s="499" t="str">
        <f t="shared" si="41"/>
        <v/>
      </c>
      <c r="CWE1" s="499" t="str">
        <f t="shared" si="41"/>
        <v/>
      </c>
      <c r="CWF1" s="499" t="str">
        <f t="shared" si="41"/>
        <v/>
      </c>
      <c r="CWG1" s="499" t="str">
        <f t="shared" si="41"/>
        <v/>
      </c>
      <c r="CWH1" s="499" t="str">
        <f t="shared" si="41"/>
        <v/>
      </c>
      <c r="CWI1" s="499" t="str">
        <f t="shared" si="41"/>
        <v/>
      </c>
      <c r="CWJ1" s="499" t="str">
        <f t="shared" si="41"/>
        <v/>
      </c>
      <c r="CWK1" s="499" t="str">
        <f t="shared" si="41"/>
        <v/>
      </c>
      <c r="CWL1" s="499" t="str">
        <f t="shared" si="41"/>
        <v/>
      </c>
      <c r="CWM1" s="499" t="str">
        <f t="shared" si="41"/>
        <v/>
      </c>
      <c r="CWN1" s="499" t="str">
        <f t="shared" si="41"/>
        <v/>
      </c>
      <c r="CWO1" s="499" t="str">
        <f t="shared" si="41"/>
        <v/>
      </c>
      <c r="CWP1" s="499" t="str">
        <f t="shared" si="41"/>
        <v/>
      </c>
      <c r="CWQ1" s="499" t="str">
        <f t="shared" si="41"/>
        <v/>
      </c>
      <c r="CWR1" s="499" t="str">
        <f t="shared" si="41"/>
        <v/>
      </c>
      <c r="CWS1" s="499" t="str">
        <f t="shared" si="41"/>
        <v/>
      </c>
      <c r="CWT1" s="499" t="str">
        <f t="shared" si="41"/>
        <v/>
      </c>
      <c r="CWU1" s="499" t="str">
        <f t="shared" si="41"/>
        <v/>
      </c>
      <c r="CWV1" s="499" t="str">
        <f t="shared" si="41"/>
        <v/>
      </c>
      <c r="CWW1" s="499" t="str">
        <f t="shared" si="41"/>
        <v/>
      </c>
      <c r="CWX1" s="499" t="str">
        <f t="shared" si="41"/>
        <v/>
      </c>
      <c r="CWY1" s="499" t="str">
        <f t="shared" si="41"/>
        <v/>
      </c>
      <c r="CWZ1" s="499" t="str">
        <f t="shared" si="41"/>
        <v/>
      </c>
      <c r="CXA1" s="499" t="str">
        <f t="shared" si="41"/>
        <v/>
      </c>
      <c r="CXB1" s="499" t="str">
        <f t="shared" si="41"/>
        <v/>
      </c>
      <c r="CXC1" s="499" t="str">
        <f t="shared" si="41"/>
        <v/>
      </c>
      <c r="CXD1" s="499" t="str">
        <f t="shared" si="41"/>
        <v/>
      </c>
      <c r="CXE1" s="499" t="str">
        <f t="shared" si="41"/>
        <v/>
      </c>
      <c r="CXF1" s="499" t="str">
        <f t="shared" si="41"/>
        <v/>
      </c>
      <c r="CXG1" s="499" t="str">
        <f t="shared" ref="CXG1:CZR1" si="42">IF(CXG13^2*CXG12=0,
"",
CXG13^2*CXG12)</f>
        <v/>
      </c>
      <c r="CXH1" s="499" t="str">
        <f t="shared" si="42"/>
        <v/>
      </c>
      <c r="CXI1" s="499" t="str">
        <f t="shared" si="42"/>
        <v/>
      </c>
      <c r="CXJ1" s="499" t="str">
        <f t="shared" si="42"/>
        <v/>
      </c>
      <c r="CXK1" s="499" t="str">
        <f t="shared" si="42"/>
        <v/>
      </c>
      <c r="CXL1" s="499" t="str">
        <f t="shared" si="42"/>
        <v/>
      </c>
      <c r="CXM1" s="499" t="str">
        <f t="shared" si="42"/>
        <v/>
      </c>
      <c r="CXN1" s="499" t="str">
        <f t="shared" si="42"/>
        <v/>
      </c>
      <c r="CXO1" s="499" t="str">
        <f t="shared" si="42"/>
        <v/>
      </c>
      <c r="CXP1" s="499" t="str">
        <f t="shared" si="42"/>
        <v/>
      </c>
      <c r="CXQ1" s="499" t="str">
        <f t="shared" si="42"/>
        <v/>
      </c>
      <c r="CXR1" s="499" t="str">
        <f t="shared" si="42"/>
        <v/>
      </c>
      <c r="CXS1" s="499" t="str">
        <f t="shared" si="42"/>
        <v/>
      </c>
      <c r="CXT1" s="499" t="str">
        <f t="shared" si="42"/>
        <v/>
      </c>
      <c r="CXU1" s="499" t="str">
        <f t="shared" si="42"/>
        <v/>
      </c>
      <c r="CXV1" s="499" t="str">
        <f t="shared" si="42"/>
        <v/>
      </c>
      <c r="CXW1" s="499" t="str">
        <f t="shared" si="42"/>
        <v/>
      </c>
      <c r="CXX1" s="499" t="str">
        <f t="shared" si="42"/>
        <v/>
      </c>
      <c r="CXY1" s="499" t="str">
        <f t="shared" si="42"/>
        <v/>
      </c>
      <c r="CXZ1" s="499" t="str">
        <f t="shared" si="42"/>
        <v/>
      </c>
      <c r="CYA1" s="499" t="str">
        <f t="shared" si="42"/>
        <v/>
      </c>
      <c r="CYB1" s="499" t="str">
        <f t="shared" si="42"/>
        <v/>
      </c>
      <c r="CYC1" s="499" t="str">
        <f t="shared" si="42"/>
        <v/>
      </c>
      <c r="CYD1" s="499" t="str">
        <f t="shared" si="42"/>
        <v/>
      </c>
      <c r="CYE1" s="499" t="str">
        <f t="shared" si="42"/>
        <v/>
      </c>
      <c r="CYF1" s="499" t="str">
        <f t="shared" si="42"/>
        <v/>
      </c>
      <c r="CYG1" s="499" t="str">
        <f t="shared" si="42"/>
        <v/>
      </c>
      <c r="CYH1" s="499" t="str">
        <f t="shared" si="42"/>
        <v/>
      </c>
      <c r="CYI1" s="499" t="str">
        <f t="shared" si="42"/>
        <v/>
      </c>
      <c r="CYJ1" s="499" t="str">
        <f t="shared" si="42"/>
        <v/>
      </c>
      <c r="CYK1" s="499" t="str">
        <f t="shared" si="42"/>
        <v/>
      </c>
      <c r="CYL1" s="499" t="str">
        <f t="shared" si="42"/>
        <v/>
      </c>
      <c r="CYM1" s="499" t="str">
        <f t="shared" si="42"/>
        <v/>
      </c>
      <c r="CYN1" s="499" t="str">
        <f t="shared" si="42"/>
        <v/>
      </c>
      <c r="CYO1" s="499" t="str">
        <f t="shared" si="42"/>
        <v/>
      </c>
      <c r="CYP1" s="499" t="str">
        <f t="shared" si="42"/>
        <v/>
      </c>
      <c r="CYQ1" s="499" t="str">
        <f t="shared" si="42"/>
        <v/>
      </c>
      <c r="CYR1" s="499" t="str">
        <f t="shared" si="42"/>
        <v/>
      </c>
      <c r="CYS1" s="499" t="str">
        <f t="shared" si="42"/>
        <v/>
      </c>
      <c r="CYT1" s="499" t="str">
        <f t="shared" si="42"/>
        <v/>
      </c>
      <c r="CYU1" s="499" t="str">
        <f t="shared" si="42"/>
        <v/>
      </c>
      <c r="CYV1" s="499" t="str">
        <f t="shared" si="42"/>
        <v/>
      </c>
      <c r="CYW1" s="499" t="str">
        <f t="shared" si="42"/>
        <v/>
      </c>
      <c r="CYX1" s="499" t="str">
        <f t="shared" si="42"/>
        <v/>
      </c>
      <c r="CYY1" s="499" t="str">
        <f t="shared" si="42"/>
        <v/>
      </c>
      <c r="CYZ1" s="499" t="str">
        <f t="shared" si="42"/>
        <v/>
      </c>
      <c r="CZA1" s="499" t="str">
        <f t="shared" si="42"/>
        <v/>
      </c>
      <c r="CZB1" s="499" t="str">
        <f t="shared" si="42"/>
        <v/>
      </c>
      <c r="CZC1" s="499" t="str">
        <f t="shared" si="42"/>
        <v/>
      </c>
      <c r="CZD1" s="499" t="str">
        <f t="shared" si="42"/>
        <v/>
      </c>
      <c r="CZE1" s="499" t="str">
        <f t="shared" si="42"/>
        <v/>
      </c>
      <c r="CZF1" s="499" t="str">
        <f t="shared" si="42"/>
        <v/>
      </c>
      <c r="CZG1" s="499" t="str">
        <f t="shared" si="42"/>
        <v/>
      </c>
      <c r="CZH1" s="499" t="str">
        <f t="shared" si="42"/>
        <v/>
      </c>
      <c r="CZI1" s="499" t="str">
        <f t="shared" si="42"/>
        <v/>
      </c>
      <c r="CZJ1" s="499" t="str">
        <f t="shared" si="42"/>
        <v/>
      </c>
      <c r="CZK1" s="499" t="str">
        <f t="shared" si="42"/>
        <v/>
      </c>
      <c r="CZL1" s="499" t="str">
        <f t="shared" si="42"/>
        <v/>
      </c>
      <c r="CZM1" s="499" t="str">
        <f t="shared" si="42"/>
        <v/>
      </c>
      <c r="CZN1" s="499" t="str">
        <f t="shared" si="42"/>
        <v/>
      </c>
      <c r="CZO1" s="499" t="str">
        <f t="shared" si="42"/>
        <v/>
      </c>
      <c r="CZP1" s="499" t="str">
        <f t="shared" si="42"/>
        <v/>
      </c>
      <c r="CZQ1" s="499" t="str">
        <f t="shared" si="42"/>
        <v/>
      </c>
      <c r="CZR1" s="499" t="str">
        <f t="shared" si="42"/>
        <v/>
      </c>
      <c r="CZS1" s="499" t="str">
        <f t="shared" ref="CZS1:DCD1" si="43">IF(CZS13^2*CZS12=0,
"",
CZS13^2*CZS12)</f>
        <v/>
      </c>
      <c r="CZT1" s="499" t="str">
        <f t="shared" si="43"/>
        <v/>
      </c>
      <c r="CZU1" s="499" t="str">
        <f t="shared" si="43"/>
        <v/>
      </c>
      <c r="CZV1" s="499" t="str">
        <f t="shared" si="43"/>
        <v/>
      </c>
      <c r="CZW1" s="499" t="str">
        <f t="shared" si="43"/>
        <v/>
      </c>
      <c r="CZX1" s="499" t="str">
        <f t="shared" si="43"/>
        <v/>
      </c>
      <c r="CZY1" s="499" t="str">
        <f t="shared" si="43"/>
        <v/>
      </c>
      <c r="CZZ1" s="499" t="str">
        <f t="shared" si="43"/>
        <v/>
      </c>
      <c r="DAA1" s="499" t="str">
        <f t="shared" si="43"/>
        <v/>
      </c>
      <c r="DAB1" s="499" t="str">
        <f t="shared" si="43"/>
        <v/>
      </c>
      <c r="DAC1" s="499" t="str">
        <f t="shared" si="43"/>
        <v/>
      </c>
      <c r="DAD1" s="499" t="str">
        <f t="shared" si="43"/>
        <v/>
      </c>
      <c r="DAE1" s="499" t="str">
        <f t="shared" si="43"/>
        <v/>
      </c>
      <c r="DAF1" s="499" t="str">
        <f t="shared" si="43"/>
        <v/>
      </c>
      <c r="DAG1" s="499" t="str">
        <f t="shared" si="43"/>
        <v/>
      </c>
      <c r="DAH1" s="499" t="str">
        <f t="shared" si="43"/>
        <v/>
      </c>
      <c r="DAI1" s="499" t="str">
        <f t="shared" si="43"/>
        <v/>
      </c>
      <c r="DAJ1" s="499" t="str">
        <f t="shared" si="43"/>
        <v/>
      </c>
      <c r="DAK1" s="499" t="str">
        <f t="shared" si="43"/>
        <v/>
      </c>
      <c r="DAL1" s="499" t="str">
        <f t="shared" si="43"/>
        <v/>
      </c>
      <c r="DAM1" s="499" t="str">
        <f t="shared" si="43"/>
        <v/>
      </c>
      <c r="DAN1" s="499" t="str">
        <f t="shared" si="43"/>
        <v/>
      </c>
      <c r="DAO1" s="499" t="str">
        <f t="shared" si="43"/>
        <v/>
      </c>
      <c r="DAP1" s="499" t="str">
        <f t="shared" si="43"/>
        <v/>
      </c>
      <c r="DAQ1" s="499" t="str">
        <f t="shared" si="43"/>
        <v/>
      </c>
      <c r="DAR1" s="499" t="str">
        <f t="shared" si="43"/>
        <v/>
      </c>
      <c r="DAS1" s="499" t="str">
        <f t="shared" si="43"/>
        <v/>
      </c>
      <c r="DAT1" s="499" t="str">
        <f t="shared" si="43"/>
        <v/>
      </c>
      <c r="DAU1" s="499" t="str">
        <f t="shared" si="43"/>
        <v/>
      </c>
      <c r="DAV1" s="499" t="str">
        <f t="shared" si="43"/>
        <v/>
      </c>
      <c r="DAW1" s="499" t="str">
        <f t="shared" si="43"/>
        <v/>
      </c>
      <c r="DAX1" s="499" t="str">
        <f t="shared" si="43"/>
        <v/>
      </c>
      <c r="DAY1" s="499" t="str">
        <f t="shared" si="43"/>
        <v/>
      </c>
      <c r="DAZ1" s="499" t="str">
        <f t="shared" si="43"/>
        <v/>
      </c>
      <c r="DBA1" s="499" t="str">
        <f t="shared" si="43"/>
        <v/>
      </c>
      <c r="DBB1" s="499" t="str">
        <f t="shared" si="43"/>
        <v/>
      </c>
      <c r="DBC1" s="499" t="str">
        <f t="shared" si="43"/>
        <v/>
      </c>
      <c r="DBD1" s="499" t="str">
        <f t="shared" si="43"/>
        <v/>
      </c>
      <c r="DBE1" s="499" t="str">
        <f t="shared" si="43"/>
        <v/>
      </c>
      <c r="DBF1" s="499" t="str">
        <f t="shared" si="43"/>
        <v/>
      </c>
      <c r="DBG1" s="499" t="str">
        <f t="shared" si="43"/>
        <v/>
      </c>
      <c r="DBH1" s="499" t="str">
        <f t="shared" si="43"/>
        <v/>
      </c>
      <c r="DBI1" s="499" t="str">
        <f t="shared" si="43"/>
        <v/>
      </c>
      <c r="DBJ1" s="499" t="str">
        <f t="shared" si="43"/>
        <v/>
      </c>
      <c r="DBK1" s="499" t="str">
        <f t="shared" si="43"/>
        <v/>
      </c>
      <c r="DBL1" s="499" t="str">
        <f t="shared" si="43"/>
        <v/>
      </c>
      <c r="DBM1" s="499" t="str">
        <f t="shared" si="43"/>
        <v/>
      </c>
      <c r="DBN1" s="499" t="str">
        <f t="shared" si="43"/>
        <v/>
      </c>
      <c r="DBO1" s="499" t="str">
        <f t="shared" si="43"/>
        <v/>
      </c>
      <c r="DBP1" s="499" t="str">
        <f t="shared" si="43"/>
        <v/>
      </c>
      <c r="DBQ1" s="499" t="str">
        <f t="shared" si="43"/>
        <v/>
      </c>
      <c r="DBR1" s="499" t="str">
        <f t="shared" si="43"/>
        <v/>
      </c>
      <c r="DBS1" s="499" t="str">
        <f t="shared" si="43"/>
        <v/>
      </c>
      <c r="DBT1" s="499" t="str">
        <f t="shared" si="43"/>
        <v/>
      </c>
      <c r="DBU1" s="499" t="str">
        <f t="shared" si="43"/>
        <v/>
      </c>
      <c r="DBV1" s="499" t="str">
        <f t="shared" si="43"/>
        <v/>
      </c>
      <c r="DBW1" s="499" t="str">
        <f t="shared" si="43"/>
        <v/>
      </c>
      <c r="DBX1" s="499" t="str">
        <f t="shared" si="43"/>
        <v/>
      </c>
      <c r="DBY1" s="499" t="str">
        <f t="shared" si="43"/>
        <v/>
      </c>
      <c r="DBZ1" s="499" t="str">
        <f t="shared" si="43"/>
        <v/>
      </c>
      <c r="DCA1" s="499" t="str">
        <f t="shared" si="43"/>
        <v/>
      </c>
      <c r="DCB1" s="499" t="str">
        <f t="shared" si="43"/>
        <v/>
      </c>
      <c r="DCC1" s="499" t="str">
        <f t="shared" si="43"/>
        <v/>
      </c>
      <c r="DCD1" s="499" t="str">
        <f t="shared" si="43"/>
        <v/>
      </c>
      <c r="DCE1" s="499" t="str">
        <f t="shared" ref="DCE1:DEP1" si="44">IF(DCE13^2*DCE12=0,
"",
DCE13^2*DCE12)</f>
        <v/>
      </c>
      <c r="DCF1" s="499" t="str">
        <f t="shared" si="44"/>
        <v/>
      </c>
      <c r="DCG1" s="499" t="str">
        <f t="shared" si="44"/>
        <v/>
      </c>
      <c r="DCH1" s="499" t="str">
        <f t="shared" si="44"/>
        <v/>
      </c>
      <c r="DCI1" s="499" t="str">
        <f t="shared" si="44"/>
        <v/>
      </c>
      <c r="DCJ1" s="499" t="str">
        <f t="shared" si="44"/>
        <v/>
      </c>
      <c r="DCK1" s="499" t="str">
        <f t="shared" si="44"/>
        <v/>
      </c>
      <c r="DCL1" s="499" t="str">
        <f t="shared" si="44"/>
        <v/>
      </c>
      <c r="DCM1" s="499" t="str">
        <f t="shared" si="44"/>
        <v/>
      </c>
      <c r="DCN1" s="499" t="str">
        <f t="shared" si="44"/>
        <v/>
      </c>
      <c r="DCO1" s="499" t="str">
        <f t="shared" si="44"/>
        <v/>
      </c>
      <c r="DCP1" s="499" t="str">
        <f t="shared" si="44"/>
        <v/>
      </c>
      <c r="DCQ1" s="499" t="str">
        <f t="shared" si="44"/>
        <v/>
      </c>
      <c r="DCR1" s="499" t="str">
        <f t="shared" si="44"/>
        <v/>
      </c>
      <c r="DCS1" s="499" t="str">
        <f t="shared" si="44"/>
        <v/>
      </c>
      <c r="DCT1" s="499" t="str">
        <f t="shared" si="44"/>
        <v/>
      </c>
      <c r="DCU1" s="499" t="str">
        <f t="shared" si="44"/>
        <v/>
      </c>
      <c r="DCV1" s="499" t="str">
        <f t="shared" si="44"/>
        <v/>
      </c>
      <c r="DCW1" s="499" t="str">
        <f t="shared" si="44"/>
        <v/>
      </c>
      <c r="DCX1" s="499" t="str">
        <f t="shared" si="44"/>
        <v/>
      </c>
      <c r="DCY1" s="499" t="str">
        <f t="shared" si="44"/>
        <v/>
      </c>
      <c r="DCZ1" s="499" t="str">
        <f t="shared" si="44"/>
        <v/>
      </c>
      <c r="DDA1" s="499" t="str">
        <f t="shared" si="44"/>
        <v/>
      </c>
      <c r="DDB1" s="499" t="str">
        <f t="shared" si="44"/>
        <v/>
      </c>
      <c r="DDC1" s="499" t="str">
        <f t="shared" si="44"/>
        <v/>
      </c>
      <c r="DDD1" s="499" t="str">
        <f t="shared" si="44"/>
        <v/>
      </c>
      <c r="DDE1" s="499" t="str">
        <f t="shared" si="44"/>
        <v/>
      </c>
      <c r="DDF1" s="499" t="str">
        <f t="shared" si="44"/>
        <v/>
      </c>
      <c r="DDG1" s="499" t="str">
        <f t="shared" si="44"/>
        <v/>
      </c>
      <c r="DDH1" s="499" t="str">
        <f t="shared" si="44"/>
        <v/>
      </c>
      <c r="DDI1" s="499" t="str">
        <f t="shared" si="44"/>
        <v/>
      </c>
      <c r="DDJ1" s="499" t="str">
        <f t="shared" si="44"/>
        <v/>
      </c>
      <c r="DDK1" s="499" t="str">
        <f t="shared" si="44"/>
        <v/>
      </c>
      <c r="DDL1" s="499" t="str">
        <f t="shared" si="44"/>
        <v/>
      </c>
      <c r="DDM1" s="499" t="str">
        <f t="shared" si="44"/>
        <v/>
      </c>
      <c r="DDN1" s="499" t="str">
        <f t="shared" si="44"/>
        <v/>
      </c>
      <c r="DDO1" s="499" t="str">
        <f t="shared" si="44"/>
        <v/>
      </c>
      <c r="DDP1" s="499" t="str">
        <f t="shared" si="44"/>
        <v/>
      </c>
      <c r="DDQ1" s="499" t="str">
        <f t="shared" si="44"/>
        <v/>
      </c>
      <c r="DDR1" s="499" t="str">
        <f t="shared" si="44"/>
        <v/>
      </c>
      <c r="DDS1" s="499" t="str">
        <f t="shared" si="44"/>
        <v/>
      </c>
      <c r="DDT1" s="499" t="str">
        <f t="shared" si="44"/>
        <v/>
      </c>
      <c r="DDU1" s="499" t="str">
        <f t="shared" si="44"/>
        <v/>
      </c>
      <c r="DDV1" s="499" t="str">
        <f t="shared" si="44"/>
        <v/>
      </c>
      <c r="DDW1" s="499" t="str">
        <f t="shared" si="44"/>
        <v/>
      </c>
      <c r="DDX1" s="499" t="str">
        <f t="shared" si="44"/>
        <v/>
      </c>
      <c r="DDY1" s="499" t="str">
        <f t="shared" si="44"/>
        <v/>
      </c>
      <c r="DDZ1" s="499" t="str">
        <f t="shared" si="44"/>
        <v/>
      </c>
      <c r="DEA1" s="499" t="str">
        <f t="shared" si="44"/>
        <v/>
      </c>
      <c r="DEB1" s="499" t="str">
        <f t="shared" si="44"/>
        <v/>
      </c>
      <c r="DEC1" s="499" t="str">
        <f t="shared" si="44"/>
        <v/>
      </c>
      <c r="DED1" s="499" t="str">
        <f t="shared" si="44"/>
        <v/>
      </c>
      <c r="DEE1" s="499" t="str">
        <f t="shared" si="44"/>
        <v/>
      </c>
      <c r="DEF1" s="499" t="str">
        <f t="shared" si="44"/>
        <v/>
      </c>
      <c r="DEG1" s="499" t="str">
        <f t="shared" si="44"/>
        <v/>
      </c>
      <c r="DEH1" s="499" t="str">
        <f t="shared" si="44"/>
        <v/>
      </c>
      <c r="DEI1" s="499" t="str">
        <f t="shared" si="44"/>
        <v/>
      </c>
      <c r="DEJ1" s="499" t="str">
        <f t="shared" si="44"/>
        <v/>
      </c>
      <c r="DEK1" s="499" t="str">
        <f t="shared" si="44"/>
        <v/>
      </c>
      <c r="DEL1" s="499" t="str">
        <f t="shared" si="44"/>
        <v/>
      </c>
      <c r="DEM1" s="499" t="str">
        <f t="shared" si="44"/>
        <v/>
      </c>
      <c r="DEN1" s="499" t="str">
        <f t="shared" si="44"/>
        <v/>
      </c>
      <c r="DEO1" s="499" t="str">
        <f t="shared" si="44"/>
        <v/>
      </c>
      <c r="DEP1" s="499" t="str">
        <f t="shared" si="44"/>
        <v/>
      </c>
      <c r="DEQ1" s="499" t="str">
        <f t="shared" ref="DEQ1:DHB1" si="45">IF(DEQ13^2*DEQ12=0,
"",
DEQ13^2*DEQ12)</f>
        <v/>
      </c>
      <c r="DER1" s="499" t="str">
        <f t="shared" si="45"/>
        <v/>
      </c>
      <c r="DES1" s="499" t="str">
        <f t="shared" si="45"/>
        <v/>
      </c>
      <c r="DET1" s="499" t="str">
        <f t="shared" si="45"/>
        <v/>
      </c>
      <c r="DEU1" s="499" t="str">
        <f t="shared" si="45"/>
        <v/>
      </c>
      <c r="DEV1" s="499" t="str">
        <f t="shared" si="45"/>
        <v/>
      </c>
      <c r="DEW1" s="499" t="str">
        <f t="shared" si="45"/>
        <v/>
      </c>
      <c r="DEX1" s="499" t="str">
        <f t="shared" si="45"/>
        <v/>
      </c>
      <c r="DEY1" s="499" t="str">
        <f t="shared" si="45"/>
        <v/>
      </c>
      <c r="DEZ1" s="499" t="str">
        <f t="shared" si="45"/>
        <v/>
      </c>
      <c r="DFA1" s="499" t="str">
        <f t="shared" si="45"/>
        <v/>
      </c>
      <c r="DFB1" s="499" t="str">
        <f t="shared" si="45"/>
        <v/>
      </c>
      <c r="DFC1" s="499" t="str">
        <f t="shared" si="45"/>
        <v/>
      </c>
      <c r="DFD1" s="499" t="str">
        <f t="shared" si="45"/>
        <v/>
      </c>
      <c r="DFE1" s="499" t="str">
        <f t="shared" si="45"/>
        <v/>
      </c>
      <c r="DFF1" s="499" t="str">
        <f t="shared" si="45"/>
        <v/>
      </c>
      <c r="DFG1" s="499" t="str">
        <f t="shared" si="45"/>
        <v/>
      </c>
      <c r="DFH1" s="499" t="str">
        <f t="shared" si="45"/>
        <v/>
      </c>
      <c r="DFI1" s="499" t="str">
        <f t="shared" si="45"/>
        <v/>
      </c>
      <c r="DFJ1" s="499" t="str">
        <f t="shared" si="45"/>
        <v/>
      </c>
      <c r="DFK1" s="499" t="str">
        <f t="shared" si="45"/>
        <v/>
      </c>
      <c r="DFL1" s="499" t="str">
        <f t="shared" si="45"/>
        <v/>
      </c>
      <c r="DFM1" s="499" t="str">
        <f t="shared" si="45"/>
        <v/>
      </c>
      <c r="DFN1" s="499" t="str">
        <f t="shared" si="45"/>
        <v/>
      </c>
      <c r="DFO1" s="499" t="str">
        <f t="shared" si="45"/>
        <v/>
      </c>
      <c r="DFP1" s="499" t="str">
        <f t="shared" si="45"/>
        <v/>
      </c>
      <c r="DFQ1" s="499" t="str">
        <f t="shared" si="45"/>
        <v/>
      </c>
      <c r="DFR1" s="499" t="str">
        <f t="shared" si="45"/>
        <v/>
      </c>
      <c r="DFS1" s="499" t="str">
        <f t="shared" si="45"/>
        <v/>
      </c>
      <c r="DFT1" s="499" t="str">
        <f t="shared" si="45"/>
        <v/>
      </c>
      <c r="DFU1" s="499" t="str">
        <f t="shared" si="45"/>
        <v/>
      </c>
      <c r="DFV1" s="499" t="str">
        <f t="shared" si="45"/>
        <v/>
      </c>
      <c r="DFW1" s="499" t="str">
        <f t="shared" si="45"/>
        <v/>
      </c>
      <c r="DFX1" s="499" t="str">
        <f t="shared" si="45"/>
        <v/>
      </c>
      <c r="DFY1" s="499" t="str">
        <f t="shared" si="45"/>
        <v/>
      </c>
      <c r="DFZ1" s="499" t="str">
        <f t="shared" si="45"/>
        <v/>
      </c>
      <c r="DGA1" s="499" t="str">
        <f t="shared" si="45"/>
        <v/>
      </c>
      <c r="DGB1" s="499" t="str">
        <f t="shared" si="45"/>
        <v/>
      </c>
      <c r="DGC1" s="499" t="str">
        <f t="shared" si="45"/>
        <v/>
      </c>
      <c r="DGD1" s="499" t="str">
        <f t="shared" si="45"/>
        <v/>
      </c>
      <c r="DGE1" s="499" t="str">
        <f t="shared" si="45"/>
        <v/>
      </c>
      <c r="DGF1" s="499" t="str">
        <f t="shared" si="45"/>
        <v/>
      </c>
      <c r="DGG1" s="499" t="str">
        <f t="shared" si="45"/>
        <v/>
      </c>
      <c r="DGH1" s="499" t="str">
        <f t="shared" si="45"/>
        <v/>
      </c>
      <c r="DGI1" s="499" t="str">
        <f t="shared" si="45"/>
        <v/>
      </c>
      <c r="DGJ1" s="499" t="str">
        <f t="shared" si="45"/>
        <v/>
      </c>
      <c r="DGK1" s="499" t="str">
        <f t="shared" si="45"/>
        <v/>
      </c>
      <c r="DGL1" s="499" t="str">
        <f t="shared" si="45"/>
        <v/>
      </c>
      <c r="DGM1" s="499" t="str">
        <f t="shared" si="45"/>
        <v/>
      </c>
      <c r="DGN1" s="499" t="str">
        <f t="shared" si="45"/>
        <v/>
      </c>
      <c r="DGO1" s="499" t="str">
        <f t="shared" si="45"/>
        <v/>
      </c>
      <c r="DGP1" s="499" t="str">
        <f t="shared" si="45"/>
        <v/>
      </c>
      <c r="DGQ1" s="499" t="str">
        <f t="shared" si="45"/>
        <v/>
      </c>
      <c r="DGR1" s="499" t="str">
        <f t="shared" si="45"/>
        <v/>
      </c>
      <c r="DGS1" s="499" t="str">
        <f t="shared" si="45"/>
        <v/>
      </c>
      <c r="DGT1" s="499" t="str">
        <f t="shared" si="45"/>
        <v/>
      </c>
      <c r="DGU1" s="499" t="str">
        <f t="shared" si="45"/>
        <v/>
      </c>
      <c r="DGV1" s="499" t="str">
        <f t="shared" si="45"/>
        <v/>
      </c>
      <c r="DGW1" s="499" t="str">
        <f t="shared" si="45"/>
        <v/>
      </c>
      <c r="DGX1" s="499" t="str">
        <f t="shared" si="45"/>
        <v/>
      </c>
      <c r="DGY1" s="499" t="str">
        <f t="shared" si="45"/>
        <v/>
      </c>
      <c r="DGZ1" s="499" t="str">
        <f t="shared" si="45"/>
        <v/>
      </c>
      <c r="DHA1" s="499" t="str">
        <f t="shared" si="45"/>
        <v/>
      </c>
      <c r="DHB1" s="499" t="str">
        <f t="shared" si="45"/>
        <v/>
      </c>
      <c r="DHC1" s="499" t="str">
        <f t="shared" ref="DHC1:DJN1" si="46">IF(DHC13^2*DHC12=0,
"",
DHC13^2*DHC12)</f>
        <v/>
      </c>
      <c r="DHD1" s="499" t="str">
        <f t="shared" si="46"/>
        <v/>
      </c>
      <c r="DHE1" s="499" t="str">
        <f t="shared" si="46"/>
        <v/>
      </c>
      <c r="DHF1" s="499" t="str">
        <f t="shared" si="46"/>
        <v/>
      </c>
      <c r="DHG1" s="499" t="str">
        <f t="shared" si="46"/>
        <v/>
      </c>
      <c r="DHH1" s="499" t="str">
        <f t="shared" si="46"/>
        <v/>
      </c>
      <c r="DHI1" s="499" t="str">
        <f t="shared" si="46"/>
        <v/>
      </c>
      <c r="DHJ1" s="499" t="str">
        <f t="shared" si="46"/>
        <v/>
      </c>
      <c r="DHK1" s="499" t="str">
        <f t="shared" si="46"/>
        <v/>
      </c>
      <c r="DHL1" s="499" t="str">
        <f t="shared" si="46"/>
        <v/>
      </c>
      <c r="DHM1" s="499" t="str">
        <f t="shared" si="46"/>
        <v/>
      </c>
      <c r="DHN1" s="499" t="str">
        <f t="shared" si="46"/>
        <v/>
      </c>
      <c r="DHO1" s="499" t="str">
        <f t="shared" si="46"/>
        <v/>
      </c>
      <c r="DHP1" s="499" t="str">
        <f t="shared" si="46"/>
        <v/>
      </c>
      <c r="DHQ1" s="499" t="str">
        <f t="shared" si="46"/>
        <v/>
      </c>
      <c r="DHR1" s="499" t="str">
        <f t="shared" si="46"/>
        <v/>
      </c>
      <c r="DHS1" s="499" t="str">
        <f t="shared" si="46"/>
        <v/>
      </c>
      <c r="DHT1" s="499" t="str">
        <f t="shared" si="46"/>
        <v/>
      </c>
      <c r="DHU1" s="499" t="str">
        <f t="shared" si="46"/>
        <v/>
      </c>
      <c r="DHV1" s="499" t="str">
        <f t="shared" si="46"/>
        <v/>
      </c>
      <c r="DHW1" s="499" t="str">
        <f t="shared" si="46"/>
        <v/>
      </c>
      <c r="DHX1" s="499" t="str">
        <f t="shared" si="46"/>
        <v/>
      </c>
      <c r="DHY1" s="499" t="str">
        <f t="shared" si="46"/>
        <v/>
      </c>
      <c r="DHZ1" s="499" t="str">
        <f t="shared" si="46"/>
        <v/>
      </c>
      <c r="DIA1" s="499" t="str">
        <f t="shared" si="46"/>
        <v/>
      </c>
      <c r="DIB1" s="499" t="str">
        <f t="shared" si="46"/>
        <v/>
      </c>
      <c r="DIC1" s="499" t="str">
        <f t="shared" si="46"/>
        <v/>
      </c>
      <c r="DID1" s="499" t="str">
        <f t="shared" si="46"/>
        <v/>
      </c>
      <c r="DIE1" s="499" t="str">
        <f t="shared" si="46"/>
        <v/>
      </c>
      <c r="DIF1" s="499" t="str">
        <f t="shared" si="46"/>
        <v/>
      </c>
      <c r="DIG1" s="499" t="str">
        <f t="shared" si="46"/>
        <v/>
      </c>
      <c r="DIH1" s="499" t="str">
        <f t="shared" si="46"/>
        <v/>
      </c>
      <c r="DII1" s="499" t="str">
        <f t="shared" si="46"/>
        <v/>
      </c>
      <c r="DIJ1" s="499" t="str">
        <f t="shared" si="46"/>
        <v/>
      </c>
      <c r="DIK1" s="499" t="str">
        <f t="shared" si="46"/>
        <v/>
      </c>
      <c r="DIL1" s="499" t="str">
        <f t="shared" si="46"/>
        <v/>
      </c>
      <c r="DIM1" s="499" t="str">
        <f t="shared" si="46"/>
        <v/>
      </c>
      <c r="DIN1" s="499" t="str">
        <f t="shared" si="46"/>
        <v/>
      </c>
      <c r="DIO1" s="499" t="str">
        <f t="shared" si="46"/>
        <v/>
      </c>
      <c r="DIP1" s="499" t="str">
        <f t="shared" si="46"/>
        <v/>
      </c>
      <c r="DIQ1" s="499" t="str">
        <f t="shared" si="46"/>
        <v/>
      </c>
      <c r="DIR1" s="499" t="str">
        <f t="shared" si="46"/>
        <v/>
      </c>
      <c r="DIS1" s="499" t="str">
        <f t="shared" si="46"/>
        <v/>
      </c>
      <c r="DIT1" s="499" t="str">
        <f t="shared" si="46"/>
        <v/>
      </c>
      <c r="DIU1" s="499" t="str">
        <f t="shared" si="46"/>
        <v/>
      </c>
      <c r="DIV1" s="499" t="str">
        <f t="shared" si="46"/>
        <v/>
      </c>
      <c r="DIW1" s="499" t="str">
        <f t="shared" si="46"/>
        <v/>
      </c>
      <c r="DIX1" s="499" t="str">
        <f t="shared" si="46"/>
        <v/>
      </c>
      <c r="DIY1" s="499" t="str">
        <f t="shared" si="46"/>
        <v/>
      </c>
      <c r="DIZ1" s="499" t="str">
        <f t="shared" si="46"/>
        <v/>
      </c>
      <c r="DJA1" s="499" t="str">
        <f t="shared" si="46"/>
        <v/>
      </c>
      <c r="DJB1" s="499" t="str">
        <f t="shared" si="46"/>
        <v/>
      </c>
      <c r="DJC1" s="499" t="str">
        <f t="shared" si="46"/>
        <v/>
      </c>
      <c r="DJD1" s="499" t="str">
        <f t="shared" si="46"/>
        <v/>
      </c>
      <c r="DJE1" s="499" t="str">
        <f t="shared" si="46"/>
        <v/>
      </c>
      <c r="DJF1" s="499" t="str">
        <f t="shared" si="46"/>
        <v/>
      </c>
      <c r="DJG1" s="499" t="str">
        <f t="shared" si="46"/>
        <v/>
      </c>
      <c r="DJH1" s="499" t="str">
        <f t="shared" si="46"/>
        <v/>
      </c>
      <c r="DJI1" s="499" t="str">
        <f t="shared" si="46"/>
        <v/>
      </c>
      <c r="DJJ1" s="499" t="str">
        <f t="shared" si="46"/>
        <v/>
      </c>
      <c r="DJK1" s="499" t="str">
        <f t="shared" si="46"/>
        <v/>
      </c>
      <c r="DJL1" s="499" t="str">
        <f t="shared" si="46"/>
        <v/>
      </c>
      <c r="DJM1" s="499" t="str">
        <f t="shared" si="46"/>
        <v/>
      </c>
      <c r="DJN1" s="499" t="str">
        <f t="shared" si="46"/>
        <v/>
      </c>
      <c r="DJO1" s="499" t="str">
        <f t="shared" ref="DJO1:DLZ1" si="47">IF(DJO13^2*DJO12=0,
"",
DJO13^2*DJO12)</f>
        <v/>
      </c>
      <c r="DJP1" s="499" t="str">
        <f t="shared" si="47"/>
        <v/>
      </c>
      <c r="DJQ1" s="499" t="str">
        <f t="shared" si="47"/>
        <v/>
      </c>
      <c r="DJR1" s="499" t="str">
        <f t="shared" si="47"/>
        <v/>
      </c>
      <c r="DJS1" s="499" t="str">
        <f t="shared" si="47"/>
        <v/>
      </c>
      <c r="DJT1" s="499" t="str">
        <f t="shared" si="47"/>
        <v/>
      </c>
      <c r="DJU1" s="499" t="str">
        <f t="shared" si="47"/>
        <v/>
      </c>
      <c r="DJV1" s="499" t="str">
        <f t="shared" si="47"/>
        <v/>
      </c>
      <c r="DJW1" s="499" t="str">
        <f t="shared" si="47"/>
        <v/>
      </c>
      <c r="DJX1" s="499" t="str">
        <f t="shared" si="47"/>
        <v/>
      </c>
      <c r="DJY1" s="499" t="str">
        <f t="shared" si="47"/>
        <v/>
      </c>
      <c r="DJZ1" s="499" t="str">
        <f t="shared" si="47"/>
        <v/>
      </c>
      <c r="DKA1" s="499" t="str">
        <f t="shared" si="47"/>
        <v/>
      </c>
      <c r="DKB1" s="499" t="str">
        <f t="shared" si="47"/>
        <v/>
      </c>
      <c r="DKC1" s="499" t="str">
        <f t="shared" si="47"/>
        <v/>
      </c>
      <c r="DKD1" s="499" t="str">
        <f t="shared" si="47"/>
        <v/>
      </c>
      <c r="DKE1" s="499" t="str">
        <f t="shared" si="47"/>
        <v/>
      </c>
      <c r="DKF1" s="499" t="str">
        <f t="shared" si="47"/>
        <v/>
      </c>
      <c r="DKG1" s="499" t="str">
        <f t="shared" si="47"/>
        <v/>
      </c>
      <c r="DKH1" s="499" t="str">
        <f t="shared" si="47"/>
        <v/>
      </c>
      <c r="DKI1" s="499" t="str">
        <f t="shared" si="47"/>
        <v/>
      </c>
      <c r="DKJ1" s="499" t="str">
        <f t="shared" si="47"/>
        <v/>
      </c>
      <c r="DKK1" s="499" t="str">
        <f t="shared" si="47"/>
        <v/>
      </c>
      <c r="DKL1" s="499" t="str">
        <f t="shared" si="47"/>
        <v/>
      </c>
      <c r="DKM1" s="499" t="str">
        <f t="shared" si="47"/>
        <v/>
      </c>
      <c r="DKN1" s="499" t="str">
        <f t="shared" si="47"/>
        <v/>
      </c>
      <c r="DKO1" s="499" t="str">
        <f t="shared" si="47"/>
        <v/>
      </c>
      <c r="DKP1" s="499" t="str">
        <f t="shared" si="47"/>
        <v/>
      </c>
      <c r="DKQ1" s="499" t="str">
        <f t="shared" si="47"/>
        <v/>
      </c>
      <c r="DKR1" s="499" t="str">
        <f t="shared" si="47"/>
        <v/>
      </c>
      <c r="DKS1" s="499" t="str">
        <f t="shared" si="47"/>
        <v/>
      </c>
      <c r="DKT1" s="499" t="str">
        <f t="shared" si="47"/>
        <v/>
      </c>
      <c r="DKU1" s="499" t="str">
        <f t="shared" si="47"/>
        <v/>
      </c>
      <c r="DKV1" s="499" t="str">
        <f t="shared" si="47"/>
        <v/>
      </c>
      <c r="DKW1" s="499" t="str">
        <f t="shared" si="47"/>
        <v/>
      </c>
      <c r="DKX1" s="499" t="str">
        <f t="shared" si="47"/>
        <v/>
      </c>
      <c r="DKY1" s="499" t="str">
        <f t="shared" si="47"/>
        <v/>
      </c>
      <c r="DKZ1" s="499" t="str">
        <f t="shared" si="47"/>
        <v/>
      </c>
      <c r="DLA1" s="499" t="str">
        <f t="shared" si="47"/>
        <v/>
      </c>
      <c r="DLB1" s="499" t="str">
        <f t="shared" si="47"/>
        <v/>
      </c>
      <c r="DLC1" s="499" t="str">
        <f t="shared" si="47"/>
        <v/>
      </c>
      <c r="DLD1" s="499" t="str">
        <f t="shared" si="47"/>
        <v/>
      </c>
      <c r="DLE1" s="499" t="str">
        <f t="shared" si="47"/>
        <v/>
      </c>
      <c r="DLF1" s="499" t="str">
        <f t="shared" si="47"/>
        <v/>
      </c>
      <c r="DLG1" s="499" t="str">
        <f t="shared" si="47"/>
        <v/>
      </c>
      <c r="DLH1" s="499" t="str">
        <f t="shared" si="47"/>
        <v/>
      </c>
      <c r="DLI1" s="499" t="str">
        <f t="shared" si="47"/>
        <v/>
      </c>
      <c r="DLJ1" s="499" t="str">
        <f t="shared" si="47"/>
        <v/>
      </c>
      <c r="DLK1" s="499" t="str">
        <f t="shared" si="47"/>
        <v/>
      </c>
      <c r="DLL1" s="499" t="str">
        <f t="shared" si="47"/>
        <v/>
      </c>
      <c r="DLM1" s="499" t="str">
        <f t="shared" si="47"/>
        <v/>
      </c>
      <c r="DLN1" s="499" t="str">
        <f t="shared" si="47"/>
        <v/>
      </c>
      <c r="DLO1" s="499" t="str">
        <f t="shared" si="47"/>
        <v/>
      </c>
      <c r="DLP1" s="499" t="str">
        <f t="shared" si="47"/>
        <v/>
      </c>
      <c r="DLQ1" s="499" t="str">
        <f t="shared" si="47"/>
        <v/>
      </c>
      <c r="DLR1" s="499" t="str">
        <f t="shared" si="47"/>
        <v/>
      </c>
      <c r="DLS1" s="499" t="str">
        <f t="shared" si="47"/>
        <v/>
      </c>
      <c r="DLT1" s="499" t="str">
        <f t="shared" si="47"/>
        <v/>
      </c>
      <c r="DLU1" s="499" t="str">
        <f t="shared" si="47"/>
        <v/>
      </c>
      <c r="DLV1" s="499" t="str">
        <f t="shared" si="47"/>
        <v/>
      </c>
      <c r="DLW1" s="499" t="str">
        <f t="shared" si="47"/>
        <v/>
      </c>
      <c r="DLX1" s="499" t="str">
        <f t="shared" si="47"/>
        <v/>
      </c>
      <c r="DLY1" s="499" t="str">
        <f t="shared" si="47"/>
        <v/>
      </c>
      <c r="DLZ1" s="499" t="str">
        <f t="shared" si="47"/>
        <v/>
      </c>
      <c r="DMA1" s="499" t="str">
        <f t="shared" ref="DMA1:DOL1" si="48">IF(DMA13^2*DMA12=0,
"",
DMA13^2*DMA12)</f>
        <v/>
      </c>
      <c r="DMB1" s="499" t="str">
        <f t="shared" si="48"/>
        <v/>
      </c>
      <c r="DMC1" s="499" t="str">
        <f t="shared" si="48"/>
        <v/>
      </c>
      <c r="DMD1" s="499" t="str">
        <f t="shared" si="48"/>
        <v/>
      </c>
      <c r="DME1" s="499" t="str">
        <f t="shared" si="48"/>
        <v/>
      </c>
      <c r="DMF1" s="499" t="str">
        <f t="shared" si="48"/>
        <v/>
      </c>
      <c r="DMG1" s="499" t="str">
        <f t="shared" si="48"/>
        <v/>
      </c>
      <c r="DMH1" s="499" t="str">
        <f t="shared" si="48"/>
        <v/>
      </c>
      <c r="DMI1" s="499" t="str">
        <f t="shared" si="48"/>
        <v/>
      </c>
      <c r="DMJ1" s="499" t="str">
        <f t="shared" si="48"/>
        <v/>
      </c>
      <c r="DMK1" s="499" t="str">
        <f t="shared" si="48"/>
        <v/>
      </c>
      <c r="DML1" s="499" t="str">
        <f t="shared" si="48"/>
        <v/>
      </c>
      <c r="DMM1" s="499" t="str">
        <f t="shared" si="48"/>
        <v/>
      </c>
      <c r="DMN1" s="499" t="str">
        <f t="shared" si="48"/>
        <v/>
      </c>
      <c r="DMO1" s="499" t="str">
        <f t="shared" si="48"/>
        <v/>
      </c>
      <c r="DMP1" s="499" t="str">
        <f t="shared" si="48"/>
        <v/>
      </c>
      <c r="DMQ1" s="499" t="str">
        <f t="shared" si="48"/>
        <v/>
      </c>
      <c r="DMR1" s="499" t="str">
        <f t="shared" si="48"/>
        <v/>
      </c>
      <c r="DMS1" s="499" t="str">
        <f t="shared" si="48"/>
        <v/>
      </c>
      <c r="DMT1" s="499" t="str">
        <f t="shared" si="48"/>
        <v/>
      </c>
      <c r="DMU1" s="499" t="str">
        <f t="shared" si="48"/>
        <v/>
      </c>
      <c r="DMV1" s="499" t="str">
        <f t="shared" si="48"/>
        <v/>
      </c>
      <c r="DMW1" s="499" t="str">
        <f t="shared" si="48"/>
        <v/>
      </c>
      <c r="DMX1" s="499" t="str">
        <f t="shared" si="48"/>
        <v/>
      </c>
      <c r="DMY1" s="499" t="str">
        <f t="shared" si="48"/>
        <v/>
      </c>
      <c r="DMZ1" s="499" t="str">
        <f t="shared" si="48"/>
        <v/>
      </c>
      <c r="DNA1" s="499" t="str">
        <f t="shared" si="48"/>
        <v/>
      </c>
      <c r="DNB1" s="499" t="str">
        <f t="shared" si="48"/>
        <v/>
      </c>
      <c r="DNC1" s="499" t="str">
        <f t="shared" si="48"/>
        <v/>
      </c>
      <c r="DND1" s="499" t="str">
        <f t="shared" si="48"/>
        <v/>
      </c>
      <c r="DNE1" s="499" t="str">
        <f t="shared" si="48"/>
        <v/>
      </c>
      <c r="DNF1" s="499" t="str">
        <f t="shared" si="48"/>
        <v/>
      </c>
      <c r="DNG1" s="499" t="str">
        <f t="shared" si="48"/>
        <v/>
      </c>
      <c r="DNH1" s="499" t="str">
        <f t="shared" si="48"/>
        <v/>
      </c>
      <c r="DNI1" s="499" t="str">
        <f t="shared" si="48"/>
        <v/>
      </c>
      <c r="DNJ1" s="499" t="str">
        <f t="shared" si="48"/>
        <v/>
      </c>
      <c r="DNK1" s="499" t="str">
        <f t="shared" si="48"/>
        <v/>
      </c>
      <c r="DNL1" s="499" t="str">
        <f t="shared" si="48"/>
        <v/>
      </c>
      <c r="DNM1" s="499" t="str">
        <f t="shared" si="48"/>
        <v/>
      </c>
      <c r="DNN1" s="499" t="str">
        <f t="shared" si="48"/>
        <v/>
      </c>
      <c r="DNO1" s="499" t="str">
        <f t="shared" si="48"/>
        <v/>
      </c>
      <c r="DNP1" s="499" t="str">
        <f t="shared" si="48"/>
        <v/>
      </c>
      <c r="DNQ1" s="499" t="str">
        <f t="shared" si="48"/>
        <v/>
      </c>
      <c r="DNR1" s="499" t="str">
        <f t="shared" si="48"/>
        <v/>
      </c>
      <c r="DNS1" s="499" t="str">
        <f t="shared" si="48"/>
        <v/>
      </c>
      <c r="DNT1" s="499" t="str">
        <f t="shared" si="48"/>
        <v/>
      </c>
      <c r="DNU1" s="499" t="str">
        <f t="shared" si="48"/>
        <v/>
      </c>
      <c r="DNV1" s="499" t="str">
        <f t="shared" si="48"/>
        <v/>
      </c>
      <c r="DNW1" s="499" t="str">
        <f t="shared" si="48"/>
        <v/>
      </c>
      <c r="DNX1" s="499" t="str">
        <f t="shared" si="48"/>
        <v/>
      </c>
      <c r="DNY1" s="499" t="str">
        <f t="shared" si="48"/>
        <v/>
      </c>
      <c r="DNZ1" s="499" t="str">
        <f t="shared" si="48"/>
        <v/>
      </c>
      <c r="DOA1" s="499" t="str">
        <f t="shared" si="48"/>
        <v/>
      </c>
      <c r="DOB1" s="499" t="str">
        <f t="shared" si="48"/>
        <v/>
      </c>
      <c r="DOC1" s="499" t="str">
        <f t="shared" si="48"/>
        <v/>
      </c>
      <c r="DOD1" s="499" t="str">
        <f t="shared" si="48"/>
        <v/>
      </c>
      <c r="DOE1" s="499" t="str">
        <f t="shared" si="48"/>
        <v/>
      </c>
      <c r="DOF1" s="499" t="str">
        <f t="shared" si="48"/>
        <v/>
      </c>
      <c r="DOG1" s="499" t="str">
        <f t="shared" si="48"/>
        <v/>
      </c>
      <c r="DOH1" s="499" t="str">
        <f t="shared" si="48"/>
        <v/>
      </c>
      <c r="DOI1" s="499" t="str">
        <f t="shared" si="48"/>
        <v/>
      </c>
      <c r="DOJ1" s="499" t="str">
        <f t="shared" si="48"/>
        <v/>
      </c>
      <c r="DOK1" s="499" t="str">
        <f t="shared" si="48"/>
        <v/>
      </c>
      <c r="DOL1" s="499" t="str">
        <f t="shared" si="48"/>
        <v/>
      </c>
      <c r="DOM1" s="499" t="str">
        <f t="shared" ref="DOM1:DQX1" si="49">IF(DOM13^2*DOM12=0,
"",
DOM13^2*DOM12)</f>
        <v/>
      </c>
      <c r="DON1" s="499" t="str">
        <f t="shared" si="49"/>
        <v/>
      </c>
      <c r="DOO1" s="499" t="str">
        <f t="shared" si="49"/>
        <v/>
      </c>
      <c r="DOP1" s="499" t="str">
        <f t="shared" si="49"/>
        <v/>
      </c>
      <c r="DOQ1" s="499" t="str">
        <f t="shared" si="49"/>
        <v/>
      </c>
      <c r="DOR1" s="499" t="str">
        <f t="shared" si="49"/>
        <v/>
      </c>
      <c r="DOS1" s="499" t="str">
        <f t="shared" si="49"/>
        <v/>
      </c>
      <c r="DOT1" s="499" t="str">
        <f t="shared" si="49"/>
        <v/>
      </c>
      <c r="DOU1" s="499" t="str">
        <f t="shared" si="49"/>
        <v/>
      </c>
      <c r="DOV1" s="499" t="str">
        <f t="shared" si="49"/>
        <v/>
      </c>
      <c r="DOW1" s="499" t="str">
        <f t="shared" si="49"/>
        <v/>
      </c>
      <c r="DOX1" s="499" t="str">
        <f t="shared" si="49"/>
        <v/>
      </c>
      <c r="DOY1" s="499" t="str">
        <f t="shared" si="49"/>
        <v/>
      </c>
      <c r="DOZ1" s="499" t="str">
        <f t="shared" si="49"/>
        <v/>
      </c>
      <c r="DPA1" s="499" t="str">
        <f t="shared" si="49"/>
        <v/>
      </c>
      <c r="DPB1" s="499" t="str">
        <f t="shared" si="49"/>
        <v/>
      </c>
      <c r="DPC1" s="499" t="str">
        <f t="shared" si="49"/>
        <v/>
      </c>
      <c r="DPD1" s="499" t="str">
        <f t="shared" si="49"/>
        <v/>
      </c>
      <c r="DPE1" s="499" t="str">
        <f t="shared" si="49"/>
        <v/>
      </c>
      <c r="DPF1" s="499" t="str">
        <f t="shared" si="49"/>
        <v/>
      </c>
      <c r="DPG1" s="499" t="str">
        <f t="shared" si="49"/>
        <v/>
      </c>
      <c r="DPH1" s="499" t="str">
        <f t="shared" si="49"/>
        <v/>
      </c>
      <c r="DPI1" s="499" t="str">
        <f t="shared" si="49"/>
        <v/>
      </c>
      <c r="DPJ1" s="499" t="str">
        <f t="shared" si="49"/>
        <v/>
      </c>
      <c r="DPK1" s="499" t="str">
        <f t="shared" si="49"/>
        <v/>
      </c>
      <c r="DPL1" s="499" t="str">
        <f t="shared" si="49"/>
        <v/>
      </c>
      <c r="DPM1" s="499" t="str">
        <f t="shared" si="49"/>
        <v/>
      </c>
      <c r="DPN1" s="499" t="str">
        <f t="shared" si="49"/>
        <v/>
      </c>
      <c r="DPO1" s="499" t="str">
        <f t="shared" si="49"/>
        <v/>
      </c>
      <c r="DPP1" s="499" t="str">
        <f t="shared" si="49"/>
        <v/>
      </c>
      <c r="DPQ1" s="499" t="str">
        <f t="shared" si="49"/>
        <v/>
      </c>
      <c r="DPR1" s="499" t="str">
        <f t="shared" si="49"/>
        <v/>
      </c>
      <c r="DPS1" s="499" t="str">
        <f t="shared" si="49"/>
        <v/>
      </c>
      <c r="DPT1" s="499" t="str">
        <f t="shared" si="49"/>
        <v/>
      </c>
      <c r="DPU1" s="499" t="str">
        <f t="shared" si="49"/>
        <v/>
      </c>
      <c r="DPV1" s="499" t="str">
        <f t="shared" si="49"/>
        <v/>
      </c>
      <c r="DPW1" s="499" t="str">
        <f t="shared" si="49"/>
        <v/>
      </c>
      <c r="DPX1" s="499" t="str">
        <f t="shared" si="49"/>
        <v/>
      </c>
      <c r="DPY1" s="499" t="str">
        <f t="shared" si="49"/>
        <v/>
      </c>
      <c r="DPZ1" s="499" t="str">
        <f t="shared" si="49"/>
        <v/>
      </c>
      <c r="DQA1" s="499" t="str">
        <f t="shared" si="49"/>
        <v/>
      </c>
      <c r="DQB1" s="499" t="str">
        <f t="shared" si="49"/>
        <v/>
      </c>
      <c r="DQC1" s="499" t="str">
        <f t="shared" si="49"/>
        <v/>
      </c>
      <c r="DQD1" s="499" t="str">
        <f t="shared" si="49"/>
        <v/>
      </c>
      <c r="DQE1" s="499" t="str">
        <f t="shared" si="49"/>
        <v/>
      </c>
      <c r="DQF1" s="499" t="str">
        <f t="shared" si="49"/>
        <v/>
      </c>
      <c r="DQG1" s="499" t="str">
        <f t="shared" si="49"/>
        <v/>
      </c>
      <c r="DQH1" s="499" t="str">
        <f t="shared" si="49"/>
        <v/>
      </c>
      <c r="DQI1" s="499" t="str">
        <f t="shared" si="49"/>
        <v/>
      </c>
      <c r="DQJ1" s="499" t="str">
        <f t="shared" si="49"/>
        <v/>
      </c>
      <c r="DQK1" s="499" t="str">
        <f t="shared" si="49"/>
        <v/>
      </c>
      <c r="DQL1" s="499" t="str">
        <f t="shared" si="49"/>
        <v/>
      </c>
      <c r="DQM1" s="499" t="str">
        <f t="shared" si="49"/>
        <v/>
      </c>
      <c r="DQN1" s="499" t="str">
        <f t="shared" si="49"/>
        <v/>
      </c>
      <c r="DQO1" s="499" t="str">
        <f t="shared" si="49"/>
        <v/>
      </c>
      <c r="DQP1" s="499" t="str">
        <f t="shared" si="49"/>
        <v/>
      </c>
      <c r="DQQ1" s="499" t="str">
        <f t="shared" si="49"/>
        <v/>
      </c>
      <c r="DQR1" s="499" t="str">
        <f t="shared" si="49"/>
        <v/>
      </c>
      <c r="DQS1" s="499" t="str">
        <f t="shared" si="49"/>
        <v/>
      </c>
      <c r="DQT1" s="499" t="str">
        <f t="shared" si="49"/>
        <v/>
      </c>
      <c r="DQU1" s="499" t="str">
        <f t="shared" si="49"/>
        <v/>
      </c>
      <c r="DQV1" s="499" t="str">
        <f t="shared" si="49"/>
        <v/>
      </c>
      <c r="DQW1" s="499" t="str">
        <f t="shared" si="49"/>
        <v/>
      </c>
      <c r="DQX1" s="499" t="str">
        <f t="shared" si="49"/>
        <v/>
      </c>
      <c r="DQY1" s="499" t="str">
        <f t="shared" ref="DQY1:DTJ1" si="50">IF(DQY13^2*DQY12=0,
"",
DQY13^2*DQY12)</f>
        <v/>
      </c>
      <c r="DQZ1" s="499" t="str">
        <f t="shared" si="50"/>
        <v/>
      </c>
      <c r="DRA1" s="499" t="str">
        <f t="shared" si="50"/>
        <v/>
      </c>
      <c r="DRB1" s="499" t="str">
        <f t="shared" si="50"/>
        <v/>
      </c>
      <c r="DRC1" s="499" t="str">
        <f t="shared" si="50"/>
        <v/>
      </c>
      <c r="DRD1" s="499" t="str">
        <f t="shared" si="50"/>
        <v/>
      </c>
      <c r="DRE1" s="499" t="str">
        <f t="shared" si="50"/>
        <v/>
      </c>
      <c r="DRF1" s="499" t="str">
        <f t="shared" si="50"/>
        <v/>
      </c>
      <c r="DRG1" s="499" t="str">
        <f t="shared" si="50"/>
        <v/>
      </c>
      <c r="DRH1" s="499" t="str">
        <f t="shared" si="50"/>
        <v/>
      </c>
      <c r="DRI1" s="499" t="str">
        <f t="shared" si="50"/>
        <v/>
      </c>
      <c r="DRJ1" s="499" t="str">
        <f t="shared" si="50"/>
        <v/>
      </c>
      <c r="DRK1" s="499" t="str">
        <f t="shared" si="50"/>
        <v/>
      </c>
      <c r="DRL1" s="499" t="str">
        <f t="shared" si="50"/>
        <v/>
      </c>
      <c r="DRM1" s="499" t="str">
        <f t="shared" si="50"/>
        <v/>
      </c>
      <c r="DRN1" s="499" t="str">
        <f t="shared" si="50"/>
        <v/>
      </c>
      <c r="DRO1" s="499" t="str">
        <f t="shared" si="50"/>
        <v/>
      </c>
      <c r="DRP1" s="499" t="str">
        <f t="shared" si="50"/>
        <v/>
      </c>
      <c r="DRQ1" s="499" t="str">
        <f t="shared" si="50"/>
        <v/>
      </c>
      <c r="DRR1" s="499" t="str">
        <f t="shared" si="50"/>
        <v/>
      </c>
      <c r="DRS1" s="499" t="str">
        <f t="shared" si="50"/>
        <v/>
      </c>
      <c r="DRT1" s="499" t="str">
        <f t="shared" si="50"/>
        <v/>
      </c>
      <c r="DRU1" s="499" t="str">
        <f t="shared" si="50"/>
        <v/>
      </c>
      <c r="DRV1" s="499" t="str">
        <f t="shared" si="50"/>
        <v/>
      </c>
      <c r="DRW1" s="499" t="str">
        <f t="shared" si="50"/>
        <v/>
      </c>
      <c r="DRX1" s="499" t="str">
        <f t="shared" si="50"/>
        <v/>
      </c>
      <c r="DRY1" s="499" t="str">
        <f t="shared" si="50"/>
        <v/>
      </c>
      <c r="DRZ1" s="499" t="str">
        <f t="shared" si="50"/>
        <v/>
      </c>
      <c r="DSA1" s="499" t="str">
        <f t="shared" si="50"/>
        <v/>
      </c>
      <c r="DSB1" s="499" t="str">
        <f t="shared" si="50"/>
        <v/>
      </c>
      <c r="DSC1" s="499" t="str">
        <f t="shared" si="50"/>
        <v/>
      </c>
      <c r="DSD1" s="499" t="str">
        <f t="shared" si="50"/>
        <v/>
      </c>
      <c r="DSE1" s="499" t="str">
        <f t="shared" si="50"/>
        <v/>
      </c>
      <c r="DSF1" s="499" t="str">
        <f t="shared" si="50"/>
        <v/>
      </c>
      <c r="DSG1" s="499" t="str">
        <f t="shared" si="50"/>
        <v/>
      </c>
      <c r="DSH1" s="499" t="str">
        <f t="shared" si="50"/>
        <v/>
      </c>
      <c r="DSI1" s="499" t="str">
        <f t="shared" si="50"/>
        <v/>
      </c>
      <c r="DSJ1" s="499" t="str">
        <f t="shared" si="50"/>
        <v/>
      </c>
      <c r="DSK1" s="499" t="str">
        <f t="shared" si="50"/>
        <v/>
      </c>
      <c r="DSL1" s="499" t="str">
        <f t="shared" si="50"/>
        <v/>
      </c>
      <c r="DSM1" s="499" t="str">
        <f t="shared" si="50"/>
        <v/>
      </c>
      <c r="DSN1" s="499" t="str">
        <f t="shared" si="50"/>
        <v/>
      </c>
      <c r="DSO1" s="499" t="str">
        <f t="shared" si="50"/>
        <v/>
      </c>
      <c r="DSP1" s="499" t="str">
        <f t="shared" si="50"/>
        <v/>
      </c>
      <c r="DSQ1" s="499" t="str">
        <f t="shared" si="50"/>
        <v/>
      </c>
      <c r="DSR1" s="499" t="str">
        <f t="shared" si="50"/>
        <v/>
      </c>
      <c r="DSS1" s="499" t="str">
        <f t="shared" si="50"/>
        <v/>
      </c>
      <c r="DST1" s="499" t="str">
        <f t="shared" si="50"/>
        <v/>
      </c>
      <c r="DSU1" s="499" t="str">
        <f t="shared" si="50"/>
        <v/>
      </c>
      <c r="DSV1" s="499" t="str">
        <f t="shared" si="50"/>
        <v/>
      </c>
      <c r="DSW1" s="499" t="str">
        <f t="shared" si="50"/>
        <v/>
      </c>
      <c r="DSX1" s="499" t="str">
        <f t="shared" si="50"/>
        <v/>
      </c>
      <c r="DSY1" s="499" t="str">
        <f t="shared" si="50"/>
        <v/>
      </c>
      <c r="DSZ1" s="499" t="str">
        <f t="shared" si="50"/>
        <v/>
      </c>
      <c r="DTA1" s="499" t="str">
        <f t="shared" si="50"/>
        <v/>
      </c>
      <c r="DTB1" s="499" t="str">
        <f t="shared" si="50"/>
        <v/>
      </c>
      <c r="DTC1" s="499" t="str">
        <f t="shared" si="50"/>
        <v/>
      </c>
      <c r="DTD1" s="499" t="str">
        <f t="shared" si="50"/>
        <v/>
      </c>
      <c r="DTE1" s="499" t="str">
        <f t="shared" si="50"/>
        <v/>
      </c>
      <c r="DTF1" s="499" t="str">
        <f t="shared" si="50"/>
        <v/>
      </c>
      <c r="DTG1" s="499" t="str">
        <f t="shared" si="50"/>
        <v/>
      </c>
      <c r="DTH1" s="499" t="str">
        <f t="shared" si="50"/>
        <v/>
      </c>
      <c r="DTI1" s="499" t="str">
        <f t="shared" si="50"/>
        <v/>
      </c>
      <c r="DTJ1" s="499" t="str">
        <f t="shared" si="50"/>
        <v/>
      </c>
      <c r="DTK1" s="499" t="str">
        <f t="shared" ref="DTK1:DVV1" si="51">IF(DTK13^2*DTK12=0,
"",
DTK13^2*DTK12)</f>
        <v/>
      </c>
      <c r="DTL1" s="499" t="str">
        <f t="shared" si="51"/>
        <v/>
      </c>
      <c r="DTM1" s="499" t="str">
        <f t="shared" si="51"/>
        <v/>
      </c>
      <c r="DTN1" s="499" t="str">
        <f t="shared" si="51"/>
        <v/>
      </c>
      <c r="DTO1" s="499" t="str">
        <f t="shared" si="51"/>
        <v/>
      </c>
      <c r="DTP1" s="499" t="str">
        <f t="shared" si="51"/>
        <v/>
      </c>
      <c r="DTQ1" s="499" t="str">
        <f t="shared" si="51"/>
        <v/>
      </c>
      <c r="DTR1" s="499" t="str">
        <f t="shared" si="51"/>
        <v/>
      </c>
      <c r="DTS1" s="499" t="str">
        <f t="shared" si="51"/>
        <v/>
      </c>
      <c r="DTT1" s="499" t="str">
        <f t="shared" si="51"/>
        <v/>
      </c>
      <c r="DTU1" s="499" t="str">
        <f t="shared" si="51"/>
        <v/>
      </c>
      <c r="DTV1" s="499" t="str">
        <f t="shared" si="51"/>
        <v/>
      </c>
      <c r="DTW1" s="499" t="str">
        <f t="shared" si="51"/>
        <v/>
      </c>
      <c r="DTX1" s="499" t="str">
        <f t="shared" si="51"/>
        <v/>
      </c>
      <c r="DTY1" s="499" t="str">
        <f t="shared" si="51"/>
        <v/>
      </c>
      <c r="DTZ1" s="499" t="str">
        <f t="shared" si="51"/>
        <v/>
      </c>
      <c r="DUA1" s="499" t="str">
        <f t="shared" si="51"/>
        <v/>
      </c>
      <c r="DUB1" s="499" t="str">
        <f t="shared" si="51"/>
        <v/>
      </c>
      <c r="DUC1" s="499" t="str">
        <f t="shared" si="51"/>
        <v/>
      </c>
      <c r="DUD1" s="499" t="str">
        <f t="shared" si="51"/>
        <v/>
      </c>
      <c r="DUE1" s="499" t="str">
        <f t="shared" si="51"/>
        <v/>
      </c>
      <c r="DUF1" s="499" t="str">
        <f t="shared" si="51"/>
        <v/>
      </c>
      <c r="DUG1" s="499" t="str">
        <f t="shared" si="51"/>
        <v/>
      </c>
      <c r="DUH1" s="499" t="str">
        <f t="shared" si="51"/>
        <v/>
      </c>
      <c r="DUI1" s="499" t="str">
        <f t="shared" si="51"/>
        <v/>
      </c>
      <c r="DUJ1" s="499" t="str">
        <f t="shared" si="51"/>
        <v/>
      </c>
      <c r="DUK1" s="499" t="str">
        <f t="shared" si="51"/>
        <v/>
      </c>
      <c r="DUL1" s="499" t="str">
        <f t="shared" si="51"/>
        <v/>
      </c>
      <c r="DUM1" s="499" t="str">
        <f t="shared" si="51"/>
        <v/>
      </c>
      <c r="DUN1" s="499" t="str">
        <f t="shared" si="51"/>
        <v/>
      </c>
      <c r="DUO1" s="499" t="str">
        <f t="shared" si="51"/>
        <v/>
      </c>
      <c r="DUP1" s="499" t="str">
        <f t="shared" si="51"/>
        <v/>
      </c>
      <c r="DUQ1" s="499" t="str">
        <f t="shared" si="51"/>
        <v/>
      </c>
      <c r="DUR1" s="499" t="str">
        <f t="shared" si="51"/>
        <v/>
      </c>
      <c r="DUS1" s="499" t="str">
        <f t="shared" si="51"/>
        <v/>
      </c>
      <c r="DUT1" s="499" t="str">
        <f t="shared" si="51"/>
        <v/>
      </c>
      <c r="DUU1" s="499" t="str">
        <f t="shared" si="51"/>
        <v/>
      </c>
      <c r="DUV1" s="499" t="str">
        <f t="shared" si="51"/>
        <v/>
      </c>
      <c r="DUW1" s="499" t="str">
        <f t="shared" si="51"/>
        <v/>
      </c>
      <c r="DUX1" s="499" t="str">
        <f t="shared" si="51"/>
        <v/>
      </c>
      <c r="DUY1" s="499" t="str">
        <f t="shared" si="51"/>
        <v/>
      </c>
      <c r="DUZ1" s="499" t="str">
        <f t="shared" si="51"/>
        <v/>
      </c>
      <c r="DVA1" s="499" t="str">
        <f t="shared" si="51"/>
        <v/>
      </c>
      <c r="DVB1" s="499" t="str">
        <f t="shared" si="51"/>
        <v/>
      </c>
      <c r="DVC1" s="499" t="str">
        <f t="shared" si="51"/>
        <v/>
      </c>
      <c r="DVD1" s="499" t="str">
        <f t="shared" si="51"/>
        <v/>
      </c>
      <c r="DVE1" s="499" t="str">
        <f t="shared" si="51"/>
        <v/>
      </c>
      <c r="DVF1" s="499" t="str">
        <f t="shared" si="51"/>
        <v/>
      </c>
      <c r="DVG1" s="499" t="str">
        <f t="shared" si="51"/>
        <v/>
      </c>
      <c r="DVH1" s="499" t="str">
        <f t="shared" si="51"/>
        <v/>
      </c>
      <c r="DVI1" s="499" t="str">
        <f t="shared" si="51"/>
        <v/>
      </c>
      <c r="DVJ1" s="499" t="str">
        <f t="shared" si="51"/>
        <v/>
      </c>
      <c r="DVK1" s="499" t="str">
        <f t="shared" si="51"/>
        <v/>
      </c>
      <c r="DVL1" s="499" t="str">
        <f t="shared" si="51"/>
        <v/>
      </c>
      <c r="DVM1" s="499" t="str">
        <f t="shared" si="51"/>
        <v/>
      </c>
      <c r="DVN1" s="499" t="str">
        <f t="shared" si="51"/>
        <v/>
      </c>
      <c r="DVO1" s="499" t="str">
        <f t="shared" si="51"/>
        <v/>
      </c>
      <c r="DVP1" s="499" t="str">
        <f t="shared" si="51"/>
        <v/>
      </c>
      <c r="DVQ1" s="499" t="str">
        <f t="shared" si="51"/>
        <v/>
      </c>
      <c r="DVR1" s="499" t="str">
        <f t="shared" si="51"/>
        <v/>
      </c>
      <c r="DVS1" s="499" t="str">
        <f t="shared" si="51"/>
        <v/>
      </c>
      <c r="DVT1" s="499" t="str">
        <f t="shared" si="51"/>
        <v/>
      </c>
      <c r="DVU1" s="499" t="str">
        <f t="shared" si="51"/>
        <v/>
      </c>
      <c r="DVV1" s="499" t="str">
        <f t="shared" si="51"/>
        <v/>
      </c>
      <c r="DVW1" s="499" t="str">
        <f t="shared" ref="DVW1:DYH1" si="52">IF(DVW13^2*DVW12=0,
"",
DVW13^2*DVW12)</f>
        <v/>
      </c>
      <c r="DVX1" s="499" t="str">
        <f t="shared" si="52"/>
        <v/>
      </c>
      <c r="DVY1" s="499" t="str">
        <f t="shared" si="52"/>
        <v/>
      </c>
      <c r="DVZ1" s="499" t="str">
        <f t="shared" si="52"/>
        <v/>
      </c>
      <c r="DWA1" s="499" t="str">
        <f t="shared" si="52"/>
        <v/>
      </c>
      <c r="DWB1" s="499" t="str">
        <f t="shared" si="52"/>
        <v/>
      </c>
      <c r="DWC1" s="499" t="str">
        <f t="shared" si="52"/>
        <v/>
      </c>
      <c r="DWD1" s="499" t="str">
        <f t="shared" si="52"/>
        <v/>
      </c>
      <c r="DWE1" s="499" t="str">
        <f t="shared" si="52"/>
        <v/>
      </c>
      <c r="DWF1" s="499" t="str">
        <f t="shared" si="52"/>
        <v/>
      </c>
      <c r="DWG1" s="499" t="str">
        <f t="shared" si="52"/>
        <v/>
      </c>
      <c r="DWH1" s="499" t="str">
        <f t="shared" si="52"/>
        <v/>
      </c>
      <c r="DWI1" s="499" t="str">
        <f t="shared" si="52"/>
        <v/>
      </c>
      <c r="DWJ1" s="499" t="str">
        <f t="shared" si="52"/>
        <v/>
      </c>
      <c r="DWK1" s="499" t="str">
        <f t="shared" si="52"/>
        <v/>
      </c>
      <c r="DWL1" s="499" t="str">
        <f t="shared" si="52"/>
        <v/>
      </c>
      <c r="DWM1" s="499" t="str">
        <f t="shared" si="52"/>
        <v/>
      </c>
      <c r="DWN1" s="499" t="str">
        <f t="shared" si="52"/>
        <v/>
      </c>
      <c r="DWO1" s="499" t="str">
        <f t="shared" si="52"/>
        <v/>
      </c>
      <c r="DWP1" s="499" t="str">
        <f t="shared" si="52"/>
        <v/>
      </c>
      <c r="DWQ1" s="499" t="str">
        <f t="shared" si="52"/>
        <v/>
      </c>
      <c r="DWR1" s="499" t="str">
        <f t="shared" si="52"/>
        <v/>
      </c>
      <c r="DWS1" s="499" t="str">
        <f t="shared" si="52"/>
        <v/>
      </c>
      <c r="DWT1" s="499" t="str">
        <f t="shared" si="52"/>
        <v/>
      </c>
      <c r="DWU1" s="499" t="str">
        <f t="shared" si="52"/>
        <v/>
      </c>
      <c r="DWV1" s="499" t="str">
        <f t="shared" si="52"/>
        <v/>
      </c>
      <c r="DWW1" s="499" t="str">
        <f t="shared" si="52"/>
        <v/>
      </c>
      <c r="DWX1" s="499" t="str">
        <f t="shared" si="52"/>
        <v/>
      </c>
      <c r="DWY1" s="499" t="str">
        <f t="shared" si="52"/>
        <v/>
      </c>
      <c r="DWZ1" s="499" t="str">
        <f t="shared" si="52"/>
        <v/>
      </c>
      <c r="DXA1" s="499" t="str">
        <f t="shared" si="52"/>
        <v/>
      </c>
      <c r="DXB1" s="499" t="str">
        <f t="shared" si="52"/>
        <v/>
      </c>
      <c r="DXC1" s="499" t="str">
        <f t="shared" si="52"/>
        <v/>
      </c>
      <c r="DXD1" s="499" t="str">
        <f t="shared" si="52"/>
        <v/>
      </c>
      <c r="DXE1" s="499" t="str">
        <f t="shared" si="52"/>
        <v/>
      </c>
      <c r="DXF1" s="499" t="str">
        <f t="shared" si="52"/>
        <v/>
      </c>
      <c r="DXG1" s="499" t="str">
        <f t="shared" si="52"/>
        <v/>
      </c>
      <c r="DXH1" s="499" t="str">
        <f t="shared" si="52"/>
        <v/>
      </c>
      <c r="DXI1" s="499" t="str">
        <f t="shared" si="52"/>
        <v/>
      </c>
      <c r="DXJ1" s="499" t="str">
        <f t="shared" si="52"/>
        <v/>
      </c>
      <c r="DXK1" s="499" t="str">
        <f t="shared" si="52"/>
        <v/>
      </c>
      <c r="DXL1" s="499" t="str">
        <f t="shared" si="52"/>
        <v/>
      </c>
      <c r="DXM1" s="499" t="str">
        <f t="shared" si="52"/>
        <v/>
      </c>
      <c r="DXN1" s="499" t="str">
        <f t="shared" si="52"/>
        <v/>
      </c>
      <c r="DXO1" s="499" t="str">
        <f t="shared" si="52"/>
        <v/>
      </c>
      <c r="DXP1" s="499" t="str">
        <f t="shared" si="52"/>
        <v/>
      </c>
      <c r="DXQ1" s="499" t="str">
        <f t="shared" si="52"/>
        <v/>
      </c>
      <c r="DXR1" s="499" t="str">
        <f t="shared" si="52"/>
        <v/>
      </c>
      <c r="DXS1" s="499" t="str">
        <f t="shared" si="52"/>
        <v/>
      </c>
      <c r="DXT1" s="499" t="str">
        <f t="shared" si="52"/>
        <v/>
      </c>
      <c r="DXU1" s="499" t="str">
        <f t="shared" si="52"/>
        <v/>
      </c>
      <c r="DXV1" s="499" t="str">
        <f t="shared" si="52"/>
        <v/>
      </c>
      <c r="DXW1" s="499" t="str">
        <f t="shared" si="52"/>
        <v/>
      </c>
      <c r="DXX1" s="499" t="str">
        <f t="shared" si="52"/>
        <v/>
      </c>
      <c r="DXY1" s="499" t="str">
        <f t="shared" si="52"/>
        <v/>
      </c>
      <c r="DXZ1" s="499" t="str">
        <f t="shared" si="52"/>
        <v/>
      </c>
      <c r="DYA1" s="499" t="str">
        <f t="shared" si="52"/>
        <v/>
      </c>
      <c r="DYB1" s="499" t="str">
        <f t="shared" si="52"/>
        <v/>
      </c>
      <c r="DYC1" s="499" t="str">
        <f t="shared" si="52"/>
        <v/>
      </c>
      <c r="DYD1" s="499" t="str">
        <f t="shared" si="52"/>
        <v/>
      </c>
      <c r="DYE1" s="499" t="str">
        <f t="shared" si="52"/>
        <v/>
      </c>
      <c r="DYF1" s="499" t="str">
        <f t="shared" si="52"/>
        <v/>
      </c>
      <c r="DYG1" s="499" t="str">
        <f t="shared" si="52"/>
        <v/>
      </c>
      <c r="DYH1" s="499" t="str">
        <f t="shared" si="52"/>
        <v/>
      </c>
      <c r="DYI1" s="499" t="str">
        <f t="shared" ref="DYI1:EAT1" si="53">IF(DYI13^2*DYI12=0,
"",
DYI13^2*DYI12)</f>
        <v/>
      </c>
      <c r="DYJ1" s="499" t="str">
        <f t="shared" si="53"/>
        <v/>
      </c>
      <c r="DYK1" s="499" t="str">
        <f t="shared" si="53"/>
        <v/>
      </c>
      <c r="DYL1" s="499" t="str">
        <f t="shared" si="53"/>
        <v/>
      </c>
      <c r="DYM1" s="499" t="str">
        <f t="shared" si="53"/>
        <v/>
      </c>
      <c r="DYN1" s="499" t="str">
        <f t="shared" si="53"/>
        <v/>
      </c>
      <c r="DYO1" s="499" t="str">
        <f t="shared" si="53"/>
        <v/>
      </c>
      <c r="DYP1" s="499" t="str">
        <f t="shared" si="53"/>
        <v/>
      </c>
      <c r="DYQ1" s="499" t="str">
        <f t="shared" si="53"/>
        <v/>
      </c>
      <c r="DYR1" s="499" t="str">
        <f t="shared" si="53"/>
        <v/>
      </c>
      <c r="DYS1" s="499" t="str">
        <f t="shared" si="53"/>
        <v/>
      </c>
      <c r="DYT1" s="499" t="str">
        <f t="shared" si="53"/>
        <v/>
      </c>
      <c r="DYU1" s="499" t="str">
        <f t="shared" si="53"/>
        <v/>
      </c>
      <c r="DYV1" s="499" t="str">
        <f t="shared" si="53"/>
        <v/>
      </c>
      <c r="DYW1" s="499" t="str">
        <f t="shared" si="53"/>
        <v/>
      </c>
      <c r="DYX1" s="499" t="str">
        <f t="shared" si="53"/>
        <v/>
      </c>
      <c r="DYY1" s="499" t="str">
        <f t="shared" si="53"/>
        <v/>
      </c>
      <c r="DYZ1" s="499" t="str">
        <f t="shared" si="53"/>
        <v/>
      </c>
      <c r="DZA1" s="499" t="str">
        <f t="shared" si="53"/>
        <v/>
      </c>
      <c r="DZB1" s="499" t="str">
        <f t="shared" si="53"/>
        <v/>
      </c>
      <c r="DZC1" s="499" t="str">
        <f t="shared" si="53"/>
        <v/>
      </c>
      <c r="DZD1" s="499" t="str">
        <f t="shared" si="53"/>
        <v/>
      </c>
      <c r="DZE1" s="499" t="str">
        <f t="shared" si="53"/>
        <v/>
      </c>
      <c r="DZF1" s="499" t="str">
        <f t="shared" si="53"/>
        <v/>
      </c>
      <c r="DZG1" s="499" t="str">
        <f t="shared" si="53"/>
        <v/>
      </c>
      <c r="DZH1" s="499" t="str">
        <f t="shared" si="53"/>
        <v/>
      </c>
      <c r="DZI1" s="499" t="str">
        <f t="shared" si="53"/>
        <v/>
      </c>
      <c r="DZJ1" s="499" t="str">
        <f t="shared" si="53"/>
        <v/>
      </c>
      <c r="DZK1" s="499" t="str">
        <f t="shared" si="53"/>
        <v/>
      </c>
      <c r="DZL1" s="499" t="str">
        <f t="shared" si="53"/>
        <v/>
      </c>
      <c r="DZM1" s="499" t="str">
        <f t="shared" si="53"/>
        <v/>
      </c>
      <c r="DZN1" s="499" t="str">
        <f t="shared" si="53"/>
        <v/>
      </c>
      <c r="DZO1" s="499" t="str">
        <f t="shared" si="53"/>
        <v/>
      </c>
      <c r="DZP1" s="499" t="str">
        <f t="shared" si="53"/>
        <v/>
      </c>
      <c r="DZQ1" s="499" t="str">
        <f t="shared" si="53"/>
        <v/>
      </c>
      <c r="DZR1" s="499" t="str">
        <f t="shared" si="53"/>
        <v/>
      </c>
      <c r="DZS1" s="499" t="str">
        <f t="shared" si="53"/>
        <v/>
      </c>
      <c r="DZT1" s="499" t="str">
        <f t="shared" si="53"/>
        <v/>
      </c>
      <c r="DZU1" s="499" t="str">
        <f t="shared" si="53"/>
        <v/>
      </c>
      <c r="DZV1" s="499" t="str">
        <f t="shared" si="53"/>
        <v/>
      </c>
      <c r="DZW1" s="499" t="str">
        <f t="shared" si="53"/>
        <v/>
      </c>
      <c r="DZX1" s="499" t="str">
        <f t="shared" si="53"/>
        <v/>
      </c>
      <c r="DZY1" s="499" t="str">
        <f t="shared" si="53"/>
        <v/>
      </c>
      <c r="DZZ1" s="499" t="str">
        <f t="shared" si="53"/>
        <v/>
      </c>
      <c r="EAA1" s="499" t="str">
        <f t="shared" si="53"/>
        <v/>
      </c>
      <c r="EAB1" s="499" t="str">
        <f t="shared" si="53"/>
        <v/>
      </c>
      <c r="EAC1" s="499" t="str">
        <f t="shared" si="53"/>
        <v/>
      </c>
      <c r="EAD1" s="499" t="str">
        <f t="shared" si="53"/>
        <v/>
      </c>
      <c r="EAE1" s="499" t="str">
        <f t="shared" si="53"/>
        <v/>
      </c>
      <c r="EAF1" s="499" t="str">
        <f t="shared" si="53"/>
        <v/>
      </c>
      <c r="EAG1" s="499" t="str">
        <f t="shared" si="53"/>
        <v/>
      </c>
      <c r="EAH1" s="499" t="str">
        <f t="shared" si="53"/>
        <v/>
      </c>
      <c r="EAI1" s="499" t="str">
        <f t="shared" si="53"/>
        <v/>
      </c>
      <c r="EAJ1" s="499" t="str">
        <f t="shared" si="53"/>
        <v/>
      </c>
      <c r="EAK1" s="499" t="str">
        <f t="shared" si="53"/>
        <v/>
      </c>
      <c r="EAL1" s="499" t="str">
        <f t="shared" si="53"/>
        <v/>
      </c>
      <c r="EAM1" s="499" t="str">
        <f t="shared" si="53"/>
        <v/>
      </c>
      <c r="EAN1" s="499" t="str">
        <f t="shared" si="53"/>
        <v/>
      </c>
      <c r="EAO1" s="499" t="str">
        <f t="shared" si="53"/>
        <v/>
      </c>
      <c r="EAP1" s="499" t="str">
        <f t="shared" si="53"/>
        <v/>
      </c>
      <c r="EAQ1" s="499" t="str">
        <f t="shared" si="53"/>
        <v/>
      </c>
      <c r="EAR1" s="499" t="str">
        <f t="shared" si="53"/>
        <v/>
      </c>
      <c r="EAS1" s="499" t="str">
        <f t="shared" si="53"/>
        <v/>
      </c>
      <c r="EAT1" s="499" t="str">
        <f t="shared" si="53"/>
        <v/>
      </c>
      <c r="EAU1" s="499" t="str">
        <f t="shared" ref="EAU1:EDF1" si="54">IF(EAU13^2*EAU12=0,
"",
EAU13^2*EAU12)</f>
        <v/>
      </c>
      <c r="EAV1" s="499" t="str">
        <f t="shared" si="54"/>
        <v/>
      </c>
      <c r="EAW1" s="499" t="str">
        <f t="shared" si="54"/>
        <v/>
      </c>
      <c r="EAX1" s="499" t="str">
        <f t="shared" si="54"/>
        <v/>
      </c>
      <c r="EAY1" s="499" t="str">
        <f t="shared" si="54"/>
        <v/>
      </c>
      <c r="EAZ1" s="499" t="str">
        <f t="shared" si="54"/>
        <v/>
      </c>
      <c r="EBA1" s="499" t="str">
        <f t="shared" si="54"/>
        <v/>
      </c>
      <c r="EBB1" s="499" t="str">
        <f t="shared" si="54"/>
        <v/>
      </c>
      <c r="EBC1" s="499" t="str">
        <f t="shared" si="54"/>
        <v/>
      </c>
      <c r="EBD1" s="499" t="str">
        <f t="shared" si="54"/>
        <v/>
      </c>
      <c r="EBE1" s="499" t="str">
        <f t="shared" si="54"/>
        <v/>
      </c>
      <c r="EBF1" s="499" t="str">
        <f t="shared" si="54"/>
        <v/>
      </c>
      <c r="EBG1" s="499" t="str">
        <f t="shared" si="54"/>
        <v/>
      </c>
      <c r="EBH1" s="499" t="str">
        <f t="shared" si="54"/>
        <v/>
      </c>
      <c r="EBI1" s="499" t="str">
        <f t="shared" si="54"/>
        <v/>
      </c>
      <c r="EBJ1" s="499" t="str">
        <f t="shared" si="54"/>
        <v/>
      </c>
      <c r="EBK1" s="499" t="str">
        <f t="shared" si="54"/>
        <v/>
      </c>
      <c r="EBL1" s="499" t="str">
        <f t="shared" si="54"/>
        <v/>
      </c>
      <c r="EBM1" s="499" t="str">
        <f t="shared" si="54"/>
        <v/>
      </c>
      <c r="EBN1" s="499" t="str">
        <f t="shared" si="54"/>
        <v/>
      </c>
      <c r="EBO1" s="499" t="str">
        <f t="shared" si="54"/>
        <v/>
      </c>
      <c r="EBP1" s="499" t="str">
        <f t="shared" si="54"/>
        <v/>
      </c>
      <c r="EBQ1" s="499" t="str">
        <f t="shared" si="54"/>
        <v/>
      </c>
      <c r="EBR1" s="499" t="str">
        <f t="shared" si="54"/>
        <v/>
      </c>
      <c r="EBS1" s="499" t="str">
        <f t="shared" si="54"/>
        <v/>
      </c>
      <c r="EBT1" s="499" t="str">
        <f t="shared" si="54"/>
        <v/>
      </c>
      <c r="EBU1" s="499" t="str">
        <f t="shared" si="54"/>
        <v/>
      </c>
      <c r="EBV1" s="499" t="str">
        <f t="shared" si="54"/>
        <v/>
      </c>
      <c r="EBW1" s="499" t="str">
        <f t="shared" si="54"/>
        <v/>
      </c>
      <c r="EBX1" s="499" t="str">
        <f t="shared" si="54"/>
        <v/>
      </c>
      <c r="EBY1" s="499" t="str">
        <f t="shared" si="54"/>
        <v/>
      </c>
      <c r="EBZ1" s="499" t="str">
        <f t="shared" si="54"/>
        <v/>
      </c>
      <c r="ECA1" s="499" t="str">
        <f t="shared" si="54"/>
        <v/>
      </c>
      <c r="ECB1" s="499" t="str">
        <f t="shared" si="54"/>
        <v/>
      </c>
      <c r="ECC1" s="499" t="str">
        <f t="shared" si="54"/>
        <v/>
      </c>
      <c r="ECD1" s="499" t="str">
        <f t="shared" si="54"/>
        <v/>
      </c>
      <c r="ECE1" s="499" t="str">
        <f t="shared" si="54"/>
        <v/>
      </c>
      <c r="ECF1" s="499" t="str">
        <f t="shared" si="54"/>
        <v/>
      </c>
      <c r="ECG1" s="499" t="str">
        <f t="shared" si="54"/>
        <v/>
      </c>
      <c r="ECH1" s="499" t="str">
        <f t="shared" si="54"/>
        <v/>
      </c>
      <c r="ECI1" s="499" t="str">
        <f t="shared" si="54"/>
        <v/>
      </c>
      <c r="ECJ1" s="499" t="str">
        <f t="shared" si="54"/>
        <v/>
      </c>
      <c r="ECK1" s="499" t="str">
        <f t="shared" si="54"/>
        <v/>
      </c>
      <c r="ECL1" s="499" t="str">
        <f t="shared" si="54"/>
        <v/>
      </c>
      <c r="ECM1" s="499" t="str">
        <f t="shared" si="54"/>
        <v/>
      </c>
      <c r="ECN1" s="499" t="str">
        <f t="shared" si="54"/>
        <v/>
      </c>
      <c r="ECO1" s="499" t="str">
        <f t="shared" si="54"/>
        <v/>
      </c>
      <c r="ECP1" s="499" t="str">
        <f t="shared" si="54"/>
        <v/>
      </c>
      <c r="ECQ1" s="499" t="str">
        <f t="shared" si="54"/>
        <v/>
      </c>
      <c r="ECR1" s="499" t="str">
        <f t="shared" si="54"/>
        <v/>
      </c>
      <c r="ECS1" s="499" t="str">
        <f t="shared" si="54"/>
        <v/>
      </c>
      <c r="ECT1" s="499" t="str">
        <f t="shared" si="54"/>
        <v/>
      </c>
      <c r="ECU1" s="499" t="str">
        <f t="shared" si="54"/>
        <v/>
      </c>
      <c r="ECV1" s="499" t="str">
        <f t="shared" si="54"/>
        <v/>
      </c>
      <c r="ECW1" s="499" t="str">
        <f t="shared" si="54"/>
        <v/>
      </c>
      <c r="ECX1" s="499" t="str">
        <f t="shared" si="54"/>
        <v/>
      </c>
      <c r="ECY1" s="499" t="str">
        <f t="shared" si="54"/>
        <v/>
      </c>
      <c r="ECZ1" s="499" t="str">
        <f t="shared" si="54"/>
        <v/>
      </c>
      <c r="EDA1" s="499" t="str">
        <f t="shared" si="54"/>
        <v/>
      </c>
      <c r="EDB1" s="499" t="str">
        <f t="shared" si="54"/>
        <v/>
      </c>
      <c r="EDC1" s="499" t="str">
        <f t="shared" si="54"/>
        <v/>
      </c>
      <c r="EDD1" s="499" t="str">
        <f t="shared" si="54"/>
        <v/>
      </c>
      <c r="EDE1" s="499" t="str">
        <f t="shared" si="54"/>
        <v/>
      </c>
      <c r="EDF1" s="499" t="str">
        <f t="shared" si="54"/>
        <v/>
      </c>
      <c r="EDG1" s="499" t="str">
        <f t="shared" ref="EDG1:EFR1" si="55">IF(EDG13^2*EDG12=0,
"",
EDG13^2*EDG12)</f>
        <v/>
      </c>
      <c r="EDH1" s="499" t="str">
        <f t="shared" si="55"/>
        <v/>
      </c>
      <c r="EDI1" s="499" t="str">
        <f t="shared" si="55"/>
        <v/>
      </c>
      <c r="EDJ1" s="499" t="str">
        <f t="shared" si="55"/>
        <v/>
      </c>
      <c r="EDK1" s="499" t="str">
        <f t="shared" si="55"/>
        <v/>
      </c>
      <c r="EDL1" s="499" t="str">
        <f t="shared" si="55"/>
        <v/>
      </c>
      <c r="EDM1" s="499" t="str">
        <f t="shared" si="55"/>
        <v/>
      </c>
      <c r="EDN1" s="499" t="str">
        <f t="shared" si="55"/>
        <v/>
      </c>
      <c r="EDO1" s="499" t="str">
        <f t="shared" si="55"/>
        <v/>
      </c>
      <c r="EDP1" s="499" t="str">
        <f t="shared" si="55"/>
        <v/>
      </c>
      <c r="EDQ1" s="499" t="str">
        <f t="shared" si="55"/>
        <v/>
      </c>
      <c r="EDR1" s="499" t="str">
        <f t="shared" si="55"/>
        <v/>
      </c>
      <c r="EDS1" s="499" t="str">
        <f t="shared" si="55"/>
        <v/>
      </c>
      <c r="EDT1" s="499" t="str">
        <f t="shared" si="55"/>
        <v/>
      </c>
      <c r="EDU1" s="499" t="str">
        <f t="shared" si="55"/>
        <v/>
      </c>
      <c r="EDV1" s="499" t="str">
        <f t="shared" si="55"/>
        <v/>
      </c>
      <c r="EDW1" s="499" t="str">
        <f t="shared" si="55"/>
        <v/>
      </c>
      <c r="EDX1" s="499" t="str">
        <f t="shared" si="55"/>
        <v/>
      </c>
      <c r="EDY1" s="499" t="str">
        <f t="shared" si="55"/>
        <v/>
      </c>
      <c r="EDZ1" s="499" t="str">
        <f t="shared" si="55"/>
        <v/>
      </c>
      <c r="EEA1" s="499" t="str">
        <f t="shared" si="55"/>
        <v/>
      </c>
      <c r="EEB1" s="499" t="str">
        <f t="shared" si="55"/>
        <v/>
      </c>
      <c r="EEC1" s="499" t="str">
        <f t="shared" si="55"/>
        <v/>
      </c>
      <c r="EED1" s="499" t="str">
        <f t="shared" si="55"/>
        <v/>
      </c>
      <c r="EEE1" s="499" t="str">
        <f t="shared" si="55"/>
        <v/>
      </c>
      <c r="EEF1" s="499" t="str">
        <f t="shared" si="55"/>
        <v/>
      </c>
      <c r="EEG1" s="499" t="str">
        <f t="shared" si="55"/>
        <v/>
      </c>
      <c r="EEH1" s="499" t="str">
        <f t="shared" si="55"/>
        <v/>
      </c>
      <c r="EEI1" s="499" t="str">
        <f t="shared" si="55"/>
        <v/>
      </c>
      <c r="EEJ1" s="499" t="str">
        <f t="shared" si="55"/>
        <v/>
      </c>
      <c r="EEK1" s="499" t="str">
        <f t="shared" si="55"/>
        <v/>
      </c>
      <c r="EEL1" s="499" t="str">
        <f t="shared" si="55"/>
        <v/>
      </c>
      <c r="EEM1" s="499" t="str">
        <f t="shared" si="55"/>
        <v/>
      </c>
      <c r="EEN1" s="499" t="str">
        <f t="shared" si="55"/>
        <v/>
      </c>
      <c r="EEO1" s="499" t="str">
        <f t="shared" si="55"/>
        <v/>
      </c>
      <c r="EEP1" s="499" t="str">
        <f t="shared" si="55"/>
        <v/>
      </c>
      <c r="EEQ1" s="499" t="str">
        <f t="shared" si="55"/>
        <v/>
      </c>
      <c r="EER1" s="499" t="str">
        <f t="shared" si="55"/>
        <v/>
      </c>
      <c r="EES1" s="499" t="str">
        <f t="shared" si="55"/>
        <v/>
      </c>
      <c r="EET1" s="499" t="str">
        <f t="shared" si="55"/>
        <v/>
      </c>
      <c r="EEU1" s="499" t="str">
        <f t="shared" si="55"/>
        <v/>
      </c>
      <c r="EEV1" s="499" t="str">
        <f t="shared" si="55"/>
        <v/>
      </c>
      <c r="EEW1" s="499" t="str">
        <f t="shared" si="55"/>
        <v/>
      </c>
      <c r="EEX1" s="499" t="str">
        <f t="shared" si="55"/>
        <v/>
      </c>
      <c r="EEY1" s="499" t="str">
        <f t="shared" si="55"/>
        <v/>
      </c>
      <c r="EEZ1" s="499" t="str">
        <f t="shared" si="55"/>
        <v/>
      </c>
      <c r="EFA1" s="499" t="str">
        <f t="shared" si="55"/>
        <v/>
      </c>
      <c r="EFB1" s="499" t="str">
        <f t="shared" si="55"/>
        <v/>
      </c>
      <c r="EFC1" s="499" t="str">
        <f t="shared" si="55"/>
        <v/>
      </c>
      <c r="EFD1" s="499" t="str">
        <f t="shared" si="55"/>
        <v/>
      </c>
      <c r="EFE1" s="499" t="str">
        <f t="shared" si="55"/>
        <v/>
      </c>
      <c r="EFF1" s="499" t="str">
        <f t="shared" si="55"/>
        <v/>
      </c>
      <c r="EFG1" s="499" t="str">
        <f t="shared" si="55"/>
        <v/>
      </c>
      <c r="EFH1" s="499" t="str">
        <f t="shared" si="55"/>
        <v/>
      </c>
      <c r="EFI1" s="499" t="str">
        <f t="shared" si="55"/>
        <v/>
      </c>
      <c r="EFJ1" s="499" t="str">
        <f t="shared" si="55"/>
        <v/>
      </c>
      <c r="EFK1" s="499" t="str">
        <f t="shared" si="55"/>
        <v/>
      </c>
      <c r="EFL1" s="499" t="str">
        <f t="shared" si="55"/>
        <v/>
      </c>
      <c r="EFM1" s="499" t="str">
        <f t="shared" si="55"/>
        <v/>
      </c>
      <c r="EFN1" s="499" t="str">
        <f t="shared" si="55"/>
        <v/>
      </c>
      <c r="EFO1" s="499" t="str">
        <f t="shared" si="55"/>
        <v/>
      </c>
      <c r="EFP1" s="499" t="str">
        <f t="shared" si="55"/>
        <v/>
      </c>
      <c r="EFQ1" s="499" t="str">
        <f t="shared" si="55"/>
        <v/>
      </c>
      <c r="EFR1" s="499" t="str">
        <f t="shared" si="55"/>
        <v/>
      </c>
      <c r="EFS1" s="499" t="str">
        <f t="shared" ref="EFS1:EID1" si="56">IF(EFS13^2*EFS12=0,
"",
EFS13^2*EFS12)</f>
        <v/>
      </c>
      <c r="EFT1" s="499" t="str">
        <f t="shared" si="56"/>
        <v/>
      </c>
      <c r="EFU1" s="499" t="str">
        <f t="shared" si="56"/>
        <v/>
      </c>
      <c r="EFV1" s="499" t="str">
        <f t="shared" si="56"/>
        <v/>
      </c>
      <c r="EFW1" s="499" t="str">
        <f t="shared" si="56"/>
        <v/>
      </c>
      <c r="EFX1" s="499" t="str">
        <f t="shared" si="56"/>
        <v/>
      </c>
      <c r="EFY1" s="499" t="str">
        <f t="shared" si="56"/>
        <v/>
      </c>
      <c r="EFZ1" s="499" t="str">
        <f t="shared" si="56"/>
        <v/>
      </c>
      <c r="EGA1" s="499" t="str">
        <f t="shared" si="56"/>
        <v/>
      </c>
      <c r="EGB1" s="499" t="str">
        <f t="shared" si="56"/>
        <v/>
      </c>
      <c r="EGC1" s="499" t="str">
        <f t="shared" si="56"/>
        <v/>
      </c>
      <c r="EGD1" s="499" t="str">
        <f t="shared" si="56"/>
        <v/>
      </c>
      <c r="EGE1" s="499" t="str">
        <f t="shared" si="56"/>
        <v/>
      </c>
      <c r="EGF1" s="499" t="str">
        <f t="shared" si="56"/>
        <v/>
      </c>
      <c r="EGG1" s="499" t="str">
        <f t="shared" si="56"/>
        <v/>
      </c>
      <c r="EGH1" s="499" t="str">
        <f t="shared" si="56"/>
        <v/>
      </c>
      <c r="EGI1" s="499" t="str">
        <f t="shared" si="56"/>
        <v/>
      </c>
      <c r="EGJ1" s="499" t="str">
        <f t="shared" si="56"/>
        <v/>
      </c>
      <c r="EGK1" s="499" t="str">
        <f t="shared" si="56"/>
        <v/>
      </c>
      <c r="EGL1" s="499" t="str">
        <f t="shared" si="56"/>
        <v/>
      </c>
      <c r="EGM1" s="499" t="str">
        <f t="shared" si="56"/>
        <v/>
      </c>
      <c r="EGN1" s="499" t="str">
        <f t="shared" si="56"/>
        <v/>
      </c>
      <c r="EGO1" s="499" t="str">
        <f t="shared" si="56"/>
        <v/>
      </c>
      <c r="EGP1" s="499" t="str">
        <f t="shared" si="56"/>
        <v/>
      </c>
      <c r="EGQ1" s="499" t="str">
        <f t="shared" si="56"/>
        <v/>
      </c>
      <c r="EGR1" s="499" t="str">
        <f t="shared" si="56"/>
        <v/>
      </c>
      <c r="EGS1" s="499" t="str">
        <f t="shared" si="56"/>
        <v/>
      </c>
      <c r="EGT1" s="499" t="str">
        <f t="shared" si="56"/>
        <v/>
      </c>
      <c r="EGU1" s="499" t="str">
        <f t="shared" si="56"/>
        <v/>
      </c>
      <c r="EGV1" s="499" t="str">
        <f t="shared" si="56"/>
        <v/>
      </c>
      <c r="EGW1" s="499" t="str">
        <f t="shared" si="56"/>
        <v/>
      </c>
      <c r="EGX1" s="499" t="str">
        <f t="shared" si="56"/>
        <v/>
      </c>
      <c r="EGY1" s="499" t="str">
        <f t="shared" si="56"/>
        <v/>
      </c>
      <c r="EGZ1" s="499" t="str">
        <f t="shared" si="56"/>
        <v/>
      </c>
      <c r="EHA1" s="499" t="str">
        <f t="shared" si="56"/>
        <v/>
      </c>
      <c r="EHB1" s="499" t="str">
        <f t="shared" si="56"/>
        <v/>
      </c>
      <c r="EHC1" s="499" t="str">
        <f t="shared" si="56"/>
        <v/>
      </c>
      <c r="EHD1" s="499" t="str">
        <f t="shared" si="56"/>
        <v/>
      </c>
      <c r="EHE1" s="499" t="str">
        <f t="shared" si="56"/>
        <v/>
      </c>
      <c r="EHF1" s="499" t="str">
        <f t="shared" si="56"/>
        <v/>
      </c>
      <c r="EHG1" s="499" t="str">
        <f t="shared" si="56"/>
        <v/>
      </c>
      <c r="EHH1" s="499" t="str">
        <f t="shared" si="56"/>
        <v/>
      </c>
      <c r="EHI1" s="499" t="str">
        <f t="shared" si="56"/>
        <v/>
      </c>
      <c r="EHJ1" s="499" t="str">
        <f t="shared" si="56"/>
        <v/>
      </c>
      <c r="EHK1" s="499" t="str">
        <f t="shared" si="56"/>
        <v/>
      </c>
      <c r="EHL1" s="499" t="str">
        <f t="shared" si="56"/>
        <v/>
      </c>
      <c r="EHM1" s="499" t="str">
        <f t="shared" si="56"/>
        <v/>
      </c>
      <c r="EHN1" s="499" t="str">
        <f t="shared" si="56"/>
        <v/>
      </c>
      <c r="EHO1" s="499" t="str">
        <f t="shared" si="56"/>
        <v/>
      </c>
      <c r="EHP1" s="499" t="str">
        <f t="shared" si="56"/>
        <v/>
      </c>
      <c r="EHQ1" s="499" t="str">
        <f t="shared" si="56"/>
        <v/>
      </c>
      <c r="EHR1" s="499" t="str">
        <f t="shared" si="56"/>
        <v/>
      </c>
      <c r="EHS1" s="499" t="str">
        <f t="shared" si="56"/>
        <v/>
      </c>
      <c r="EHT1" s="499" t="str">
        <f t="shared" si="56"/>
        <v/>
      </c>
      <c r="EHU1" s="499" t="str">
        <f t="shared" si="56"/>
        <v/>
      </c>
      <c r="EHV1" s="499" t="str">
        <f t="shared" si="56"/>
        <v/>
      </c>
      <c r="EHW1" s="499" t="str">
        <f t="shared" si="56"/>
        <v/>
      </c>
      <c r="EHX1" s="499" t="str">
        <f t="shared" si="56"/>
        <v/>
      </c>
      <c r="EHY1" s="499" t="str">
        <f t="shared" si="56"/>
        <v/>
      </c>
      <c r="EHZ1" s="499" t="str">
        <f t="shared" si="56"/>
        <v/>
      </c>
      <c r="EIA1" s="499" t="str">
        <f t="shared" si="56"/>
        <v/>
      </c>
      <c r="EIB1" s="499" t="str">
        <f t="shared" si="56"/>
        <v/>
      </c>
      <c r="EIC1" s="499" t="str">
        <f t="shared" si="56"/>
        <v/>
      </c>
      <c r="EID1" s="499" t="str">
        <f t="shared" si="56"/>
        <v/>
      </c>
      <c r="EIE1" s="499" t="str">
        <f t="shared" ref="EIE1:EKP1" si="57">IF(EIE13^2*EIE12=0,
"",
EIE13^2*EIE12)</f>
        <v/>
      </c>
      <c r="EIF1" s="499" t="str">
        <f t="shared" si="57"/>
        <v/>
      </c>
      <c r="EIG1" s="499" t="str">
        <f t="shared" si="57"/>
        <v/>
      </c>
      <c r="EIH1" s="499" t="str">
        <f t="shared" si="57"/>
        <v/>
      </c>
      <c r="EII1" s="499" t="str">
        <f t="shared" si="57"/>
        <v/>
      </c>
      <c r="EIJ1" s="499" t="str">
        <f t="shared" si="57"/>
        <v/>
      </c>
      <c r="EIK1" s="499" t="str">
        <f t="shared" si="57"/>
        <v/>
      </c>
      <c r="EIL1" s="499" t="str">
        <f t="shared" si="57"/>
        <v/>
      </c>
      <c r="EIM1" s="499" t="str">
        <f t="shared" si="57"/>
        <v/>
      </c>
      <c r="EIN1" s="499" t="str">
        <f t="shared" si="57"/>
        <v/>
      </c>
      <c r="EIO1" s="499" t="str">
        <f t="shared" si="57"/>
        <v/>
      </c>
      <c r="EIP1" s="499" t="str">
        <f t="shared" si="57"/>
        <v/>
      </c>
      <c r="EIQ1" s="499" t="str">
        <f t="shared" si="57"/>
        <v/>
      </c>
      <c r="EIR1" s="499" t="str">
        <f t="shared" si="57"/>
        <v/>
      </c>
      <c r="EIS1" s="499" t="str">
        <f t="shared" si="57"/>
        <v/>
      </c>
      <c r="EIT1" s="499" t="str">
        <f t="shared" si="57"/>
        <v/>
      </c>
      <c r="EIU1" s="499" t="str">
        <f t="shared" si="57"/>
        <v/>
      </c>
      <c r="EIV1" s="499" t="str">
        <f t="shared" si="57"/>
        <v/>
      </c>
      <c r="EIW1" s="499" t="str">
        <f t="shared" si="57"/>
        <v/>
      </c>
      <c r="EIX1" s="499" t="str">
        <f t="shared" si="57"/>
        <v/>
      </c>
      <c r="EIY1" s="499" t="str">
        <f t="shared" si="57"/>
        <v/>
      </c>
      <c r="EIZ1" s="499" t="str">
        <f t="shared" si="57"/>
        <v/>
      </c>
      <c r="EJA1" s="499" t="str">
        <f t="shared" si="57"/>
        <v/>
      </c>
      <c r="EJB1" s="499" t="str">
        <f t="shared" si="57"/>
        <v/>
      </c>
      <c r="EJC1" s="499" t="str">
        <f t="shared" si="57"/>
        <v/>
      </c>
      <c r="EJD1" s="499" t="str">
        <f t="shared" si="57"/>
        <v/>
      </c>
      <c r="EJE1" s="499" t="str">
        <f t="shared" si="57"/>
        <v/>
      </c>
      <c r="EJF1" s="499" t="str">
        <f t="shared" si="57"/>
        <v/>
      </c>
      <c r="EJG1" s="499" t="str">
        <f t="shared" si="57"/>
        <v/>
      </c>
      <c r="EJH1" s="499" t="str">
        <f t="shared" si="57"/>
        <v/>
      </c>
      <c r="EJI1" s="499" t="str">
        <f t="shared" si="57"/>
        <v/>
      </c>
      <c r="EJJ1" s="499" t="str">
        <f t="shared" si="57"/>
        <v/>
      </c>
      <c r="EJK1" s="499" t="str">
        <f t="shared" si="57"/>
        <v/>
      </c>
      <c r="EJL1" s="499" t="str">
        <f t="shared" si="57"/>
        <v/>
      </c>
      <c r="EJM1" s="499" t="str">
        <f t="shared" si="57"/>
        <v/>
      </c>
      <c r="EJN1" s="499" t="str">
        <f t="shared" si="57"/>
        <v/>
      </c>
      <c r="EJO1" s="499" t="str">
        <f t="shared" si="57"/>
        <v/>
      </c>
      <c r="EJP1" s="499" t="str">
        <f t="shared" si="57"/>
        <v/>
      </c>
      <c r="EJQ1" s="499" t="str">
        <f t="shared" si="57"/>
        <v/>
      </c>
      <c r="EJR1" s="499" t="str">
        <f t="shared" si="57"/>
        <v/>
      </c>
      <c r="EJS1" s="499" t="str">
        <f t="shared" si="57"/>
        <v/>
      </c>
      <c r="EJT1" s="499" t="str">
        <f t="shared" si="57"/>
        <v/>
      </c>
      <c r="EJU1" s="499" t="str">
        <f t="shared" si="57"/>
        <v/>
      </c>
      <c r="EJV1" s="499" t="str">
        <f t="shared" si="57"/>
        <v/>
      </c>
      <c r="EJW1" s="499" t="str">
        <f t="shared" si="57"/>
        <v/>
      </c>
      <c r="EJX1" s="499" t="str">
        <f t="shared" si="57"/>
        <v/>
      </c>
      <c r="EJY1" s="499" t="str">
        <f t="shared" si="57"/>
        <v/>
      </c>
      <c r="EJZ1" s="499" t="str">
        <f t="shared" si="57"/>
        <v/>
      </c>
      <c r="EKA1" s="499" t="str">
        <f t="shared" si="57"/>
        <v/>
      </c>
      <c r="EKB1" s="499" t="str">
        <f t="shared" si="57"/>
        <v/>
      </c>
      <c r="EKC1" s="499" t="str">
        <f t="shared" si="57"/>
        <v/>
      </c>
      <c r="EKD1" s="499" t="str">
        <f t="shared" si="57"/>
        <v/>
      </c>
      <c r="EKE1" s="499" t="str">
        <f t="shared" si="57"/>
        <v/>
      </c>
      <c r="EKF1" s="499" t="str">
        <f t="shared" si="57"/>
        <v/>
      </c>
      <c r="EKG1" s="499" t="str">
        <f t="shared" si="57"/>
        <v/>
      </c>
      <c r="EKH1" s="499" t="str">
        <f t="shared" si="57"/>
        <v/>
      </c>
      <c r="EKI1" s="499" t="str">
        <f t="shared" si="57"/>
        <v/>
      </c>
      <c r="EKJ1" s="499" t="str">
        <f t="shared" si="57"/>
        <v/>
      </c>
      <c r="EKK1" s="499" t="str">
        <f t="shared" si="57"/>
        <v/>
      </c>
      <c r="EKL1" s="499" t="str">
        <f t="shared" si="57"/>
        <v/>
      </c>
      <c r="EKM1" s="499" t="str">
        <f t="shared" si="57"/>
        <v/>
      </c>
      <c r="EKN1" s="499" t="str">
        <f t="shared" si="57"/>
        <v/>
      </c>
      <c r="EKO1" s="499" t="str">
        <f t="shared" si="57"/>
        <v/>
      </c>
      <c r="EKP1" s="499" t="str">
        <f t="shared" si="57"/>
        <v/>
      </c>
      <c r="EKQ1" s="499" t="str">
        <f t="shared" ref="EKQ1:ENB1" si="58">IF(EKQ13^2*EKQ12=0,
"",
EKQ13^2*EKQ12)</f>
        <v/>
      </c>
      <c r="EKR1" s="499" t="str">
        <f t="shared" si="58"/>
        <v/>
      </c>
      <c r="EKS1" s="499" t="str">
        <f t="shared" si="58"/>
        <v/>
      </c>
      <c r="EKT1" s="499" t="str">
        <f t="shared" si="58"/>
        <v/>
      </c>
      <c r="EKU1" s="499" t="str">
        <f t="shared" si="58"/>
        <v/>
      </c>
      <c r="EKV1" s="499" t="str">
        <f t="shared" si="58"/>
        <v/>
      </c>
      <c r="EKW1" s="499" t="str">
        <f t="shared" si="58"/>
        <v/>
      </c>
      <c r="EKX1" s="499" t="str">
        <f t="shared" si="58"/>
        <v/>
      </c>
      <c r="EKY1" s="499" t="str">
        <f t="shared" si="58"/>
        <v/>
      </c>
      <c r="EKZ1" s="499" t="str">
        <f t="shared" si="58"/>
        <v/>
      </c>
      <c r="ELA1" s="499" t="str">
        <f t="shared" si="58"/>
        <v/>
      </c>
      <c r="ELB1" s="499" t="str">
        <f t="shared" si="58"/>
        <v/>
      </c>
      <c r="ELC1" s="499" t="str">
        <f t="shared" si="58"/>
        <v/>
      </c>
      <c r="ELD1" s="499" t="str">
        <f t="shared" si="58"/>
        <v/>
      </c>
      <c r="ELE1" s="499" t="str">
        <f t="shared" si="58"/>
        <v/>
      </c>
      <c r="ELF1" s="499" t="str">
        <f t="shared" si="58"/>
        <v/>
      </c>
      <c r="ELG1" s="499" t="str">
        <f t="shared" si="58"/>
        <v/>
      </c>
      <c r="ELH1" s="499" t="str">
        <f t="shared" si="58"/>
        <v/>
      </c>
      <c r="ELI1" s="499" t="str">
        <f t="shared" si="58"/>
        <v/>
      </c>
      <c r="ELJ1" s="499" t="str">
        <f t="shared" si="58"/>
        <v/>
      </c>
      <c r="ELK1" s="499" t="str">
        <f t="shared" si="58"/>
        <v/>
      </c>
      <c r="ELL1" s="499" t="str">
        <f t="shared" si="58"/>
        <v/>
      </c>
      <c r="ELM1" s="499" t="str">
        <f t="shared" si="58"/>
        <v/>
      </c>
      <c r="ELN1" s="499" t="str">
        <f t="shared" si="58"/>
        <v/>
      </c>
      <c r="ELO1" s="499" t="str">
        <f t="shared" si="58"/>
        <v/>
      </c>
      <c r="ELP1" s="499" t="str">
        <f t="shared" si="58"/>
        <v/>
      </c>
      <c r="ELQ1" s="499" t="str">
        <f t="shared" si="58"/>
        <v/>
      </c>
      <c r="ELR1" s="499" t="str">
        <f t="shared" si="58"/>
        <v/>
      </c>
      <c r="ELS1" s="499" t="str">
        <f t="shared" si="58"/>
        <v/>
      </c>
      <c r="ELT1" s="499" t="str">
        <f t="shared" si="58"/>
        <v/>
      </c>
      <c r="ELU1" s="499" t="str">
        <f t="shared" si="58"/>
        <v/>
      </c>
      <c r="ELV1" s="499" t="str">
        <f t="shared" si="58"/>
        <v/>
      </c>
      <c r="ELW1" s="499" t="str">
        <f t="shared" si="58"/>
        <v/>
      </c>
      <c r="ELX1" s="499" t="str">
        <f t="shared" si="58"/>
        <v/>
      </c>
      <c r="ELY1" s="499" t="str">
        <f t="shared" si="58"/>
        <v/>
      </c>
      <c r="ELZ1" s="499" t="str">
        <f t="shared" si="58"/>
        <v/>
      </c>
      <c r="EMA1" s="499" t="str">
        <f t="shared" si="58"/>
        <v/>
      </c>
      <c r="EMB1" s="499" t="str">
        <f t="shared" si="58"/>
        <v/>
      </c>
      <c r="EMC1" s="499" t="str">
        <f t="shared" si="58"/>
        <v/>
      </c>
      <c r="EMD1" s="499" t="str">
        <f t="shared" si="58"/>
        <v/>
      </c>
      <c r="EME1" s="499" t="str">
        <f t="shared" si="58"/>
        <v/>
      </c>
      <c r="EMF1" s="499" t="str">
        <f t="shared" si="58"/>
        <v/>
      </c>
      <c r="EMG1" s="499" t="str">
        <f t="shared" si="58"/>
        <v/>
      </c>
      <c r="EMH1" s="499" t="str">
        <f t="shared" si="58"/>
        <v/>
      </c>
      <c r="EMI1" s="499" t="str">
        <f t="shared" si="58"/>
        <v/>
      </c>
      <c r="EMJ1" s="499" t="str">
        <f t="shared" si="58"/>
        <v/>
      </c>
      <c r="EMK1" s="499" t="str">
        <f t="shared" si="58"/>
        <v/>
      </c>
      <c r="EML1" s="499" t="str">
        <f t="shared" si="58"/>
        <v/>
      </c>
      <c r="EMM1" s="499" t="str">
        <f t="shared" si="58"/>
        <v/>
      </c>
      <c r="EMN1" s="499" t="str">
        <f t="shared" si="58"/>
        <v/>
      </c>
      <c r="EMO1" s="499" t="str">
        <f t="shared" si="58"/>
        <v/>
      </c>
      <c r="EMP1" s="499" t="str">
        <f t="shared" si="58"/>
        <v/>
      </c>
      <c r="EMQ1" s="499" t="str">
        <f t="shared" si="58"/>
        <v/>
      </c>
      <c r="EMR1" s="499" t="str">
        <f t="shared" si="58"/>
        <v/>
      </c>
      <c r="EMS1" s="499" t="str">
        <f t="shared" si="58"/>
        <v/>
      </c>
      <c r="EMT1" s="499" t="str">
        <f t="shared" si="58"/>
        <v/>
      </c>
      <c r="EMU1" s="499" t="str">
        <f t="shared" si="58"/>
        <v/>
      </c>
      <c r="EMV1" s="499" t="str">
        <f t="shared" si="58"/>
        <v/>
      </c>
      <c r="EMW1" s="499" t="str">
        <f t="shared" si="58"/>
        <v/>
      </c>
      <c r="EMX1" s="499" t="str">
        <f t="shared" si="58"/>
        <v/>
      </c>
      <c r="EMY1" s="499" t="str">
        <f t="shared" si="58"/>
        <v/>
      </c>
      <c r="EMZ1" s="499" t="str">
        <f t="shared" si="58"/>
        <v/>
      </c>
      <c r="ENA1" s="499" t="str">
        <f t="shared" si="58"/>
        <v/>
      </c>
      <c r="ENB1" s="499" t="str">
        <f t="shared" si="58"/>
        <v/>
      </c>
      <c r="ENC1" s="499" t="str">
        <f t="shared" ref="ENC1:EPN1" si="59">IF(ENC13^2*ENC12=0,
"",
ENC13^2*ENC12)</f>
        <v/>
      </c>
      <c r="END1" s="499" t="str">
        <f t="shared" si="59"/>
        <v/>
      </c>
      <c r="ENE1" s="499" t="str">
        <f t="shared" si="59"/>
        <v/>
      </c>
      <c r="ENF1" s="499" t="str">
        <f t="shared" si="59"/>
        <v/>
      </c>
      <c r="ENG1" s="499" t="str">
        <f t="shared" si="59"/>
        <v/>
      </c>
      <c r="ENH1" s="499" t="str">
        <f t="shared" si="59"/>
        <v/>
      </c>
      <c r="ENI1" s="499" t="str">
        <f t="shared" si="59"/>
        <v/>
      </c>
      <c r="ENJ1" s="499" t="str">
        <f t="shared" si="59"/>
        <v/>
      </c>
      <c r="ENK1" s="499" t="str">
        <f t="shared" si="59"/>
        <v/>
      </c>
      <c r="ENL1" s="499" t="str">
        <f t="shared" si="59"/>
        <v/>
      </c>
      <c r="ENM1" s="499" t="str">
        <f t="shared" si="59"/>
        <v/>
      </c>
      <c r="ENN1" s="499" t="str">
        <f t="shared" si="59"/>
        <v/>
      </c>
      <c r="ENO1" s="499" t="str">
        <f t="shared" si="59"/>
        <v/>
      </c>
      <c r="ENP1" s="499" t="str">
        <f t="shared" si="59"/>
        <v/>
      </c>
      <c r="ENQ1" s="499" t="str">
        <f t="shared" si="59"/>
        <v/>
      </c>
      <c r="ENR1" s="499" t="str">
        <f t="shared" si="59"/>
        <v/>
      </c>
      <c r="ENS1" s="499" t="str">
        <f t="shared" si="59"/>
        <v/>
      </c>
      <c r="ENT1" s="499" t="str">
        <f t="shared" si="59"/>
        <v/>
      </c>
      <c r="ENU1" s="499" t="str">
        <f t="shared" si="59"/>
        <v/>
      </c>
      <c r="ENV1" s="499" t="str">
        <f t="shared" si="59"/>
        <v/>
      </c>
      <c r="ENW1" s="499" t="str">
        <f t="shared" si="59"/>
        <v/>
      </c>
      <c r="ENX1" s="499" t="str">
        <f t="shared" si="59"/>
        <v/>
      </c>
      <c r="ENY1" s="499" t="str">
        <f t="shared" si="59"/>
        <v/>
      </c>
      <c r="ENZ1" s="499" t="str">
        <f t="shared" si="59"/>
        <v/>
      </c>
      <c r="EOA1" s="499" t="str">
        <f t="shared" si="59"/>
        <v/>
      </c>
      <c r="EOB1" s="499" t="str">
        <f t="shared" si="59"/>
        <v/>
      </c>
      <c r="EOC1" s="499" t="str">
        <f t="shared" si="59"/>
        <v/>
      </c>
      <c r="EOD1" s="499" t="str">
        <f t="shared" si="59"/>
        <v/>
      </c>
      <c r="EOE1" s="499" t="str">
        <f t="shared" si="59"/>
        <v/>
      </c>
      <c r="EOF1" s="499" t="str">
        <f t="shared" si="59"/>
        <v/>
      </c>
      <c r="EOG1" s="499" t="str">
        <f t="shared" si="59"/>
        <v/>
      </c>
      <c r="EOH1" s="499" t="str">
        <f t="shared" si="59"/>
        <v/>
      </c>
      <c r="EOI1" s="499" t="str">
        <f t="shared" si="59"/>
        <v/>
      </c>
      <c r="EOJ1" s="499" t="str">
        <f t="shared" si="59"/>
        <v/>
      </c>
      <c r="EOK1" s="499" t="str">
        <f t="shared" si="59"/>
        <v/>
      </c>
      <c r="EOL1" s="499" t="str">
        <f t="shared" si="59"/>
        <v/>
      </c>
      <c r="EOM1" s="499" t="str">
        <f t="shared" si="59"/>
        <v/>
      </c>
      <c r="EON1" s="499" t="str">
        <f t="shared" si="59"/>
        <v/>
      </c>
      <c r="EOO1" s="499" t="str">
        <f t="shared" si="59"/>
        <v/>
      </c>
      <c r="EOP1" s="499" t="str">
        <f t="shared" si="59"/>
        <v/>
      </c>
      <c r="EOQ1" s="499" t="str">
        <f t="shared" si="59"/>
        <v/>
      </c>
      <c r="EOR1" s="499" t="str">
        <f t="shared" si="59"/>
        <v/>
      </c>
      <c r="EOS1" s="499" t="str">
        <f t="shared" si="59"/>
        <v/>
      </c>
      <c r="EOT1" s="499" t="str">
        <f t="shared" si="59"/>
        <v/>
      </c>
      <c r="EOU1" s="499" t="str">
        <f t="shared" si="59"/>
        <v/>
      </c>
      <c r="EOV1" s="499" t="str">
        <f t="shared" si="59"/>
        <v/>
      </c>
      <c r="EOW1" s="499" t="str">
        <f t="shared" si="59"/>
        <v/>
      </c>
      <c r="EOX1" s="499" t="str">
        <f t="shared" si="59"/>
        <v/>
      </c>
      <c r="EOY1" s="499" t="str">
        <f t="shared" si="59"/>
        <v/>
      </c>
      <c r="EOZ1" s="499" t="str">
        <f t="shared" si="59"/>
        <v/>
      </c>
      <c r="EPA1" s="499" t="str">
        <f t="shared" si="59"/>
        <v/>
      </c>
      <c r="EPB1" s="499" t="str">
        <f t="shared" si="59"/>
        <v/>
      </c>
      <c r="EPC1" s="499" t="str">
        <f t="shared" si="59"/>
        <v/>
      </c>
      <c r="EPD1" s="499" t="str">
        <f t="shared" si="59"/>
        <v/>
      </c>
      <c r="EPE1" s="499" t="str">
        <f t="shared" si="59"/>
        <v/>
      </c>
      <c r="EPF1" s="499" t="str">
        <f t="shared" si="59"/>
        <v/>
      </c>
      <c r="EPG1" s="499" t="str">
        <f t="shared" si="59"/>
        <v/>
      </c>
      <c r="EPH1" s="499" t="str">
        <f t="shared" si="59"/>
        <v/>
      </c>
      <c r="EPI1" s="499" t="str">
        <f t="shared" si="59"/>
        <v/>
      </c>
      <c r="EPJ1" s="499" t="str">
        <f t="shared" si="59"/>
        <v/>
      </c>
      <c r="EPK1" s="499" t="str">
        <f t="shared" si="59"/>
        <v/>
      </c>
      <c r="EPL1" s="499" t="str">
        <f t="shared" si="59"/>
        <v/>
      </c>
      <c r="EPM1" s="499" t="str">
        <f t="shared" si="59"/>
        <v/>
      </c>
      <c r="EPN1" s="499" t="str">
        <f t="shared" si="59"/>
        <v/>
      </c>
      <c r="EPO1" s="499" t="str">
        <f t="shared" ref="EPO1:ERZ1" si="60">IF(EPO13^2*EPO12=0,
"",
EPO13^2*EPO12)</f>
        <v/>
      </c>
      <c r="EPP1" s="499" t="str">
        <f t="shared" si="60"/>
        <v/>
      </c>
      <c r="EPQ1" s="499" t="str">
        <f t="shared" si="60"/>
        <v/>
      </c>
      <c r="EPR1" s="499" t="str">
        <f t="shared" si="60"/>
        <v/>
      </c>
      <c r="EPS1" s="499" t="str">
        <f t="shared" si="60"/>
        <v/>
      </c>
      <c r="EPT1" s="499" t="str">
        <f t="shared" si="60"/>
        <v/>
      </c>
      <c r="EPU1" s="499" t="str">
        <f t="shared" si="60"/>
        <v/>
      </c>
      <c r="EPV1" s="499" t="str">
        <f t="shared" si="60"/>
        <v/>
      </c>
      <c r="EPW1" s="499" t="str">
        <f t="shared" si="60"/>
        <v/>
      </c>
      <c r="EPX1" s="499" t="str">
        <f t="shared" si="60"/>
        <v/>
      </c>
      <c r="EPY1" s="499" t="str">
        <f t="shared" si="60"/>
        <v/>
      </c>
      <c r="EPZ1" s="499" t="str">
        <f t="shared" si="60"/>
        <v/>
      </c>
      <c r="EQA1" s="499" t="str">
        <f t="shared" si="60"/>
        <v/>
      </c>
      <c r="EQB1" s="499" t="str">
        <f t="shared" si="60"/>
        <v/>
      </c>
      <c r="EQC1" s="499" t="str">
        <f t="shared" si="60"/>
        <v/>
      </c>
      <c r="EQD1" s="499" t="str">
        <f t="shared" si="60"/>
        <v/>
      </c>
      <c r="EQE1" s="499" t="str">
        <f t="shared" si="60"/>
        <v/>
      </c>
      <c r="EQF1" s="499" t="str">
        <f t="shared" si="60"/>
        <v/>
      </c>
      <c r="EQG1" s="499" t="str">
        <f t="shared" si="60"/>
        <v/>
      </c>
      <c r="EQH1" s="499" t="str">
        <f t="shared" si="60"/>
        <v/>
      </c>
      <c r="EQI1" s="499" t="str">
        <f t="shared" si="60"/>
        <v/>
      </c>
      <c r="EQJ1" s="499" t="str">
        <f t="shared" si="60"/>
        <v/>
      </c>
      <c r="EQK1" s="499" t="str">
        <f t="shared" si="60"/>
        <v/>
      </c>
      <c r="EQL1" s="499" t="str">
        <f t="shared" si="60"/>
        <v/>
      </c>
      <c r="EQM1" s="499" t="str">
        <f t="shared" si="60"/>
        <v/>
      </c>
      <c r="EQN1" s="499" t="str">
        <f t="shared" si="60"/>
        <v/>
      </c>
      <c r="EQO1" s="499" t="str">
        <f t="shared" si="60"/>
        <v/>
      </c>
      <c r="EQP1" s="499" t="str">
        <f t="shared" si="60"/>
        <v/>
      </c>
      <c r="EQQ1" s="499" t="str">
        <f t="shared" si="60"/>
        <v/>
      </c>
      <c r="EQR1" s="499" t="str">
        <f t="shared" si="60"/>
        <v/>
      </c>
      <c r="EQS1" s="499" t="str">
        <f t="shared" si="60"/>
        <v/>
      </c>
      <c r="EQT1" s="499" t="str">
        <f t="shared" si="60"/>
        <v/>
      </c>
      <c r="EQU1" s="499" t="str">
        <f t="shared" si="60"/>
        <v/>
      </c>
      <c r="EQV1" s="499" t="str">
        <f t="shared" si="60"/>
        <v/>
      </c>
      <c r="EQW1" s="499" t="str">
        <f t="shared" si="60"/>
        <v/>
      </c>
      <c r="EQX1" s="499" t="str">
        <f t="shared" si="60"/>
        <v/>
      </c>
      <c r="EQY1" s="499" t="str">
        <f t="shared" si="60"/>
        <v/>
      </c>
      <c r="EQZ1" s="499" t="str">
        <f t="shared" si="60"/>
        <v/>
      </c>
      <c r="ERA1" s="499" t="str">
        <f t="shared" si="60"/>
        <v/>
      </c>
      <c r="ERB1" s="499" t="str">
        <f t="shared" si="60"/>
        <v/>
      </c>
      <c r="ERC1" s="499" t="str">
        <f t="shared" si="60"/>
        <v/>
      </c>
      <c r="ERD1" s="499" t="str">
        <f t="shared" si="60"/>
        <v/>
      </c>
      <c r="ERE1" s="499" t="str">
        <f t="shared" si="60"/>
        <v/>
      </c>
      <c r="ERF1" s="499" t="str">
        <f t="shared" si="60"/>
        <v/>
      </c>
      <c r="ERG1" s="499" t="str">
        <f t="shared" si="60"/>
        <v/>
      </c>
      <c r="ERH1" s="499" t="str">
        <f t="shared" si="60"/>
        <v/>
      </c>
      <c r="ERI1" s="499" t="str">
        <f t="shared" si="60"/>
        <v/>
      </c>
      <c r="ERJ1" s="499" t="str">
        <f t="shared" si="60"/>
        <v/>
      </c>
      <c r="ERK1" s="499" t="str">
        <f t="shared" si="60"/>
        <v/>
      </c>
      <c r="ERL1" s="499" t="str">
        <f t="shared" si="60"/>
        <v/>
      </c>
      <c r="ERM1" s="499" t="str">
        <f t="shared" si="60"/>
        <v/>
      </c>
      <c r="ERN1" s="499" t="str">
        <f t="shared" si="60"/>
        <v/>
      </c>
      <c r="ERO1" s="499" t="str">
        <f t="shared" si="60"/>
        <v/>
      </c>
      <c r="ERP1" s="499" t="str">
        <f t="shared" si="60"/>
        <v/>
      </c>
      <c r="ERQ1" s="499" t="str">
        <f t="shared" si="60"/>
        <v/>
      </c>
      <c r="ERR1" s="499" t="str">
        <f t="shared" si="60"/>
        <v/>
      </c>
      <c r="ERS1" s="499" t="str">
        <f t="shared" si="60"/>
        <v/>
      </c>
      <c r="ERT1" s="499" t="str">
        <f t="shared" si="60"/>
        <v/>
      </c>
      <c r="ERU1" s="499" t="str">
        <f t="shared" si="60"/>
        <v/>
      </c>
      <c r="ERV1" s="499" t="str">
        <f t="shared" si="60"/>
        <v/>
      </c>
      <c r="ERW1" s="499" t="str">
        <f t="shared" si="60"/>
        <v/>
      </c>
      <c r="ERX1" s="499" t="str">
        <f t="shared" si="60"/>
        <v/>
      </c>
      <c r="ERY1" s="499" t="str">
        <f t="shared" si="60"/>
        <v/>
      </c>
      <c r="ERZ1" s="499" t="str">
        <f t="shared" si="60"/>
        <v/>
      </c>
      <c r="ESA1" s="499" t="str">
        <f t="shared" ref="ESA1:EUL1" si="61">IF(ESA13^2*ESA12=0,
"",
ESA13^2*ESA12)</f>
        <v/>
      </c>
      <c r="ESB1" s="499" t="str">
        <f t="shared" si="61"/>
        <v/>
      </c>
      <c r="ESC1" s="499" t="str">
        <f t="shared" si="61"/>
        <v/>
      </c>
      <c r="ESD1" s="499" t="str">
        <f t="shared" si="61"/>
        <v/>
      </c>
      <c r="ESE1" s="499" t="str">
        <f t="shared" si="61"/>
        <v/>
      </c>
      <c r="ESF1" s="499" t="str">
        <f t="shared" si="61"/>
        <v/>
      </c>
      <c r="ESG1" s="499" t="str">
        <f t="shared" si="61"/>
        <v/>
      </c>
      <c r="ESH1" s="499" t="str">
        <f t="shared" si="61"/>
        <v/>
      </c>
      <c r="ESI1" s="499" t="str">
        <f t="shared" si="61"/>
        <v/>
      </c>
      <c r="ESJ1" s="499" t="str">
        <f t="shared" si="61"/>
        <v/>
      </c>
      <c r="ESK1" s="499" t="str">
        <f t="shared" si="61"/>
        <v/>
      </c>
      <c r="ESL1" s="499" t="str">
        <f t="shared" si="61"/>
        <v/>
      </c>
      <c r="ESM1" s="499" t="str">
        <f t="shared" si="61"/>
        <v/>
      </c>
      <c r="ESN1" s="499" t="str">
        <f t="shared" si="61"/>
        <v/>
      </c>
      <c r="ESO1" s="499" t="str">
        <f t="shared" si="61"/>
        <v/>
      </c>
      <c r="ESP1" s="499" t="str">
        <f t="shared" si="61"/>
        <v/>
      </c>
      <c r="ESQ1" s="499" t="str">
        <f t="shared" si="61"/>
        <v/>
      </c>
      <c r="ESR1" s="499" t="str">
        <f t="shared" si="61"/>
        <v/>
      </c>
      <c r="ESS1" s="499" t="str">
        <f t="shared" si="61"/>
        <v/>
      </c>
      <c r="EST1" s="499" t="str">
        <f t="shared" si="61"/>
        <v/>
      </c>
      <c r="ESU1" s="499" t="str">
        <f t="shared" si="61"/>
        <v/>
      </c>
      <c r="ESV1" s="499" t="str">
        <f t="shared" si="61"/>
        <v/>
      </c>
      <c r="ESW1" s="499" t="str">
        <f t="shared" si="61"/>
        <v/>
      </c>
      <c r="ESX1" s="499" t="str">
        <f t="shared" si="61"/>
        <v/>
      </c>
      <c r="ESY1" s="499" t="str">
        <f t="shared" si="61"/>
        <v/>
      </c>
      <c r="ESZ1" s="499" t="str">
        <f t="shared" si="61"/>
        <v/>
      </c>
      <c r="ETA1" s="499" t="str">
        <f t="shared" si="61"/>
        <v/>
      </c>
      <c r="ETB1" s="499" t="str">
        <f t="shared" si="61"/>
        <v/>
      </c>
      <c r="ETC1" s="499" t="str">
        <f t="shared" si="61"/>
        <v/>
      </c>
      <c r="ETD1" s="499" t="str">
        <f t="shared" si="61"/>
        <v/>
      </c>
      <c r="ETE1" s="499" t="str">
        <f t="shared" si="61"/>
        <v/>
      </c>
      <c r="ETF1" s="499" t="str">
        <f t="shared" si="61"/>
        <v/>
      </c>
      <c r="ETG1" s="499" t="str">
        <f t="shared" si="61"/>
        <v/>
      </c>
      <c r="ETH1" s="499" t="str">
        <f t="shared" si="61"/>
        <v/>
      </c>
      <c r="ETI1" s="499" t="str">
        <f t="shared" si="61"/>
        <v/>
      </c>
      <c r="ETJ1" s="499" t="str">
        <f t="shared" si="61"/>
        <v/>
      </c>
      <c r="ETK1" s="499" t="str">
        <f t="shared" si="61"/>
        <v/>
      </c>
      <c r="ETL1" s="499" t="str">
        <f t="shared" si="61"/>
        <v/>
      </c>
      <c r="ETM1" s="499" t="str">
        <f t="shared" si="61"/>
        <v/>
      </c>
      <c r="ETN1" s="499" t="str">
        <f t="shared" si="61"/>
        <v/>
      </c>
      <c r="ETO1" s="499" t="str">
        <f t="shared" si="61"/>
        <v/>
      </c>
      <c r="ETP1" s="499" t="str">
        <f t="shared" si="61"/>
        <v/>
      </c>
      <c r="ETQ1" s="499" t="str">
        <f t="shared" si="61"/>
        <v/>
      </c>
      <c r="ETR1" s="499" t="str">
        <f t="shared" si="61"/>
        <v/>
      </c>
      <c r="ETS1" s="499" t="str">
        <f t="shared" si="61"/>
        <v/>
      </c>
      <c r="ETT1" s="499" t="str">
        <f t="shared" si="61"/>
        <v/>
      </c>
      <c r="ETU1" s="499" t="str">
        <f t="shared" si="61"/>
        <v/>
      </c>
      <c r="ETV1" s="499" t="str">
        <f t="shared" si="61"/>
        <v/>
      </c>
      <c r="ETW1" s="499" t="str">
        <f t="shared" si="61"/>
        <v/>
      </c>
      <c r="ETX1" s="499" t="str">
        <f t="shared" si="61"/>
        <v/>
      </c>
      <c r="ETY1" s="499" t="str">
        <f t="shared" si="61"/>
        <v/>
      </c>
      <c r="ETZ1" s="499" t="str">
        <f t="shared" si="61"/>
        <v/>
      </c>
      <c r="EUA1" s="499" t="str">
        <f t="shared" si="61"/>
        <v/>
      </c>
      <c r="EUB1" s="499" t="str">
        <f t="shared" si="61"/>
        <v/>
      </c>
      <c r="EUC1" s="499" t="str">
        <f t="shared" si="61"/>
        <v/>
      </c>
      <c r="EUD1" s="499" t="str">
        <f t="shared" si="61"/>
        <v/>
      </c>
      <c r="EUE1" s="499" t="str">
        <f t="shared" si="61"/>
        <v/>
      </c>
      <c r="EUF1" s="499" t="str">
        <f t="shared" si="61"/>
        <v/>
      </c>
      <c r="EUG1" s="499" t="str">
        <f t="shared" si="61"/>
        <v/>
      </c>
      <c r="EUH1" s="499" t="str">
        <f t="shared" si="61"/>
        <v/>
      </c>
      <c r="EUI1" s="499" t="str">
        <f t="shared" si="61"/>
        <v/>
      </c>
      <c r="EUJ1" s="499" t="str">
        <f t="shared" si="61"/>
        <v/>
      </c>
      <c r="EUK1" s="499" t="str">
        <f t="shared" si="61"/>
        <v/>
      </c>
      <c r="EUL1" s="499" t="str">
        <f t="shared" si="61"/>
        <v/>
      </c>
      <c r="EUM1" s="499" t="str">
        <f t="shared" ref="EUM1:EWX1" si="62">IF(EUM13^2*EUM12=0,
"",
EUM13^2*EUM12)</f>
        <v/>
      </c>
      <c r="EUN1" s="499" t="str">
        <f t="shared" si="62"/>
        <v/>
      </c>
      <c r="EUO1" s="499" t="str">
        <f t="shared" si="62"/>
        <v/>
      </c>
      <c r="EUP1" s="499" t="str">
        <f t="shared" si="62"/>
        <v/>
      </c>
      <c r="EUQ1" s="499" t="str">
        <f t="shared" si="62"/>
        <v/>
      </c>
      <c r="EUR1" s="499" t="str">
        <f t="shared" si="62"/>
        <v/>
      </c>
      <c r="EUS1" s="499" t="str">
        <f t="shared" si="62"/>
        <v/>
      </c>
      <c r="EUT1" s="499" t="str">
        <f t="shared" si="62"/>
        <v/>
      </c>
      <c r="EUU1" s="499" t="str">
        <f t="shared" si="62"/>
        <v/>
      </c>
      <c r="EUV1" s="499" t="str">
        <f t="shared" si="62"/>
        <v/>
      </c>
      <c r="EUW1" s="499" t="str">
        <f t="shared" si="62"/>
        <v/>
      </c>
      <c r="EUX1" s="499" t="str">
        <f t="shared" si="62"/>
        <v/>
      </c>
      <c r="EUY1" s="499" t="str">
        <f t="shared" si="62"/>
        <v/>
      </c>
      <c r="EUZ1" s="499" t="str">
        <f t="shared" si="62"/>
        <v/>
      </c>
      <c r="EVA1" s="499" t="str">
        <f t="shared" si="62"/>
        <v/>
      </c>
      <c r="EVB1" s="499" t="str">
        <f t="shared" si="62"/>
        <v/>
      </c>
      <c r="EVC1" s="499" t="str">
        <f t="shared" si="62"/>
        <v/>
      </c>
      <c r="EVD1" s="499" t="str">
        <f t="shared" si="62"/>
        <v/>
      </c>
      <c r="EVE1" s="499" t="str">
        <f t="shared" si="62"/>
        <v/>
      </c>
      <c r="EVF1" s="499" t="str">
        <f t="shared" si="62"/>
        <v/>
      </c>
      <c r="EVG1" s="499" t="str">
        <f t="shared" si="62"/>
        <v/>
      </c>
      <c r="EVH1" s="499" t="str">
        <f t="shared" si="62"/>
        <v/>
      </c>
      <c r="EVI1" s="499" t="str">
        <f t="shared" si="62"/>
        <v/>
      </c>
      <c r="EVJ1" s="499" t="str">
        <f t="shared" si="62"/>
        <v/>
      </c>
      <c r="EVK1" s="499" t="str">
        <f t="shared" si="62"/>
        <v/>
      </c>
      <c r="EVL1" s="499" t="str">
        <f t="shared" si="62"/>
        <v/>
      </c>
      <c r="EVM1" s="499" t="str">
        <f t="shared" si="62"/>
        <v/>
      </c>
      <c r="EVN1" s="499" t="str">
        <f t="shared" si="62"/>
        <v/>
      </c>
      <c r="EVO1" s="499" t="str">
        <f t="shared" si="62"/>
        <v/>
      </c>
      <c r="EVP1" s="499" t="str">
        <f t="shared" si="62"/>
        <v/>
      </c>
      <c r="EVQ1" s="499" t="str">
        <f t="shared" si="62"/>
        <v/>
      </c>
      <c r="EVR1" s="499" t="str">
        <f t="shared" si="62"/>
        <v/>
      </c>
      <c r="EVS1" s="499" t="str">
        <f t="shared" si="62"/>
        <v/>
      </c>
      <c r="EVT1" s="499" t="str">
        <f t="shared" si="62"/>
        <v/>
      </c>
      <c r="EVU1" s="499" t="str">
        <f t="shared" si="62"/>
        <v/>
      </c>
      <c r="EVV1" s="499" t="str">
        <f t="shared" si="62"/>
        <v/>
      </c>
      <c r="EVW1" s="499" t="str">
        <f t="shared" si="62"/>
        <v/>
      </c>
      <c r="EVX1" s="499" t="str">
        <f t="shared" si="62"/>
        <v/>
      </c>
      <c r="EVY1" s="499" t="str">
        <f t="shared" si="62"/>
        <v/>
      </c>
      <c r="EVZ1" s="499" t="str">
        <f t="shared" si="62"/>
        <v/>
      </c>
      <c r="EWA1" s="499" t="str">
        <f t="shared" si="62"/>
        <v/>
      </c>
      <c r="EWB1" s="499" t="str">
        <f t="shared" si="62"/>
        <v/>
      </c>
      <c r="EWC1" s="499" t="str">
        <f t="shared" si="62"/>
        <v/>
      </c>
      <c r="EWD1" s="499" t="str">
        <f t="shared" si="62"/>
        <v/>
      </c>
      <c r="EWE1" s="499" t="str">
        <f t="shared" si="62"/>
        <v/>
      </c>
      <c r="EWF1" s="499" t="str">
        <f t="shared" si="62"/>
        <v/>
      </c>
      <c r="EWG1" s="499" t="str">
        <f t="shared" si="62"/>
        <v/>
      </c>
      <c r="EWH1" s="499" t="str">
        <f t="shared" si="62"/>
        <v/>
      </c>
      <c r="EWI1" s="499" t="str">
        <f t="shared" si="62"/>
        <v/>
      </c>
      <c r="EWJ1" s="499" t="str">
        <f t="shared" si="62"/>
        <v/>
      </c>
      <c r="EWK1" s="499" t="str">
        <f t="shared" si="62"/>
        <v/>
      </c>
      <c r="EWL1" s="499" t="str">
        <f t="shared" si="62"/>
        <v/>
      </c>
      <c r="EWM1" s="499" t="str">
        <f t="shared" si="62"/>
        <v/>
      </c>
      <c r="EWN1" s="499" t="str">
        <f t="shared" si="62"/>
        <v/>
      </c>
      <c r="EWO1" s="499" t="str">
        <f t="shared" si="62"/>
        <v/>
      </c>
      <c r="EWP1" s="499" t="str">
        <f t="shared" si="62"/>
        <v/>
      </c>
      <c r="EWQ1" s="499" t="str">
        <f t="shared" si="62"/>
        <v/>
      </c>
      <c r="EWR1" s="499" t="str">
        <f t="shared" si="62"/>
        <v/>
      </c>
      <c r="EWS1" s="499" t="str">
        <f t="shared" si="62"/>
        <v/>
      </c>
      <c r="EWT1" s="499" t="str">
        <f t="shared" si="62"/>
        <v/>
      </c>
      <c r="EWU1" s="499" t="str">
        <f t="shared" si="62"/>
        <v/>
      </c>
      <c r="EWV1" s="499" t="str">
        <f t="shared" si="62"/>
        <v/>
      </c>
      <c r="EWW1" s="499" t="str">
        <f t="shared" si="62"/>
        <v/>
      </c>
      <c r="EWX1" s="499" t="str">
        <f t="shared" si="62"/>
        <v/>
      </c>
      <c r="EWY1" s="499" t="str">
        <f t="shared" ref="EWY1:EZJ1" si="63">IF(EWY13^2*EWY12=0,
"",
EWY13^2*EWY12)</f>
        <v/>
      </c>
      <c r="EWZ1" s="499" t="str">
        <f t="shared" si="63"/>
        <v/>
      </c>
      <c r="EXA1" s="499" t="str">
        <f t="shared" si="63"/>
        <v/>
      </c>
      <c r="EXB1" s="499" t="str">
        <f t="shared" si="63"/>
        <v/>
      </c>
      <c r="EXC1" s="499" t="str">
        <f t="shared" si="63"/>
        <v/>
      </c>
      <c r="EXD1" s="499" t="str">
        <f t="shared" si="63"/>
        <v/>
      </c>
      <c r="EXE1" s="499" t="str">
        <f t="shared" si="63"/>
        <v/>
      </c>
      <c r="EXF1" s="499" t="str">
        <f t="shared" si="63"/>
        <v/>
      </c>
      <c r="EXG1" s="499" t="str">
        <f t="shared" si="63"/>
        <v/>
      </c>
      <c r="EXH1" s="499" t="str">
        <f t="shared" si="63"/>
        <v/>
      </c>
      <c r="EXI1" s="499" t="str">
        <f t="shared" si="63"/>
        <v/>
      </c>
      <c r="EXJ1" s="499" t="str">
        <f t="shared" si="63"/>
        <v/>
      </c>
      <c r="EXK1" s="499" t="str">
        <f t="shared" si="63"/>
        <v/>
      </c>
      <c r="EXL1" s="499" t="str">
        <f t="shared" si="63"/>
        <v/>
      </c>
      <c r="EXM1" s="499" t="str">
        <f t="shared" si="63"/>
        <v/>
      </c>
      <c r="EXN1" s="499" t="str">
        <f t="shared" si="63"/>
        <v/>
      </c>
      <c r="EXO1" s="499" t="str">
        <f t="shared" si="63"/>
        <v/>
      </c>
      <c r="EXP1" s="499" t="str">
        <f t="shared" si="63"/>
        <v/>
      </c>
      <c r="EXQ1" s="499" t="str">
        <f t="shared" si="63"/>
        <v/>
      </c>
      <c r="EXR1" s="499" t="str">
        <f t="shared" si="63"/>
        <v/>
      </c>
      <c r="EXS1" s="499" t="str">
        <f t="shared" si="63"/>
        <v/>
      </c>
      <c r="EXT1" s="499" t="str">
        <f t="shared" si="63"/>
        <v/>
      </c>
      <c r="EXU1" s="499" t="str">
        <f t="shared" si="63"/>
        <v/>
      </c>
      <c r="EXV1" s="499" t="str">
        <f t="shared" si="63"/>
        <v/>
      </c>
      <c r="EXW1" s="499" t="str">
        <f t="shared" si="63"/>
        <v/>
      </c>
      <c r="EXX1" s="499" t="str">
        <f t="shared" si="63"/>
        <v/>
      </c>
      <c r="EXY1" s="499" t="str">
        <f t="shared" si="63"/>
        <v/>
      </c>
      <c r="EXZ1" s="499" t="str">
        <f t="shared" si="63"/>
        <v/>
      </c>
      <c r="EYA1" s="499" t="str">
        <f t="shared" si="63"/>
        <v/>
      </c>
      <c r="EYB1" s="499" t="str">
        <f t="shared" si="63"/>
        <v/>
      </c>
      <c r="EYC1" s="499" t="str">
        <f t="shared" si="63"/>
        <v/>
      </c>
      <c r="EYD1" s="499" t="str">
        <f t="shared" si="63"/>
        <v/>
      </c>
      <c r="EYE1" s="499" t="str">
        <f t="shared" si="63"/>
        <v/>
      </c>
      <c r="EYF1" s="499" t="str">
        <f t="shared" si="63"/>
        <v/>
      </c>
      <c r="EYG1" s="499" t="str">
        <f t="shared" si="63"/>
        <v/>
      </c>
      <c r="EYH1" s="499" t="str">
        <f t="shared" si="63"/>
        <v/>
      </c>
      <c r="EYI1" s="499" t="str">
        <f t="shared" si="63"/>
        <v/>
      </c>
      <c r="EYJ1" s="499" t="str">
        <f t="shared" si="63"/>
        <v/>
      </c>
      <c r="EYK1" s="499" t="str">
        <f t="shared" si="63"/>
        <v/>
      </c>
      <c r="EYL1" s="499" t="str">
        <f t="shared" si="63"/>
        <v/>
      </c>
      <c r="EYM1" s="499" t="str">
        <f t="shared" si="63"/>
        <v/>
      </c>
      <c r="EYN1" s="499" t="str">
        <f t="shared" si="63"/>
        <v/>
      </c>
      <c r="EYO1" s="499" t="str">
        <f t="shared" si="63"/>
        <v/>
      </c>
      <c r="EYP1" s="499" t="str">
        <f t="shared" si="63"/>
        <v/>
      </c>
      <c r="EYQ1" s="499" t="str">
        <f t="shared" si="63"/>
        <v/>
      </c>
      <c r="EYR1" s="499" t="str">
        <f t="shared" si="63"/>
        <v/>
      </c>
      <c r="EYS1" s="499" t="str">
        <f t="shared" si="63"/>
        <v/>
      </c>
      <c r="EYT1" s="499" t="str">
        <f t="shared" si="63"/>
        <v/>
      </c>
      <c r="EYU1" s="499" t="str">
        <f t="shared" si="63"/>
        <v/>
      </c>
      <c r="EYV1" s="499" t="str">
        <f t="shared" si="63"/>
        <v/>
      </c>
      <c r="EYW1" s="499" t="str">
        <f t="shared" si="63"/>
        <v/>
      </c>
      <c r="EYX1" s="499" t="str">
        <f t="shared" si="63"/>
        <v/>
      </c>
      <c r="EYY1" s="499" t="str">
        <f t="shared" si="63"/>
        <v/>
      </c>
      <c r="EYZ1" s="499" t="str">
        <f t="shared" si="63"/>
        <v/>
      </c>
      <c r="EZA1" s="499" t="str">
        <f t="shared" si="63"/>
        <v/>
      </c>
      <c r="EZB1" s="499" t="str">
        <f t="shared" si="63"/>
        <v/>
      </c>
      <c r="EZC1" s="499" t="str">
        <f t="shared" si="63"/>
        <v/>
      </c>
      <c r="EZD1" s="499" t="str">
        <f t="shared" si="63"/>
        <v/>
      </c>
      <c r="EZE1" s="499" t="str">
        <f t="shared" si="63"/>
        <v/>
      </c>
      <c r="EZF1" s="499" t="str">
        <f t="shared" si="63"/>
        <v/>
      </c>
      <c r="EZG1" s="499" t="str">
        <f t="shared" si="63"/>
        <v/>
      </c>
      <c r="EZH1" s="499" t="str">
        <f t="shared" si="63"/>
        <v/>
      </c>
      <c r="EZI1" s="499" t="str">
        <f t="shared" si="63"/>
        <v/>
      </c>
      <c r="EZJ1" s="499" t="str">
        <f t="shared" si="63"/>
        <v/>
      </c>
      <c r="EZK1" s="499" t="str">
        <f t="shared" ref="EZK1:FBV1" si="64">IF(EZK13^2*EZK12=0,
"",
EZK13^2*EZK12)</f>
        <v/>
      </c>
      <c r="EZL1" s="499" t="str">
        <f t="shared" si="64"/>
        <v/>
      </c>
      <c r="EZM1" s="499" t="str">
        <f t="shared" si="64"/>
        <v/>
      </c>
      <c r="EZN1" s="499" t="str">
        <f t="shared" si="64"/>
        <v/>
      </c>
      <c r="EZO1" s="499" t="str">
        <f t="shared" si="64"/>
        <v/>
      </c>
      <c r="EZP1" s="499" t="str">
        <f t="shared" si="64"/>
        <v/>
      </c>
      <c r="EZQ1" s="499" t="str">
        <f t="shared" si="64"/>
        <v/>
      </c>
      <c r="EZR1" s="499" t="str">
        <f t="shared" si="64"/>
        <v/>
      </c>
      <c r="EZS1" s="499" t="str">
        <f t="shared" si="64"/>
        <v/>
      </c>
      <c r="EZT1" s="499" t="str">
        <f t="shared" si="64"/>
        <v/>
      </c>
      <c r="EZU1" s="499" t="str">
        <f t="shared" si="64"/>
        <v/>
      </c>
      <c r="EZV1" s="499" t="str">
        <f t="shared" si="64"/>
        <v/>
      </c>
      <c r="EZW1" s="499" t="str">
        <f t="shared" si="64"/>
        <v/>
      </c>
      <c r="EZX1" s="499" t="str">
        <f t="shared" si="64"/>
        <v/>
      </c>
      <c r="EZY1" s="499" t="str">
        <f t="shared" si="64"/>
        <v/>
      </c>
      <c r="EZZ1" s="499" t="str">
        <f t="shared" si="64"/>
        <v/>
      </c>
      <c r="FAA1" s="499" t="str">
        <f t="shared" si="64"/>
        <v/>
      </c>
      <c r="FAB1" s="499" t="str">
        <f t="shared" si="64"/>
        <v/>
      </c>
      <c r="FAC1" s="499" t="str">
        <f t="shared" si="64"/>
        <v/>
      </c>
      <c r="FAD1" s="499" t="str">
        <f t="shared" si="64"/>
        <v/>
      </c>
      <c r="FAE1" s="499" t="str">
        <f t="shared" si="64"/>
        <v/>
      </c>
      <c r="FAF1" s="499" t="str">
        <f t="shared" si="64"/>
        <v/>
      </c>
      <c r="FAG1" s="499" t="str">
        <f t="shared" si="64"/>
        <v/>
      </c>
      <c r="FAH1" s="499" t="str">
        <f t="shared" si="64"/>
        <v/>
      </c>
      <c r="FAI1" s="499" t="str">
        <f t="shared" si="64"/>
        <v/>
      </c>
      <c r="FAJ1" s="499" t="str">
        <f t="shared" si="64"/>
        <v/>
      </c>
      <c r="FAK1" s="499" t="str">
        <f t="shared" si="64"/>
        <v/>
      </c>
      <c r="FAL1" s="499" t="str">
        <f t="shared" si="64"/>
        <v/>
      </c>
      <c r="FAM1" s="499" t="str">
        <f t="shared" si="64"/>
        <v/>
      </c>
      <c r="FAN1" s="499" t="str">
        <f t="shared" si="64"/>
        <v/>
      </c>
      <c r="FAO1" s="499" t="str">
        <f t="shared" si="64"/>
        <v/>
      </c>
      <c r="FAP1" s="499" t="str">
        <f t="shared" si="64"/>
        <v/>
      </c>
      <c r="FAQ1" s="499" t="str">
        <f t="shared" si="64"/>
        <v/>
      </c>
      <c r="FAR1" s="499" t="str">
        <f t="shared" si="64"/>
        <v/>
      </c>
      <c r="FAS1" s="499" t="str">
        <f t="shared" si="64"/>
        <v/>
      </c>
      <c r="FAT1" s="499" t="str">
        <f t="shared" si="64"/>
        <v/>
      </c>
      <c r="FAU1" s="499" t="str">
        <f t="shared" si="64"/>
        <v/>
      </c>
      <c r="FAV1" s="499" t="str">
        <f t="shared" si="64"/>
        <v/>
      </c>
      <c r="FAW1" s="499" t="str">
        <f t="shared" si="64"/>
        <v/>
      </c>
      <c r="FAX1" s="499" t="str">
        <f t="shared" si="64"/>
        <v/>
      </c>
      <c r="FAY1" s="499" t="str">
        <f t="shared" si="64"/>
        <v/>
      </c>
      <c r="FAZ1" s="499" t="str">
        <f t="shared" si="64"/>
        <v/>
      </c>
      <c r="FBA1" s="499" t="str">
        <f t="shared" si="64"/>
        <v/>
      </c>
      <c r="FBB1" s="499" t="str">
        <f t="shared" si="64"/>
        <v/>
      </c>
      <c r="FBC1" s="499" t="str">
        <f t="shared" si="64"/>
        <v/>
      </c>
      <c r="FBD1" s="499" t="str">
        <f t="shared" si="64"/>
        <v/>
      </c>
      <c r="FBE1" s="499" t="str">
        <f t="shared" si="64"/>
        <v/>
      </c>
      <c r="FBF1" s="499" t="str">
        <f t="shared" si="64"/>
        <v/>
      </c>
      <c r="FBG1" s="499" t="str">
        <f t="shared" si="64"/>
        <v/>
      </c>
      <c r="FBH1" s="499" t="str">
        <f t="shared" si="64"/>
        <v/>
      </c>
      <c r="FBI1" s="499" t="str">
        <f t="shared" si="64"/>
        <v/>
      </c>
      <c r="FBJ1" s="499" t="str">
        <f t="shared" si="64"/>
        <v/>
      </c>
      <c r="FBK1" s="499" t="str">
        <f t="shared" si="64"/>
        <v/>
      </c>
      <c r="FBL1" s="499" t="str">
        <f t="shared" si="64"/>
        <v/>
      </c>
      <c r="FBM1" s="499" t="str">
        <f t="shared" si="64"/>
        <v/>
      </c>
      <c r="FBN1" s="499" t="str">
        <f t="shared" si="64"/>
        <v/>
      </c>
      <c r="FBO1" s="499" t="str">
        <f t="shared" si="64"/>
        <v/>
      </c>
      <c r="FBP1" s="499" t="str">
        <f t="shared" si="64"/>
        <v/>
      </c>
      <c r="FBQ1" s="499" t="str">
        <f t="shared" si="64"/>
        <v/>
      </c>
      <c r="FBR1" s="499" t="str">
        <f t="shared" si="64"/>
        <v/>
      </c>
      <c r="FBS1" s="499" t="str">
        <f t="shared" si="64"/>
        <v/>
      </c>
      <c r="FBT1" s="499" t="str">
        <f t="shared" si="64"/>
        <v/>
      </c>
      <c r="FBU1" s="499" t="str">
        <f t="shared" si="64"/>
        <v/>
      </c>
      <c r="FBV1" s="499" t="str">
        <f t="shared" si="64"/>
        <v/>
      </c>
      <c r="FBW1" s="499" t="str">
        <f t="shared" ref="FBW1:FEH1" si="65">IF(FBW13^2*FBW12=0,
"",
FBW13^2*FBW12)</f>
        <v/>
      </c>
      <c r="FBX1" s="499" t="str">
        <f t="shared" si="65"/>
        <v/>
      </c>
      <c r="FBY1" s="499" t="str">
        <f t="shared" si="65"/>
        <v/>
      </c>
      <c r="FBZ1" s="499" t="str">
        <f t="shared" si="65"/>
        <v/>
      </c>
      <c r="FCA1" s="499" t="str">
        <f t="shared" si="65"/>
        <v/>
      </c>
      <c r="FCB1" s="499" t="str">
        <f t="shared" si="65"/>
        <v/>
      </c>
      <c r="FCC1" s="499" t="str">
        <f t="shared" si="65"/>
        <v/>
      </c>
      <c r="FCD1" s="499" t="str">
        <f t="shared" si="65"/>
        <v/>
      </c>
      <c r="FCE1" s="499" t="str">
        <f t="shared" si="65"/>
        <v/>
      </c>
      <c r="FCF1" s="499" t="str">
        <f t="shared" si="65"/>
        <v/>
      </c>
      <c r="FCG1" s="499" t="str">
        <f t="shared" si="65"/>
        <v/>
      </c>
      <c r="FCH1" s="499" t="str">
        <f t="shared" si="65"/>
        <v/>
      </c>
      <c r="FCI1" s="499" t="str">
        <f t="shared" si="65"/>
        <v/>
      </c>
      <c r="FCJ1" s="499" t="str">
        <f t="shared" si="65"/>
        <v/>
      </c>
      <c r="FCK1" s="499" t="str">
        <f t="shared" si="65"/>
        <v/>
      </c>
      <c r="FCL1" s="499" t="str">
        <f t="shared" si="65"/>
        <v/>
      </c>
      <c r="FCM1" s="499" t="str">
        <f t="shared" si="65"/>
        <v/>
      </c>
      <c r="FCN1" s="499" t="str">
        <f t="shared" si="65"/>
        <v/>
      </c>
      <c r="FCO1" s="499" t="str">
        <f t="shared" si="65"/>
        <v/>
      </c>
      <c r="FCP1" s="499" t="str">
        <f t="shared" si="65"/>
        <v/>
      </c>
      <c r="FCQ1" s="499" t="str">
        <f t="shared" si="65"/>
        <v/>
      </c>
      <c r="FCR1" s="499" t="str">
        <f t="shared" si="65"/>
        <v/>
      </c>
      <c r="FCS1" s="499" t="str">
        <f t="shared" si="65"/>
        <v/>
      </c>
      <c r="FCT1" s="499" t="str">
        <f t="shared" si="65"/>
        <v/>
      </c>
      <c r="FCU1" s="499" t="str">
        <f t="shared" si="65"/>
        <v/>
      </c>
      <c r="FCV1" s="499" t="str">
        <f t="shared" si="65"/>
        <v/>
      </c>
      <c r="FCW1" s="499" t="str">
        <f t="shared" si="65"/>
        <v/>
      </c>
      <c r="FCX1" s="499" t="str">
        <f t="shared" si="65"/>
        <v/>
      </c>
      <c r="FCY1" s="499" t="str">
        <f t="shared" si="65"/>
        <v/>
      </c>
      <c r="FCZ1" s="499" t="str">
        <f t="shared" si="65"/>
        <v/>
      </c>
      <c r="FDA1" s="499" t="str">
        <f t="shared" si="65"/>
        <v/>
      </c>
      <c r="FDB1" s="499" t="str">
        <f t="shared" si="65"/>
        <v/>
      </c>
      <c r="FDC1" s="499" t="str">
        <f t="shared" si="65"/>
        <v/>
      </c>
      <c r="FDD1" s="499" t="str">
        <f t="shared" si="65"/>
        <v/>
      </c>
      <c r="FDE1" s="499" t="str">
        <f t="shared" si="65"/>
        <v/>
      </c>
      <c r="FDF1" s="499" t="str">
        <f t="shared" si="65"/>
        <v/>
      </c>
      <c r="FDG1" s="499" t="str">
        <f t="shared" si="65"/>
        <v/>
      </c>
      <c r="FDH1" s="499" t="str">
        <f t="shared" si="65"/>
        <v/>
      </c>
      <c r="FDI1" s="499" t="str">
        <f t="shared" si="65"/>
        <v/>
      </c>
      <c r="FDJ1" s="499" t="str">
        <f t="shared" si="65"/>
        <v/>
      </c>
      <c r="FDK1" s="499" t="str">
        <f t="shared" si="65"/>
        <v/>
      </c>
      <c r="FDL1" s="499" t="str">
        <f t="shared" si="65"/>
        <v/>
      </c>
      <c r="FDM1" s="499" t="str">
        <f t="shared" si="65"/>
        <v/>
      </c>
      <c r="FDN1" s="499" t="str">
        <f t="shared" si="65"/>
        <v/>
      </c>
      <c r="FDO1" s="499" t="str">
        <f t="shared" si="65"/>
        <v/>
      </c>
      <c r="FDP1" s="499" t="str">
        <f t="shared" si="65"/>
        <v/>
      </c>
      <c r="FDQ1" s="499" t="str">
        <f t="shared" si="65"/>
        <v/>
      </c>
      <c r="FDR1" s="499" t="str">
        <f t="shared" si="65"/>
        <v/>
      </c>
      <c r="FDS1" s="499" t="str">
        <f t="shared" si="65"/>
        <v/>
      </c>
      <c r="FDT1" s="499" t="str">
        <f t="shared" si="65"/>
        <v/>
      </c>
      <c r="FDU1" s="499" t="str">
        <f t="shared" si="65"/>
        <v/>
      </c>
      <c r="FDV1" s="499" t="str">
        <f t="shared" si="65"/>
        <v/>
      </c>
      <c r="FDW1" s="499" t="str">
        <f t="shared" si="65"/>
        <v/>
      </c>
      <c r="FDX1" s="499" t="str">
        <f t="shared" si="65"/>
        <v/>
      </c>
      <c r="FDY1" s="499" t="str">
        <f t="shared" si="65"/>
        <v/>
      </c>
      <c r="FDZ1" s="499" t="str">
        <f t="shared" si="65"/>
        <v/>
      </c>
      <c r="FEA1" s="499" t="str">
        <f t="shared" si="65"/>
        <v/>
      </c>
      <c r="FEB1" s="499" t="str">
        <f t="shared" si="65"/>
        <v/>
      </c>
      <c r="FEC1" s="499" t="str">
        <f t="shared" si="65"/>
        <v/>
      </c>
      <c r="FED1" s="499" t="str">
        <f t="shared" si="65"/>
        <v/>
      </c>
      <c r="FEE1" s="499" t="str">
        <f t="shared" si="65"/>
        <v/>
      </c>
      <c r="FEF1" s="499" t="str">
        <f t="shared" si="65"/>
        <v/>
      </c>
      <c r="FEG1" s="499" t="str">
        <f t="shared" si="65"/>
        <v/>
      </c>
      <c r="FEH1" s="499" t="str">
        <f t="shared" si="65"/>
        <v/>
      </c>
      <c r="FEI1" s="499" t="str">
        <f t="shared" ref="FEI1:FGT1" si="66">IF(FEI13^2*FEI12=0,
"",
FEI13^2*FEI12)</f>
        <v/>
      </c>
      <c r="FEJ1" s="499" t="str">
        <f t="shared" si="66"/>
        <v/>
      </c>
      <c r="FEK1" s="499" t="str">
        <f t="shared" si="66"/>
        <v/>
      </c>
      <c r="FEL1" s="499" t="str">
        <f t="shared" si="66"/>
        <v/>
      </c>
      <c r="FEM1" s="499" t="str">
        <f t="shared" si="66"/>
        <v/>
      </c>
      <c r="FEN1" s="499" t="str">
        <f t="shared" si="66"/>
        <v/>
      </c>
      <c r="FEO1" s="499" t="str">
        <f t="shared" si="66"/>
        <v/>
      </c>
      <c r="FEP1" s="499" t="str">
        <f t="shared" si="66"/>
        <v/>
      </c>
      <c r="FEQ1" s="499" t="str">
        <f t="shared" si="66"/>
        <v/>
      </c>
      <c r="FER1" s="499" t="str">
        <f t="shared" si="66"/>
        <v/>
      </c>
      <c r="FES1" s="499" t="str">
        <f t="shared" si="66"/>
        <v/>
      </c>
      <c r="FET1" s="499" t="str">
        <f t="shared" si="66"/>
        <v/>
      </c>
      <c r="FEU1" s="499" t="str">
        <f t="shared" si="66"/>
        <v/>
      </c>
      <c r="FEV1" s="499" t="str">
        <f t="shared" si="66"/>
        <v/>
      </c>
      <c r="FEW1" s="499" t="str">
        <f t="shared" si="66"/>
        <v/>
      </c>
      <c r="FEX1" s="499" t="str">
        <f t="shared" si="66"/>
        <v/>
      </c>
      <c r="FEY1" s="499" t="str">
        <f t="shared" si="66"/>
        <v/>
      </c>
      <c r="FEZ1" s="499" t="str">
        <f t="shared" si="66"/>
        <v/>
      </c>
      <c r="FFA1" s="499" t="str">
        <f t="shared" si="66"/>
        <v/>
      </c>
      <c r="FFB1" s="499" t="str">
        <f t="shared" si="66"/>
        <v/>
      </c>
      <c r="FFC1" s="499" t="str">
        <f t="shared" si="66"/>
        <v/>
      </c>
      <c r="FFD1" s="499" t="str">
        <f t="shared" si="66"/>
        <v/>
      </c>
      <c r="FFE1" s="499" t="str">
        <f t="shared" si="66"/>
        <v/>
      </c>
      <c r="FFF1" s="499" t="str">
        <f t="shared" si="66"/>
        <v/>
      </c>
      <c r="FFG1" s="499" t="str">
        <f t="shared" si="66"/>
        <v/>
      </c>
      <c r="FFH1" s="499" t="str">
        <f t="shared" si="66"/>
        <v/>
      </c>
      <c r="FFI1" s="499" t="str">
        <f t="shared" si="66"/>
        <v/>
      </c>
      <c r="FFJ1" s="499" t="str">
        <f t="shared" si="66"/>
        <v/>
      </c>
      <c r="FFK1" s="499" t="str">
        <f t="shared" si="66"/>
        <v/>
      </c>
      <c r="FFL1" s="499" t="str">
        <f t="shared" si="66"/>
        <v/>
      </c>
      <c r="FFM1" s="499" t="str">
        <f t="shared" si="66"/>
        <v/>
      </c>
      <c r="FFN1" s="499" t="str">
        <f t="shared" si="66"/>
        <v/>
      </c>
      <c r="FFO1" s="499" t="str">
        <f t="shared" si="66"/>
        <v/>
      </c>
      <c r="FFP1" s="499" t="str">
        <f t="shared" si="66"/>
        <v/>
      </c>
      <c r="FFQ1" s="499" t="str">
        <f t="shared" si="66"/>
        <v/>
      </c>
      <c r="FFR1" s="499" t="str">
        <f t="shared" si="66"/>
        <v/>
      </c>
      <c r="FFS1" s="499" t="str">
        <f t="shared" si="66"/>
        <v/>
      </c>
      <c r="FFT1" s="499" t="str">
        <f t="shared" si="66"/>
        <v/>
      </c>
      <c r="FFU1" s="499" t="str">
        <f t="shared" si="66"/>
        <v/>
      </c>
      <c r="FFV1" s="499" t="str">
        <f t="shared" si="66"/>
        <v/>
      </c>
      <c r="FFW1" s="499" t="str">
        <f t="shared" si="66"/>
        <v/>
      </c>
      <c r="FFX1" s="499" t="str">
        <f t="shared" si="66"/>
        <v/>
      </c>
      <c r="FFY1" s="499" t="str">
        <f t="shared" si="66"/>
        <v/>
      </c>
      <c r="FFZ1" s="499" t="str">
        <f t="shared" si="66"/>
        <v/>
      </c>
      <c r="FGA1" s="499" t="str">
        <f t="shared" si="66"/>
        <v/>
      </c>
      <c r="FGB1" s="499" t="str">
        <f t="shared" si="66"/>
        <v/>
      </c>
      <c r="FGC1" s="499" t="str">
        <f t="shared" si="66"/>
        <v/>
      </c>
      <c r="FGD1" s="499" t="str">
        <f t="shared" si="66"/>
        <v/>
      </c>
      <c r="FGE1" s="499" t="str">
        <f t="shared" si="66"/>
        <v/>
      </c>
      <c r="FGF1" s="499" t="str">
        <f t="shared" si="66"/>
        <v/>
      </c>
      <c r="FGG1" s="499" t="str">
        <f t="shared" si="66"/>
        <v/>
      </c>
      <c r="FGH1" s="499" t="str">
        <f t="shared" si="66"/>
        <v/>
      </c>
      <c r="FGI1" s="499" t="str">
        <f t="shared" si="66"/>
        <v/>
      </c>
      <c r="FGJ1" s="499" t="str">
        <f t="shared" si="66"/>
        <v/>
      </c>
      <c r="FGK1" s="499" t="str">
        <f t="shared" si="66"/>
        <v/>
      </c>
      <c r="FGL1" s="499" t="str">
        <f t="shared" si="66"/>
        <v/>
      </c>
      <c r="FGM1" s="499" t="str">
        <f t="shared" si="66"/>
        <v/>
      </c>
      <c r="FGN1" s="499" t="str">
        <f t="shared" si="66"/>
        <v/>
      </c>
      <c r="FGO1" s="499" t="str">
        <f t="shared" si="66"/>
        <v/>
      </c>
      <c r="FGP1" s="499" t="str">
        <f t="shared" si="66"/>
        <v/>
      </c>
      <c r="FGQ1" s="499" t="str">
        <f t="shared" si="66"/>
        <v/>
      </c>
      <c r="FGR1" s="499" t="str">
        <f t="shared" si="66"/>
        <v/>
      </c>
      <c r="FGS1" s="499" t="str">
        <f t="shared" si="66"/>
        <v/>
      </c>
      <c r="FGT1" s="499" t="str">
        <f t="shared" si="66"/>
        <v/>
      </c>
      <c r="FGU1" s="499" t="str">
        <f t="shared" ref="FGU1:FJF1" si="67">IF(FGU13^2*FGU12=0,
"",
FGU13^2*FGU12)</f>
        <v/>
      </c>
      <c r="FGV1" s="499" t="str">
        <f t="shared" si="67"/>
        <v/>
      </c>
      <c r="FGW1" s="499" t="str">
        <f t="shared" si="67"/>
        <v/>
      </c>
      <c r="FGX1" s="499" t="str">
        <f t="shared" si="67"/>
        <v/>
      </c>
      <c r="FGY1" s="499" t="str">
        <f t="shared" si="67"/>
        <v/>
      </c>
      <c r="FGZ1" s="499" t="str">
        <f t="shared" si="67"/>
        <v/>
      </c>
      <c r="FHA1" s="499" t="str">
        <f t="shared" si="67"/>
        <v/>
      </c>
      <c r="FHB1" s="499" t="str">
        <f t="shared" si="67"/>
        <v/>
      </c>
      <c r="FHC1" s="499" t="str">
        <f t="shared" si="67"/>
        <v/>
      </c>
      <c r="FHD1" s="499" t="str">
        <f t="shared" si="67"/>
        <v/>
      </c>
      <c r="FHE1" s="499" t="str">
        <f t="shared" si="67"/>
        <v/>
      </c>
      <c r="FHF1" s="499" t="str">
        <f t="shared" si="67"/>
        <v/>
      </c>
      <c r="FHG1" s="499" t="str">
        <f t="shared" si="67"/>
        <v/>
      </c>
      <c r="FHH1" s="499" t="str">
        <f t="shared" si="67"/>
        <v/>
      </c>
      <c r="FHI1" s="499" t="str">
        <f t="shared" si="67"/>
        <v/>
      </c>
      <c r="FHJ1" s="499" t="str">
        <f t="shared" si="67"/>
        <v/>
      </c>
      <c r="FHK1" s="499" t="str">
        <f t="shared" si="67"/>
        <v/>
      </c>
      <c r="FHL1" s="499" t="str">
        <f t="shared" si="67"/>
        <v/>
      </c>
      <c r="FHM1" s="499" t="str">
        <f t="shared" si="67"/>
        <v/>
      </c>
      <c r="FHN1" s="499" t="str">
        <f t="shared" si="67"/>
        <v/>
      </c>
      <c r="FHO1" s="499" t="str">
        <f t="shared" si="67"/>
        <v/>
      </c>
      <c r="FHP1" s="499" t="str">
        <f t="shared" si="67"/>
        <v/>
      </c>
      <c r="FHQ1" s="499" t="str">
        <f t="shared" si="67"/>
        <v/>
      </c>
      <c r="FHR1" s="499" t="str">
        <f t="shared" si="67"/>
        <v/>
      </c>
      <c r="FHS1" s="499" t="str">
        <f t="shared" si="67"/>
        <v/>
      </c>
      <c r="FHT1" s="499" t="str">
        <f t="shared" si="67"/>
        <v/>
      </c>
      <c r="FHU1" s="499" t="str">
        <f t="shared" si="67"/>
        <v/>
      </c>
      <c r="FHV1" s="499" t="str">
        <f t="shared" si="67"/>
        <v/>
      </c>
      <c r="FHW1" s="499" t="str">
        <f t="shared" si="67"/>
        <v/>
      </c>
      <c r="FHX1" s="499" t="str">
        <f t="shared" si="67"/>
        <v/>
      </c>
      <c r="FHY1" s="499" t="str">
        <f t="shared" si="67"/>
        <v/>
      </c>
      <c r="FHZ1" s="499" t="str">
        <f t="shared" si="67"/>
        <v/>
      </c>
      <c r="FIA1" s="499" t="str">
        <f t="shared" si="67"/>
        <v/>
      </c>
      <c r="FIB1" s="499" t="str">
        <f t="shared" si="67"/>
        <v/>
      </c>
      <c r="FIC1" s="499" t="str">
        <f t="shared" si="67"/>
        <v/>
      </c>
      <c r="FID1" s="499" t="str">
        <f t="shared" si="67"/>
        <v/>
      </c>
      <c r="FIE1" s="499" t="str">
        <f t="shared" si="67"/>
        <v/>
      </c>
      <c r="FIF1" s="499" t="str">
        <f t="shared" si="67"/>
        <v/>
      </c>
      <c r="FIG1" s="499" t="str">
        <f t="shared" si="67"/>
        <v/>
      </c>
      <c r="FIH1" s="499" t="str">
        <f t="shared" si="67"/>
        <v/>
      </c>
      <c r="FII1" s="499" t="str">
        <f t="shared" si="67"/>
        <v/>
      </c>
      <c r="FIJ1" s="499" t="str">
        <f t="shared" si="67"/>
        <v/>
      </c>
      <c r="FIK1" s="499" t="str">
        <f t="shared" si="67"/>
        <v/>
      </c>
      <c r="FIL1" s="499" t="str">
        <f t="shared" si="67"/>
        <v/>
      </c>
      <c r="FIM1" s="499" t="str">
        <f t="shared" si="67"/>
        <v/>
      </c>
      <c r="FIN1" s="499" t="str">
        <f t="shared" si="67"/>
        <v/>
      </c>
      <c r="FIO1" s="499" t="str">
        <f t="shared" si="67"/>
        <v/>
      </c>
      <c r="FIP1" s="499" t="str">
        <f t="shared" si="67"/>
        <v/>
      </c>
      <c r="FIQ1" s="499" t="str">
        <f t="shared" si="67"/>
        <v/>
      </c>
      <c r="FIR1" s="499" t="str">
        <f t="shared" si="67"/>
        <v/>
      </c>
      <c r="FIS1" s="499" t="str">
        <f t="shared" si="67"/>
        <v/>
      </c>
      <c r="FIT1" s="499" t="str">
        <f t="shared" si="67"/>
        <v/>
      </c>
      <c r="FIU1" s="499" t="str">
        <f t="shared" si="67"/>
        <v/>
      </c>
      <c r="FIV1" s="499" t="str">
        <f t="shared" si="67"/>
        <v/>
      </c>
      <c r="FIW1" s="499" t="str">
        <f t="shared" si="67"/>
        <v/>
      </c>
      <c r="FIX1" s="499" t="str">
        <f t="shared" si="67"/>
        <v/>
      </c>
      <c r="FIY1" s="499" t="str">
        <f t="shared" si="67"/>
        <v/>
      </c>
      <c r="FIZ1" s="499" t="str">
        <f t="shared" si="67"/>
        <v/>
      </c>
      <c r="FJA1" s="499" t="str">
        <f t="shared" si="67"/>
        <v/>
      </c>
      <c r="FJB1" s="499" t="str">
        <f t="shared" si="67"/>
        <v/>
      </c>
      <c r="FJC1" s="499" t="str">
        <f t="shared" si="67"/>
        <v/>
      </c>
      <c r="FJD1" s="499" t="str">
        <f t="shared" si="67"/>
        <v/>
      </c>
      <c r="FJE1" s="499" t="str">
        <f t="shared" si="67"/>
        <v/>
      </c>
      <c r="FJF1" s="499" t="str">
        <f t="shared" si="67"/>
        <v/>
      </c>
      <c r="FJG1" s="499" t="str">
        <f t="shared" ref="FJG1:FLR1" si="68">IF(FJG13^2*FJG12=0,
"",
FJG13^2*FJG12)</f>
        <v/>
      </c>
      <c r="FJH1" s="499" t="str">
        <f t="shared" si="68"/>
        <v/>
      </c>
      <c r="FJI1" s="499" t="str">
        <f t="shared" si="68"/>
        <v/>
      </c>
      <c r="FJJ1" s="499" t="str">
        <f t="shared" si="68"/>
        <v/>
      </c>
      <c r="FJK1" s="499" t="str">
        <f t="shared" si="68"/>
        <v/>
      </c>
      <c r="FJL1" s="499" t="str">
        <f t="shared" si="68"/>
        <v/>
      </c>
      <c r="FJM1" s="499" t="str">
        <f t="shared" si="68"/>
        <v/>
      </c>
      <c r="FJN1" s="499" t="str">
        <f t="shared" si="68"/>
        <v/>
      </c>
      <c r="FJO1" s="499" t="str">
        <f t="shared" si="68"/>
        <v/>
      </c>
      <c r="FJP1" s="499" t="str">
        <f t="shared" si="68"/>
        <v/>
      </c>
      <c r="FJQ1" s="499" t="str">
        <f t="shared" si="68"/>
        <v/>
      </c>
      <c r="FJR1" s="499" t="str">
        <f t="shared" si="68"/>
        <v/>
      </c>
      <c r="FJS1" s="499" t="str">
        <f t="shared" si="68"/>
        <v/>
      </c>
      <c r="FJT1" s="499" t="str">
        <f t="shared" si="68"/>
        <v/>
      </c>
      <c r="FJU1" s="499" t="str">
        <f t="shared" si="68"/>
        <v/>
      </c>
      <c r="FJV1" s="499" t="str">
        <f t="shared" si="68"/>
        <v/>
      </c>
      <c r="FJW1" s="499" t="str">
        <f t="shared" si="68"/>
        <v/>
      </c>
      <c r="FJX1" s="499" t="str">
        <f t="shared" si="68"/>
        <v/>
      </c>
      <c r="FJY1" s="499" t="str">
        <f t="shared" si="68"/>
        <v/>
      </c>
      <c r="FJZ1" s="499" t="str">
        <f t="shared" si="68"/>
        <v/>
      </c>
      <c r="FKA1" s="499" t="str">
        <f t="shared" si="68"/>
        <v/>
      </c>
      <c r="FKB1" s="499" t="str">
        <f t="shared" si="68"/>
        <v/>
      </c>
      <c r="FKC1" s="499" t="str">
        <f t="shared" si="68"/>
        <v/>
      </c>
      <c r="FKD1" s="499" t="str">
        <f t="shared" si="68"/>
        <v/>
      </c>
      <c r="FKE1" s="499" t="str">
        <f t="shared" si="68"/>
        <v/>
      </c>
      <c r="FKF1" s="499" t="str">
        <f t="shared" si="68"/>
        <v/>
      </c>
      <c r="FKG1" s="499" t="str">
        <f t="shared" si="68"/>
        <v/>
      </c>
      <c r="FKH1" s="499" t="str">
        <f t="shared" si="68"/>
        <v/>
      </c>
      <c r="FKI1" s="499" t="str">
        <f t="shared" si="68"/>
        <v/>
      </c>
      <c r="FKJ1" s="499" t="str">
        <f t="shared" si="68"/>
        <v/>
      </c>
      <c r="FKK1" s="499" t="str">
        <f t="shared" si="68"/>
        <v/>
      </c>
      <c r="FKL1" s="499" t="str">
        <f t="shared" si="68"/>
        <v/>
      </c>
      <c r="FKM1" s="499" t="str">
        <f t="shared" si="68"/>
        <v/>
      </c>
      <c r="FKN1" s="499" t="str">
        <f t="shared" si="68"/>
        <v/>
      </c>
      <c r="FKO1" s="499" t="str">
        <f t="shared" si="68"/>
        <v/>
      </c>
      <c r="FKP1" s="499" t="str">
        <f t="shared" si="68"/>
        <v/>
      </c>
      <c r="FKQ1" s="499" t="str">
        <f t="shared" si="68"/>
        <v/>
      </c>
      <c r="FKR1" s="499" t="str">
        <f t="shared" si="68"/>
        <v/>
      </c>
      <c r="FKS1" s="499" t="str">
        <f t="shared" si="68"/>
        <v/>
      </c>
      <c r="FKT1" s="499" t="str">
        <f t="shared" si="68"/>
        <v/>
      </c>
      <c r="FKU1" s="499" t="str">
        <f t="shared" si="68"/>
        <v/>
      </c>
      <c r="FKV1" s="499" t="str">
        <f t="shared" si="68"/>
        <v/>
      </c>
      <c r="FKW1" s="499" t="str">
        <f t="shared" si="68"/>
        <v/>
      </c>
      <c r="FKX1" s="499" t="str">
        <f t="shared" si="68"/>
        <v/>
      </c>
      <c r="FKY1" s="499" t="str">
        <f t="shared" si="68"/>
        <v/>
      </c>
      <c r="FKZ1" s="499" t="str">
        <f t="shared" si="68"/>
        <v/>
      </c>
      <c r="FLA1" s="499" t="str">
        <f t="shared" si="68"/>
        <v/>
      </c>
      <c r="FLB1" s="499" t="str">
        <f t="shared" si="68"/>
        <v/>
      </c>
      <c r="FLC1" s="499" t="str">
        <f t="shared" si="68"/>
        <v/>
      </c>
      <c r="FLD1" s="499" t="str">
        <f t="shared" si="68"/>
        <v/>
      </c>
      <c r="FLE1" s="499" t="str">
        <f t="shared" si="68"/>
        <v/>
      </c>
      <c r="FLF1" s="499" t="str">
        <f t="shared" si="68"/>
        <v/>
      </c>
      <c r="FLG1" s="499" t="str">
        <f t="shared" si="68"/>
        <v/>
      </c>
      <c r="FLH1" s="499" t="str">
        <f t="shared" si="68"/>
        <v/>
      </c>
      <c r="FLI1" s="499" t="str">
        <f t="shared" si="68"/>
        <v/>
      </c>
      <c r="FLJ1" s="499" t="str">
        <f t="shared" si="68"/>
        <v/>
      </c>
      <c r="FLK1" s="499" t="str">
        <f t="shared" si="68"/>
        <v/>
      </c>
      <c r="FLL1" s="499" t="str">
        <f t="shared" si="68"/>
        <v/>
      </c>
      <c r="FLM1" s="499" t="str">
        <f t="shared" si="68"/>
        <v/>
      </c>
      <c r="FLN1" s="499" t="str">
        <f t="shared" si="68"/>
        <v/>
      </c>
      <c r="FLO1" s="499" t="str">
        <f t="shared" si="68"/>
        <v/>
      </c>
      <c r="FLP1" s="499" t="str">
        <f t="shared" si="68"/>
        <v/>
      </c>
      <c r="FLQ1" s="499" t="str">
        <f t="shared" si="68"/>
        <v/>
      </c>
      <c r="FLR1" s="499" t="str">
        <f t="shared" si="68"/>
        <v/>
      </c>
      <c r="FLS1" s="499" t="str">
        <f t="shared" ref="FLS1:FOD1" si="69">IF(FLS13^2*FLS12=0,
"",
FLS13^2*FLS12)</f>
        <v/>
      </c>
      <c r="FLT1" s="499" t="str">
        <f t="shared" si="69"/>
        <v/>
      </c>
      <c r="FLU1" s="499" t="str">
        <f t="shared" si="69"/>
        <v/>
      </c>
      <c r="FLV1" s="499" t="str">
        <f t="shared" si="69"/>
        <v/>
      </c>
      <c r="FLW1" s="499" t="str">
        <f t="shared" si="69"/>
        <v/>
      </c>
      <c r="FLX1" s="499" t="str">
        <f t="shared" si="69"/>
        <v/>
      </c>
      <c r="FLY1" s="499" t="str">
        <f t="shared" si="69"/>
        <v/>
      </c>
      <c r="FLZ1" s="499" t="str">
        <f t="shared" si="69"/>
        <v/>
      </c>
      <c r="FMA1" s="499" t="str">
        <f t="shared" si="69"/>
        <v/>
      </c>
      <c r="FMB1" s="499" t="str">
        <f t="shared" si="69"/>
        <v/>
      </c>
      <c r="FMC1" s="499" t="str">
        <f t="shared" si="69"/>
        <v/>
      </c>
      <c r="FMD1" s="499" t="str">
        <f t="shared" si="69"/>
        <v/>
      </c>
      <c r="FME1" s="499" t="str">
        <f t="shared" si="69"/>
        <v/>
      </c>
      <c r="FMF1" s="499" t="str">
        <f t="shared" si="69"/>
        <v/>
      </c>
      <c r="FMG1" s="499" t="str">
        <f t="shared" si="69"/>
        <v/>
      </c>
      <c r="FMH1" s="499" t="str">
        <f t="shared" si="69"/>
        <v/>
      </c>
      <c r="FMI1" s="499" t="str">
        <f t="shared" si="69"/>
        <v/>
      </c>
      <c r="FMJ1" s="499" t="str">
        <f t="shared" si="69"/>
        <v/>
      </c>
      <c r="FMK1" s="499" t="str">
        <f t="shared" si="69"/>
        <v/>
      </c>
      <c r="FML1" s="499" t="str">
        <f t="shared" si="69"/>
        <v/>
      </c>
      <c r="FMM1" s="499" t="str">
        <f t="shared" si="69"/>
        <v/>
      </c>
      <c r="FMN1" s="499" t="str">
        <f t="shared" si="69"/>
        <v/>
      </c>
      <c r="FMO1" s="499" t="str">
        <f t="shared" si="69"/>
        <v/>
      </c>
      <c r="FMP1" s="499" t="str">
        <f t="shared" si="69"/>
        <v/>
      </c>
      <c r="FMQ1" s="499" t="str">
        <f t="shared" si="69"/>
        <v/>
      </c>
      <c r="FMR1" s="499" t="str">
        <f t="shared" si="69"/>
        <v/>
      </c>
      <c r="FMS1" s="499" t="str">
        <f t="shared" si="69"/>
        <v/>
      </c>
      <c r="FMT1" s="499" t="str">
        <f t="shared" si="69"/>
        <v/>
      </c>
      <c r="FMU1" s="499" t="str">
        <f t="shared" si="69"/>
        <v/>
      </c>
      <c r="FMV1" s="499" t="str">
        <f t="shared" si="69"/>
        <v/>
      </c>
      <c r="FMW1" s="499" t="str">
        <f t="shared" si="69"/>
        <v/>
      </c>
      <c r="FMX1" s="499" t="str">
        <f t="shared" si="69"/>
        <v/>
      </c>
      <c r="FMY1" s="499" t="str">
        <f t="shared" si="69"/>
        <v/>
      </c>
      <c r="FMZ1" s="499" t="str">
        <f t="shared" si="69"/>
        <v/>
      </c>
      <c r="FNA1" s="499" t="str">
        <f t="shared" si="69"/>
        <v/>
      </c>
      <c r="FNB1" s="499" t="str">
        <f t="shared" si="69"/>
        <v/>
      </c>
      <c r="FNC1" s="499" t="str">
        <f t="shared" si="69"/>
        <v/>
      </c>
      <c r="FND1" s="499" t="str">
        <f t="shared" si="69"/>
        <v/>
      </c>
      <c r="FNE1" s="499" t="str">
        <f t="shared" si="69"/>
        <v/>
      </c>
      <c r="FNF1" s="499" t="str">
        <f t="shared" si="69"/>
        <v/>
      </c>
      <c r="FNG1" s="499" t="str">
        <f t="shared" si="69"/>
        <v/>
      </c>
      <c r="FNH1" s="499" t="str">
        <f t="shared" si="69"/>
        <v/>
      </c>
      <c r="FNI1" s="499" t="str">
        <f t="shared" si="69"/>
        <v/>
      </c>
      <c r="FNJ1" s="499" t="str">
        <f t="shared" si="69"/>
        <v/>
      </c>
      <c r="FNK1" s="499" t="str">
        <f t="shared" si="69"/>
        <v/>
      </c>
      <c r="FNL1" s="499" t="str">
        <f t="shared" si="69"/>
        <v/>
      </c>
      <c r="FNM1" s="499" t="str">
        <f t="shared" si="69"/>
        <v/>
      </c>
      <c r="FNN1" s="499" t="str">
        <f t="shared" si="69"/>
        <v/>
      </c>
      <c r="FNO1" s="499" t="str">
        <f t="shared" si="69"/>
        <v/>
      </c>
      <c r="FNP1" s="499" t="str">
        <f t="shared" si="69"/>
        <v/>
      </c>
      <c r="FNQ1" s="499" t="str">
        <f t="shared" si="69"/>
        <v/>
      </c>
      <c r="FNR1" s="499" t="str">
        <f t="shared" si="69"/>
        <v/>
      </c>
      <c r="FNS1" s="499" t="str">
        <f t="shared" si="69"/>
        <v/>
      </c>
      <c r="FNT1" s="499" t="str">
        <f t="shared" si="69"/>
        <v/>
      </c>
      <c r="FNU1" s="499" t="str">
        <f t="shared" si="69"/>
        <v/>
      </c>
      <c r="FNV1" s="499" t="str">
        <f t="shared" si="69"/>
        <v/>
      </c>
      <c r="FNW1" s="499" t="str">
        <f t="shared" si="69"/>
        <v/>
      </c>
      <c r="FNX1" s="499" t="str">
        <f t="shared" si="69"/>
        <v/>
      </c>
      <c r="FNY1" s="499" t="str">
        <f t="shared" si="69"/>
        <v/>
      </c>
      <c r="FNZ1" s="499" t="str">
        <f t="shared" si="69"/>
        <v/>
      </c>
      <c r="FOA1" s="499" t="str">
        <f t="shared" si="69"/>
        <v/>
      </c>
      <c r="FOB1" s="499" t="str">
        <f t="shared" si="69"/>
        <v/>
      </c>
      <c r="FOC1" s="499" t="str">
        <f t="shared" si="69"/>
        <v/>
      </c>
      <c r="FOD1" s="499" t="str">
        <f t="shared" si="69"/>
        <v/>
      </c>
      <c r="FOE1" s="499" t="str">
        <f t="shared" ref="FOE1:FQP1" si="70">IF(FOE13^2*FOE12=0,
"",
FOE13^2*FOE12)</f>
        <v/>
      </c>
      <c r="FOF1" s="499" t="str">
        <f t="shared" si="70"/>
        <v/>
      </c>
      <c r="FOG1" s="499" t="str">
        <f t="shared" si="70"/>
        <v/>
      </c>
      <c r="FOH1" s="499" t="str">
        <f t="shared" si="70"/>
        <v/>
      </c>
      <c r="FOI1" s="499" t="str">
        <f t="shared" si="70"/>
        <v/>
      </c>
      <c r="FOJ1" s="499" t="str">
        <f t="shared" si="70"/>
        <v/>
      </c>
      <c r="FOK1" s="499" t="str">
        <f t="shared" si="70"/>
        <v/>
      </c>
      <c r="FOL1" s="499" t="str">
        <f t="shared" si="70"/>
        <v/>
      </c>
      <c r="FOM1" s="499" t="str">
        <f t="shared" si="70"/>
        <v/>
      </c>
      <c r="FON1" s="499" t="str">
        <f t="shared" si="70"/>
        <v/>
      </c>
      <c r="FOO1" s="499" t="str">
        <f t="shared" si="70"/>
        <v/>
      </c>
      <c r="FOP1" s="499" t="str">
        <f t="shared" si="70"/>
        <v/>
      </c>
      <c r="FOQ1" s="499" t="str">
        <f t="shared" si="70"/>
        <v/>
      </c>
      <c r="FOR1" s="499" t="str">
        <f t="shared" si="70"/>
        <v/>
      </c>
      <c r="FOS1" s="499" t="str">
        <f t="shared" si="70"/>
        <v/>
      </c>
      <c r="FOT1" s="499" t="str">
        <f t="shared" si="70"/>
        <v/>
      </c>
      <c r="FOU1" s="499" t="str">
        <f t="shared" si="70"/>
        <v/>
      </c>
      <c r="FOV1" s="499" t="str">
        <f t="shared" si="70"/>
        <v/>
      </c>
      <c r="FOW1" s="499" t="str">
        <f t="shared" si="70"/>
        <v/>
      </c>
      <c r="FOX1" s="499" t="str">
        <f t="shared" si="70"/>
        <v/>
      </c>
      <c r="FOY1" s="499" t="str">
        <f t="shared" si="70"/>
        <v/>
      </c>
      <c r="FOZ1" s="499" t="str">
        <f t="shared" si="70"/>
        <v/>
      </c>
      <c r="FPA1" s="499" t="str">
        <f t="shared" si="70"/>
        <v/>
      </c>
      <c r="FPB1" s="499" t="str">
        <f t="shared" si="70"/>
        <v/>
      </c>
      <c r="FPC1" s="499" t="str">
        <f t="shared" si="70"/>
        <v/>
      </c>
      <c r="FPD1" s="499" t="str">
        <f t="shared" si="70"/>
        <v/>
      </c>
      <c r="FPE1" s="499" t="str">
        <f t="shared" si="70"/>
        <v/>
      </c>
      <c r="FPF1" s="499" t="str">
        <f t="shared" si="70"/>
        <v/>
      </c>
      <c r="FPG1" s="499" t="str">
        <f t="shared" si="70"/>
        <v/>
      </c>
      <c r="FPH1" s="499" t="str">
        <f t="shared" si="70"/>
        <v/>
      </c>
      <c r="FPI1" s="499" t="str">
        <f t="shared" si="70"/>
        <v/>
      </c>
      <c r="FPJ1" s="499" t="str">
        <f t="shared" si="70"/>
        <v/>
      </c>
      <c r="FPK1" s="499" t="str">
        <f t="shared" si="70"/>
        <v/>
      </c>
      <c r="FPL1" s="499" t="str">
        <f t="shared" si="70"/>
        <v/>
      </c>
      <c r="FPM1" s="499" t="str">
        <f t="shared" si="70"/>
        <v/>
      </c>
      <c r="FPN1" s="499" t="str">
        <f t="shared" si="70"/>
        <v/>
      </c>
      <c r="FPO1" s="499" t="str">
        <f t="shared" si="70"/>
        <v/>
      </c>
      <c r="FPP1" s="499" t="str">
        <f t="shared" si="70"/>
        <v/>
      </c>
      <c r="FPQ1" s="499" t="str">
        <f t="shared" si="70"/>
        <v/>
      </c>
      <c r="FPR1" s="499" t="str">
        <f t="shared" si="70"/>
        <v/>
      </c>
      <c r="FPS1" s="499" t="str">
        <f t="shared" si="70"/>
        <v/>
      </c>
      <c r="FPT1" s="499" t="str">
        <f t="shared" si="70"/>
        <v/>
      </c>
      <c r="FPU1" s="499" t="str">
        <f t="shared" si="70"/>
        <v/>
      </c>
      <c r="FPV1" s="499" t="str">
        <f t="shared" si="70"/>
        <v/>
      </c>
      <c r="FPW1" s="499" t="str">
        <f t="shared" si="70"/>
        <v/>
      </c>
      <c r="FPX1" s="499" t="str">
        <f t="shared" si="70"/>
        <v/>
      </c>
      <c r="FPY1" s="499" t="str">
        <f t="shared" si="70"/>
        <v/>
      </c>
      <c r="FPZ1" s="499" t="str">
        <f t="shared" si="70"/>
        <v/>
      </c>
      <c r="FQA1" s="499" t="str">
        <f t="shared" si="70"/>
        <v/>
      </c>
      <c r="FQB1" s="499" t="str">
        <f t="shared" si="70"/>
        <v/>
      </c>
      <c r="FQC1" s="499" t="str">
        <f t="shared" si="70"/>
        <v/>
      </c>
      <c r="FQD1" s="499" t="str">
        <f t="shared" si="70"/>
        <v/>
      </c>
      <c r="FQE1" s="499" t="str">
        <f t="shared" si="70"/>
        <v/>
      </c>
      <c r="FQF1" s="499" t="str">
        <f t="shared" si="70"/>
        <v/>
      </c>
      <c r="FQG1" s="499" t="str">
        <f t="shared" si="70"/>
        <v/>
      </c>
      <c r="FQH1" s="499" t="str">
        <f t="shared" si="70"/>
        <v/>
      </c>
      <c r="FQI1" s="499" t="str">
        <f t="shared" si="70"/>
        <v/>
      </c>
      <c r="FQJ1" s="499" t="str">
        <f t="shared" si="70"/>
        <v/>
      </c>
      <c r="FQK1" s="499" t="str">
        <f t="shared" si="70"/>
        <v/>
      </c>
      <c r="FQL1" s="499" t="str">
        <f t="shared" si="70"/>
        <v/>
      </c>
      <c r="FQM1" s="499" t="str">
        <f t="shared" si="70"/>
        <v/>
      </c>
      <c r="FQN1" s="499" t="str">
        <f t="shared" si="70"/>
        <v/>
      </c>
      <c r="FQO1" s="499" t="str">
        <f t="shared" si="70"/>
        <v/>
      </c>
      <c r="FQP1" s="499" t="str">
        <f t="shared" si="70"/>
        <v/>
      </c>
      <c r="FQQ1" s="499" t="str">
        <f t="shared" ref="FQQ1:FTB1" si="71">IF(FQQ13^2*FQQ12=0,
"",
FQQ13^2*FQQ12)</f>
        <v/>
      </c>
      <c r="FQR1" s="499" t="str">
        <f t="shared" si="71"/>
        <v/>
      </c>
      <c r="FQS1" s="499" t="str">
        <f t="shared" si="71"/>
        <v/>
      </c>
      <c r="FQT1" s="499" t="str">
        <f t="shared" si="71"/>
        <v/>
      </c>
      <c r="FQU1" s="499" t="str">
        <f t="shared" si="71"/>
        <v/>
      </c>
      <c r="FQV1" s="499" t="str">
        <f t="shared" si="71"/>
        <v/>
      </c>
      <c r="FQW1" s="499" t="str">
        <f t="shared" si="71"/>
        <v/>
      </c>
      <c r="FQX1" s="499" t="str">
        <f t="shared" si="71"/>
        <v/>
      </c>
      <c r="FQY1" s="499" t="str">
        <f t="shared" si="71"/>
        <v/>
      </c>
      <c r="FQZ1" s="499" t="str">
        <f t="shared" si="71"/>
        <v/>
      </c>
      <c r="FRA1" s="499" t="str">
        <f t="shared" si="71"/>
        <v/>
      </c>
      <c r="FRB1" s="499" t="str">
        <f t="shared" si="71"/>
        <v/>
      </c>
      <c r="FRC1" s="499" t="str">
        <f t="shared" si="71"/>
        <v/>
      </c>
      <c r="FRD1" s="499" t="str">
        <f t="shared" si="71"/>
        <v/>
      </c>
      <c r="FRE1" s="499" t="str">
        <f t="shared" si="71"/>
        <v/>
      </c>
      <c r="FRF1" s="499" t="str">
        <f t="shared" si="71"/>
        <v/>
      </c>
      <c r="FRG1" s="499" t="str">
        <f t="shared" si="71"/>
        <v/>
      </c>
      <c r="FRH1" s="499" t="str">
        <f t="shared" si="71"/>
        <v/>
      </c>
      <c r="FRI1" s="499" t="str">
        <f t="shared" si="71"/>
        <v/>
      </c>
      <c r="FRJ1" s="499" t="str">
        <f t="shared" si="71"/>
        <v/>
      </c>
      <c r="FRK1" s="499" t="str">
        <f t="shared" si="71"/>
        <v/>
      </c>
      <c r="FRL1" s="499" t="str">
        <f t="shared" si="71"/>
        <v/>
      </c>
      <c r="FRM1" s="499" t="str">
        <f t="shared" si="71"/>
        <v/>
      </c>
      <c r="FRN1" s="499" t="str">
        <f t="shared" si="71"/>
        <v/>
      </c>
      <c r="FRO1" s="499" t="str">
        <f t="shared" si="71"/>
        <v/>
      </c>
      <c r="FRP1" s="499" t="str">
        <f t="shared" si="71"/>
        <v/>
      </c>
      <c r="FRQ1" s="499" t="str">
        <f t="shared" si="71"/>
        <v/>
      </c>
      <c r="FRR1" s="499" t="str">
        <f t="shared" si="71"/>
        <v/>
      </c>
      <c r="FRS1" s="499" t="str">
        <f t="shared" si="71"/>
        <v/>
      </c>
      <c r="FRT1" s="499" t="str">
        <f t="shared" si="71"/>
        <v/>
      </c>
      <c r="FRU1" s="499" t="str">
        <f t="shared" si="71"/>
        <v/>
      </c>
      <c r="FRV1" s="499" t="str">
        <f t="shared" si="71"/>
        <v/>
      </c>
      <c r="FRW1" s="499" t="str">
        <f t="shared" si="71"/>
        <v/>
      </c>
      <c r="FRX1" s="499" t="str">
        <f t="shared" si="71"/>
        <v/>
      </c>
      <c r="FRY1" s="499" t="str">
        <f t="shared" si="71"/>
        <v/>
      </c>
      <c r="FRZ1" s="499" t="str">
        <f t="shared" si="71"/>
        <v/>
      </c>
      <c r="FSA1" s="499" t="str">
        <f t="shared" si="71"/>
        <v/>
      </c>
      <c r="FSB1" s="499" t="str">
        <f t="shared" si="71"/>
        <v/>
      </c>
      <c r="FSC1" s="499" t="str">
        <f t="shared" si="71"/>
        <v/>
      </c>
      <c r="FSD1" s="499" t="str">
        <f t="shared" si="71"/>
        <v/>
      </c>
      <c r="FSE1" s="499" t="str">
        <f t="shared" si="71"/>
        <v/>
      </c>
      <c r="FSF1" s="499" t="str">
        <f t="shared" si="71"/>
        <v/>
      </c>
      <c r="FSG1" s="499" t="str">
        <f t="shared" si="71"/>
        <v/>
      </c>
      <c r="FSH1" s="499" t="str">
        <f t="shared" si="71"/>
        <v/>
      </c>
      <c r="FSI1" s="499" t="str">
        <f t="shared" si="71"/>
        <v/>
      </c>
      <c r="FSJ1" s="499" t="str">
        <f t="shared" si="71"/>
        <v/>
      </c>
      <c r="FSK1" s="499" t="str">
        <f t="shared" si="71"/>
        <v/>
      </c>
      <c r="FSL1" s="499" t="str">
        <f t="shared" si="71"/>
        <v/>
      </c>
      <c r="FSM1" s="499" t="str">
        <f t="shared" si="71"/>
        <v/>
      </c>
      <c r="FSN1" s="499" t="str">
        <f t="shared" si="71"/>
        <v/>
      </c>
      <c r="FSO1" s="499" t="str">
        <f t="shared" si="71"/>
        <v/>
      </c>
      <c r="FSP1" s="499" t="str">
        <f t="shared" si="71"/>
        <v/>
      </c>
      <c r="FSQ1" s="499" t="str">
        <f t="shared" si="71"/>
        <v/>
      </c>
      <c r="FSR1" s="499" t="str">
        <f t="shared" si="71"/>
        <v/>
      </c>
      <c r="FSS1" s="499" t="str">
        <f t="shared" si="71"/>
        <v/>
      </c>
      <c r="FST1" s="499" t="str">
        <f t="shared" si="71"/>
        <v/>
      </c>
      <c r="FSU1" s="499" t="str">
        <f t="shared" si="71"/>
        <v/>
      </c>
      <c r="FSV1" s="499" t="str">
        <f t="shared" si="71"/>
        <v/>
      </c>
      <c r="FSW1" s="499" t="str">
        <f t="shared" si="71"/>
        <v/>
      </c>
      <c r="FSX1" s="499" t="str">
        <f t="shared" si="71"/>
        <v/>
      </c>
      <c r="FSY1" s="499" t="str">
        <f t="shared" si="71"/>
        <v/>
      </c>
      <c r="FSZ1" s="499" t="str">
        <f t="shared" si="71"/>
        <v/>
      </c>
      <c r="FTA1" s="499" t="str">
        <f t="shared" si="71"/>
        <v/>
      </c>
      <c r="FTB1" s="499" t="str">
        <f t="shared" si="71"/>
        <v/>
      </c>
      <c r="FTC1" s="499" t="str">
        <f t="shared" ref="FTC1:FVN1" si="72">IF(FTC13^2*FTC12=0,
"",
FTC13^2*FTC12)</f>
        <v/>
      </c>
      <c r="FTD1" s="499" t="str">
        <f t="shared" si="72"/>
        <v/>
      </c>
      <c r="FTE1" s="499" t="str">
        <f t="shared" si="72"/>
        <v/>
      </c>
      <c r="FTF1" s="499" t="str">
        <f t="shared" si="72"/>
        <v/>
      </c>
      <c r="FTG1" s="499" t="str">
        <f t="shared" si="72"/>
        <v/>
      </c>
      <c r="FTH1" s="499" t="str">
        <f t="shared" si="72"/>
        <v/>
      </c>
      <c r="FTI1" s="499" t="str">
        <f t="shared" si="72"/>
        <v/>
      </c>
      <c r="FTJ1" s="499" t="str">
        <f t="shared" si="72"/>
        <v/>
      </c>
      <c r="FTK1" s="499" t="str">
        <f t="shared" si="72"/>
        <v/>
      </c>
      <c r="FTL1" s="499" t="str">
        <f t="shared" si="72"/>
        <v/>
      </c>
      <c r="FTM1" s="499" t="str">
        <f t="shared" si="72"/>
        <v/>
      </c>
      <c r="FTN1" s="499" t="str">
        <f t="shared" si="72"/>
        <v/>
      </c>
      <c r="FTO1" s="499" t="str">
        <f t="shared" si="72"/>
        <v/>
      </c>
      <c r="FTP1" s="499" t="str">
        <f t="shared" si="72"/>
        <v/>
      </c>
      <c r="FTQ1" s="499" t="str">
        <f t="shared" si="72"/>
        <v/>
      </c>
      <c r="FTR1" s="499" t="str">
        <f t="shared" si="72"/>
        <v/>
      </c>
      <c r="FTS1" s="499" t="str">
        <f t="shared" si="72"/>
        <v/>
      </c>
      <c r="FTT1" s="499" t="str">
        <f t="shared" si="72"/>
        <v/>
      </c>
      <c r="FTU1" s="499" t="str">
        <f t="shared" si="72"/>
        <v/>
      </c>
      <c r="FTV1" s="499" t="str">
        <f t="shared" si="72"/>
        <v/>
      </c>
      <c r="FTW1" s="499" t="str">
        <f t="shared" si="72"/>
        <v/>
      </c>
      <c r="FTX1" s="499" t="str">
        <f t="shared" si="72"/>
        <v/>
      </c>
      <c r="FTY1" s="499" t="str">
        <f t="shared" si="72"/>
        <v/>
      </c>
      <c r="FTZ1" s="499" t="str">
        <f t="shared" si="72"/>
        <v/>
      </c>
      <c r="FUA1" s="499" t="str">
        <f t="shared" si="72"/>
        <v/>
      </c>
      <c r="FUB1" s="499" t="str">
        <f t="shared" si="72"/>
        <v/>
      </c>
      <c r="FUC1" s="499" t="str">
        <f t="shared" si="72"/>
        <v/>
      </c>
      <c r="FUD1" s="499" t="str">
        <f t="shared" si="72"/>
        <v/>
      </c>
      <c r="FUE1" s="499" t="str">
        <f t="shared" si="72"/>
        <v/>
      </c>
      <c r="FUF1" s="499" t="str">
        <f t="shared" si="72"/>
        <v/>
      </c>
      <c r="FUG1" s="499" t="str">
        <f t="shared" si="72"/>
        <v/>
      </c>
      <c r="FUH1" s="499" t="str">
        <f t="shared" si="72"/>
        <v/>
      </c>
      <c r="FUI1" s="499" t="str">
        <f t="shared" si="72"/>
        <v/>
      </c>
      <c r="FUJ1" s="499" t="str">
        <f t="shared" si="72"/>
        <v/>
      </c>
      <c r="FUK1" s="499" t="str">
        <f t="shared" si="72"/>
        <v/>
      </c>
      <c r="FUL1" s="499" t="str">
        <f t="shared" si="72"/>
        <v/>
      </c>
      <c r="FUM1" s="499" t="str">
        <f t="shared" si="72"/>
        <v/>
      </c>
      <c r="FUN1" s="499" t="str">
        <f t="shared" si="72"/>
        <v/>
      </c>
      <c r="FUO1" s="499" t="str">
        <f t="shared" si="72"/>
        <v/>
      </c>
      <c r="FUP1" s="499" t="str">
        <f t="shared" si="72"/>
        <v/>
      </c>
      <c r="FUQ1" s="499" t="str">
        <f t="shared" si="72"/>
        <v/>
      </c>
      <c r="FUR1" s="499" t="str">
        <f t="shared" si="72"/>
        <v/>
      </c>
      <c r="FUS1" s="499" t="str">
        <f t="shared" si="72"/>
        <v/>
      </c>
      <c r="FUT1" s="499" t="str">
        <f t="shared" si="72"/>
        <v/>
      </c>
      <c r="FUU1" s="499" t="str">
        <f t="shared" si="72"/>
        <v/>
      </c>
      <c r="FUV1" s="499" t="str">
        <f t="shared" si="72"/>
        <v/>
      </c>
      <c r="FUW1" s="499" t="str">
        <f t="shared" si="72"/>
        <v/>
      </c>
      <c r="FUX1" s="499" t="str">
        <f t="shared" si="72"/>
        <v/>
      </c>
      <c r="FUY1" s="499" t="str">
        <f t="shared" si="72"/>
        <v/>
      </c>
      <c r="FUZ1" s="499" t="str">
        <f t="shared" si="72"/>
        <v/>
      </c>
      <c r="FVA1" s="499" t="str">
        <f t="shared" si="72"/>
        <v/>
      </c>
      <c r="FVB1" s="499" t="str">
        <f t="shared" si="72"/>
        <v/>
      </c>
      <c r="FVC1" s="499" t="str">
        <f t="shared" si="72"/>
        <v/>
      </c>
      <c r="FVD1" s="499" t="str">
        <f t="shared" si="72"/>
        <v/>
      </c>
      <c r="FVE1" s="499" t="str">
        <f t="shared" si="72"/>
        <v/>
      </c>
      <c r="FVF1" s="499" t="str">
        <f t="shared" si="72"/>
        <v/>
      </c>
      <c r="FVG1" s="499" t="str">
        <f t="shared" si="72"/>
        <v/>
      </c>
      <c r="FVH1" s="499" t="str">
        <f t="shared" si="72"/>
        <v/>
      </c>
      <c r="FVI1" s="499" t="str">
        <f t="shared" si="72"/>
        <v/>
      </c>
      <c r="FVJ1" s="499" t="str">
        <f t="shared" si="72"/>
        <v/>
      </c>
      <c r="FVK1" s="499" t="str">
        <f t="shared" si="72"/>
        <v/>
      </c>
      <c r="FVL1" s="499" t="str">
        <f t="shared" si="72"/>
        <v/>
      </c>
      <c r="FVM1" s="499" t="str">
        <f t="shared" si="72"/>
        <v/>
      </c>
      <c r="FVN1" s="499" t="str">
        <f t="shared" si="72"/>
        <v/>
      </c>
      <c r="FVO1" s="499" t="str">
        <f t="shared" ref="FVO1:FXZ1" si="73">IF(FVO13^2*FVO12=0,
"",
FVO13^2*FVO12)</f>
        <v/>
      </c>
      <c r="FVP1" s="499" t="str">
        <f t="shared" si="73"/>
        <v/>
      </c>
      <c r="FVQ1" s="499" t="str">
        <f t="shared" si="73"/>
        <v/>
      </c>
      <c r="FVR1" s="499" t="str">
        <f t="shared" si="73"/>
        <v/>
      </c>
      <c r="FVS1" s="499" t="str">
        <f t="shared" si="73"/>
        <v/>
      </c>
      <c r="FVT1" s="499" t="str">
        <f t="shared" si="73"/>
        <v/>
      </c>
      <c r="FVU1" s="499" t="str">
        <f t="shared" si="73"/>
        <v/>
      </c>
      <c r="FVV1" s="499" t="str">
        <f t="shared" si="73"/>
        <v/>
      </c>
      <c r="FVW1" s="499" t="str">
        <f t="shared" si="73"/>
        <v/>
      </c>
      <c r="FVX1" s="499" t="str">
        <f t="shared" si="73"/>
        <v/>
      </c>
      <c r="FVY1" s="499" t="str">
        <f t="shared" si="73"/>
        <v/>
      </c>
      <c r="FVZ1" s="499" t="str">
        <f t="shared" si="73"/>
        <v/>
      </c>
      <c r="FWA1" s="499" t="str">
        <f t="shared" si="73"/>
        <v/>
      </c>
      <c r="FWB1" s="499" t="str">
        <f t="shared" si="73"/>
        <v/>
      </c>
      <c r="FWC1" s="499" t="str">
        <f t="shared" si="73"/>
        <v/>
      </c>
      <c r="FWD1" s="499" t="str">
        <f t="shared" si="73"/>
        <v/>
      </c>
      <c r="FWE1" s="499" t="str">
        <f t="shared" si="73"/>
        <v/>
      </c>
      <c r="FWF1" s="499" t="str">
        <f t="shared" si="73"/>
        <v/>
      </c>
      <c r="FWG1" s="499" t="str">
        <f t="shared" si="73"/>
        <v/>
      </c>
      <c r="FWH1" s="499" t="str">
        <f t="shared" si="73"/>
        <v/>
      </c>
      <c r="FWI1" s="499" t="str">
        <f t="shared" si="73"/>
        <v/>
      </c>
      <c r="FWJ1" s="499" t="str">
        <f t="shared" si="73"/>
        <v/>
      </c>
      <c r="FWK1" s="499" t="str">
        <f t="shared" si="73"/>
        <v/>
      </c>
      <c r="FWL1" s="499" t="str">
        <f t="shared" si="73"/>
        <v/>
      </c>
      <c r="FWM1" s="499" t="str">
        <f t="shared" si="73"/>
        <v/>
      </c>
      <c r="FWN1" s="499" t="str">
        <f t="shared" si="73"/>
        <v/>
      </c>
      <c r="FWO1" s="499" t="str">
        <f t="shared" si="73"/>
        <v/>
      </c>
      <c r="FWP1" s="499" t="str">
        <f t="shared" si="73"/>
        <v/>
      </c>
      <c r="FWQ1" s="499" t="str">
        <f t="shared" si="73"/>
        <v/>
      </c>
      <c r="FWR1" s="499" t="str">
        <f t="shared" si="73"/>
        <v/>
      </c>
      <c r="FWS1" s="499" t="str">
        <f t="shared" si="73"/>
        <v/>
      </c>
      <c r="FWT1" s="499" t="str">
        <f t="shared" si="73"/>
        <v/>
      </c>
      <c r="FWU1" s="499" t="str">
        <f t="shared" si="73"/>
        <v/>
      </c>
      <c r="FWV1" s="499" t="str">
        <f t="shared" si="73"/>
        <v/>
      </c>
      <c r="FWW1" s="499" t="str">
        <f t="shared" si="73"/>
        <v/>
      </c>
      <c r="FWX1" s="499" t="str">
        <f t="shared" si="73"/>
        <v/>
      </c>
      <c r="FWY1" s="499" t="str">
        <f t="shared" si="73"/>
        <v/>
      </c>
      <c r="FWZ1" s="499" t="str">
        <f t="shared" si="73"/>
        <v/>
      </c>
      <c r="FXA1" s="499" t="str">
        <f t="shared" si="73"/>
        <v/>
      </c>
      <c r="FXB1" s="499" t="str">
        <f t="shared" si="73"/>
        <v/>
      </c>
      <c r="FXC1" s="499" t="str">
        <f t="shared" si="73"/>
        <v/>
      </c>
      <c r="FXD1" s="499" t="str">
        <f t="shared" si="73"/>
        <v/>
      </c>
      <c r="FXE1" s="499" t="str">
        <f t="shared" si="73"/>
        <v/>
      </c>
      <c r="FXF1" s="499" t="str">
        <f t="shared" si="73"/>
        <v/>
      </c>
      <c r="FXG1" s="499" t="str">
        <f t="shared" si="73"/>
        <v/>
      </c>
      <c r="FXH1" s="499" t="str">
        <f t="shared" si="73"/>
        <v/>
      </c>
      <c r="FXI1" s="499" t="str">
        <f t="shared" si="73"/>
        <v/>
      </c>
      <c r="FXJ1" s="499" t="str">
        <f t="shared" si="73"/>
        <v/>
      </c>
      <c r="FXK1" s="499" t="str">
        <f t="shared" si="73"/>
        <v/>
      </c>
      <c r="FXL1" s="499" t="str">
        <f t="shared" si="73"/>
        <v/>
      </c>
      <c r="FXM1" s="499" t="str">
        <f t="shared" si="73"/>
        <v/>
      </c>
      <c r="FXN1" s="499" t="str">
        <f t="shared" si="73"/>
        <v/>
      </c>
      <c r="FXO1" s="499" t="str">
        <f t="shared" si="73"/>
        <v/>
      </c>
      <c r="FXP1" s="499" t="str">
        <f t="shared" si="73"/>
        <v/>
      </c>
      <c r="FXQ1" s="499" t="str">
        <f t="shared" si="73"/>
        <v/>
      </c>
      <c r="FXR1" s="499" t="str">
        <f t="shared" si="73"/>
        <v/>
      </c>
      <c r="FXS1" s="499" t="str">
        <f t="shared" si="73"/>
        <v/>
      </c>
      <c r="FXT1" s="499" t="str">
        <f t="shared" si="73"/>
        <v/>
      </c>
      <c r="FXU1" s="499" t="str">
        <f t="shared" si="73"/>
        <v/>
      </c>
      <c r="FXV1" s="499" t="str">
        <f t="shared" si="73"/>
        <v/>
      </c>
      <c r="FXW1" s="499" t="str">
        <f t="shared" si="73"/>
        <v/>
      </c>
      <c r="FXX1" s="499" t="str">
        <f t="shared" si="73"/>
        <v/>
      </c>
      <c r="FXY1" s="499" t="str">
        <f t="shared" si="73"/>
        <v/>
      </c>
      <c r="FXZ1" s="499" t="str">
        <f t="shared" si="73"/>
        <v/>
      </c>
      <c r="FYA1" s="499" t="str">
        <f t="shared" ref="FYA1:GAL1" si="74">IF(FYA13^2*FYA12=0,
"",
FYA13^2*FYA12)</f>
        <v/>
      </c>
      <c r="FYB1" s="499" t="str">
        <f t="shared" si="74"/>
        <v/>
      </c>
      <c r="FYC1" s="499" t="str">
        <f t="shared" si="74"/>
        <v/>
      </c>
      <c r="FYD1" s="499" t="str">
        <f t="shared" si="74"/>
        <v/>
      </c>
      <c r="FYE1" s="499" t="str">
        <f t="shared" si="74"/>
        <v/>
      </c>
      <c r="FYF1" s="499" t="str">
        <f t="shared" si="74"/>
        <v/>
      </c>
      <c r="FYG1" s="499" t="str">
        <f t="shared" si="74"/>
        <v/>
      </c>
      <c r="FYH1" s="499" t="str">
        <f t="shared" si="74"/>
        <v/>
      </c>
      <c r="FYI1" s="499" t="str">
        <f t="shared" si="74"/>
        <v/>
      </c>
      <c r="FYJ1" s="499" t="str">
        <f t="shared" si="74"/>
        <v/>
      </c>
      <c r="FYK1" s="499" t="str">
        <f t="shared" si="74"/>
        <v/>
      </c>
      <c r="FYL1" s="499" t="str">
        <f t="shared" si="74"/>
        <v/>
      </c>
      <c r="FYM1" s="499" t="str">
        <f t="shared" si="74"/>
        <v/>
      </c>
      <c r="FYN1" s="499" t="str">
        <f t="shared" si="74"/>
        <v/>
      </c>
      <c r="FYO1" s="499" t="str">
        <f t="shared" si="74"/>
        <v/>
      </c>
      <c r="FYP1" s="499" t="str">
        <f t="shared" si="74"/>
        <v/>
      </c>
      <c r="FYQ1" s="499" t="str">
        <f t="shared" si="74"/>
        <v/>
      </c>
      <c r="FYR1" s="499" t="str">
        <f t="shared" si="74"/>
        <v/>
      </c>
      <c r="FYS1" s="499" t="str">
        <f t="shared" si="74"/>
        <v/>
      </c>
      <c r="FYT1" s="499" t="str">
        <f t="shared" si="74"/>
        <v/>
      </c>
      <c r="FYU1" s="499" t="str">
        <f t="shared" si="74"/>
        <v/>
      </c>
      <c r="FYV1" s="499" t="str">
        <f t="shared" si="74"/>
        <v/>
      </c>
      <c r="FYW1" s="499" t="str">
        <f t="shared" si="74"/>
        <v/>
      </c>
      <c r="FYX1" s="499" t="str">
        <f t="shared" si="74"/>
        <v/>
      </c>
      <c r="FYY1" s="499" t="str">
        <f t="shared" si="74"/>
        <v/>
      </c>
      <c r="FYZ1" s="499" t="str">
        <f t="shared" si="74"/>
        <v/>
      </c>
      <c r="FZA1" s="499" t="str">
        <f t="shared" si="74"/>
        <v/>
      </c>
      <c r="FZB1" s="499" t="str">
        <f t="shared" si="74"/>
        <v/>
      </c>
      <c r="FZC1" s="499" t="str">
        <f t="shared" si="74"/>
        <v/>
      </c>
      <c r="FZD1" s="499" t="str">
        <f t="shared" si="74"/>
        <v/>
      </c>
      <c r="FZE1" s="499" t="str">
        <f t="shared" si="74"/>
        <v/>
      </c>
      <c r="FZF1" s="499" t="str">
        <f t="shared" si="74"/>
        <v/>
      </c>
      <c r="FZG1" s="499" t="str">
        <f t="shared" si="74"/>
        <v/>
      </c>
      <c r="FZH1" s="499" t="str">
        <f t="shared" si="74"/>
        <v/>
      </c>
      <c r="FZI1" s="499" t="str">
        <f t="shared" si="74"/>
        <v/>
      </c>
      <c r="FZJ1" s="499" t="str">
        <f t="shared" si="74"/>
        <v/>
      </c>
      <c r="FZK1" s="499" t="str">
        <f t="shared" si="74"/>
        <v/>
      </c>
      <c r="FZL1" s="499" t="str">
        <f t="shared" si="74"/>
        <v/>
      </c>
      <c r="FZM1" s="499" t="str">
        <f t="shared" si="74"/>
        <v/>
      </c>
      <c r="FZN1" s="499" t="str">
        <f t="shared" si="74"/>
        <v/>
      </c>
      <c r="FZO1" s="499" t="str">
        <f t="shared" si="74"/>
        <v/>
      </c>
      <c r="FZP1" s="499" t="str">
        <f t="shared" si="74"/>
        <v/>
      </c>
      <c r="FZQ1" s="499" t="str">
        <f t="shared" si="74"/>
        <v/>
      </c>
      <c r="FZR1" s="499" t="str">
        <f t="shared" si="74"/>
        <v/>
      </c>
      <c r="FZS1" s="499" t="str">
        <f t="shared" si="74"/>
        <v/>
      </c>
      <c r="FZT1" s="499" t="str">
        <f t="shared" si="74"/>
        <v/>
      </c>
      <c r="FZU1" s="499" t="str">
        <f t="shared" si="74"/>
        <v/>
      </c>
      <c r="FZV1" s="499" t="str">
        <f t="shared" si="74"/>
        <v/>
      </c>
      <c r="FZW1" s="499" t="str">
        <f t="shared" si="74"/>
        <v/>
      </c>
      <c r="FZX1" s="499" t="str">
        <f t="shared" si="74"/>
        <v/>
      </c>
      <c r="FZY1" s="499" t="str">
        <f t="shared" si="74"/>
        <v/>
      </c>
      <c r="FZZ1" s="499" t="str">
        <f t="shared" si="74"/>
        <v/>
      </c>
      <c r="GAA1" s="499" t="str">
        <f t="shared" si="74"/>
        <v/>
      </c>
      <c r="GAB1" s="499" t="str">
        <f t="shared" si="74"/>
        <v/>
      </c>
      <c r="GAC1" s="499" t="str">
        <f t="shared" si="74"/>
        <v/>
      </c>
      <c r="GAD1" s="499" t="str">
        <f t="shared" si="74"/>
        <v/>
      </c>
      <c r="GAE1" s="499" t="str">
        <f t="shared" si="74"/>
        <v/>
      </c>
      <c r="GAF1" s="499" t="str">
        <f t="shared" si="74"/>
        <v/>
      </c>
      <c r="GAG1" s="499" t="str">
        <f t="shared" si="74"/>
        <v/>
      </c>
      <c r="GAH1" s="499" t="str">
        <f t="shared" si="74"/>
        <v/>
      </c>
      <c r="GAI1" s="499" t="str">
        <f t="shared" si="74"/>
        <v/>
      </c>
      <c r="GAJ1" s="499" t="str">
        <f t="shared" si="74"/>
        <v/>
      </c>
      <c r="GAK1" s="499" t="str">
        <f t="shared" si="74"/>
        <v/>
      </c>
      <c r="GAL1" s="499" t="str">
        <f t="shared" si="74"/>
        <v/>
      </c>
      <c r="GAM1" s="499" t="str">
        <f t="shared" ref="GAM1:GCX1" si="75">IF(GAM13^2*GAM12=0,
"",
GAM13^2*GAM12)</f>
        <v/>
      </c>
      <c r="GAN1" s="499" t="str">
        <f t="shared" si="75"/>
        <v/>
      </c>
      <c r="GAO1" s="499" t="str">
        <f t="shared" si="75"/>
        <v/>
      </c>
      <c r="GAP1" s="499" t="str">
        <f t="shared" si="75"/>
        <v/>
      </c>
      <c r="GAQ1" s="499" t="str">
        <f t="shared" si="75"/>
        <v/>
      </c>
      <c r="GAR1" s="499" t="str">
        <f t="shared" si="75"/>
        <v/>
      </c>
      <c r="GAS1" s="499" t="str">
        <f t="shared" si="75"/>
        <v/>
      </c>
      <c r="GAT1" s="499" t="str">
        <f t="shared" si="75"/>
        <v/>
      </c>
      <c r="GAU1" s="499" t="str">
        <f t="shared" si="75"/>
        <v/>
      </c>
      <c r="GAV1" s="499" t="str">
        <f t="shared" si="75"/>
        <v/>
      </c>
      <c r="GAW1" s="499" t="str">
        <f t="shared" si="75"/>
        <v/>
      </c>
      <c r="GAX1" s="499" t="str">
        <f t="shared" si="75"/>
        <v/>
      </c>
      <c r="GAY1" s="499" t="str">
        <f t="shared" si="75"/>
        <v/>
      </c>
      <c r="GAZ1" s="499" t="str">
        <f t="shared" si="75"/>
        <v/>
      </c>
      <c r="GBA1" s="499" t="str">
        <f t="shared" si="75"/>
        <v/>
      </c>
      <c r="GBB1" s="499" t="str">
        <f t="shared" si="75"/>
        <v/>
      </c>
      <c r="GBC1" s="499" t="str">
        <f t="shared" si="75"/>
        <v/>
      </c>
      <c r="GBD1" s="499" t="str">
        <f t="shared" si="75"/>
        <v/>
      </c>
      <c r="GBE1" s="499" t="str">
        <f t="shared" si="75"/>
        <v/>
      </c>
      <c r="GBF1" s="499" t="str">
        <f t="shared" si="75"/>
        <v/>
      </c>
      <c r="GBG1" s="499" t="str">
        <f t="shared" si="75"/>
        <v/>
      </c>
      <c r="GBH1" s="499" t="str">
        <f t="shared" si="75"/>
        <v/>
      </c>
      <c r="GBI1" s="499" t="str">
        <f t="shared" si="75"/>
        <v/>
      </c>
      <c r="GBJ1" s="499" t="str">
        <f t="shared" si="75"/>
        <v/>
      </c>
      <c r="GBK1" s="499" t="str">
        <f t="shared" si="75"/>
        <v/>
      </c>
      <c r="GBL1" s="499" t="str">
        <f t="shared" si="75"/>
        <v/>
      </c>
      <c r="GBM1" s="499" t="str">
        <f t="shared" si="75"/>
        <v/>
      </c>
      <c r="GBN1" s="499" t="str">
        <f t="shared" si="75"/>
        <v/>
      </c>
      <c r="GBO1" s="499" t="str">
        <f t="shared" si="75"/>
        <v/>
      </c>
      <c r="GBP1" s="499" t="str">
        <f t="shared" si="75"/>
        <v/>
      </c>
      <c r="GBQ1" s="499" t="str">
        <f t="shared" si="75"/>
        <v/>
      </c>
      <c r="GBR1" s="499" t="str">
        <f t="shared" si="75"/>
        <v/>
      </c>
      <c r="GBS1" s="499" t="str">
        <f t="shared" si="75"/>
        <v/>
      </c>
      <c r="GBT1" s="499" t="str">
        <f t="shared" si="75"/>
        <v/>
      </c>
      <c r="GBU1" s="499" t="str">
        <f t="shared" si="75"/>
        <v/>
      </c>
      <c r="GBV1" s="499" t="str">
        <f t="shared" si="75"/>
        <v/>
      </c>
      <c r="GBW1" s="499" t="str">
        <f t="shared" si="75"/>
        <v/>
      </c>
      <c r="GBX1" s="499" t="str">
        <f t="shared" si="75"/>
        <v/>
      </c>
      <c r="GBY1" s="499" t="str">
        <f t="shared" si="75"/>
        <v/>
      </c>
      <c r="GBZ1" s="499" t="str">
        <f t="shared" si="75"/>
        <v/>
      </c>
      <c r="GCA1" s="499" t="str">
        <f t="shared" si="75"/>
        <v/>
      </c>
      <c r="GCB1" s="499" t="str">
        <f t="shared" si="75"/>
        <v/>
      </c>
      <c r="GCC1" s="499" t="str">
        <f t="shared" si="75"/>
        <v/>
      </c>
      <c r="GCD1" s="499" t="str">
        <f t="shared" si="75"/>
        <v/>
      </c>
      <c r="GCE1" s="499" t="str">
        <f t="shared" si="75"/>
        <v/>
      </c>
      <c r="GCF1" s="499" t="str">
        <f t="shared" si="75"/>
        <v/>
      </c>
      <c r="GCG1" s="499" t="str">
        <f t="shared" si="75"/>
        <v/>
      </c>
      <c r="GCH1" s="499" t="str">
        <f t="shared" si="75"/>
        <v/>
      </c>
      <c r="GCI1" s="499" t="str">
        <f t="shared" si="75"/>
        <v/>
      </c>
      <c r="GCJ1" s="499" t="str">
        <f t="shared" si="75"/>
        <v/>
      </c>
      <c r="GCK1" s="499" t="str">
        <f t="shared" si="75"/>
        <v/>
      </c>
      <c r="GCL1" s="499" t="str">
        <f t="shared" si="75"/>
        <v/>
      </c>
      <c r="GCM1" s="499" t="str">
        <f t="shared" si="75"/>
        <v/>
      </c>
      <c r="GCN1" s="499" t="str">
        <f t="shared" si="75"/>
        <v/>
      </c>
      <c r="GCO1" s="499" t="str">
        <f t="shared" si="75"/>
        <v/>
      </c>
      <c r="GCP1" s="499" t="str">
        <f t="shared" si="75"/>
        <v/>
      </c>
      <c r="GCQ1" s="499" t="str">
        <f t="shared" si="75"/>
        <v/>
      </c>
      <c r="GCR1" s="499" t="str">
        <f t="shared" si="75"/>
        <v/>
      </c>
      <c r="GCS1" s="499" t="str">
        <f t="shared" si="75"/>
        <v/>
      </c>
      <c r="GCT1" s="499" t="str">
        <f t="shared" si="75"/>
        <v/>
      </c>
      <c r="GCU1" s="499" t="str">
        <f t="shared" si="75"/>
        <v/>
      </c>
      <c r="GCV1" s="499" t="str">
        <f t="shared" si="75"/>
        <v/>
      </c>
      <c r="GCW1" s="499" t="str">
        <f t="shared" si="75"/>
        <v/>
      </c>
      <c r="GCX1" s="499" t="str">
        <f t="shared" si="75"/>
        <v/>
      </c>
      <c r="GCY1" s="499" t="str">
        <f t="shared" ref="GCY1:GFJ1" si="76">IF(GCY13^2*GCY12=0,
"",
GCY13^2*GCY12)</f>
        <v/>
      </c>
      <c r="GCZ1" s="499" t="str">
        <f t="shared" si="76"/>
        <v/>
      </c>
      <c r="GDA1" s="499" t="str">
        <f t="shared" si="76"/>
        <v/>
      </c>
      <c r="GDB1" s="499" t="str">
        <f t="shared" si="76"/>
        <v/>
      </c>
      <c r="GDC1" s="499" t="str">
        <f t="shared" si="76"/>
        <v/>
      </c>
      <c r="GDD1" s="499" t="str">
        <f t="shared" si="76"/>
        <v/>
      </c>
      <c r="GDE1" s="499" t="str">
        <f t="shared" si="76"/>
        <v/>
      </c>
      <c r="GDF1" s="499" t="str">
        <f t="shared" si="76"/>
        <v/>
      </c>
      <c r="GDG1" s="499" t="str">
        <f t="shared" si="76"/>
        <v/>
      </c>
      <c r="GDH1" s="499" t="str">
        <f t="shared" si="76"/>
        <v/>
      </c>
      <c r="GDI1" s="499" t="str">
        <f t="shared" si="76"/>
        <v/>
      </c>
      <c r="GDJ1" s="499" t="str">
        <f t="shared" si="76"/>
        <v/>
      </c>
      <c r="GDK1" s="499" t="str">
        <f t="shared" si="76"/>
        <v/>
      </c>
      <c r="GDL1" s="499" t="str">
        <f t="shared" si="76"/>
        <v/>
      </c>
      <c r="GDM1" s="499" t="str">
        <f t="shared" si="76"/>
        <v/>
      </c>
      <c r="GDN1" s="499" t="str">
        <f t="shared" si="76"/>
        <v/>
      </c>
      <c r="GDO1" s="499" t="str">
        <f t="shared" si="76"/>
        <v/>
      </c>
      <c r="GDP1" s="499" t="str">
        <f t="shared" si="76"/>
        <v/>
      </c>
      <c r="GDQ1" s="499" t="str">
        <f t="shared" si="76"/>
        <v/>
      </c>
      <c r="GDR1" s="499" t="str">
        <f t="shared" si="76"/>
        <v/>
      </c>
      <c r="GDS1" s="499" t="str">
        <f t="shared" si="76"/>
        <v/>
      </c>
      <c r="GDT1" s="499" t="str">
        <f t="shared" si="76"/>
        <v/>
      </c>
      <c r="GDU1" s="499" t="str">
        <f t="shared" si="76"/>
        <v/>
      </c>
      <c r="GDV1" s="499" t="str">
        <f t="shared" si="76"/>
        <v/>
      </c>
      <c r="GDW1" s="499" t="str">
        <f t="shared" si="76"/>
        <v/>
      </c>
      <c r="GDX1" s="499" t="str">
        <f t="shared" si="76"/>
        <v/>
      </c>
      <c r="GDY1" s="499" t="str">
        <f t="shared" si="76"/>
        <v/>
      </c>
      <c r="GDZ1" s="499" t="str">
        <f t="shared" si="76"/>
        <v/>
      </c>
      <c r="GEA1" s="499" t="str">
        <f t="shared" si="76"/>
        <v/>
      </c>
      <c r="GEB1" s="499" t="str">
        <f t="shared" si="76"/>
        <v/>
      </c>
      <c r="GEC1" s="499" t="str">
        <f t="shared" si="76"/>
        <v/>
      </c>
      <c r="GED1" s="499" t="str">
        <f t="shared" si="76"/>
        <v/>
      </c>
      <c r="GEE1" s="499" t="str">
        <f t="shared" si="76"/>
        <v/>
      </c>
      <c r="GEF1" s="499" t="str">
        <f t="shared" si="76"/>
        <v/>
      </c>
      <c r="GEG1" s="499" t="str">
        <f t="shared" si="76"/>
        <v/>
      </c>
      <c r="GEH1" s="499" t="str">
        <f t="shared" si="76"/>
        <v/>
      </c>
      <c r="GEI1" s="499" t="str">
        <f t="shared" si="76"/>
        <v/>
      </c>
      <c r="GEJ1" s="499" t="str">
        <f t="shared" si="76"/>
        <v/>
      </c>
      <c r="GEK1" s="499" t="str">
        <f t="shared" si="76"/>
        <v/>
      </c>
      <c r="GEL1" s="499" t="str">
        <f t="shared" si="76"/>
        <v/>
      </c>
      <c r="GEM1" s="499" t="str">
        <f t="shared" si="76"/>
        <v/>
      </c>
      <c r="GEN1" s="499" t="str">
        <f t="shared" si="76"/>
        <v/>
      </c>
      <c r="GEO1" s="499" t="str">
        <f t="shared" si="76"/>
        <v/>
      </c>
      <c r="GEP1" s="499" t="str">
        <f t="shared" si="76"/>
        <v/>
      </c>
      <c r="GEQ1" s="499" t="str">
        <f t="shared" si="76"/>
        <v/>
      </c>
      <c r="GER1" s="499" t="str">
        <f t="shared" si="76"/>
        <v/>
      </c>
      <c r="GES1" s="499" t="str">
        <f t="shared" si="76"/>
        <v/>
      </c>
      <c r="GET1" s="499" t="str">
        <f t="shared" si="76"/>
        <v/>
      </c>
      <c r="GEU1" s="499" t="str">
        <f t="shared" si="76"/>
        <v/>
      </c>
      <c r="GEV1" s="499" t="str">
        <f t="shared" si="76"/>
        <v/>
      </c>
      <c r="GEW1" s="499" t="str">
        <f t="shared" si="76"/>
        <v/>
      </c>
      <c r="GEX1" s="499" t="str">
        <f t="shared" si="76"/>
        <v/>
      </c>
      <c r="GEY1" s="499" t="str">
        <f t="shared" si="76"/>
        <v/>
      </c>
      <c r="GEZ1" s="499" t="str">
        <f t="shared" si="76"/>
        <v/>
      </c>
      <c r="GFA1" s="499" t="str">
        <f t="shared" si="76"/>
        <v/>
      </c>
      <c r="GFB1" s="499" t="str">
        <f t="shared" si="76"/>
        <v/>
      </c>
      <c r="GFC1" s="499" t="str">
        <f t="shared" si="76"/>
        <v/>
      </c>
      <c r="GFD1" s="499" t="str">
        <f t="shared" si="76"/>
        <v/>
      </c>
      <c r="GFE1" s="499" t="str">
        <f t="shared" si="76"/>
        <v/>
      </c>
      <c r="GFF1" s="499" t="str">
        <f t="shared" si="76"/>
        <v/>
      </c>
      <c r="GFG1" s="499" t="str">
        <f t="shared" si="76"/>
        <v/>
      </c>
      <c r="GFH1" s="499" t="str">
        <f t="shared" si="76"/>
        <v/>
      </c>
      <c r="GFI1" s="499" t="str">
        <f t="shared" si="76"/>
        <v/>
      </c>
      <c r="GFJ1" s="499" t="str">
        <f t="shared" si="76"/>
        <v/>
      </c>
      <c r="GFK1" s="499" t="str">
        <f t="shared" ref="GFK1:GHV1" si="77">IF(GFK13^2*GFK12=0,
"",
GFK13^2*GFK12)</f>
        <v/>
      </c>
      <c r="GFL1" s="499" t="str">
        <f t="shared" si="77"/>
        <v/>
      </c>
      <c r="GFM1" s="499" t="str">
        <f t="shared" si="77"/>
        <v/>
      </c>
      <c r="GFN1" s="499" t="str">
        <f t="shared" si="77"/>
        <v/>
      </c>
      <c r="GFO1" s="499" t="str">
        <f t="shared" si="77"/>
        <v/>
      </c>
      <c r="GFP1" s="499" t="str">
        <f t="shared" si="77"/>
        <v/>
      </c>
      <c r="GFQ1" s="499" t="str">
        <f t="shared" si="77"/>
        <v/>
      </c>
      <c r="GFR1" s="499" t="str">
        <f t="shared" si="77"/>
        <v/>
      </c>
      <c r="GFS1" s="499" t="str">
        <f t="shared" si="77"/>
        <v/>
      </c>
      <c r="GFT1" s="499" t="str">
        <f t="shared" si="77"/>
        <v/>
      </c>
      <c r="GFU1" s="499" t="str">
        <f t="shared" si="77"/>
        <v/>
      </c>
      <c r="GFV1" s="499" t="str">
        <f t="shared" si="77"/>
        <v/>
      </c>
      <c r="GFW1" s="499" t="str">
        <f t="shared" si="77"/>
        <v/>
      </c>
      <c r="GFX1" s="499" t="str">
        <f t="shared" si="77"/>
        <v/>
      </c>
      <c r="GFY1" s="499" t="str">
        <f t="shared" si="77"/>
        <v/>
      </c>
      <c r="GFZ1" s="499" t="str">
        <f t="shared" si="77"/>
        <v/>
      </c>
      <c r="GGA1" s="499" t="str">
        <f t="shared" si="77"/>
        <v/>
      </c>
      <c r="GGB1" s="499" t="str">
        <f t="shared" si="77"/>
        <v/>
      </c>
      <c r="GGC1" s="499" t="str">
        <f t="shared" si="77"/>
        <v/>
      </c>
      <c r="GGD1" s="499" t="str">
        <f t="shared" si="77"/>
        <v/>
      </c>
      <c r="GGE1" s="499" t="str">
        <f t="shared" si="77"/>
        <v/>
      </c>
      <c r="GGF1" s="499" t="str">
        <f t="shared" si="77"/>
        <v/>
      </c>
      <c r="GGG1" s="499" t="str">
        <f t="shared" si="77"/>
        <v/>
      </c>
      <c r="GGH1" s="499" t="str">
        <f t="shared" si="77"/>
        <v/>
      </c>
      <c r="GGI1" s="499" t="str">
        <f t="shared" si="77"/>
        <v/>
      </c>
      <c r="GGJ1" s="499" t="str">
        <f t="shared" si="77"/>
        <v/>
      </c>
      <c r="GGK1" s="499" t="str">
        <f t="shared" si="77"/>
        <v/>
      </c>
      <c r="GGL1" s="499" t="str">
        <f t="shared" si="77"/>
        <v/>
      </c>
      <c r="GGM1" s="499" t="str">
        <f t="shared" si="77"/>
        <v/>
      </c>
      <c r="GGN1" s="499" t="str">
        <f t="shared" si="77"/>
        <v/>
      </c>
      <c r="GGO1" s="499" t="str">
        <f t="shared" si="77"/>
        <v/>
      </c>
      <c r="GGP1" s="499" t="str">
        <f t="shared" si="77"/>
        <v/>
      </c>
      <c r="GGQ1" s="499" t="str">
        <f t="shared" si="77"/>
        <v/>
      </c>
      <c r="GGR1" s="499" t="str">
        <f t="shared" si="77"/>
        <v/>
      </c>
      <c r="GGS1" s="499" t="str">
        <f t="shared" si="77"/>
        <v/>
      </c>
      <c r="GGT1" s="499" t="str">
        <f t="shared" si="77"/>
        <v/>
      </c>
      <c r="GGU1" s="499" t="str">
        <f t="shared" si="77"/>
        <v/>
      </c>
      <c r="GGV1" s="499" t="str">
        <f t="shared" si="77"/>
        <v/>
      </c>
      <c r="GGW1" s="499" t="str">
        <f t="shared" si="77"/>
        <v/>
      </c>
      <c r="GGX1" s="499" t="str">
        <f t="shared" si="77"/>
        <v/>
      </c>
      <c r="GGY1" s="499" t="str">
        <f t="shared" si="77"/>
        <v/>
      </c>
      <c r="GGZ1" s="499" t="str">
        <f t="shared" si="77"/>
        <v/>
      </c>
      <c r="GHA1" s="499" t="str">
        <f t="shared" si="77"/>
        <v/>
      </c>
      <c r="GHB1" s="499" t="str">
        <f t="shared" si="77"/>
        <v/>
      </c>
      <c r="GHC1" s="499" t="str">
        <f t="shared" si="77"/>
        <v/>
      </c>
      <c r="GHD1" s="499" t="str">
        <f t="shared" si="77"/>
        <v/>
      </c>
      <c r="GHE1" s="499" t="str">
        <f t="shared" si="77"/>
        <v/>
      </c>
      <c r="GHF1" s="499" t="str">
        <f t="shared" si="77"/>
        <v/>
      </c>
      <c r="GHG1" s="499" t="str">
        <f t="shared" si="77"/>
        <v/>
      </c>
      <c r="GHH1" s="499" t="str">
        <f t="shared" si="77"/>
        <v/>
      </c>
      <c r="GHI1" s="499" t="str">
        <f t="shared" si="77"/>
        <v/>
      </c>
      <c r="GHJ1" s="499" t="str">
        <f t="shared" si="77"/>
        <v/>
      </c>
      <c r="GHK1" s="499" t="str">
        <f t="shared" si="77"/>
        <v/>
      </c>
      <c r="GHL1" s="499" t="str">
        <f t="shared" si="77"/>
        <v/>
      </c>
      <c r="GHM1" s="499" t="str">
        <f t="shared" si="77"/>
        <v/>
      </c>
      <c r="GHN1" s="499" t="str">
        <f t="shared" si="77"/>
        <v/>
      </c>
      <c r="GHO1" s="499" t="str">
        <f t="shared" si="77"/>
        <v/>
      </c>
      <c r="GHP1" s="499" t="str">
        <f t="shared" si="77"/>
        <v/>
      </c>
      <c r="GHQ1" s="499" t="str">
        <f t="shared" si="77"/>
        <v/>
      </c>
      <c r="GHR1" s="499" t="str">
        <f t="shared" si="77"/>
        <v/>
      </c>
      <c r="GHS1" s="499" t="str">
        <f t="shared" si="77"/>
        <v/>
      </c>
      <c r="GHT1" s="499" t="str">
        <f t="shared" si="77"/>
        <v/>
      </c>
      <c r="GHU1" s="499" t="str">
        <f t="shared" si="77"/>
        <v/>
      </c>
      <c r="GHV1" s="499" t="str">
        <f t="shared" si="77"/>
        <v/>
      </c>
      <c r="GHW1" s="499" t="str">
        <f t="shared" ref="GHW1:GKH1" si="78">IF(GHW13^2*GHW12=0,
"",
GHW13^2*GHW12)</f>
        <v/>
      </c>
      <c r="GHX1" s="499" t="str">
        <f t="shared" si="78"/>
        <v/>
      </c>
      <c r="GHY1" s="499" t="str">
        <f t="shared" si="78"/>
        <v/>
      </c>
      <c r="GHZ1" s="499" t="str">
        <f t="shared" si="78"/>
        <v/>
      </c>
      <c r="GIA1" s="499" t="str">
        <f t="shared" si="78"/>
        <v/>
      </c>
      <c r="GIB1" s="499" t="str">
        <f t="shared" si="78"/>
        <v/>
      </c>
      <c r="GIC1" s="499" t="str">
        <f t="shared" si="78"/>
        <v/>
      </c>
      <c r="GID1" s="499" t="str">
        <f t="shared" si="78"/>
        <v/>
      </c>
      <c r="GIE1" s="499" t="str">
        <f t="shared" si="78"/>
        <v/>
      </c>
      <c r="GIF1" s="499" t="str">
        <f t="shared" si="78"/>
        <v/>
      </c>
      <c r="GIG1" s="499" t="str">
        <f t="shared" si="78"/>
        <v/>
      </c>
      <c r="GIH1" s="499" t="str">
        <f t="shared" si="78"/>
        <v/>
      </c>
      <c r="GII1" s="499" t="str">
        <f t="shared" si="78"/>
        <v/>
      </c>
      <c r="GIJ1" s="499" t="str">
        <f t="shared" si="78"/>
        <v/>
      </c>
      <c r="GIK1" s="499" t="str">
        <f t="shared" si="78"/>
        <v/>
      </c>
      <c r="GIL1" s="499" t="str">
        <f t="shared" si="78"/>
        <v/>
      </c>
      <c r="GIM1" s="499" t="str">
        <f t="shared" si="78"/>
        <v/>
      </c>
      <c r="GIN1" s="499" t="str">
        <f t="shared" si="78"/>
        <v/>
      </c>
      <c r="GIO1" s="499" t="str">
        <f t="shared" si="78"/>
        <v/>
      </c>
      <c r="GIP1" s="499" t="str">
        <f t="shared" si="78"/>
        <v/>
      </c>
      <c r="GIQ1" s="499" t="str">
        <f t="shared" si="78"/>
        <v/>
      </c>
      <c r="GIR1" s="499" t="str">
        <f t="shared" si="78"/>
        <v/>
      </c>
      <c r="GIS1" s="499" t="str">
        <f t="shared" si="78"/>
        <v/>
      </c>
      <c r="GIT1" s="499" t="str">
        <f t="shared" si="78"/>
        <v/>
      </c>
      <c r="GIU1" s="499" t="str">
        <f t="shared" si="78"/>
        <v/>
      </c>
      <c r="GIV1" s="499" t="str">
        <f t="shared" si="78"/>
        <v/>
      </c>
      <c r="GIW1" s="499" t="str">
        <f t="shared" si="78"/>
        <v/>
      </c>
      <c r="GIX1" s="499" t="str">
        <f t="shared" si="78"/>
        <v/>
      </c>
      <c r="GIY1" s="499" t="str">
        <f t="shared" si="78"/>
        <v/>
      </c>
      <c r="GIZ1" s="499" t="str">
        <f t="shared" si="78"/>
        <v/>
      </c>
      <c r="GJA1" s="499" t="str">
        <f t="shared" si="78"/>
        <v/>
      </c>
      <c r="GJB1" s="499" t="str">
        <f t="shared" si="78"/>
        <v/>
      </c>
      <c r="GJC1" s="499" t="str">
        <f t="shared" si="78"/>
        <v/>
      </c>
      <c r="GJD1" s="499" t="str">
        <f t="shared" si="78"/>
        <v/>
      </c>
      <c r="GJE1" s="499" t="str">
        <f t="shared" si="78"/>
        <v/>
      </c>
      <c r="GJF1" s="499" t="str">
        <f t="shared" si="78"/>
        <v/>
      </c>
      <c r="GJG1" s="499" t="str">
        <f t="shared" si="78"/>
        <v/>
      </c>
      <c r="GJH1" s="499" t="str">
        <f t="shared" si="78"/>
        <v/>
      </c>
      <c r="GJI1" s="499" t="str">
        <f t="shared" si="78"/>
        <v/>
      </c>
      <c r="GJJ1" s="499" t="str">
        <f t="shared" si="78"/>
        <v/>
      </c>
      <c r="GJK1" s="499" t="str">
        <f t="shared" si="78"/>
        <v/>
      </c>
      <c r="GJL1" s="499" t="str">
        <f t="shared" si="78"/>
        <v/>
      </c>
      <c r="GJM1" s="499" t="str">
        <f t="shared" si="78"/>
        <v/>
      </c>
      <c r="GJN1" s="499" t="str">
        <f t="shared" si="78"/>
        <v/>
      </c>
      <c r="GJO1" s="499" t="str">
        <f t="shared" si="78"/>
        <v/>
      </c>
      <c r="GJP1" s="499" t="str">
        <f t="shared" si="78"/>
        <v/>
      </c>
      <c r="GJQ1" s="499" t="str">
        <f t="shared" si="78"/>
        <v/>
      </c>
      <c r="GJR1" s="499" t="str">
        <f t="shared" si="78"/>
        <v/>
      </c>
      <c r="GJS1" s="499" t="str">
        <f t="shared" si="78"/>
        <v/>
      </c>
      <c r="GJT1" s="499" t="str">
        <f t="shared" si="78"/>
        <v/>
      </c>
      <c r="GJU1" s="499" t="str">
        <f t="shared" si="78"/>
        <v/>
      </c>
      <c r="GJV1" s="499" t="str">
        <f t="shared" si="78"/>
        <v/>
      </c>
      <c r="GJW1" s="499" t="str">
        <f t="shared" si="78"/>
        <v/>
      </c>
      <c r="GJX1" s="499" t="str">
        <f t="shared" si="78"/>
        <v/>
      </c>
      <c r="GJY1" s="499" t="str">
        <f t="shared" si="78"/>
        <v/>
      </c>
      <c r="GJZ1" s="499" t="str">
        <f t="shared" si="78"/>
        <v/>
      </c>
      <c r="GKA1" s="499" t="str">
        <f t="shared" si="78"/>
        <v/>
      </c>
      <c r="GKB1" s="499" t="str">
        <f t="shared" si="78"/>
        <v/>
      </c>
      <c r="GKC1" s="499" t="str">
        <f t="shared" si="78"/>
        <v/>
      </c>
      <c r="GKD1" s="499" t="str">
        <f t="shared" si="78"/>
        <v/>
      </c>
      <c r="GKE1" s="499" t="str">
        <f t="shared" si="78"/>
        <v/>
      </c>
      <c r="GKF1" s="499" t="str">
        <f t="shared" si="78"/>
        <v/>
      </c>
      <c r="GKG1" s="499" t="str">
        <f t="shared" si="78"/>
        <v/>
      </c>
      <c r="GKH1" s="499" t="str">
        <f t="shared" si="78"/>
        <v/>
      </c>
      <c r="GKI1" s="499" t="str">
        <f t="shared" ref="GKI1:GMT1" si="79">IF(GKI13^2*GKI12=0,
"",
GKI13^2*GKI12)</f>
        <v/>
      </c>
      <c r="GKJ1" s="499" t="str">
        <f t="shared" si="79"/>
        <v/>
      </c>
      <c r="GKK1" s="499" t="str">
        <f t="shared" si="79"/>
        <v/>
      </c>
      <c r="GKL1" s="499" t="str">
        <f t="shared" si="79"/>
        <v/>
      </c>
      <c r="GKM1" s="499" t="str">
        <f t="shared" si="79"/>
        <v/>
      </c>
      <c r="GKN1" s="499" t="str">
        <f t="shared" si="79"/>
        <v/>
      </c>
      <c r="GKO1" s="499" t="str">
        <f t="shared" si="79"/>
        <v/>
      </c>
      <c r="GKP1" s="499" t="str">
        <f t="shared" si="79"/>
        <v/>
      </c>
      <c r="GKQ1" s="499" t="str">
        <f t="shared" si="79"/>
        <v/>
      </c>
      <c r="GKR1" s="499" t="str">
        <f t="shared" si="79"/>
        <v/>
      </c>
      <c r="GKS1" s="499" t="str">
        <f t="shared" si="79"/>
        <v/>
      </c>
      <c r="GKT1" s="499" t="str">
        <f t="shared" si="79"/>
        <v/>
      </c>
      <c r="GKU1" s="499" t="str">
        <f t="shared" si="79"/>
        <v/>
      </c>
      <c r="GKV1" s="499" t="str">
        <f t="shared" si="79"/>
        <v/>
      </c>
      <c r="GKW1" s="499" t="str">
        <f t="shared" si="79"/>
        <v/>
      </c>
      <c r="GKX1" s="499" t="str">
        <f t="shared" si="79"/>
        <v/>
      </c>
      <c r="GKY1" s="499" t="str">
        <f t="shared" si="79"/>
        <v/>
      </c>
      <c r="GKZ1" s="499" t="str">
        <f t="shared" si="79"/>
        <v/>
      </c>
      <c r="GLA1" s="499" t="str">
        <f t="shared" si="79"/>
        <v/>
      </c>
      <c r="GLB1" s="499" t="str">
        <f t="shared" si="79"/>
        <v/>
      </c>
      <c r="GLC1" s="499" t="str">
        <f t="shared" si="79"/>
        <v/>
      </c>
      <c r="GLD1" s="499" t="str">
        <f t="shared" si="79"/>
        <v/>
      </c>
      <c r="GLE1" s="499" t="str">
        <f t="shared" si="79"/>
        <v/>
      </c>
      <c r="GLF1" s="499" t="str">
        <f t="shared" si="79"/>
        <v/>
      </c>
      <c r="GLG1" s="499" t="str">
        <f t="shared" si="79"/>
        <v/>
      </c>
      <c r="GLH1" s="499" t="str">
        <f t="shared" si="79"/>
        <v/>
      </c>
      <c r="GLI1" s="499" t="str">
        <f t="shared" si="79"/>
        <v/>
      </c>
      <c r="GLJ1" s="499" t="str">
        <f t="shared" si="79"/>
        <v/>
      </c>
      <c r="GLK1" s="499" t="str">
        <f t="shared" si="79"/>
        <v/>
      </c>
      <c r="GLL1" s="499" t="str">
        <f t="shared" si="79"/>
        <v/>
      </c>
      <c r="GLM1" s="499" t="str">
        <f t="shared" si="79"/>
        <v/>
      </c>
      <c r="GLN1" s="499" t="str">
        <f t="shared" si="79"/>
        <v/>
      </c>
      <c r="GLO1" s="499" t="str">
        <f t="shared" si="79"/>
        <v/>
      </c>
      <c r="GLP1" s="499" t="str">
        <f t="shared" si="79"/>
        <v/>
      </c>
      <c r="GLQ1" s="499" t="str">
        <f t="shared" si="79"/>
        <v/>
      </c>
      <c r="GLR1" s="499" t="str">
        <f t="shared" si="79"/>
        <v/>
      </c>
      <c r="GLS1" s="499" t="str">
        <f t="shared" si="79"/>
        <v/>
      </c>
      <c r="GLT1" s="499" t="str">
        <f t="shared" si="79"/>
        <v/>
      </c>
      <c r="GLU1" s="499" t="str">
        <f t="shared" si="79"/>
        <v/>
      </c>
      <c r="GLV1" s="499" t="str">
        <f t="shared" si="79"/>
        <v/>
      </c>
      <c r="GLW1" s="499" t="str">
        <f t="shared" si="79"/>
        <v/>
      </c>
      <c r="GLX1" s="499" t="str">
        <f t="shared" si="79"/>
        <v/>
      </c>
      <c r="GLY1" s="499" t="str">
        <f t="shared" si="79"/>
        <v/>
      </c>
      <c r="GLZ1" s="499" t="str">
        <f t="shared" si="79"/>
        <v/>
      </c>
      <c r="GMA1" s="499" t="str">
        <f t="shared" si="79"/>
        <v/>
      </c>
      <c r="GMB1" s="499" t="str">
        <f t="shared" si="79"/>
        <v/>
      </c>
      <c r="GMC1" s="499" t="str">
        <f t="shared" si="79"/>
        <v/>
      </c>
      <c r="GMD1" s="499" t="str">
        <f t="shared" si="79"/>
        <v/>
      </c>
      <c r="GME1" s="499" t="str">
        <f t="shared" si="79"/>
        <v/>
      </c>
      <c r="GMF1" s="499" t="str">
        <f t="shared" si="79"/>
        <v/>
      </c>
      <c r="GMG1" s="499" t="str">
        <f t="shared" si="79"/>
        <v/>
      </c>
      <c r="GMH1" s="499" t="str">
        <f t="shared" si="79"/>
        <v/>
      </c>
      <c r="GMI1" s="499" t="str">
        <f t="shared" si="79"/>
        <v/>
      </c>
      <c r="GMJ1" s="499" t="str">
        <f t="shared" si="79"/>
        <v/>
      </c>
      <c r="GMK1" s="499" t="str">
        <f t="shared" si="79"/>
        <v/>
      </c>
      <c r="GML1" s="499" t="str">
        <f t="shared" si="79"/>
        <v/>
      </c>
      <c r="GMM1" s="499" t="str">
        <f t="shared" si="79"/>
        <v/>
      </c>
      <c r="GMN1" s="499" t="str">
        <f t="shared" si="79"/>
        <v/>
      </c>
      <c r="GMO1" s="499" t="str">
        <f t="shared" si="79"/>
        <v/>
      </c>
      <c r="GMP1" s="499" t="str">
        <f t="shared" si="79"/>
        <v/>
      </c>
      <c r="GMQ1" s="499" t="str">
        <f t="shared" si="79"/>
        <v/>
      </c>
      <c r="GMR1" s="499" t="str">
        <f t="shared" si="79"/>
        <v/>
      </c>
      <c r="GMS1" s="499" t="str">
        <f t="shared" si="79"/>
        <v/>
      </c>
      <c r="GMT1" s="499" t="str">
        <f t="shared" si="79"/>
        <v/>
      </c>
      <c r="GMU1" s="499" t="str">
        <f t="shared" ref="GMU1:GPF1" si="80">IF(GMU13^2*GMU12=0,
"",
GMU13^2*GMU12)</f>
        <v/>
      </c>
      <c r="GMV1" s="499" t="str">
        <f t="shared" si="80"/>
        <v/>
      </c>
      <c r="GMW1" s="499" t="str">
        <f t="shared" si="80"/>
        <v/>
      </c>
      <c r="GMX1" s="499" t="str">
        <f t="shared" si="80"/>
        <v/>
      </c>
      <c r="GMY1" s="499" t="str">
        <f t="shared" si="80"/>
        <v/>
      </c>
      <c r="GMZ1" s="499" t="str">
        <f t="shared" si="80"/>
        <v/>
      </c>
      <c r="GNA1" s="499" t="str">
        <f t="shared" si="80"/>
        <v/>
      </c>
      <c r="GNB1" s="499" t="str">
        <f t="shared" si="80"/>
        <v/>
      </c>
      <c r="GNC1" s="499" t="str">
        <f t="shared" si="80"/>
        <v/>
      </c>
      <c r="GND1" s="499" t="str">
        <f t="shared" si="80"/>
        <v/>
      </c>
      <c r="GNE1" s="499" t="str">
        <f t="shared" si="80"/>
        <v/>
      </c>
      <c r="GNF1" s="499" t="str">
        <f t="shared" si="80"/>
        <v/>
      </c>
      <c r="GNG1" s="499" t="str">
        <f t="shared" si="80"/>
        <v/>
      </c>
      <c r="GNH1" s="499" t="str">
        <f t="shared" si="80"/>
        <v/>
      </c>
      <c r="GNI1" s="499" t="str">
        <f t="shared" si="80"/>
        <v/>
      </c>
      <c r="GNJ1" s="499" t="str">
        <f t="shared" si="80"/>
        <v/>
      </c>
      <c r="GNK1" s="499" t="str">
        <f t="shared" si="80"/>
        <v/>
      </c>
      <c r="GNL1" s="499" t="str">
        <f t="shared" si="80"/>
        <v/>
      </c>
      <c r="GNM1" s="499" t="str">
        <f t="shared" si="80"/>
        <v/>
      </c>
      <c r="GNN1" s="499" t="str">
        <f t="shared" si="80"/>
        <v/>
      </c>
      <c r="GNO1" s="499" t="str">
        <f t="shared" si="80"/>
        <v/>
      </c>
      <c r="GNP1" s="499" t="str">
        <f t="shared" si="80"/>
        <v/>
      </c>
      <c r="GNQ1" s="499" t="str">
        <f t="shared" si="80"/>
        <v/>
      </c>
      <c r="GNR1" s="499" t="str">
        <f t="shared" si="80"/>
        <v/>
      </c>
      <c r="GNS1" s="499" t="str">
        <f t="shared" si="80"/>
        <v/>
      </c>
      <c r="GNT1" s="499" t="str">
        <f t="shared" si="80"/>
        <v/>
      </c>
      <c r="GNU1" s="499" t="str">
        <f t="shared" si="80"/>
        <v/>
      </c>
      <c r="GNV1" s="499" t="str">
        <f t="shared" si="80"/>
        <v/>
      </c>
      <c r="GNW1" s="499" t="str">
        <f t="shared" si="80"/>
        <v/>
      </c>
      <c r="GNX1" s="499" t="str">
        <f t="shared" si="80"/>
        <v/>
      </c>
      <c r="GNY1" s="499" t="str">
        <f t="shared" si="80"/>
        <v/>
      </c>
      <c r="GNZ1" s="499" t="str">
        <f t="shared" si="80"/>
        <v/>
      </c>
      <c r="GOA1" s="499" t="str">
        <f t="shared" si="80"/>
        <v/>
      </c>
      <c r="GOB1" s="499" t="str">
        <f t="shared" si="80"/>
        <v/>
      </c>
      <c r="GOC1" s="499" t="str">
        <f t="shared" si="80"/>
        <v/>
      </c>
      <c r="GOD1" s="499" t="str">
        <f t="shared" si="80"/>
        <v/>
      </c>
      <c r="GOE1" s="499" t="str">
        <f t="shared" si="80"/>
        <v/>
      </c>
      <c r="GOF1" s="499" t="str">
        <f t="shared" si="80"/>
        <v/>
      </c>
      <c r="GOG1" s="499" t="str">
        <f t="shared" si="80"/>
        <v/>
      </c>
      <c r="GOH1" s="499" t="str">
        <f t="shared" si="80"/>
        <v/>
      </c>
      <c r="GOI1" s="499" t="str">
        <f t="shared" si="80"/>
        <v/>
      </c>
      <c r="GOJ1" s="499" t="str">
        <f t="shared" si="80"/>
        <v/>
      </c>
      <c r="GOK1" s="499" t="str">
        <f t="shared" si="80"/>
        <v/>
      </c>
      <c r="GOL1" s="499" t="str">
        <f t="shared" si="80"/>
        <v/>
      </c>
      <c r="GOM1" s="499" t="str">
        <f t="shared" si="80"/>
        <v/>
      </c>
      <c r="GON1" s="499" t="str">
        <f t="shared" si="80"/>
        <v/>
      </c>
      <c r="GOO1" s="499" t="str">
        <f t="shared" si="80"/>
        <v/>
      </c>
      <c r="GOP1" s="499" t="str">
        <f t="shared" si="80"/>
        <v/>
      </c>
      <c r="GOQ1" s="499" t="str">
        <f t="shared" si="80"/>
        <v/>
      </c>
      <c r="GOR1" s="499" t="str">
        <f t="shared" si="80"/>
        <v/>
      </c>
      <c r="GOS1" s="499" t="str">
        <f t="shared" si="80"/>
        <v/>
      </c>
      <c r="GOT1" s="499" t="str">
        <f t="shared" si="80"/>
        <v/>
      </c>
      <c r="GOU1" s="499" t="str">
        <f t="shared" si="80"/>
        <v/>
      </c>
      <c r="GOV1" s="499" t="str">
        <f t="shared" si="80"/>
        <v/>
      </c>
      <c r="GOW1" s="499" t="str">
        <f t="shared" si="80"/>
        <v/>
      </c>
      <c r="GOX1" s="499" t="str">
        <f t="shared" si="80"/>
        <v/>
      </c>
      <c r="GOY1" s="499" t="str">
        <f t="shared" si="80"/>
        <v/>
      </c>
      <c r="GOZ1" s="499" t="str">
        <f t="shared" si="80"/>
        <v/>
      </c>
      <c r="GPA1" s="499" t="str">
        <f t="shared" si="80"/>
        <v/>
      </c>
      <c r="GPB1" s="499" t="str">
        <f t="shared" si="80"/>
        <v/>
      </c>
      <c r="GPC1" s="499" t="str">
        <f t="shared" si="80"/>
        <v/>
      </c>
      <c r="GPD1" s="499" t="str">
        <f t="shared" si="80"/>
        <v/>
      </c>
      <c r="GPE1" s="499" t="str">
        <f t="shared" si="80"/>
        <v/>
      </c>
      <c r="GPF1" s="499" t="str">
        <f t="shared" si="80"/>
        <v/>
      </c>
      <c r="GPG1" s="499" t="str">
        <f t="shared" ref="GPG1:GRR1" si="81">IF(GPG13^2*GPG12=0,
"",
GPG13^2*GPG12)</f>
        <v/>
      </c>
      <c r="GPH1" s="499" t="str">
        <f t="shared" si="81"/>
        <v/>
      </c>
      <c r="GPI1" s="499" t="str">
        <f t="shared" si="81"/>
        <v/>
      </c>
      <c r="GPJ1" s="499" t="str">
        <f t="shared" si="81"/>
        <v/>
      </c>
      <c r="GPK1" s="499" t="str">
        <f t="shared" si="81"/>
        <v/>
      </c>
      <c r="GPL1" s="499" t="str">
        <f t="shared" si="81"/>
        <v/>
      </c>
      <c r="GPM1" s="499" t="str">
        <f t="shared" si="81"/>
        <v/>
      </c>
      <c r="GPN1" s="499" t="str">
        <f t="shared" si="81"/>
        <v/>
      </c>
      <c r="GPO1" s="499" t="str">
        <f t="shared" si="81"/>
        <v/>
      </c>
      <c r="GPP1" s="499" t="str">
        <f t="shared" si="81"/>
        <v/>
      </c>
      <c r="GPQ1" s="499" t="str">
        <f t="shared" si="81"/>
        <v/>
      </c>
      <c r="GPR1" s="499" t="str">
        <f t="shared" si="81"/>
        <v/>
      </c>
      <c r="GPS1" s="499" t="str">
        <f t="shared" si="81"/>
        <v/>
      </c>
      <c r="GPT1" s="499" t="str">
        <f t="shared" si="81"/>
        <v/>
      </c>
      <c r="GPU1" s="499" t="str">
        <f t="shared" si="81"/>
        <v/>
      </c>
      <c r="GPV1" s="499" t="str">
        <f t="shared" si="81"/>
        <v/>
      </c>
      <c r="GPW1" s="499" t="str">
        <f t="shared" si="81"/>
        <v/>
      </c>
      <c r="GPX1" s="499" t="str">
        <f t="shared" si="81"/>
        <v/>
      </c>
      <c r="GPY1" s="499" t="str">
        <f t="shared" si="81"/>
        <v/>
      </c>
      <c r="GPZ1" s="499" t="str">
        <f t="shared" si="81"/>
        <v/>
      </c>
      <c r="GQA1" s="499" t="str">
        <f t="shared" si="81"/>
        <v/>
      </c>
      <c r="GQB1" s="499" t="str">
        <f t="shared" si="81"/>
        <v/>
      </c>
      <c r="GQC1" s="499" t="str">
        <f t="shared" si="81"/>
        <v/>
      </c>
      <c r="GQD1" s="499" t="str">
        <f t="shared" si="81"/>
        <v/>
      </c>
      <c r="GQE1" s="499" t="str">
        <f t="shared" si="81"/>
        <v/>
      </c>
      <c r="GQF1" s="499" t="str">
        <f t="shared" si="81"/>
        <v/>
      </c>
      <c r="GQG1" s="499" t="str">
        <f t="shared" si="81"/>
        <v/>
      </c>
      <c r="GQH1" s="499" t="str">
        <f t="shared" si="81"/>
        <v/>
      </c>
      <c r="GQI1" s="499" t="str">
        <f t="shared" si="81"/>
        <v/>
      </c>
      <c r="GQJ1" s="499" t="str">
        <f t="shared" si="81"/>
        <v/>
      </c>
      <c r="GQK1" s="499" t="str">
        <f t="shared" si="81"/>
        <v/>
      </c>
      <c r="GQL1" s="499" t="str">
        <f t="shared" si="81"/>
        <v/>
      </c>
      <c r="GQM1" s="499" t="str">
        <f t="shared" si="81"/>
        <v/>
      </c>
      <c r="GQN1" s="499" t="str">
        <f t="shared" si="81"/>
        <v/>
      </c>
      <c r="GQO1" s="499" t="str">
        <f t="shared" si="81"/>
        <v/>
      </c>
      <c r="GQP1" s="499" t="str">
        <f t="shared" si="81"/>
        <v/>
      </c>
      <c r="GQQ1" s="499" t="str">
        <f t="shared" si="81"/>
        <v/>
      </c>
      <c r="GQR1" s="499" t="str">
        <f t="shared" si="81"/>
        <v/>
      </c>
      <c r="GQS1" s="499" t="str">
        <f t="shared" si="81"/>
        <v/>
      </c>
      <c r="GQT1" s="499" t="str">
        <f t="shared" si="81"/>
        <v/>
      </c>
      <c r="GQU1" s="499" t="str">
        <f t="shared" si="81"/>
        <v/>
      </c>
      <c r="GQV1" s="499" t="str">
        <f t="shared" si="81"/>
        <v/>
      </c>
      <c r="GQW1" s="499" t="str">
        <f t="shared" si="81"/>
        <v/>
      </c>
      <c r="GQX1" s="499" t="str">
        <f t="shared" si="81"/>
        <v/>
      </c>
      <c r="GQY1" s="499" t="str">
        <f t="shared" si="81"/>
        <v/>
      </c>
      <c r="GQZ1" s="499" t="str">
        <f t="shared" si="81"/>
        <v/>
      </c>
      <c r="GRA1" s="499" t="str">
        <f t="shared" si="81"/>
        <v/>
      </c>
      <c r="GRB1" s="499" t="str">
        <f t="shared" si="81"/>
        <v/>
      </c>
      <c r="GRC1" s="499" t="str">
        <f t="shared" si="81"/>
        <v/>
      </c>
      <c r="GRD1" s="499" t="str">
        <f t="shared" si="81"/>
        <v/>
      </c>
      <c r="GRE1" s="499" t="str">
        <f t="shared" si="81"/>
        <v/>
      </c>
      <c r="GRF1" s="499" t="str">
        <f t="shared" si="81"/>
        <v/>
      </c>
      <c r="GRG1" s="499" t="str">
        <f t="shared" si="81"/>
        <v/>
      </c>
      <c r="GRH1" s="499" t="str">
        <f t="shared" si="81"/>
        <v/>
      </c>
      <c r="GRI1" s="499" t="str">
        <f t="shared" si="81"/>
        <v/>
      </c>
      <c r="GRJ1" s="499" t="str">
        <f t="shared" si="81"/>
        <v/>
      </c>
      <c r="GRK1" s="499" t="str">
        <f t="shared" si="81"/>
        <v/>
      </c>
      <c r="GRL1" s="499" t="str">
        <f t="shared" si="81"/>
        <v/>
      </c>
      <c r="GRM1" s="499" t="str">
        <f t="shared" si="81"/>
        <v/>
      </c>
      <c r="GRN1" s="499" t="str">
        <f t="shared" si="81"/>
        <v/>
      </c>
      <c r="GRO1" s="499" t="str">
        <f t="shared" si="81"/>
        <v/>
      </c>
      <c r="GRP1" s="499" t="str">
        <f t="shared" si="81"/>
        <v/>
      </c>
      <c r="GRQ1" s="499" t="str">
        <f t="shared" si="81"/>
        <v/>
      </c>
      <c r="GRR1" s="499" t="str">
        <f t="shared" si="81"/>
        <v/>
      </c>
      <c r="GRS1" s="499" t="str">
        <f t="shared" ref="GRS1:GUD1" si="82">IF(GRS13^2*GRS12=0,
"",
GRS13^2*GRS12)</f>
        <v/>
      </c>
      <c r="GRT1" s="499" t="str">
        <f t="shared" si="82"/>
        <v/>
      </c>
      <c r="GRU1" s="499" t="str">
        <f t="shared" si="82"/>
        <v/>
      </c>
      <c r="GRV1" s="499" t="str">
        <f t="shared" si="82"/>
        <v/>
      </c>
      <c r="GRW1" s="499" t="str">
        <f t="shared" si="82"/>
        <v/>
      </c>
      <c r="GRX1" s="499" t="str">
        <f t="shared" si="82"/>
        <v/>
      </c>
      <c r="GRY1" s="499" t="str">
        <f t="shared" si="82"/>
        <v/>
      </c>
      <c r="GRZ1" s="499" t="str">
        <f t="shared" si="82"/>
        <v/>
      </c>
      <c r="GSA1" s="499" t="str">
        <f t="shared" si="82"/>
        <v/>
      </c>
      <c r="GSB1" s="499" t="str">
        <f t="shared" si="82"/>
        <v/>
      </c>
      <c r="GSC1" s="499" t="str">
        <f t="shared" si="82"/>
        <v/>
      </c>
      <c r="GSD1" s="499" t="str">
        <f t="shared" si="82"/>
        <v/>
      </c>
      <c r="GSE1" s="499" t="str">
        <f t="shared" si="82"/>
        <v/>
      </c>
      <c r="GSF1" s="499" t="str">
        <f t="shared" si="82"/>
        <v/>
      </c>
      <c r="GSG1" s="499" t="str">
        <f t="shared" si="82"/>
        <v/>
      </c>
      <c r="GSH1" s="499" t="str">
        <f t="shared" si="82"/>
        <v/>
      </c>
      <c r="GSI1" s="499" t="str">
        <f t="shared" si="82"/>
        <v/>
      </c>
      <c r="GSJ1" s="499" t="str">
        <f t="shared" si="82"/>
        <v/>
      </c>
      <c r="GSK1" s="499" t="str">
        <f t="shared" si="82"/>
        <v/>
      </c>
      <c r="GSL1" s="499" t="str">
        <f t="shared" si="82"/>
        <v/>
      </c>
      <c r="GSM1" s="499" t="str">
        <f t="shared" si="82"/>
        <v/>
      </c>
      <c r="GSN1" s="499" t="str">
        <f t="shared" si="82"/>
        <v/>
      </c>
      <c r="GSO1" s="499" t="str">
        <f t="shared" si="82"/>
        <v/>
      </c>
      <c r="GSP1" s="499" t="str">
        <f t="shared" si="82"/>
        <v/>
      </c>
      <c r="GSQ1" s="499" t="str">
        <f t="shared" si="82"/>
        <v/>
      </c>
      <c r="GSR1" s="499" t="str">
        <f t="shared" si="82"/>
        <v/>
      </c>
      <c r="GSS1" s="499" t="str">
        <f t="shared" si="82"/>
        <v/>
      </c>
      <c r="GST1" s="499" t="str">
        <f t="shared" si="82"/>
        <v/>
      </c>
      <c r="GSU1" s="499" t="str">
        <f t="shared" si="82"/>
        <v/>
      </c>
      <c r="GSV1" s="499" t="str">
        <f t="shared" si="82"/>
        <v/>
      </c>
      <c r="GSW1" s="499" t="str">
        <f t="shared" si="82"/>
        <v/>
      </c>
      <c r="GSX1" s="499" t="str">
        <f t="shared" si="82"/>
        <v/>
      </c>
      <c r="GSY1" s="499" t="str">
        <f t="shared" si="82"/>
        <v/>
      </c>
      <c r="GSZ1" s="499" t="str">
        <f t="shared" si="82"/>
        <v/>
      </c>
      <c r="GTA1" s="499" t="str">
        <f t="shared" si="82"/>
        <v/>
      </c>
      <c r="GTB1" s="499" t="str">
        <f t="shared" si="82"/>
        <v/>
      </c>
      <c r="GTC1" s="499" t="str">
        <f t="shared" si="82"/>
        <v/>
      </c>
      <c r="GTD1" s="499" t="str">
        <f t="shared" si="82"/>
        <v/>
      </c>
      <c r="GTE1" s="499" t="str">
        <f t="shared" si="82"/>
        <v/>
      </c>
      <c r="GTF1" s="499" t="str">
        <f t="shared" si="82"/>
        <v/>
      </c>
      <c r="GTG1" s="499" t="str">
        <f t="shared" si="82"/>
        <v/>
      </c>
      <c r="GTH1" s="499" t="str">
        <f t="shared" si="82"/>
        <v/>
      </c>
      <c r="GTI1" s="499" t="str">
        <f t="shared" si="82"/>
        <v/>
      </c>
      <c r="GTJ1" s="499" t="str">
        <f t="shared" si="82"/>
        <v/>
      </c>
      <c r="GTK1" s="499" t="str">
        <f t="shared" si="82"/>
        <v/>
      </c>
      <c r="GTL1" s="499" t="str">
        <f t="shared" si="82"/>
        <v/>
      </c>
      <c r="GTM1" s="499" t="str">
        <f t="shared" si="82"/>
        <v/>
      </c>
      <c r="GTN1" s="499" t="str">
        <f t="shared" si="82"/>
        <v/>
      </c>
      <c r="GTO1" s="499" t="str">
        <f t="shared" si="82"/>
        <v/>
      </c>
      <c r="GTP1" s="499" t="str">
        <f t="shared" si="82"/>
        <v/>
      </c>
      <c r="GTQ1" s="499" t="str">
        <f t="shared" si="82"/>
        <v/>
      </c>
      <c r="GTR1" s="499" t="str">
        <f t="shared" si="82"/>
        <v/>
      </c>
      <c r="GTS1" s="499" t="str">
        <f t="shared" si="82"/>
        <v/>
      </c>
      <c r="GTT1" s="499" t="str">
        <f t="shared" si="82"/>
        <v/>
      </c>
      <c r="GTU1" s="499" t="str">
        <f t="shared" si="82"/>
        <v/>
      </c>
      <c r="GTV1" s="499" t="str">
        <f t="shared" si="82"/>
        <v/>
      </c>
      <c r="GTW1" s="499" t="str">
        <f t="shared" si="82"/>
        <v/>
      </c>
      <c r="GTX1" s="499" t="str">
        <f t="shared" si="82"/>
        <v/>
      </c>
      <c r="GTY1" s="499" t="str">
        <f t="shared" si="82"/>
        <v/>
      </c>
      <c r="GTZ1" s="499" t="str">
        <f t="shared" si="82"/>
        <v/>
      </c>
      <c r="GUA1" s="499" t="str">
        <f t="shared" si="82"/>
        <v/>
      </c>
      <c r="GUB1" s="499" t="str">
        <f t="shared" si="82"/>
        <v/>
      </c>
      <c r="GUC1" s="499" t="str">
        <f t="shared" si="82"/>
        <v/>
      </c>
      <c r="GUD1" s="499" t="str">
        <f t="shared" si="82"/>
        <v/>
      </c>
      <c r="GUE1" s="499" t="str">
        <f t="shared" ref="GUE1:GWP1" si="83">IF(GUE13^2*GUE12=0,
"",
GUE13^2*GUE12)</f>
        <v/>
      </c>
      <c r="GUF1" s="499" t="str">
        <f t="shared" si="83"/>
        <v/>
      </c>
      <c r="GUG1" s="499" t="str">
        <f t="shared" si="83"/>
        <v/>
      </c>
      <c r="GUH1" s="499" t="str">
        <f t="shared" si="83"/>
        <v/>
      </c>
      <c r="GUI1" s="499" t="str">
        <f t="shared" si="83"/>
        <v/>
      </c>
      <c r="GUJ1" s="499" t="str">
        <f t="shared" si="83"/>
        <v/>
      </c>
      <c r="GUK1" s="499" t="str">
        <f t="shared" si="83"/>
        <v/>
      </c>
      <c r="GUL1" s="499" t="str">
        <f t="shared" si="83"/>
        <v/>
      </c>
      <c r="GUM1" s="499" t="str">
        <f t="shared" si="83"/>
        <v/>
      </c>
      <c r="GUN1" s="499" t="str">
        <f t="shared" si="83"/>
        <v/>
      </c>
      <c r="GUO1" s="499" t="str">
        <f t="shared" si="83"/>
        <v/>
      </c>
      <c r="GUP1" s="499" t="str">
        <f t="shared" si="83"/>
        <v/>
      </c>
      <c r="GUQ1" s="499" t="str">
        <f t="shared" si="83"/>
        <v/>
      </c>
      <c r="GUR1" s="499" t="str">
        <f t="shared" si="83"/>
        <v/>
      </c>
      <c r="GUS1" s="499" t="str">
        <f t="shared" si="83"/>
        <v/>
      </c>
      <c r="GUT1" s="499" t="str">
        <f t="shared" si="83"/>
        <v/>
      </c>
      <c r="GUU1" s="499" t="str">
        <f t="shared" si="83"/>
        <v/>
      </c>
      <c r="GUV1" s="499" t="str">
        <f t="shared" si="83"/>
        <v/>
      </c>
      <c r="GUW1" s="499" t="str">
        <f t="shared" si="83"/>
        <v/>
      </c>
      <c r="GUX1" s="499" t="str">
        <f t="shared" si="83"/>
        <v/>
      </c>
      <c r="GUY1" s="499" t="str">
        <f t="shared" si="83"/>
        <v/>
      </c>
      <c r="GUZ1" s="499" t="str">
        <f t="shared" si="83"/>
        <v/>
      </c>
      <c r="GVA1" s="499" t="str">
        <f t="shared" si="83"/>
        <v/>
      </c>
      <c r="GVB1" s="499" t="str">
        <f t="shared" si="83"/>
        <v/>
      </c>
      <c r="GVC1" s="499" t="str">
        <f t="shared" si="83"/>
        <v/>
      </c>
      <c r="GVD1" s="499" t="str">
        <f t="shared" si="83"/>
        <v/>
      </c>
      <c r="GVE1" s="499" t="str">
        <f t="shared" si="83"/>
        <v/>
      </c>
      <c r="GVF1" s="499" t="str">
        <f t="shared" si="83"/>
        <v/>
      </c>
      <c r="GVG1" s="499" t="str">
        <f t="shared" si="83"/>
        <v/>
      </c>
      <c r="GVH1" s="499" t="str">
        <f t="shared" si="83"/>
        <v/>
      </c>
      <c r="GVI1" s="499" t="str">
        <f t="shared" si="83"/>
        <v/>
      </c>
      <c r="GVJ1" s="499" t="str">
        <f t="shared" si="83"/>
        <v/>
      </c>
      <c r="GVK1" s="499" t="str">
        <f t="shared" si="83"/>
        <v/>
      </c>
      <c r="GVL1" s="499" t="str">
        <f t="shared" si="83"/>
        <v/>
      </c>
      <c r="GVM1" s="499" t="str">
        <f t="shared" si="83"/>
        <v/>
      </c>
      <c r="GVN1" s="499" t="str">
        <f t="shared" si="83"/>
        <v/>
      </c>
      <c r="GVO1" s="499" t="str">
        <f t="shared" si="83"/>
        <v/>
      </c>
      <c r="GVP1" s="499" t="str">
        <f t="shared" si="83"/>
        <v/>
      </c>
      <c r="GVQ1" s="499" t="str">
        <f t="shared" si="83"/>
        <v/>
      </c>
      <c r="GVR1" s="499" t="str">
        <f t="shared" si="83"/>
        <v/>
      </c>
      <c r="GVS1" s="499" t="str">
        <f t="shared" si="83"/>
        <v/>
      </c>
      <c r="GVT1" s="499" t="str">
        <f t="shared" si="83"/>
        <v/>
      </c>
      <c r="GVU1" s="499" t="str">
        <f t="shared" si="83"/>
        <v/>
      </c>
      <c r="GVV1" s="499" t="str">
        <f t="shared" si="83"/>
        <v/>
      </c>
      <c r="GVW1" s="499" t="str">
        <f t="shared" si="83"/>
        <v/>
      </c>
      <c r="GVX1" s="499" t="str">
        <f t="shared" si="83"/>
        <v/>
      </c>
      <c r="GVY1" s="499" t="str">
        <f t="shared" si="83"/>
        <v/>
      </c>
      <c r="GVZ1" s="499" t="str">
        <f t="shared" si="83"/>
        <v/>
      </c>
      <c r="GWA1" s="499" t="str">
        <f t="shared" si="83"/>
        <v/>
      </c>
      <c r="GWB1" s="499" t="str">
        <f t="shared" si="83"/>
        <v/>
      </c>
      <c r="GWC1" s="499" t="str">
        <f t="shared" si="83"/>
        <v/>
      </c>
      <c r="GWD1" s="499" t="str">
        <f t="shared" si="83"/>
        <v/>
      </c>
      <c r="GWE1" s="499" t="str">
        <f t="shared" si="83"/>
        <v/>
      </c>
      <c r="GWF1" s="499" t="str">
        <f t="shared" si="83"/>
        <v/>
      </c>
      <c r="GWG1" s="499" t="str">
        <f t="shared" si="83"/>
        <v/>
      </c>
      <c r="GWH1" s="499" t="str">
        <f t="shared" si="83"/>
        <v/>
      </c>
      <c r="GWI1" s="499" t="str">
        <f t="shared" si="83"/>
        <v/>
      </c>
      <c r="GWJ1" s="499" t="str">
        <f t="shared" si="83"/>
        <v/>
      </c>
      <c r="GWK1" s="499" t="str">
        <f t="shared" si="83"/>
        <v/>
      </c>
      <c r="GWL1" s="499" t="str">
        <f t="shared" si="83"/>
        <v/>
      </c>
      <c r="GWM1" s="499" t="str">
        <f t="shared" si="83"/>
        <v/>
      </c>
      <c r="GWN1" s="499" t="str">
        <f t="shared" si="83"/>
        <v/>
      </c>
      <c r="GWO1" s="499" t="str">
        <f t="shared" si="83"/>
        <v/>
      </c>
      <c r="GWP1" s="499" t="str">
        <f t="shared" si="83"/>
        <v/>
      </c>
      <c r="GWQ1" s="499" t="str">
        <f t="shared" ref="GWQ1:GZB1" si="84">IF(GWQ13^2*GWQ12=0,
"",
GWQ13^2*GWQ12)</f>
        <v/>
      </c>
      <c r="GWR1" s="499" t="str">
        <f t="shared" si="84"/>
        <v/>
      </c>
      <c r="GWS1" s="499" t="str">
        <f t="shared" si="84"/>
        <v/>
      </c>
      <c r="GWT1" s="499" t="str">
        <f t="shared" si="84"/>
        <v/>
      </c>
      <c r="GWU1" s="499" t="str">
        <f t="shared" si="84"/>
        <v/>
      </c>
      <c r="GWV1" s="499" t="str">
        <f t="shared" si="84"/>
        <v/>
      </c>
      <c r="GWW1" s="499" t="str">
        <f t="shared" si="84"/>
        <v/>
      </c>
      <c r="GWX1" s="499" t="str">
        <f t="shared" si="84"/>
        <v/>
      </c>
      <c r="GWY1" s="499" t="str">
        <f t="shared" si="84"/>
        <v/>
      </c>
      <c r="GWZ1" s="499" t="str">
        <f t="shared" si="84"/>
        <v/>
      </c>
      <c r="GXA1" s="499" t="str">
        <f t="shared" si="84"/>
        <v/>
      </c>
      <c r="GXB1" s="499" t="str">
        <f t="shared" si="84"/>
        <v/>
      </c>
      <c r="GXC1" s="499" t="str">
        <f t="shared" si="84"/>
        <v/>
      </c>
      <c r="GXD1" s="499" t="str">
        <f t="shared" si="84"/>
        <v/>
      </c>
      <c r="GXE1" s="499" t="str">
        <f t="shared" si="84"/>
        <v/>
      </c>
      <c r="GXF1" s="499" t="str">
        <f t="shared" si="84"/>
        <v/>
      </c>
      <c r="GXG1" s="499" t="str">
        <f t="shared" si="84"/>
        <v/>
      </c>
      <c r="GXH1" s="499" t="str">
        <f t="shared" si="84"/>
        <v/>
      </c>
      <c r="GXI1" s="499" t="str">
        <f t="shared" si="84"/>
        <v/>
      </c>
      <c r="GXJ1" s="499" t="str">
        <f t="shared" si="84"/>
        <v/>
      </c>
      <c r="GXK1" s="499" t="str">
        <f t="shared" si="84"/>
        <v/>
      </c>
      <c r="GXL1" s="499" t="str">
        <f t="shared" si="84"/>
        <v/>
      </c>
      <c r="GXM1" s="499" t="str">
        <f t="shared" si="84"/>
        <v/>
      </c>
      <c r="GXN1" s="499" t="str">
        <f t="shared" si="84"/>
        <v/>
      </c>
      <c r="GXO1" s="499" t="str">
        <f t="shared" si="84"/>
        <v/>
      </c>
      <c r="GXP1" s="499" t="str">
        <f t="shared" si="84"/>
        <v/>
      </c>
      <c r="GXQ1" s="499" t="str">
        <f t="shared" si="84"/>
        <v/>
      </c>
      <c r="GXR1" s="499" t="str">
        <f t="shared" si="84"/>
        <v/>
      </c>
      <c r="GXS1" s="499" t="str">
        <f t="shared" si="84"/>
        <v/>
      </c>
      <c r="GXT1" s="499" t="str">
        <f t="shared" si="84"/>
        <v/>
      </c>
      <c r="GXU1" s="499" t="str">
        <f t="shared" si="84"/>
        <v/>
      </c>
      <c r="GXV1" s="499" t="str">
        <f t="shared" si="84"/>
        <v/>
      </c>
      <c r="GXW1" s="499" t="str">
        <f t="shared" si="84"/>
        <v/>
      </c>
      <c r="GXX1" s="499" t="str">
        <f t="shared" si="84"/>
        <v/>
      </c>
      <c r="GXY1" s="499" t="str">
        <f t="shared" si="84"/>
        <v/>
      </c>
      <c r="GXZ1" s="499" t="str">
        <f t="shared" si="84"/>
        <v/>
      </c>
      <c r="GYA1" s="499" t="str">
        <f t="shared" si="84"/>
        <v/>
      </c>
      <c r="GYB1" s="499" t="str">
        <f t="shared" si="84"/>
        <v/>
      </c>
      <c r="GYC1" s="499" t="str">
        <f t="shared" si="84"/>
        <v/>
      </c>
      <c r="GYD1" s="499" t="str">
        <f t="shared" si="84"/>
        <v/>
      </c>
      <c r="GYE1" s="499" t="str">
        <f t="shared" si="84"/>
        <v/>
      </c>
      <c r="GYF1" s="499" t="str">
        <f t="shared" si="84"/>
        <v/>
      </c>
      <c r="GYG1" s="499" t="str">
        <f t="shared" si="84"/>
        <v/>
      </c>
      <c r="GYH1" s="499" t="str">
        <f t="shared" si="84"/>
        <v/>
      </c>
      <c r="GYI1" s="499" t="str">
        <f t="shared" si="84"/>
        <v/>
      </c>
      <c r="GYJ1" s="499" t="str">
        <f t="shared" si="84"/>
        <v/>
      </c>
      <c r="GYK1" s="499" t="str">
        <f t="shared" si="84"/>
        <v/>
      </c>
      <c r="GYL1" s="499" t="str">
        <f t="shared" si="84"/>
        <v/>
      </c>
      <c r="GYM1" s="499" t="str">
        <f t="shared" si="84"/>
        <v/>
      </c>
      <c r="GYN1" s="499" t="str">
        <f t="shared" si="84"/>
        <v/>
      </c>
      <c r="GYO1" s="499" t="str">
        <f t="shared" si="84"/>
        <v/>
      </c>
      <c r="GYP1" s="499" t="str">
        <f t="shared" si="84"/>
        <v/>
      </c>
      <c r="GYQ1" s="499" t="str">
        <f t="shared" si="84"/>
        <v/>
      </c>
      <c r="GYR1" s="499" t="str">
        <f t="shared" si="84"/>
        <v/>
      </c>
      <c r="GYS1" s="499" t="str">
        <f t="shared" si="84"/>
        <v/>
      </c>
      <c r="GYT1" s="499" t="str">
        <f t="shared" si="84"/>
        <v/>
      </c>
      <c r="GYU1" s="499" t="str">
        <f t="shared" si="84"/>
        <v/>
      </c>
      <c r="GYV1" s="499" t="str">
        <f t="shared" si="84"/>
        <v/>
      </c>
      <c r="GYW1" s="499" t="str">
        <f t="shared" si="84"/>
        <v/>
      </c>
      <c r="GYX1" s="499" t="str">
        <f t="shared" si="84"/>
        <v/>
      </c>
      <c r="GYY1" s="499" t="str">
        <f t="shared" si="84"/>
        <v/>
      </c>
      <c r="GYZ1" s="499" t="str">
        <f t="shared" si="84"/>
        <v/>
      </c>
      <c r="GZA1" s="499" t="str">
        <f t="shared" si="84"/>
        <v/>
      </c>
      <c r="GZB1" s="499" t="str">
        <f t="shared" si="84"/>
        <v/>
      </c>
      <c r="GZC1" s="499" t="str">
        <f t="shared" ref="GZC1:HBN1" si="85">IF(GZC13^2*GZC12=0,
"",
GZC13^2*GZC12)</f>
        <v/>
      </c>
      <c r="GZD1" s="499" t="str">
        <f t="shared" si="85"/>
        <v/>
      </c>
      <c r="GZE1" s="499" t="str">
        <f t="shared" si="85"/>
        <v/>
      </c>
      <c r="GZF1" s="499" t="str">
        <f t="shared" si="85"/>
        <v/>
      </c>
      <c r="GZG1" s="499" t="str">
        <f t="shared" si="85"/>
        <v/>
      </c>
      <c r="GZH1" s="499" t="str">
        <f t="shared" si="85"/>
        <v/>
      </c>
      <c r="GZI1" s="499" t="str">
        <f t="shared" si="85"/>
        <v/>
      </c>
      <c r="GZJ1" s="499" t="str">
        <f t="shared" si="85"/>
        <v/>
      </c>
      <c r="GZK1" s="499" t="str">
        <f t="shared" si="85"/>
        <v/>
      </c>
      <c r="GZL1" s="499" t="str">
        <f t="shared" si="85"/>
        <v/>
      </c>
      <c r="GZM1" s="499" t="str">
        <f t="shared" si="85"/>
        <v/>
      </c>
      <c r="GZN1" s="499" t="str">
        <f t="shared" si="85"/>
        <v/>
      </c>
      <c r="GZO1" s="499" t="str">
        <f t="shared" si="85"/>
        <v/>
      </c>
      <c r="GZP1" s="499" t="str">
        <f t="shared" si="85"/>
        <v/>
      </c>
      <c r="GZQ1" s="499" t="str">
        <f t="shared" si="85"/>
        <v/>
      </c>
      <c r="GZR1" s="499" t="str">
        <f t="shared" si="85"/>
        <v/>
      </c>
      <c r="GZS1" s="499" t="str">
        <f t="shared" si="85"/>
        <v/>
      </c>
      <c r="GZT1" s="499" t="str">
        <f t="shared" si="85"/>
        <v/>
      </c>
      <c r="GZU1" s="499" t="str">
        <f t="shared" si="85"/>
        <v/>
      </c>
      <c r="GZV1" s="499" t="str">
        <f t="shared" si="85"/>
        <v/>
      </c>
      <c r="GZW1" s="499" t="str">
        <f t="shared" si="85"/>
        <v/>
      </c>
      <c r="GZX1" s="499" t="str">
        <f t="shared" si="85"/>
        <v/>
      </c>
      <c r="GZY1" s="499" t="str">
        <f t="shared" si="85"/>
        <v/>
      </c>
      <c r="GZZ1" s="499" t="str">
        <f t="shared" si="85"/>
        <v/>
      </c>
      <c r="HAA1" s="499" t="str">
        <f t="shared" si="85"/>
        <v/>
      </c>
      <c r="HAB1" s="499" t="str">
        <f t="shared" si="85"/>
        <v/>
      </c>
      <c r="HAC1" s="499" t="str">
        <f t="shared" si="85"/>
        <v/>
      </c>
      <c r="HAD1" s="499" t="str">
        <f t="shared" si="85"/>
        <v/>
      </c>
      <c r="HAE1" s="499" t="str">
        <f t="shared" si="85"/>
        <v/>
      </c>
      <c r="HAF1" s="499" t="str">
        <f t="shared" si="85"/>
        <v/>
      </c>
      <c r="HAG1" s="499" t="str">
        <f t="shared" si="85"/>
        <v/>
      </c>
      <c r="HAH1" s="499" t="str">
        <f t="shared" si="85"/>
        <v/>
      </c>
      <c r="HAI1" s="499" t="str">
        <f t="shared" si="85"/>
        <v/>
      </c>
      <c r="HAJ1" s="499" t="str">
        <f t="shared" si="85"/>
        <v/>
      </c>
      <c r="HAK1" s="499" t="str">
        <f t="shared" si="85"/>
        <v/>
      </c>
      <c r="HAL1" s="499" t="str">
        <f t="shared" si="85"/>
        <v/>
      </c>
      <c r="HAM1" s="499" t="str">
        <f t="shared" si="85"/>
        <v/>
      </c>
      <c r="HAN1" s="499" t="str">
        <f t="shared" si="85"/>
        <v/>
      </c>
      <c r="HAO1" s="499" t="str">
        <f t="shared" si="85"/>
        <v/>
      </c>
      <c r="HAP1" s="499" t="str">
        <f t="shared" si="85"/>
        <v/>
      </c>
      <c r="HAQ1" s="499" t="str">
        <f t="shared" si="85"/>
        <v/>
      </c>
      <c r="HAR1" s="499" t="str">
        <f t="shared" si="85"/>
        <v/>
      </c>
      <c r="HAS1" s="499" t="str">
        <f t="shared" si="85"/>
        <v/>
      </c>
      <c r="HAT1" s="499" t="str">
        <f t="shared" si="85"/>
        <v/>
      </c>
      <c r="HAU1" s="499" t="str">
        <f t="shared" si="85"/>
        <v/>
      </c>
      <c r="HAV1" s="499" t="str">
        <f t="shared" si="85"/>
        <v/>
      </c>
      <c r="HAW1" s="499" t="str">
        <f t="shared" si="85"/>
        <v/>
      </c>
      <c r="HAX1" s="499" t="str">
        <f t="shared" si="85"/>
        <v/>
      </c>
      <c r="HAY1" s="499" t="str">
        <f t="shared" si="85"/>
        <v/>
      </c>
      <c r="HAZ1" s="499" t="str">
        <f t="shared" si="85"/>
        <v/>
      </c>
      <c r="HBA1" s="499" t="str">
        <f t="shared" si="85"/>
        <v/>
      </c>
      <c r="HBB1" s="499" t="str">
        <f t="shared" si="85"/>
        <v/>
      </c>
      <c r="HBC1" s="499" t="str">
        <f t="shared" si="85"/>
        <v/>
      </c>
      <c r="HBD1" s="499" t="str">
        <f t="shared" si="85"/>
        <v/>
      </c>
      <c r="HBE1" s="499" t="str">
        <f t="shared" si="85"/>
        <v/>
      </c>
      <c r="HBF1" s="499" t="str">
        <f t="shared" si="85"/>
        <v/>
      </c>
      <c r="HBG1" s="499" t="str">
        <f t="shared" si="85"/>
        <v/>
      </c>
      <c r="HBH1" s="499" t="str">
        <f t="shared" si="85"/>
        <v/>
      </c>
      <c r="HBI1" s="499" t="str">
        <f t="shared" si="85"/>
        <v/>
      </c>
      <c r="HBJ1" s="499" t="str">
        <f t="shared" si="85"/>
        <v/>
      </c>
      <c r="HBK1" s="499" t="str">
        <f t="shared" si="85"/>
        <v/>
      </c>
      <c r="HBL1" s="499" t="str">
        <f t="shared" si="85"/>
        <v/>
      </c>
      <c r="HBM1" s="499" t="str">
        <f t="shared" si="85"/>
        <v/>
      </c>
      <c r="HBN1" s="499" t="str">
        <f t="shared" si="85"/>
        <v/>
      </c>
      <c r="HBO1" s="499" t="str">
        <f t="shared" ref="HBO1:HDZ1" si="86">IF(HBO13^2*HBO12=0,
"",
HBO13^2*HBO12)</f>
        <v/>
      </c>
      <c r="HBP1" s="499" t="str">
        <f t="shared" si="86"/>
        <v/>
      </c>
      <c r="HBQ1" s="499" t="str">
        <f t="shared" si="86"/>
        <v/>
      </c>
      <c r="HBR1" s="499" t="str">
        <f t="shared" si="86"/>
        <v/>
      </c>
      <c r="HBS1" s="499" t="str">
        <f t="shared" si="86"/>
        <v/>
      </c>
      <c r="HBT1" s="499" t="str">
        <f t="shared" si="86"/>
        <v/>
      </c>
      <c r="HBU1" s="499" t="str">
        <f t="shared" si="86"/>
        <v/>
      </c>
      <c r="HBV1" s="499" t="str">
        <f t="shared" si="86"/>
        <v/>
      </c>
      <c r="HBW1" s="499" t="str">
        <f t="shared" si="86"/>
        <v/>
      </c>
      <c r="HBX1" s="499" t="str">
        <f t="shared" si="86"/>
        <v/>
      </c>
      <c r="HBY1" s="499" t="str">
        <f t="shared" si="86"/>
        <v/>
      </c>
      <c r="HBZ1" s="499" t="str">
        <f t="shared" si="86"/>
        <v/>
      </c>
      <c r="HCA1" s="499" t="str">
        <f t="shared" si="86"/>
        <v/>
      </c>
      <c r="HCB1" s="499" t="str">
        <f t="shared" si="86"/>
        <v/>
      </c>
      <c r="HCC1" s="499" t="str">
        <f t="shared" si="86"/>
        <v/>
      </c>
      <c r="HCD1" s="499" t="str">
        <f t="shared" si="86"/>
        <v/>
      </c>
      <c r="HCE1" s="499" t="str">
        <f t="shared" si="86"/>
        <v/>
      </c>
      <c r="HCF1" s="499" t="str">
        <f t="shared" si="86"/>
        <v/>
      </c>
      <c r="HCG1" s="499" t="str">
        <f t="shared" si="86"/>
        <v/>
      </c>
      <c r="HCH1" s="499" t="str">
        <f t="shared" si="86"/>
        <v/>
      </c>
      <c r="HCI1" s="499" t="str">
        <f t="shared" si="86"/>
        <v/>
      </c>
      <c r="HCJ1" s="499" t="str">
        <f t="shared" si="86"/>
        <v/>
      </c>
      <c r="HCK1" s="499" t="str">
        <f t="shared" si="86"/>
        <v/>
      </c>
      <c r="HCL1" s="499" t="str">
        <f t="shared" si="86"/>
        <v/>
      </c>
      <c r="HCM1" s="499" t="str">
        <f t="shared" si="86"/>
        <v/>
      </c>
      <c r="HCN1" s="499" t="str">
        <f t="shared" si="86"/>
        <v/>
      </c>
      <c r="HCO1" s="499" t="str">
        <f t="shared" si="86"/>
        <v/>
      </c>
      <c r="HCP1" s="499" t="str">
        <f t="shared" si="86"/>
        <v/>
      </c>
      <c r="HCQ1" s="499" t="str">
        <f t="shared" si="86"/>
        <v/>
      </c>
      <c r="HCR1" s="499" t="str">
        <f t="shared" si="86"/>
        <v/>
      </c>
      <c r="HCS1" s="499" t="str">
        <f t="shared" si="86"/>
        <v/>
      </c>
      <c r="HCT1" s="499" t="str">
        <f t="shared" si="86"/>
        <v/>
      </c>
      <c r="HCU1" s="499" t="str">
        <f t="shared" si="86"/>
        <v/>
      </c>
      <c r="HCV1" s="499" t="str">
        <f t="shared" si="86"/>
        <v/>
      </c>
      <c r="HCW1" s="499" t="str">
        <f t="shared" si="86"/>
        <v/>
      </c>
      <c r="HCX1" s="499" t="str">
        <f t="shared" si="86"/>
        <v/>
      </c>
      <c r="HCY1" s="499" t="str">
        <f t="shared" si="86"/>
        <v/>
      </c>
      <c r="HCZ1" s="499" t="str">
        <f t="shared" si="86"/>
        <v/>
      </c>
      <c r="HDA1" s="499" t="str">
        <f t="shared" si="86"/>
        <v/>
      </c>
      <c r="HDB1" s="499" t="str">
        <f t="shared" si="86"/>
        <v/>
      </c>
      <c r="HDC1" s="499" t="str">
        <f t="shared" si="86"/>
        <v/>
      </c>
      <c r="HDD1" s="499" t="str">
        <f t="shared" si="86"/>
        <v/>
      </c>
      <c r="HDE1" s="499" t="str">
        <f t="shared" si="86"/>
        <v/>
      </c>
      <c r="HDF1" s="499" t="str">
        <f t="shared" si="86"/>
        <v/>
      </c>
      <c r="HDG1" s="499" t="str">
        <f t="shared" si="86"/>
        <v/>
      </c>
      <c r="HDH1" s="499" t="str">
        <f t="shared" si="86"/>
        <v/>
      </c>
      <c r="HDI1" s="499" t="str">
        <f t="shared" si="86"/>
        <v/>
      </c>
      <c r="HDJ1" s="499" t="str">
        <f t="shared" si="86"/>
        <v/>
      </c>
      <c r="HDK1" s="499" t="str">
        <f t="shared" si="86"/>
        <v/>
      </c>
      <c r="HDL1" s="499" t="str">
        <f t="shared" si="86"/>
        <v/>
      </c>
      <c r="HDM1" s="499" t="str">
        <f t="shared" si="86"/>
        <v/>
      </c>
      <c r="HDN1" s="499" t="str">
        <f t="shared" si="86"/>
        <v/>
      </c>
      <c r="HDO1" s="499" t="str">
        <f t="shared" si="86"/>
        <v/>
      </c>
      <c r="HDP1" s="499" t="str">
        <f t="shared" si="86"/>
        <v/>
      </c>
      <c r="HDQ1" s="499" t="str">
        <f t="shared" si="86"/>
        <v/>
      </c>
      <c r="HDR1" s="499" t="str">
        <f t="shared" si="86"/>
        <v/>
      </c>
      <c r="HDS1" s="499" t="str">
        <f t="shared" si="86"/>
        <v/>
      </c>
      <c r="HDT1" s="499" t="str">
        <f t="shared" si="86"/>
        <v/>
      </c>
      <c r="HDU1" s="499" t="str">
        <f t="shared" si="86"/>
        <v/>
      </c>
      <c r="HDV1" s="499" t="str">
        <f t="shared" si="86"/>
        <v/>
      </c>
      <c r="HDW1" s="499" t="str">
        <f t="shared" si="86"/>
        <v/>
      </c>
      <c r="HDX1" s="499" t="str">
        <f t="shared" si="86"/>
        <v/>
      </c>
      <c r="HDY1" s="499" t="str">
        <f t="shared" si="86"/>
        <v/>
      </c>
      <c r="HDZ1" s="499" t="str">
        <f t="shared" si="86"/>
        <v/>
      </c>
      <c r="HEA1" s="499" t="str">
        <f t="shared" ref="HEA1:HGL1" si="87">IF(HEA13^2*HEA12=0,
"",
HEA13^2*HEA12)</f>
        <v/>
      </c>
      <c r="HEB1" s="499" t="str">
        <f t="shared" si="87"/>
        <v/>
      </c>
      <c r="HEC1" s="499" t="str">
        <f t="shared" si="87"/>
        <v/>
      </c>
      <c r="HED1" s="499" t="str">
        <f t="shared" si="87"/>
        <v/>
      </c>
      <c r="HEE1" s="499" t="str">
        <f t="shared" si="87"/>
        <v/>
      </c>
      <c r="HEF1" s="499" t="str">
        <f t="shared" si="87"/>
        <v/>
      </c>
      <c r="HEG1" s="499" t="str">
        <f t="shared" si="87"/>
        <v/>
      </c>
      <c r="HEH1" s="499" t="str">
        <f t="shared" si="87"/>
        <v/>
      </c>
      <c r="HEI1" s="499" t="str">
        <f t="shared" si="87"/>
        <v/>
      </c>
      <c r="HEJ1" s="499" t="str">
        <f t="shared" si="87"/>
        <v/>
      </c>
      <c r="HEK1" s="499" t="str">
        <f t="shared" si="87"/>
        <v/>
      </c>
      <c r="HEL1" s="499" t="str">
        <f t="shared" si="87"/>
        <v/>
      </c>
      <c r="HEM1" s="499" t="str">
        <f t="shared" si="87"/>
        <v/>
      </c>
      <c r="HEN1" s="499" t="str">
        <f t="shared" si="87"/>
        <v/>
      </c>
      <c r="HEO1" s="499" t="str">
        <f t="shared" si="87"/>
        <v/>
      </c>
      <c r="HEP1" s="499" t="str">
        <f t="shared" si="87"/>
        <v/>
      </c>
      <c r="HEQ1" s="499" t="str">
        <f t="shared" si="87"/>
        <v/>
      </c>
      <c r="HER1" s="499" t="str">
        <f t="shared" si="87"/>
        <v/>
      </c>
      <c r="HES1" s="499" t="str">
        <f t="shared" si="87"/>
        <v/>
      </c>
      <c r="HET1" s="499" t="str">
        <f t="shared" si="87"/>
        <v/>
      </c>
      <c r="HEU1" s="499" t="str">
        <f t="shared" si="87"/>
        <v/>
      </c>
      <c r="HEV1" s="499" t="str">
        <f t="shared" si="87"/>
        <v/>
      </c>
      <c r="HEW1" s="499" t="str">
        <f t="shared" si="87"/>
        <v/>
      </c>
      <c r="HEX1" s="499" t="str">
        <f t="shared" si="87"/>
        <v/>
      </c>
      <c r="HEY1" s="499" t="str">
        <f t="shared" si="87"/>
        <v/>
      </c>
      <c r="HEZ1" s="499" t="str">
        <f t="shared" si="87"/>
        <v/>
      </c>
      <c r="HFA1" s="499" t="str">
        <f t="shared" si="87"/>
        <v/>
      </c>
      <c r="HFB1" s="499" t="str">
        <f t="shared" si="87"/>
        <v/>
      </c>
      <c r="HFC1" s="499" t="str">
        <f t="shared" si="87"/>
        <v/>
      </c>
      <c r="HFD1" s="499" t="str">
        <f t="shared" si="87"/>
        <v/>
      </c>
      <c r="HFE1" s="499" t="str">
        <f t="shared" si="87"/>
        <v/>
      </c>
      <c r="HFF1" s="499" t="str">
        <f t="shared" si="87"/>
        <v/>
      </c>
      <c r="HFG1" s="499" t="str">
        <f t="shared" si="87"/>
        <v/>
      </c>
      <c r="HFH1" s="499" t="str">
        <f t="shared" si="87"/>
        <v/>
      </c>
      <c r="HFI1" s="499" t="str">
        <f t="shared" si="87"/>
        <v/>
      </c>
      <c r="HFJ1" s="499" t="str">
        <f t="shared" si="87"/>
        <v/>
      </c>
      <c r="HFK1" s="499" t="str">
        <f t="shared" si="87"/>
        <v/>
      </c>
      <c r="HFL1" s="499" t="str">
        <f t="shared" si="87"/>
        <v/>
      </c>
      <c r="HFM1" s="499" t="str">
        <f t="shared" si="87"/>
        <v/>
      </c>
      <c r="HFN1" s="499" t="str">
        <f t="shared" si="87"/>
        <v/>
      </c>
      <c r="HFO1" s="499" t="str">
        <f t="shared" si="87"/>
        <v/>
      </c>
      <c r="HFP1" s="499" t="str">
        <f t="shared" si="87"/>
        <v/>
      </c>
      <c r="HFQ1" s="499" t="str">
        <f t="shared" si="87"/>
        <v/>
      </c>
      <c r="HFR1" s="499" t="str">
        <f t="shared" si="87"/>
        <v/>
      </c>
      <c r="HFS1" s="499" t="str">
        <f t="shared" si="87"/>
        <v/>
      </c>
      <c r="HFT1" s="499" t="str">
        <f t="shared" si="87"/>
        <v/>
      </c>
      <c r="HFU1" s="499" t="str">
        <f t="shared" si="87"/>
        <v/>
      </c>
      <c r="HFV1" s="499" t="str">
        <f t="shared" si="87"/>
        <v/>
      </c>
      <c r="HFW1" s="499" t="str">
        <f t="shared" si="87"/>
        <v/>
      </c>
      <c r="HFX1" s="499" t="str">
        <f t="shared" si="87"/>
        <v/>
      </c>
      <c r="HFY1" s="499" t="str">
        <f t="shared" si="87"/>
        <v/>
      </c>
      <c r="HFZ1" s="499" t="str">
        <f t="shared" si="87"/>
        <v/>
      </c>
      <c r="HGA1" s="499" t="str">
        <f t="shared" si="87"/>
        <v/>
      </c>
      <c r="HGB1" s="499" t="str">
        <f t="shared" si="87"/>
        <v/>
      </c>
      <c r="HGC1" s="499" t="str">
        <f t="shared" si="87"/>
        <v/>
      </c>
      <c r="HGD1" s="499" t="str">
        <f t="shared" si="87"/>
        <v/>
      </c>
      <c r="HGE1" s="499" t="str">
        <f t="shared" si="87"/>
        <v/>
      </c>
      <c r="HGF1" s="499" t="str">
        <f t="shared" si="87"/>
        <v/>
      </c>
      <c r="HGG1" s="499" t="str">
        <f t="shared" si="87"/>
        <v/>
      </c>
      <c r="HGH1" s="499" t="str">
        <f t="shared" si="87"/>
        <v/>
      </c>
      <c r="HGI1" s="499" t="str">
        <f t="shared" si="87"/>
        <v/>
      </c>
      <c r="HGJ1" s="499" t="str">
        <f t="shared" si="87"/>
        <v/>
      </c>
      <c r="HGK1" s="499" t="str">
        <f t="shared" si="87"/>
        <v/>
      </c>
      <c r="HGL1" s="499" t="str">
        <f t="shared" si="87"/>
        <v/>
      </c>
      <c r="HGM1" s="499" t="str">
        <f t="shared" ref="HGM1:HIX1" si="88">IF(HGM13^2*HGM12=0,
"",
HGM13^2*HGM12)</f>
        <v/>
      </c>
      <c r="HGN1" s="499" t="str">
        <f t="shared" si="88"/>
        <v/>
      </c>
      <c r="HGO1" s="499" t="str">
        <f t="shared" si="88"/>
        <v/>
      </c>
      <c r="HGP1" s="499" t="str">
        <f t="shared" si="88"/>
        <v/>
      </c>
      <c r="HGQ1" s="499" t="str">
        <f t="shared" si="88"/>
        <v/>
      </c>
      <c r="HGR1" s="499" t="str">
        <f t="shared" si="88"/>
        <v/>
      </c>
      <c r="HGS1" s="499" t="str">
        <f t="shared" si="88"/>
        <v/>
      </c>
      <c r="HGT1" s="499" t="str">
        <f t="shared" si="88"/>
        <v/>
      </c>
      <c r="HGU1" s="499" t="str">
        <f t="shared" si="88"/>
        <v/>
      </c>
      <c r="HGV1" s="499" t="str">
        <f t="shared" si="88"/>
        <v/>
      </c>
      <c r="HGW1" s="499" t="str">
        <f t="shared" si="88"/>
        <v/>
      </c>
      <c r="HGX1" s="499" t="str">
        <f t="shared" si="88"/>
        <v/>
      </c>
      <c r="HGY1" s="499" t="str">
        <f t="shared" si="88"/>
        <v/>
      </c>
      <c r="HGZ1" s="499" t="str">
        <f t="shared" si="88"/>
        <v/>
      </c>
      <c r="HHA1" s="499" t="str">
        <f t="shared" si="88"/>
        <v/>
      </c>
      <c r="HHB1" s="499" t="str">
        <f t="shared" si="88"/>
        <v/>
      </c>
      <c r="HHC1" s="499" t="str">
        <f t="shared" si="88"/>
        <v/>
      </c>
      <c r="HHD1" s="499" t="str">
        <f t="shared" si="88"/>
        <v/>
      </c>
      <c r="HHE1" s="499" t="str">
        <f t="shared" si="88"/>
        <v/>
      </c>
      <c r="HHF1" s="499" t="str">
        <f t="shared" si="88"/>
        <v/>
      </c>
      <c r="HHG1" s="499" t="str">
        <f t="shared" si="88"/>
        <v/>
      </c>
      <c r="HHH1" s="499" t="str">
        <f t="shared" si="88"/>
        <v/>
      </c>
      <c r="HHI1" s="499" t="str">
        <f t="shared" si="88"/>
        <v/>
      </c>
      <c r="HHJ1" s="499" t="str">
        <f t="shared" si="88"/>
        <v/>
      </c>
      <c r="HHK1" s="499" t="str">
        <f t="shared" si="88"/>
        <v/>
      </c>
      <c r="HHL1" s="499" t="str">
        <f t="shared" si="88"/>
        <v/>
      </c>
      <c r="HHM1" s="499" t="str">
        <f t="shared" si="88"/>
        <v/>
      </c>
      <c r="HHN1" s="499" t="str">
        <f t="shared" si="88"/>
        <v/>
      </c>
      <c r="HHO1" s="499" t="str">
        <f t="shared" si="88"/>
        <v/>
      </c>
      <c r="HHP1" s="499" t="str">
        <f t="shared" si="88"/>
        <v/>
      </c>
      <c r="HHQ1" s="499" t="str">
        <f t="shared" si="88"/>
        <v/>
      </c>
      <c r="HHR1" s="499" t="str">
        <f t="shared" si="88"/>
        <v/>
      </c>
      <c r="HHS1" s="499" t="str">
        <f t="shared" si="88"/>
        <v/>
      </c>
      <c r="HHT1" s="499" t="str">
        <f t="shared" si="88"/>
        <v/>
      </c>
      <c r="HHU1" s="499" t="str">
        <f t="shared" si="88"/>
        <v/>
      </c>
      <c r="HHV1" s="499" t="str">
        <f t="shared" si="88"/>
        <v/>
      </c>
      <c r="HHW1" s="499" t="str">
        <f t="shared" si="88"/>
        <v/>
      </c>
      <c r="HHX1" s="499" t="str">
        <f t="shared" si="88"/>
        <v/>
      </c>
      <c r="HHY1" s="499" t="str">
        <f t="shared" si="88"/>
        <v/>
      </c>
      <c r="HHZ1" s="499" t="str">
        <f t="shared" si="88"/>
        <v/>
      </c>
      <c r="HIA1" s="499" t="str">
        <f t="shared" si="88"/>
        <v/>
      </c>
      <c r="HIB1" s="499" t="str">
        <f t="shared" si="88"/>
        <v/>
      </c>
      <c r="HIC1" s="499" t="str">
        <f t="shared" si="88"/>
        <v/>
      </c>
      <c r="HID1" s="499" t="str">
        <f t="shared" si="88"/>
        <v/>
      </c>
      <c r="HIE1" s="499" t="str">
        <f t="shared" si="88"/>
        <v/>
      </c>
      <c r="HIF1" s="499" t="str">
        <f t="shared" si="88"/>
        <v/>
      </c>
      <c r="HIG1" s="499" t="str">
        <f t="shared" si="88"/>
        <v/>
      </c>
      <c r="HIH1" s="499" t="str">
        <f t="shared" si="88"/>
        <v/>
      </c>
      <c r="HII1" s="499" t="str">
        <f t="shared" si="88"/>
        <v/>
      </c>
      <c r="HIJ1" s="499" t="str">
        <f t="shared" si="88"/>
        <v/>
      </c>
      <c r="HIK1" s="499" t="str">
        <f t="shared" si="88"/>
        <v/>
      </c>
      <c r="HIL1" s="499" t="str">
        <f t="shared" si="88"/>
        <v/>
      </c>
      <c r="HIM1" s="499" t="str">
        <f t="shared" si="88"/>
        <v/>
      </c>
      <c r="HIN1" s="499" t="str">
        <f t="shared" si="88"/>
        <v/>
      </c>
      <c r="HIO1" s="499" t="str">
        <f t="shared" si="88"/>
        <v/>
      </c>
      <c r="HIP1" s="499" t="str">
        <f t="shared" si="88"/>
        <v/>
      </c>
      <c r="HIQ1" s="499" t="str">
        <f t="shared" si="88"/>
        <v/>
      </c>
      <c r="HIR1" s="499" t="str">
        <f t="shared" si="88"/>
        <v/>
      </c>
      <c r="HIS1" s="499" t="str">
        <f t="shared" si="88"/>
        <v/>
      </c>
      <c r="HIT1" s="499" t="str">
        <f t="shared" si="88"/>
        <v/>
      </c>
      <c r="HIU1" s="499" t="str">
        <f t="shared" si="88"/>
        <v/>
      </c>
      <c r="HIV1" s="499" t="str">
        <f t="shared" si="88"/>
        <v/>
      </c>
      <c r="HIW1" s="499" t="str">
        <f t="shared" si="88"/>
        <v/>
      </c>
      <c r="HIX1" s="499" t="str">
        <f t="shared" si="88"/>
        <v/>
      </c>
      <c r="HIY1" s="499" t="str">
        <f t="shared" ref="HIY1:HLJ1" si="89">IF(HIY13^2*HIY12=0,
"",
HIY13^2*HIY12)</f>
        <v/>
      </c>
      <c r="HIZ1" s="499" t="str">
        <f t="shared" si="89"/>
        <v/>
      </c>
      <c r="HJA1" s="499" t="str">
        <f t="shared" si="89"/>
        <v/>
      </c>
      <c r="HJB1" s="499" t="str">
        <f t="shared" si="89"/>
        <v/>
      </c>
      <c r="HJC1" s="499" t="str">
        <f t="shared" si="89"/>
        <v/>
      </c>
      <c r="HJD1" s="499" t="str">
        <f t="shared" si="89"/>
        <v/>
      </c>
      <c r="HJE1" s="499" t="str">
        <f t="shared" si="89"/>
        <v/>
      </c>
      <c r="HJF1" s="499" t="str">
        <f t="shared" si="89"/>
        <v/>
      </c>
      <c r="HJG1" s="499" t="str">
        <f t="shared" si="89"/>
        <v/>
      </c>
      <c r="HJH1" s="499" t="str">
        <f t="shared" si="89"/>
        <v/>
      </c>
      <c r="HJI1" s="499" t="str">
        <f t="shared" si="89"/>
        <v/>
      </c>
      <c r="HJJ1" s="499" t="str">
        <f t="shared" si="89"/>
        <v/>
      </c>
      <c r="HJK1" s="499" t="str">
        <f t="shared" si="89"/>
        <v/>
      </c>
      <c r="HJL1" s="499" t="str">
        <f t="shared" si="89"/>
        <v/>
      </c>
      <c r="HJM1" s="499" t="str">
        <f t="shared" si="89"/>
        <v/>
      </c>
      <c r="HJN1" s="499" t="str">
        <f t="shared" si="89"/>
        <v/>
      </c>
      <c r="HJO1" s="499" t="str">
        <f t="shared" si="89"/>
        <v/>
      </c>
      <c r="HJP1" s="499" t="str">
        <f t="shared" si="89"/>
        <v/>
      </c>
      <c r="HJQ1" s="499" t="str">
        <f t="shared" si="89"/>
        <v/>
      </c>
      <c r="HJR1" s="499" t="str">
        <f t="shared" si="89"/>
        <v/>
      </c>
      <c r="HJS1" s="499" t="str">
        <f t="shared" si="89"/>
        <v/>
      </c>
      <c r="HJT1" s="499" t="str">
        <f t="shared" si="89"/>
        <v/>
      </c>
      <c r="HJU1" s="499" t="str">
        <f t="shared" si="89"/>
        <v/>
      </c>
      <c r="HJV1" s="499" t="str">
        <f t="shared" si="89"/>
        <v/>
      </c>
      <c r="HJW1" s="499" t="str">
        <f t="shared" si="89"/>
        <v/>
      </c>
      <c r="HJX1" s="499" t="str">
        <f t="shared" si="89"/>
        <v/>
      </c>
      <c r="HJY1" s="499" t="str">
        <f t="shared" si="89"/>
        <v/>
      </c>
      <c r="HJZ1" s="499" t="str">
        <f t="shared" si="89"/>
        <v/>
      </c>
      <c r="HKA1" s="499" t="str">
        <f t="shared" si="89"/>
        <v/>
      </c>
      <c r="HKB1" s="499" t="str">
        <f t="shared" si="89"/>
        <v/>
      </c>
      <c r="HKC1" s="499" t="str">
        <f t="shared" si="89"/>
        <v/>
      </c>
      <c r="HKD1" s="499" t="str">
        <f t="shared" si="89"/>
        <v/>
      </c>
      <c r="HKE1" s="499" t="str">
        <f t="shared" si="89"/>
        <v/>
      </c>
      <c r="HKF1" s="499" t="str">
        <f t="shared" si="89"/>
        <v/>
      </c>
      <c r="HKG1" s="499" t="str">
        <f t="shared" si="89"/>
        <v/>
      </c>
      <c r="HKH1" s="499" t="str">
        <f t="shared" si="89"/>
        <v/>
      </c>
      <c r="HKI1" s="499" t="str">
        <f t="shared" si="89"/>
        <v/>
      </c>
      <c r="HKJ1" s="499" t="str">
        <f t="shared" si="89"/>
        <v/>
      </c>
      <c r="HKK1" s="499" t="str">
        <f t="shared" si="89"/>
        <v/>
      </c>
      <c r="HKL1" s="499" t="str">
        <f t="shared" si="89"/>
        <v/>
      </c>
      <c r="HKM1" s="499" t="str">
        <f t="shared" si="89"/>
        <v/>
      </c>
      <c r="HKN1" s="499" t="str">
        <f t="shared" si="89"/>
        <v/>
      </c>
      <c r="HKO1" s="499" t="str">
        <f t="shared" si="89"/>
        <v/>
      </c>
      <c r="HKP1" s="499" t="str">
        <f t="shared" si="89"/>
        <v/>
      </c>
      <c r="HKQ1" s="499" t="str">
        <f t="shared" si="89"/>
        <v/>
      </c>
      <c r="HKR1" s="499" t="str">
        <f t="shared" si="89"/>
        <v/>
      </c>
      <c r="HKS1" s="499" t="str">
        <f t="shared" si="89"/>
        <v/>
      </c>
      <c r="HKT1" s="499" t="str">
        <f t="shared" si="89"/>
        <v/>
      </c>
      <c r="HKU1" s="499" t="str">
        <f t="shared" si="89"/>
        <v/>
      </c>
      <c r="HKV1" s="499" t="str">
        <f t="shared" si="89"/>
        <v/>
      </c>
      <c r="HKW1" s="499" t="str">
        <f t="shared" si="89"/>
        <v/>
      </c>
      <c r="HKX1" s="499" t="str">
        <f t="shared" si="89"/>
        <v/>
      </c>
      <c r="HKY1" s="499" t="str">
        <f t="shared" si="89"/>
        <v/>
      </c>
      <c r="HKZ1" s="499" t="str">
        <f t="shared" si="89"/>
        <v/>
      </c>
      <c r="HLA1" s="499" t="str">
        <f t="shared" si="89"/>
        <v/>
      </c>
      <c r="HLB1" s="499" t="str">
        <f t="shared" si="89"/>
        <v/>
      </c>
      <c r="HLC1" s="499" t="str">
        <f t="shared" si="89"/>
        <v/>
      </c>
      <c r="HLD1" s="499" t="str">
        <f t="shared" si="89"/>
        <v/>
      </c>
      <c r="HLE1" s="499" t="str">
        <f t="shared" si="89"/>
        <v/>
      </c>
      <c r="HLF1" s="499" t="str">
        <f t="shared" si="89"/>
        <v/>
      </c>
      <c r="HLG1" s="499" t="str">
        <f t="shared" si="89"/>
        <v/>
      </c>
      <c r="HLH1" s="499" t="str">
        <f t="shared" si="89"/>
        <v/>
      </c>
      <c r="HLI1" s="499" t="str">
        <f t="shared" si="89"/>
        <v/>
      </c>
      <c r="HLJ1" s="499" t="str">
        <f t="shared" si="89"/>
        <v/>
      </c>
      <c r="HLK1" s="499" t="str">
        <f t="shared" ref="HLK1:HNV1" si="90">IF(HLK13^2*HLK12=0,
"",
HLK13^2*HLK12)</f>
        <v/>
      </c>
      <c r="HLL1" s="499" t="str">
        <f t="shared" si="90"/>
        <v/>
      </c>
      <c r="HLM1" s="499" t="str">
        <f t="shared" si="90"/>
        <v/>
      </c>
      <c r="HLN1" s="499" t="str">
        <f t="shared" si="90"/>
        <v/>
      </c>
      <c r="HLO1" s="499" t="str">
        <f t="shared" si="90"/>
        <v/>
      </c>
      <c r="HLP1" s="499" t="str">
        <f t="shared" si="90"/>
        <v/>
      </c>
      <c r="HLQ1" s="499" t="str">
        <f t="shared" si="90"/>
        <v/>
      </c>
      <c r="HLR1" s="499" t="str">
        <f t="shared" si="90"/>
        <v/>
      </c>
      <c r="HLS1" s="499" t="str">
        <f t="shared" si="90"/>
        <v/>
      </c>
      <c r="HLT1" s="499" t="str">
        <f t="shared" si="90"/>
        <v/>
      </c>
      <c r="HLU1" s="499" t="str">
        <f t="shared" si="90"/>
        <v/>
      </c>
      <c r="HLV1" s="499" t="str">
        <f t="shared" si="90"/>
        <v/>
      </c>
      <c r="HLW1" s="499" t="str">
        <f t="shared" si="90"/>
        <v/>
      </c>
      <c r="HLX1" s="499" t="str">
        <f t="shared" si="90"/>
        <v/>
      </c>
      <c r="HLY1" s="499" t="str">
        <f t="shared" si="90"/>
        <v/>
      </c>
      <c r="HLZ1" s="499" t="str">
        <f t="shared" si="90"/>
        <v/>
      </c>
      <c r="HMA1" s="499" t="str">
        <f t="shared" si="90"/>
        <v/>
      </c>
      <c r="HMB1" s="499" t="str">
        <f t="shared" si="90"/>
        <v/>
      </c>
      <c r="HMC1" s="499" t="str">
        <f t="shared" si="90"/>
        <v/>
      </c>
      <c r="HMD1" s="499" t="str">
        <f t="shared" si="90"/>
        <v/>
      </c>
      <c r="HME1" s="499" t="str">
        <f t="shared" si="90"/>
        <v/>
      </c>
      <c r="HMF1" s="499" t="str">
        <f t="shared" si="90"/>
        <v/>
      </c>
      <c r="HMG1" s="499" t="str">
        <f t="shared" si="90"/>
        <v/>
      </c>
      <c r="HMH1" s="499" t="str">
        <f t="shared" si="90"/>
        <v/>
      </c>
      <c r="HMI1" s="499" t="str">
        <f t="shared" si="90"/>
        <v/>
      </c>
      <c r="HMJ1" s="499" t="str">
        <f t="shared" si="90"/>
        <v/>
      </c>
      <c r="HMK1" s="499" t="str">
        <f t="shared" si="90"/>
        <v/>
      </c>
      <c r="HML1" s="499" t="str">
        <f t="shared" si="90"/>
        <v/>
      </c>
      <c r="HMM1" s="499" t="str">
        <f t="shared" si="90"/>
        <v/>
      </c>
      <c r="HMN1" s="499" t="str">
        <f t="shared" si="90"/>
        <v/>
      </c>
      <c r="HMO1" s="499" t="str">
        <f t="shared" si="90"/>
        <v/>
      </c>
      <c r="HMP1" s="499" t="str">
        <f t="shared" si="90"/>
        <v/>
      </c>
      <c r="HMQ1" s="499" t="str">
        <f t="shared" si="90"/>
        <v/>
      </c>
      <c r="HMR1" s="499" t="str">
        <f t="shared" si="90"/>
        <v/>
      </c>
      <c r="HMS1" s="499" t="str">
        <f t="shared" si="90"/>
        <v/>
      </c>
      <c r="HMT1" s="499" t="str">
        <f t="shared" si="90"/>
        <v/>
      </c>
      <c r="HMU1" s="499" t="str">
        <f t="shared" si="90"/>
        <v/>
      </c>
      <c r="HMV1" s="499" t="str">
        <f t="shared" si="90"/>
        <v/>
      </c>
      <c r="HMW1" s="499" t="str">
        <f t="shared" si="90"/>
        <v/>
      </c>
      <c r="HMX1" s="499" t="str">
        <f t="shared" si="90"/>
        <v/>
      </c>
      <c r="HMY1" s="499" t="str">
        <f t="shared" si="90"/>
        <v/>
      </c>
      <c r="HMZ1" s="499" t="str">
        <f t="shared" si="90"/>
        <v/>
      </c>
      <c r="HNA1" s="499" t="str">
        <f t="shared" si="90"/>
        <v/>
      </c>
      <c r="HNB1" s="499" t="str">
        <f t="shared" si="90"/>
        <v/>
      </c>
      <c r="HNC1" s="499" t="str">
        <f t="shared" si="90"/>
        <v/>
      </c>
      <c r="HND1" s="499" t="str">
        <f t="shared" si="90"/>
        <v/>
      </c>
      <c r="HNE1" s="499" t="str">
        <f t="shared" si="90"/>
        <v/>
      </c>
      <c r="HNF1" s="499" t="str">
        <f t="shared" si="90"/>
        <v/>
      </c>
      <c r="HNG1" s="499" t="str">
        <f t="shared" si="90"/>
        <v/>
      </c>
      <c r="HNH1" s="499" t="str">
        <f t="shared" si="90"/>
        <v/>
      </c>
      <c r="HNI1" s="499" t="str">
        <f t="shared" si="90"/>
        <v/>
      </c>
      <c r="HNJ1" s="499" t="str">
        <f t="shared" si="90"/>
        <v/>
      </c>
      <c r="HNK1" s="499" t="str">
        <f t="shared" si="90"/>
        <v/>
      </c>
      <c r="HNL1" s="499" t="str">
        <f t="shared" si="90"/>
        <v/>
      </c>
      <c r="HNM1" s="499" t="str">
        <f t="shared" si="90"/>
        <v/>
      </c>
      <c r="HNN1" s="499" t="str">
        <f t="shared" si="90"/>
        <v/>
      </c>
      <c r="HNO1" s="499" t="str">
        <f t="shared" si="90"/>
        <v/>
      </c>
      <c r="HNP1" s="499" t="str">
        <f t="shared" si="90"/>
        <v/>
      </c>
      <c r="HNQ1" s="499" t="str">
        <f t="shared" si="90"/>
        <v/>
      </c>
      <c r="HNR1" s="499" t="str">
        <f t="shared" si="90"/>
        <v/>
      </c>
      <c r="HNS1" s="499" t="str">
        <f t="shared" si="90"/>
        <v/>
      </c>
      <c r="HNT1" s="499" t="str">
        <f t="shared" si="90"/>
        <v/>
      </c>
      <c r="HNU1" s="499" t="str">
        <f t="shared" si="90"/>
        <v/>
      </c>
      <c r="HNV1" s="499" t="str">
        <f t="shared" si="90"/>
        <v/>
      </c>
      <c r="HNW1" s="499" t="str">
        <f t="shared" ref="HNW1:HQH1" si="91">IF(HNW13^2*HNW12=0,
"",
HNW13^2*HNW12)</f>
        <v/>
      </c>
      <c r="HNX1" s="499" t="str">
        <f t="shared" si="91"/>
        <v/>
      </c>
      <c r="HNY1" s="499" t="str">
        <f t="shared" si="91"/>
        <v/>
      </c>
      <c r="HNZ1" s="499" t="str">
        <f t="shared" si="91"/>
        <v/>
      </c>
      <c r="HOA1" s="499" t="str">
        <f t="shared" si="91"/>
        <v/>
      </c>
      <c r="HOB1" s="499" t="str">
        <f t="shared" si="91"/>
        <v/>
      </c>
      <c r="HOC1" s="499" t="str">
        <f t="shared" si="91"/>
        <v/>
      </c>
      <c r="HOD1" s="499" t="str">
        <f t="shared" si="91"/>
        <v/>
      </c>
      <c r="HOE1" s="499" t="str">
        <f t="shared" si="91"/>
        <v/>
      </c>
      <c r="HOF1" s="499" t="str">
        <f t="shared" si="91"/>
        <v/>
      </c>
      <c r="HOG1" s="499" t="str">
        <f t="shared" si="91"/>
        <v/>
      </c>
      <c r="HOH1" s="499" t="str">
        <f t="shared" si="91"/>
        <v/>
      </c>
      <c r="HOI1" s="499" t="str">
        <f t="shared" si="91"/>
        <v/>
      </c>
      <c r="HOJ1" s="499" t="str">
        <f t="shared" si="91"/>
        <v/>
      </c>
      <c r="HOK1" s="499" t="str">
        <f t="shared" si="91"/>
        <v/>
      </c>
      <c r="HOL1" s="499" t="str">
        <f t="shared" si="91"/>
        <v/>
      </c>
      <c r="HOM1" s="499" t="str">
        <f t="shared" si="91"/>
        <v/>
      </c>
      <c r="HON1" s="499" t="str">
        <f t="shared" si="91"/>
        <v/>
      </c>
      <c r="HOO1" s="499" t="str">
        <f t="shared" si="91"/>
        <v/>
      </c>
      <c r="HOP1" s="499" t="str">
        <f t="shared" si="91"/>
        <v/>
      </c>
      <c r="HOQ1" s="499" t="str">
        <f t="shared" si="91"/>
        <v/>
      </c>
      <c r="HOR1" s="499" t="str">
        <f t="shared" si="91"/>
        <v/>
      </c>
      <c r="HOS1" s="499" t="str">
        <f t="shared" si="91"/>
        <v/>
      </c>
      <c r="HOT1" s="499" t="str">
        <f t="shared" si="91"/>
        <v/>
      </c>
      <c r="HOU1" s="499" t="str">
        <f t="shared" si="91"/>
        <v/>
      </c>
      <c r="HOV1" s="499" t="str">
        <f t="shared" si="91"/>
        <v/>
      </c>
      <c r="HOW1" s="499" t="str">
        <f t="shared" si="91"/>
        <v/>
      </c>
      <c r="HOX1" s="499" t="str">
        <f t="shared" si="91"/>
        <v/>
      </c>
      <c r="HOY1" s="499" t="str">
        <f t="shared" si="91"/>
        <v/>
      </c>
      <c r="HOZ1" s="499" t="str">
        <f t="shared" si="91"/>
        <v/>
      </c>
      <c r="HPA1" s="499" t="str">
        <f t="shared" si="91"/>
        <v/>
      </c>
      <c r="HPB1" s="499" t="str">
        <f t="shared" si="91"/>
        <v/>
      </c>
      <c r="HPC1" s="499" t="str">
        <f t="shared" si="91"/>
        <v/>
      </c>
      <c r="HPD1" s="499" t="str">
        <f t="shared" si="91"/>
        <v/>
      </c>
      <c r="HPE1" s="499" t="str">
        <f t="shared" si="91"/>
        <v/>
      </c>
      <c r="HPF1" s="499" t="str">
        <f t="shared" si="91"/>
        <v/>
      </c>
      <c r="HPG1" s="499" t="str">
        <f t="shared" si="91"/>
        <v/>
      </c>
      <c r="HPH1" s="499" t="str">
        <f t="shared" si="91"/>
        <v/>
      </c>
      <c r="HPI1" s="499" t="str">
        <f t="shared" si="91"/>
        <v/>
      </c>
      <c r="HPJ1" s="499" t="str">
        <f t="shared" si="91"/>
        <v/>
      </c>
      <c r="HPK1" s="499" t="str">
        <f t="shared" si="91"/>
        <v/>
      </c>
      <c r="HPL1" s="499" t="str">
        <f t="shared" si="91"/>
        <v/>
      </c>
      <c r="HPM1" s="499" t="str">
        <f t="shared" si="91"/>
        <v/>
      </c>
      <c r="HPN1" s="499" t="str">
        <f t="shared" si="91"/>
        <v/>
      </c>
      <c r="HPO1" s="499" t="str">
        <f t="shared" si="91"/>
        <v/>
      </c>
      <c r="HPP1" s="499" t="str">
        <f t="shared" si="91"/>
        <v/>
      </c>
      <c r="HPQ1" s="499" t="str">
        <f t="shared" si="91"/>
        <v/>
      </c>
      <c r="HPR1" s="499" t="str">
        <f t="shared" si="91"/>
        <v/>
      </c>
      <c r="HPS1" s="499" t="str">
        <f t="shared" si="91"/>
        <v/>
      </c>
      <c r="HPT1" s="499" t="str">
        <f t="shared" si="91"/>
        <v/>
      </c>
      <c r="HPU1" s="499" t="str">
        <f t="shared" si="91"/>
        <v/>
      </c>
      <c r="HPV1" s="499" t="str">
        <f t="shared" si="91"/>
        <v/>
      </c>
      <c r="HPW1" s="499" t="str">
        <f t="shared" si="91"/>
        <v/>
      </c>
      <c r="HPX1" s="499" t="str">
        <f t="shared" si="91"/>
        <v/>
      </c>
      <c r="HPY1" s="499" t="str">
        <f t="shared" si="91"/>
        <v/>
      </c>
      <c r="HPZ1" s="499" t="str">
        <f t="shared" si="91"/>
        <v/>
      </c>
      <c r="HQA1" s="499" t="str">
        <f t="shared" si="91"/>
        <v/>
      </c>
      <c r="HQB1" s="499" t="str">
        <f t="shared" si="91"/>
        <v/>
      </c>
      <c r="HQC1" s="499" t="str">
        <f t="shared" si="91"/>
        <v/>
      </c>
      <c r="HQD1" s="499" t="str">
        <f t="shared" si="91"/>
        <v/>
      </c>
      <c r="HQE1" s="499" t="str">
        <f t="shared" si="91"/>
        <v/>
      </c>
      <c r="HQF1" s="499" t="str">
        <f t="shared" si="91"/>
        <v/>
      </c>
      <c r="HQG1" s="499" t="str">
        <f t="shared" si="91"/>
        <v/>
      </c>
      <c r="HQH1" s="499" t="str">
        <f t="shared" si="91"/>
        <v/>
      </c>
      <c r="HQI1" s="499" t="str">
        <f t="shared" ref="HQI1:HST1" si="92">IF(HQI13^2*HQI12=0,
"",
HQI13^2*HQI12)</f>
        <v/>
      </c>
      <c r="HQJ1" s="499" t="str">
        <f t="shared" si="92"/>
        <v/>
      </c>
      <c r="HQK1" s="499" t="str">
        <f t="shared" si="92"/>
        <v/>
      </c>
      <c r="HQL1" s="499" t="str">
        <f t="shared" si="92"/>
        <v/>
      </c>
      <c r="HQM1" s="499" t="str">
        <f t="shared" si="92"/>
        <v/>
      </c>
      <c r="HQN1" s="499" t="str">
        <f t="shared" si="92"/>
        <v/>
      </c>
      <c r="HQO1" s="499" t="str">
        <f t="shared" si="92"/>
        <v/>
      </c>
      <c r="HQP1" s="499" t="str">
        <f t="shared" si="92"/>
        <v/>
      </c>
      <c r="HQQ1" s="499" t="str">
        <f t="shared" si="92"/>
        <v/>
      </c>
      <c r="HQR1" s="499" t="str">
        <f t="shared" si="92"/>
        <v/>
      </c>
      <c r="HQS1" s="499" t="str">
        <f t="shared" si="92"/>
        <v/>
      </c>
      <c r="HQT1" s="499" t="str">
        <f t="shared" si="92"/>
        <v/>
      </c>
      <c r="HQU1" s="499" t="str">
        <f t="shared" si="92"/>
        <v/>
      </c>
      <c r="HQV1" s="499" t="str">
        <f t="shared" si="92"/>
        <v/>
      </c>
      <c r="HQW1" s="499" t="str">
        <f t="shared" si="92"/>
        <v/>
      </c>
      <c r="HQX1" s="499" t="str">
        <f t="shared" si="92"/>
        <v/>
      </c>
      <c r="HQY1" s="499" t="str">
        <f t="shared" si="92"/>
        <v/>
      </c>
      <c r="HQZ1" s="499" t="str">
        <f t="shared" si="92"/>
        <v/>
      </c>
      <c r="HRA1" s="499" t="str">
        <f t="shared" si="92"/>
        <v/>
      </c>
      <c r="HRB1" s="499" t="str">
        <f t="shared" si="92"/>
        <v/>
      </c>
      <c r="HRC1" s="499" t="str">
        <f t="shared" si="92"/>
        <v/>
      </c>
      <c r="HRD1" s="499" t="str">
        <f t="shared" si="92"/>
        <v/>
      </c>
      <c r="HRE1" s="499" t="str">
        <f t="shared" si="92"/>
        <v/>
      </c>
      <c r="HRF1" s="499" t="str">
        <f t="shared" si="92"/>
        <v/>
      </c>
      <c r="HRG1" s="499" t="str">
        <f t="shared" si="92"/>
        <v/>
      </c>
      <c r="HRH1" s="499" t="str">
        <f t="shared" si="92"/>
        <v/>
      </c>
      <c r="HRI1" s="499" t="str">
        <f t="shared" si="92"/>
        <v/>
      </c>
      <c r="HRJ1" s="499" t="str">
        <f t="shared" si="92"/>
        <v/>
      </c>
      <c r="HRK1" s="499" t="str">
        <f t="shared" si="92"/>
        <v/>
      </c>
      <c r="HRL1" s="499" t="str">
        <f t="shared" si="92"/>
        <v/>
      </c>
      <c r="HRM1" s="499" t="str">
        <f t="shared" si="92"/>
        <v/>
      </c>
      <c r="HRN1" s="499" t="str">
        <f t="shared" si="92"/>
        <v/>
      </c>
      <c r="HRO1" s="499" t="str">
        <f t="shared" si="92"/>
        <v/>
      </c>
      <c r="HRP1" s="499" t="str">
        <f t="shared" si="92"/>
        <v/>
      </c>
      <c r="HRQ1" s="499" t="str">
        <f t="shared" si="92"/>
        <v/>
      </c>
      <c r="HRR1" s="499" t="str">
        <f t="shared" si="92"/>
        <v/>
      </c>
      <c r="HRS1" s="499" t="str">
        <f t="shared" si="92"/>
        <v/>
      </c>
      <c r="HRT1" s="499" t="str">
        <f t="shared" si="92"/>
        <v/>
      </c>
      <c r="HRU1" s="499" t="str">
        <f t="shared" si="92"/>
        <v/>
      </c>
      <c r="HRV1" s="499" t="str">
        <f t="shared" si="92"/>
        <v/>
      </c>
      <c r="HRW1" s="499" t="str">
        <f t="shared" si="92"/>
        <v/>
      </c>
      <c r="HRX1" s="499" t="str">
        <f t="shared" si="92"/>
        <v/>
      </c>
      <c r="HRY1" s="499" t="str">
        <f t="shared" si="92"/>
        <v/>
      </c>
      <c r="HRZ1" s="499" t="str">
        <f t="shared" si="92"/>
        <v/>
      </c>
      <c r="HSA1" s="499" t="str">
        <f t="shared" si="92"/>
        <v/>
      </c>
      <c r="HSB1" s="499" t="str">
        <f t="shared" si="92"/>
        <v/>
      </c>
      <c r="HSC1" s="499" t="str">
        <f t="shared" si="92"/>
        <v/>
      </c>
      <c r="HSD1" s="499" t="str">
        <f t="shared" si="92"/>
        <v/>
      </c>
      <c r="HSE1" s="499" t="str">
        <f t="shared" si="92"/>
        <v/>
      </c>
      <c r="HSF1" s="499" t="str">
        <f t="shared" si="92"/>
        <v/>
      </c>
      <c r="HSG1" s="499" t="str">
        <f t="shared" si="92"/>
        <v/>
      </c>
      <c r="HSH1" s="499" t="str">
        <f t="shared" si="92"/>
        <v/>
      </c>
      <c r="HSI1" s="499" t="str">
        <f t="shared" si="92"/>
        <v/>
      </c>
      <c r="HSJ1" s="499" t="str">
        <f t="shared" si="92"/>
        <v/>
      </c>
      <c r="HSK1" s="499" t="str">
        <f t="shared" si="92"/>
        <v/>
      </c>
      <c r="HSL1" s="499" t="str">
        <f t="shared" si="92"/>
        <v/>
      </c>
      <c r="HSM1" s="499" t="str">
        <f t="shared" si="92"/>
        <v/>
      </c>
      <c r="HSN1" s="499" t="str">
        <f t="shared" si="92"/>
        <v/>
      </c>
      <c r="HSO1" s="499" t="str">
        <f t="shared" si="92"/>
        <v/>
      </c>
      <c r="HSP1" s="499" t="str">
        <f t="shared" si="92"/>
        <v/>
      </c>
      <c r="HSQ1" s="499" t="str">
        <f t="shared" si="92"/>
        <v/>
      </c>
      <c r="HSR1" s="499" t="str">
        <f t="shared" si="92"/>
        <v/>
      </c>
      <c r="HSS1" s="499" t="str">
        <f t="shared" si="92"/>
        <v/>
      </c>
      <c r="HST1" s="499" t="str">
        <f t="shared" si="92"/>
        <v/>
      </c>
      <c r="HSU1" s="499" t="str">
        <f t="shared" ref="HSU1:HVF1" si="93">IF(HSU13^2*HSU12=0,
"",
HSU13^2*HSU12)</f>
        <v/>
      </c>
      <c r="HSV1" s="499" t="str">
        <f t="shared" si="93"/>
        <v/>
      </c>
      <c r="HSW1" s="499" t="str">
        <f t="shared" si="93"/>
        <v/>
      </c>
      <c r="HSX1" s="499" t="str">
        <f t="shared" si="93"/>
        <v/>
      </c>
      <c r="HSY1" s="499" t="str">
        <f t="shared" si="93"/>
        <v/>
      </c>
      <c r="HSZ1" s="499" t="str">
        <f t="shared" si="93"/>
        <v/>
      </c>
      <c r="HTA1" s="499" t="str">
        <f t="shared" si="93"/>
        <v/>
      </c>
      <c r="HTB1" s="499" t="str">
        <f t="shared" si="93"/>
        <v/>
      </c>
      <c r="HTC1" s="499" t="str">
        <f t="shared" si="93"/>
        <v/>
      </c>
      <c r="HTD1" s="499" t="str">
        <f t="shared" si="93"/>
        <v/>
      </c>
      <c r="HTE1" s="499" t="str">
        <f t="shared" si="93"/>
        <v/>
      </c>
      <c r="HTF1" s="499" t="str">
        <f t="shared" si="93"/>
        <v/>
      </c>
      <c r="HTG1" s="499" t="str">
        <f t="shared" si="93"/>
        <v/>
      </c>
      <c r="HTH1" s="499" t="str">
        <f t="shared" si="93"/>
        <v/>
      </c>
      <c r="HTI1" s="499" t="str">
        <f t="shared" si="93"/>
        <v/>
      </c>
      <c r="HTJ1" s="499" t="str">
        <f t="shared" si="93"/>
        <v/>
      </c>
      <c r="HTK1" s="499" t="str">
        <f t="shared" si="93"/>
        <v/>
      </c>
      <c r="HTL1" s="499" t="str">
        <f t="shared" si="93"/>
        <v/>
      </c>
      <c r="HTM1" s="499" t="str">
        <f t="shared" si="93"/>
        <v/>
      </c>
      <c r="HTN1" s="499" t="str">
        <f t="shared" si="93"/>
        <v/>
      </c>
      <c r="HTO1" s="499" t="str">
        <f t="shared" si="93"/>
        <v/>
      </c>
      <c r="HTP1" s="499" t="str">
        <f t="shared" si="93"/>
        <v/>
      </c>
      <c r="HTQ1" s="499" t="str">
        <f t="shared" si="93"/>
        <v/>
      </c>
      <c r="HTR1" s="499" t="str">
        <f t="shared" si="93"/>
        <v/>
      </c>
      <c r="HTS1" s="499" t="str">
        <f t="shared" si="93"/>
        <v/>
      </c>
      <c r="HTT1" s="499" t="str">
        <f t="shared" si="93"/>
        <v/>
      </c>
      <c r="HTU1" s="499" t="str">
        <f t="shared" si="93"/>
        <v/>
      </c>
      <c r="HTV1" s="499" t="str">
        <f t="shared" si="93"/>
        <v/>
      </c>
      <c r="HTW1" s="499" t="str">
        <f t="shared" si="93"/>
        <v/>
      </c>
      <c r="HTX1" s="499" t="str">
        <f t="shared" si="93"/>
        <v/>
      </c>
      <c r="HTY1" s="499" t="str">
        <f t="shared" si="93"/>
        <v/>
      </c>
      <c r="HTZ1" s="499" t="str">
        <f t="shared" si="93"/>
        <v/>
      </c>
      <c r="HUA1" s="499" t="str">
        <f t="shared" si="93"/>
        <v/>
      </c>
      <c r="HUB1" s="499" t="str">
        <f t="shared" si="93"/>
        <v/>
      </c>
      <c r="HUC1" s="499" t="str">
        <f t="shared" si="93"/>
        <v/>
      </c>
      <c r="HUD1" s="499" t="str">
        <f t="shared" si="93"/>
        <v/>
      </c>
      <c r="HUE1" s="499" t="str">
        <f t="shared" si="93"/>
        <v/>
      </c>
      <c r="HUF1" s="499" t="str">
        <f t="shared" si="93"/>
        <v/>
      </c>
      <c r="HUG1" s="499" t="str">
        <f t="shared" si="93"/>
        <v/>
      </c>
      <c r="HUH1" s="499" t="str">
        <f t="shared" si="93"/>
        <v/>
      </c>
      <c r="HUI1" s="499" t="str">
        <f t="shared" si="93"/>
        <v/>
      </c>
      <c r="HUJ1" s="499" t="str">
        <f t="shared" si="93"/>
        <v/>
      </c>
      <c r="HUK1" s="499" t="str">
        <f t="shared" si="93"/>
        <v/>
      </c>
      <c r="HUL1" s="499" t="str">
        <f t="shared" si="93"/>
        <v/>
      </c>
      <c r="HUM1" s="499" t="str">
        <f t="shared" si="93"/>
        <v/>
      </c>
      <c r="HUN1" s="499" t="str">
        <f t="shared" si="93"/>
        <v/>
      </c>
      <c r="HUO1" s="499" t="str">
        <f t="shared" si="93"/>
        <v/>
      </c>
      <c r="HUP1" s="499" t="str">
        <f t="shared" si="93"/>
        <v/>
      </c>
      <c r="HUQ1" s="499" t="str">
        <f t="shared" si="93"/>
        <v/>
      </c>
      <c r="HUR1" s="499" t="str">
        <f t="shared" si="93"/>
        <v/>
      </c>
      <c r="HUS1" s="499" t="str">
        <f t="shared" si="93"/>
        <v/>
      </c>
      <c r="HUT1" s="499" t="str">
        <f t="shared" si="93"/>
        <v/>
      </c>
      <c r="HUU1" s="499" t="str">
        <f t="shared" si="93"/>
        <v/>
      </c>
      <c r="HUV1" s="499" t="str">
        <f t="shared" si="93"/>
        <v/>
      </c>
      <c r="HUW1" s="499" t="str">
        <f t="shared" si="93"/>
        <v/>
      </c>
      <c r="HUX1" s="499" t="str">
        <f t="shared" si="93"/>
        <v/>
      </c>
      <c r="HUY1" s="499" t="str">
        <f t="shared" si="93"/>
        <v/>
      </c>
      <c r="HUZ1" s="499" t="str">
        <f t="shared" si="93"/>
        <v/>
      </c>
      <c r="HVA1" s="499" t="str">
        <f t="shared" si="93"/>
        <v/>
      </c>
      <c r="HVB1" s="499" t="str">
        <f t="shared" si="93"/>
        <v/>
      </c>
      <c r="HVC1" s="499" t="str">
        <f t="shared" si="93"/>
        <v/>
      </c>
      <c r="HVD1" s="499" t="str">
        <f t="shared" si="93"/>
        <v/>
      </c>
      <c r="HVE1" s="499" t="str">
        <f t="shared" si="93"/>
        <v/>
      </c>
      <c r="HVF1" s="499" t="str">
        <f t="shared" si="93"/>
        <v/>
      </c>
      <c r="HVG1" s="499" t="str">
        <f t="shared" ref="HVG1:HXR1" si="94">IF(HVG13^2*HVG12=0,
"",
HVG13^2*HVG12)</f>
        <v/>
      </c>
      <c r="HVH1" s="499" t="str">
        <f t="shared" si="94"/>
        <v/>
      </c>
      <c r="HVI1" s="499" t="str">
        <f t="shared" si="94"/>
        <v/>
      </c>
      <c r="HVJ1" s="499" t="str">
        <f t="shared" si="94"/>
        <v/>
      </c>
      <c r="HVK1" s="499" t="str">
        <f t="shared" si="94"/>
        <v/>
      </c>
      <c r="HVL1" s="499" t="str">
        <f t="shared" si="94"/>
        <v/>
      </c>
      <c r="HVM1" s="499" t="str">
        <f t="shared" si="94"/>
        <v/>
      </c>
      <c r="HVN1" s="499" t="str">
        <f t="shared" si="94"/>
        <v/>
      </c>
      <c r="HVO1" s="499" t="str">
        <f t="shared" si="94"/>
        <v/>
      </c>
      <c r="HVP1" s="499" t="str">
        <f t="shared" si="94"/>
        <v/>
      </c>
      <c r="HVQ1" s="499" t="str">
        <f t="shared" si="94"/>
        <v/>
      </c>
      <c r="HVR1" s="499" t="str">
        <f t="shared" si="94"/>
        <v/>
      </c>
      <c r="HVS1" s="499" t="str">
        <f t="shared" si="94"/>
        <v/>
      </c>
      <c r="HVT1" s="499" t="str">
        <f t="shared" si="94"/>
        <v/>
      </c>
      <c r="HVU1" s="499" t="str">
        <f t="shared" si="94"/>
        <v/>
      </c>
      <c r="HVV1" s="499" t="str">
        <f t="shared" si="94"/>
        <v/>
      </c>
      <c r="HVW1" s="499" t="str">
        <f t="shared" si="94"/>
        <v/>
      </c>
      <c r="HVX1" s="499" t="str">
        <f t="shared" si="94"/>
        <v/>
      </c>
      <c r="HVY1" s="499" t="str">
        <f t="shared" si="94"/>
        <v/>
      </c>
      <c r="HVZ1" s="499" t="str">
        <f t="shared" si="94"/>
        <v/>
      </c>
      <c r="HWA1" s="499" t="str">
        <f t="shared" si="94"/>
        <v/>
      </c>
      <c r="HWB1" s="499" t="str">
        <f t="shared" si="94"/>
        <v/>
      </c>
      <c r="HWC1" s="499" t="str">
        <f t="shared" si="94"/>
        <v/>
      </c>
      <c r="HWD1" s="499" t="str">
        <f t="shared" si="94"/>
        <v/>
      </c>
      <c r="HWE1" s="499" t="str">
        <f t="shared" si="94"/>
        <v/>
      </c>
      <c r="HWF1" s="499" t="str">
        <f t="shared" si="94"/>
        <v/>
      </c>
      <c r="HWG1" s="499" t="str">
        <f t="shared" si="94"/>
        <v/>
      </c>
      <c r="HWH1" s="499" t="str">
        <f t="shared" si="94"/>
        <v/>
      </c>
      <c r="HWI1" s="499" t="str">
        <f t="shared" si="94"/>
        <v/>
      </c>
      <c r="HWJ1" s="499" t="str">
        <f t="shared" si="94"/>
        <v/>
      </c>
      <c r="HWK1" s="499" t="str">
        <f t="shared" si="94"/>
        <v/>
      </c>
      <c r="HWL1" s="499" t="str">
        <f t="shared" si="94"/>
        <v/>
      </c>
      <c r="HWM1" s="499" t="str">
        <f t="shared" si="94"/>
        <v/>
      </c>
      <c r="HWN1" s="499" t="str">
        <f t="shared" si="94"/>
        <v/>
      </c>
      <c r="HWO1" s="499" t="str">
        <f t="shared" si="94"/>
        <v/>
      </c>
      <c r="HWP1" s="499" t="str">
        <f t="shared" si="94"/>
        <v/>
      </c>
      <c r="HWQ1" s="499" t="str">
        <f t="shared" si="94"/>
        <v/>
      </c>
      <c r="HWR1" s="499" t="str">
        <f t="shared" si="94"/>
        <v/>
      </c>
      <c r="HWS1" s="499" t="str">
        <f t="shared" si="94"/>
        <v/>
      </c>
      <c r="HWT1" s="499" t="str">
        <f t="shared" si="94"/>
        <v/>
      </c>
      <c r="HWU1" s="499" t="str">
        <f t="shared" si="94"/>
        <v/>
      </c>
      <c r="HWV1" s="499" t="str">
        <f t="shared" si="94"/>
        <v/>
      </c>
      <c r="HWW1" s="499" t="str">
        <f t="shared" si="94"/>
        <v/>
      </c>
      <c r="HWX1" s="499" t="str">
        <f t="shared" si="94"/>
        <v/>
      </c>
      <c r="HWY1" s="499" t="str">
        <f t="shared" si="94"/>
        <v/>
      </c>
      <c r="HWZ1" s="499" t="str">
        <f t="shared" si="94"/>
        <v/>
      </c>
      <c r="HXA1" s="499" t="str">
        <f t="shared" si="94"/>
        <v/>
      </c>
      <c r="HXB1" s="499" t="str">
        <f t="shared" si="94"/>
        <v/>
      </c>
      <c r="HXC1" s="499" t="str">
        <f t="shared" si="94"/>
        <v/>
      </c>
      <c r="HXD1" s="499" t="str">
        <f t="shared" si="94"/>
        <v/>
      </c>
      <c r="HXE1" s="499" t="str">
        <f t="shared" si="94"/>
        <v/>
      </c>
      <c r="HXF1" s="499" t="str">
        <f t="shared" si="94"/>
        <v/>
      </c>
      <c r="HXG1" s="499" t="str">
        <f t="shared" si="94"/>
        <v/>
      </c>
      <c r="HXH1" s="499" t="str">
        <f t="shared" si="94"/>
        <v/>
      </c>
      <c r="HXI1" s="499" t="str">
        <f t="shared" si="94"/>
        <v/>
      </c>
      <c r="HXJ1" s="499" t="str">
        <f t="shared" si="94"/>
        <v/>
      </c>
      <c r="HXK1" s="499" t="str">
        <f t="shared" si="94"/>
        <v/>
      </c>
      <c r="HXL1" s="499" t="str">
        <f t="shared" si="94"/>
        <v/>
      </c>
      <c r="HXM1" s="499" t="str">
        <f t="shared" si="94"/>
        <v/>
      </c>
      <c r="HXN1" s="499" t="str">
        <f t="shared" si="94"/>
        <v/>
      </c>
      <c r="HXO1" s="499" t="str">
        <f t="shared" si="94"/>
        <v/>
      </c>
      <c r="HXP1" s="499" t="str">
        <f t="shared" si="94"/>
        <v/>
      </c>
      <c r="HXQ1" s="499" t="str">
        <f t="shared" si="94"/>
        <v/>
      </c>
      <c r="HXR1" s="499" t="str">
        <f t="shared" si="94"/>
        <v/>
      </c>
      <c r="HXS1" s="499" t="str">
        <f t="shared" ref="HXS1:IAD1" si="95">IF(HXS13^2*HXS12=0,
"",
HXS13^2*HXS12)</f>
        <v/>
      </c>
      <c r="HXT1" s="499" t="str">
        <f t="shared" si="95"/>
        <v/>
      </c>
      <c r="HXU1" s="499" t="str">
        <f t="shared" si="95"/>
        <v/>
      </c>
      <c r="HXV1" s="499" t="str">
        <f t="shared" si="95"/>
        <v/>
      </c>
      <c r="HXW1" s="499" t="str">
        <f t="shared" si="95"/>
        <v/>
      </c>
      <c r="HXX1" s="499" t="str">
        <f t="shared" si="95"/>
        <v/>
      </c>
      <c r="HXY1" s="499" t="str">
        <f t="shared" si="95"/>
        <v/>
      </c>
      <c r="HXZ1" s="499" t="str">
        <f t="shared" si="95"/>
        <v/>
      </c>
      <c r="HYA1" s="499" t="str">
        <f t="shared" si="95"/>
        <v/>
      </c>
      <c r="HYB1" s="499" t="str">
        <f t="shared" si="95"/>
        <v/>
      </c>
      <c r="HYC1" s="499" t="str">
        <f t="shared" si="95"/>
        <v/>
      </c>
      <c r="HYD1" s="499" t="str">
        <f t="shared" si="95"/>
        <v/>
      </c>
      <c r="HYE1" s="499" t="str">
        <f t="shared" si="95"/>
        <v/>
      </c>
      <c r="HYF1" s="499" t="str">
        <f t="shared" si="95"/>
        <v/>
      </c>
      <c r="HYG1" s="499" t="str">
        <f t="shared" si="95"/>
        <v/>
      </c>
      <c r="HYH1" s="499" t="str">
        <f t="shared" si="95"/>
        <v/>
      </c>
      <c r="HYI1" s="499" t="str">
        <f t="shared" si="95"/>
        <v/>
      </c>
      <c r="HYJ1" s="499" t="str">
        <f t="shared" si="95"/>
        <v/>
      </c>
      <c r="HYK1" s="499" t="str">
        <f t="shared" si="95"/>
        <v/>
      </c>
      <c r="HYL1" s="499" t="str">
        <f t="shared" si="95"/>
        <v/>
      </c>
      <c r="HYM1" s="499" t="str">
        <f t="shared" si="95"/>
        <v/>
      </c>
      <c r="HYN1" s="499" t="str">
        <f t="shared" si="95"/>
        <v/>
      </c>
      <c r="HYO1" s="499" t="str">
        <f t="shared" si="95"/>
        <v/>
      </c>
      <c r="HYP1" s="499" t="str">
        <f t="shared" si="95"/>
        <v/>
      </c>
      <c r="HYQ1" s="499" t="str">
        <f t="shared" si="95"/>
        <v/>
      </c>
      <c r="HYR1" s="499" t="str">
        <f t="shared" si="95"/>
        <v/>
      </c>
      <c r="HYS1" s="499" t="str">
        <f t="shared" si="95"/>
        <v/>
      </c>
      <c r="HYT1" s="499" t="str">
        <f t="shared" si="95"/>
        <v/>
      </c>
      <c r="HYU1" s="499" t="str">
        <f t="shared" si="95"/>
        <v/>
      </c>
      <c r="HYV1" s="499" t="str">
        <f t="shared" si="95"/>
        <v/>
      </c>
      <c r="HYW1" s="499" t="str">
        <f t="shared" si="95"/>
        <v/>
      </c>
      <c r="HYX1" s="499" t="str">
        <f t="shared" si="95"/>
        <v/>
      </c>
      <c r="HYY1" s="499" t="str">
        <f t="shared" si="95"/>
        <v/>
      </c>
      <c r="HYZ1" s="499" t="str">
        <f t="shared" si="95"/>
        <v/>
      </c>
      <c r="HZA1" s="499" t="str">
        <f t="shared" si="95"/>
        <v/>
      </c>
      <c r="HZB1" s="499" t="str">
        <f t="shared" si="95"/>
        <v/>
      </c>
      <c r="HZC1" s="499" t="str">
        <f t="shared" si="95"/>
        <v/>
      </c>
      <c r="HZD1" s="499" t="str">
        <f t="shared" si="95"/>
        <v/>
      </c>
      <c r="HZE1" s="499" t="str">
        <f t="shared" si="95"/>
        <v/>
      </c>
      <c r="HZF1" s="499" t="str">
        <f t="shared" si="95"/>
        <v/>
      </c>
      <c r="HZG1" s="499" t="str">
        <f t="shared" si="95"/>
        <v/>
      </c>
      <c r="HZH1" s="499" t="str">
        <f t="shared" si="95"/>
        <v/>
      </c>
      <c r="HZI1" s="499" t="str">
        <f t="shared" si="95"/>
        <v/>
      </c>
      <c r="HZJ1" s="499" t="str">
        <f t="shared" si="95"/>
        <v/>
      </c>
      <c r="HZK1" s="499" t="str">
        <f t="shared" si="95"/>
        <v/>
      </c>
      <c r="HZL1" s="499" t="str">
        <f t="shared" si="95"/>
        <v/>
      </c>
      <c r="HZM1" s="499" t="str">
        <f t="shared" si="95"/>
        <v/>
      </c>
      <c r="HZN1" s="499" t="str">
        <f t="shared" si="95"/>
        <v/>
      </c>
      <c r="HZO1" s="499" t="str">
        <f t="shared" si="95"/>
        <v/>
      </c>
      <c r="HZP1" s="499" t="str">
        <f t="shared" si="95"/>
        <v/>
      </c>
      <c r="HZQ1" s="499" t="str">
        <f t="shared" si="95"/>
        <v/>
      </c>
      <c r="HZR1" s="499" t="str">
        <f t="shared" si="95"/>
        <v/>
      </c>
      <c r="HZS1" s="499" t="str">
        <f t="shared" si="95"/>
        <v/>
      </c>
      <c r="HZT1" s="499" t="str">
        <f t="shared" si="95"/>
        <v/>
      </c>
      <c r="HZU1" s="499" t="str">
        <f t="shared" si="95"/>
        <v/>
      </c>
      <c r="HZV1" s="499" t="str">
        <f t="shared" si="95"/>
        <v/>
      </c>
      <c r="HZW1" s="499" t="str">
        <f t="shared" si="95"/>
        <v/>
      </c>
      <c r="HZX1" s="499" t="str">
        <f t="shared" si="95"/>
        <v/>
      </c>
      <c r="HZY1" s="499" t="str">
        <f t="shared" si="95"/>
        <v/>
      </c>
      <c r="HZZ1" s="499" t="str">
        <f t="shared" si="95"/>
        <v/>
      </c>
      <c r="IAA1" s="499" t="str">
        <f t="shared" si="95"/>
        <v/>
      </c>
      <c r="IAB1" s="499" t="str">
        <f t="shared" si="95"/>
        <v/>
      </c>
      <c r="IAC1" s="499" t="str">
        <f t="shared" si="95"/>
        <v/>
      </c>
      <c r="IAD1" s="499" t="str">
        <f t="shared" si="95"/>
        <v/>
      </c>
      <c r="IAE1" s="499" t="str">
        <f t="shared" ref="IAE1:ICP1" si="96">IF(IAE13^2*IAE12=0,
"",
IAE13^2*IAE12)</f>
        <v/>
      </c>
      <c r="IAF1" s="499" t="str">
        <f t="shared" si="96"/>
        <v/>
      </c>
      <c r="IAG1" s="499" t="str">
        <f t="shared" si="96"/>
        <v/>
      </c>
      <c r="IAH1" s="499" t="str">
        <f t="shared" si="96"/>
        <v/>
      </c>
      <c r="IAI1" s="499" t="str">
        <f t="shared" si="96"/>
        <v/>
      </c>
      <c r="IAJ1" s="499" t="str">
        <f t="shared" si="96"/>
        <v/>
      </c>
      <c r="IAK1" s="499" t="str">
        <f t="shared" si="96"/>
        <v/>
      </c>
      <c r="IAL1" s="499" t="str">
        <f t="shared" si="96"/>
        <v/>
      </c>
      <c r="IAM1" s="499" t="str">
        <f t="shared" si="96"/>
        <v/>
      </c>
      <c r="IAN1" s="499" t="str">
        <f t="shared" si="96"/>
        <v/>
      </c>
      <c r="IAO1" s="499" t="str">
        <f t="shared" si="96"/>
        <v/>
      </c>
      <c r="IAP1" s="499" t="str">
        <f t="shared" si="96"/>
        <v/>
      </c>
      <c r="IAQ1" s="499" t="str">
        <f t="shared" si="96"/>
        <v/>
      </c>
      <c r="IAR1" s="499" t="str">
        <f t="shared" si="96"/>
        <v/>
      </c>
      <c r="IAS1" s="499" t="str">
        <f t="shared" si="96"/>
        <v/>
      </c>
      <c r="IAT1" s="499" t="str">
        <f t="shared" si="96"/>
        <v/>
      </c>
      <c r="IAU1" s="499" t="str">
        <f t="shared" si="96"/>
        <v/>
      </c>
      <c r="IAV1" s="499" t="str">
        <f t="shared" si="96"/>
        <v/>
      </c>
      <c r="IAW1" s="499" t="str">
        <f t="shared" si="96"/>
        <v/>
      </c>
      <c r="IAX1" s="499" t="str">
        <f t="shared" si="96"/>
        <v/>
      </c>
      <c r="IAY1" s="499" t="str">
        <f t="shared" si="96"/>
        <v/>
      </c>
      <c r="IAZ1" s="499" t="str">
        <f t="shared" si="96"/>
        <v/>
      </c>
      <c r="IBA1" s="499" t="str">
        <f t="shared" si="96"/>
        <v/>
      </c>
      <c r="IBB1" s="499" t="str">
        <f t="shared" si="96"/>
        <v/>
      </c>
      <c r="IBC1" s="499" t="str">
        <f t="shared" si="96"/>
        <v/>
      </c>
      <c r="IBD1" s="499" t="str">
        <f t="shared" si="96"/>
        <v/>
      </c>
      <c r="IBE1" s="499" t="str">
        <f t="shared" si="96"/>
        <v/>
      </c>
      <c r="IBF1" s="499" t="str">
        <f t="shared" si="96"/>
        <v/>
      </c>
      <c r="IBG1" s="499" t="str">
        <f t="shared" si="96"/>
        <v/>
      </c>
      <c r="IBH1" s="499" t="str">
        <f t="shared" si="96"/>
        <v/>
      </c>
      <c r="IBI1" s="499" t="str">
        <f t="shared" si="96"/>
        <v/>
      </c>
      <c r="IBJ1" s="499" t="str">
        <f t="shared" si="96"/>
        <v/>
      </c>
      <c r="IBK1" s="499" t="str">
        <f t="shared" si="96"/>
        <v/>
      </c>
      <c r="IBL1" s="499" t="str">
        <f t="shared" si="96"/>
        <v/>
      </c>
      <c r="IBM1" s="499" t="str">
        <f t="shared" si="96"/>
        <v/>
      </c>
      <c r="IBN1" s="499" t="str">
        <f t="shared" si="96"/>
        <v/>
      </c>
      <c r="IBO1" s="499" t="str">
        <f t="shared" si="96"/>
        <v/>
      </c>
      <c r="IBP1" s="499" t="str">
        <f t="shared" si="96"/>
        <v/>
      </c>
      <c r="IBQ1" s="499" t="str">
        <f t="shared" si="96"/>
        <v/>
      </c>
      <c r="IBR1" s="499" t="str">
        <f t="shared" si="96"/>
        <v/>
      </c>
      <c r="IBS1" s="499" t="str">
        <f t="shared" si="96"/>
        <v/>
      </c>
      <c r="IBT1" s="499" t="str">
        <f t="shared" si="96"/>
        <v/>
      </c>
      <c r="IBU1" s="499" t="str">
        <f t="shared" si="96"/>
        <v/>
      </c>
      <c r="IBV1" s="499" t="str">
        <f t="shared" si="96"/>
        <v/>
      </c>
      <c r="IBW1" s="499" t="str">
        <f t="shared" si="96"/>
        <v/>
      </c>
      <c r="IBX1" s="499" t="str">
        <f t="shared" si="96"/>
        <v/>
      </c>
      <c r="IBY1" s="499" t="str">
        <f t="shared" si="96"/>
        <v/>
      </c>
      <c r="IBZ1" s="499" t="str">
        <f t="shared" si="96"/>
        <v/>
      </c>
      <c r="ICA1" s="499" t="str">
        <f t="shared" si="96"/>
        <v/>
      </c>
      <c r="ICB1" s="499" t="str">
        <f t="shared" si="96"/>
        <v/>
      </c>
      <c r="ICC1" s="499" t="str">
        <f t="shared" si="96"/>
        <v/>
      </c>
      <c r="ICD1" s="499" t="str">
        <f t="shared" si="96"/>
        <v/>
      </c>
      <c r="ICE1" s="499" t="str">
        <f t="shared" si="96"/>
        <v/>
      </c>
      <c r="ICF1" s="499" t="str">
        <f t="shared" si="96"/>
        <v/>
      </c>
      <c r="ICG1" s="499" t="str">
        <f t="shared" si="96"/>
        <v/>
      </c>
      <c r="ICH1" s="499" t="str">
        <f t="shared" si="96"/>
        <v/>
      </c>
      <c r="ICI1" s="499" t="str">
        <f t="shared" si="96"/>
        <v/>
      </c>
      <c r="ICJ1" s="499" t="str">
        <f t="shared" si="96"/>
        <v/>
      </c>
      <c r="ICK1" s="499" t="str">
        <f t="shared" si="96"/>
        <v/>
      </c>
      <c r="ICL1" s="499" t="str">
        <f t="shared" si="96"/>
        <v/>
      </c>
      <c r="ICM1" s="499" t="str">
        <f t="shared" si="96"/>
        <v/>
      </c>
      <c r="ICN1" s="499" t="str">
        <f t="shared" si="96"/>
        <v/>
      </c>
      <c r="ICO1" s="499" t="str">
        <f t="shared" si="96"/>
        <v/>
      </c>
      <c r="ICP1" s="499" t="str">
        <f t="shared" si="96"/>
        <v/>
      </c>
      <c r="ICQ1" s="499" t="str">
        <f t="shared" ref="ICQ1:IFB1" si="97">IF(ICQ13^2*ICQ12=0,
"",
ICQ13^2*ICQ12)</f>
        <v/>
      </c>
      <c r="ICR1" s="499" t="str">
        <f t="shared" si="97"/>
        <v/>
      </c>
      <c r="ICS1" s="499" t="str">
        <f t="shared" si="97"/>
        <v/>
      </c>
      <c r="ICT1" s="499" t="str">
        <f t="shared" si="97"/>
        <v/>
      </c>
      <c r="ICU1" s="499" t="str">
        <f t="shared" si="97"/>
        <v/>
      </c>
      <c r="ICV1" s="499" t="str">
        <f t="shared" si="97"/>
        <v/>
      </c>
      <c r="ICW1" s="499" t="str">
        <f t="shared" si="97"/>
        <v/>
      </c>
      <c r="ICX1" s="499" t="str">
        <f t="shared" si="97"/>
        <v/>
      </c>
      <c r="ICY1" s="499" t="str">
        <f t="shared" si="97"/>
        <v/>
      </c>
      <c r="ICZ1" s="499" t="str">
        <f t="shared" si="97"/>
        <v/>
      </c>
      <c r="IDA1" s="499" t="str">
        <f t="shared" si="97"/>
        <v/>
      </c>
      <c r="IDB1" s="499" t="str">
        <f t="shared" si="97"/>
        <v/>
      </c>
      <c r="IDC1" s="499" t="str">
        <f t="shared" si="97"/>
        <v/>
      </c>
      <c r="IDD1" s="499" t="str">
        <f t="shared" si="97"/>
        <v/>
      </c>
      <c r="IDE1" s="499" t="str">
        <f t="shared" si="97"/>
        <v/>
      </c>
      <c r="IDF1" s="499" t="str">
        <f t="shared" si="97"/>
        <v/>
      </c>
      <c r="IDG1" s="499" t="str">
        <f t="shared" si="97"/>
        <v/>
      </c>
      <c r="IDH1" s="499" t="str">
        <f t="shared" si="97"/>
        <v/>
      </c>
      <c r="IDI1" s="499" t="str">
        <f t="shared" si="97"/>
        <v/>
      </c>
      <c r="IDJ1" s="499" t="str">
        <f t="shared" si="97"/>
        <v/>
      </c>
      <c r="IDK1" s="499" t="str">
        <f t="shared" si="97"/>
        <v/>
      </c>
      <c r="IDL1" s="499" t="str">
        <f t="shared" si="97"/>
        <v/>
      </c>
      <c r="IDM1" s="499" t="str">
        <f t="shared" si="97"/>
        <v/>
      </c>
      <c r="IDN1" s="499" t="str">
        <f t="shared" si="97"/>
        <v/>
      </c>
      <c r="IDO1" s="499" t="str">
        <f t="shared" si="97"/>
        <v/>
      </c>
      <c r="IDP1" s="499" t="str">
        <f t="shared" si="97"/>
        <v/>
      </c>
      <c r="IDQ1" s="499" t="str">
        <f t="shared" si="97"/>
        <v/>
      </c>
      <c r="IDR1" s="499" t="str">
        <f t="shared" si="97"/>
        <v/>
      </c>
      <c r="IDS1" s="499" t="str">
        <f t="shared" si="97"/>
        <v/>
      </c>
      <c r="IDT1" s="499" t="str">
        <f t="shared" si="97"/>
        <v/>
      </c>
      <c r="IDU1" s="499" t="str">
        <f t="shared" si="97"/>
        <v/>
      </c>
      <c r="IDV1" s="499" t="str">
        <f t="shared" si="97"/>
        <v/>
      </c>
      <c r="IDW1" s="499" t="str">
        <f t="shared" si="97"/>
        <v/>
      </c>
      <c r="IDX1" s="499" t="str">
        <f t="shared" si="97"/>
        <v/>
      </c>
      <c r="IDY1" s="499" t="str">
        <f t="shared" si="97"/>
        <v/>
      </c>
      <c r="IDZ1" s="499" t="str">
        <f t="shared" si="97"/>
        <v/>
      </c>
      <c r="IEA1" s="499" t="str">
        <f t="shared" si="97"/>
        <v/>
      </c>
      <c r="IEB1" s="499" t="str">
        <f t="shared" si="97"/>
        <v/>
      </c>
      <c r="IEC1" s="499" t="str">
        <f t="shared" si="97"/>
        <v/>
      </c>
      <c r="IED1" s="499" t="str">
        <f t="shared" si="97"/>
        <v/>
      </c>
      <c r="IEE1" s="499" t="str">
        <f t="shared" si="97"/>
        <v/>
      </c>
      <c r="IEF1" s="499" t="str">
        <f t="shared" si="97"/>
        <v/>
      </c>
      <c r="IEG1" s="499" t="str">
        <f t="shared" si="97"/>
        <v/>
      </c>
      <c r="IEH1" s="499" t="str">
        <f t="shared" si="97"/>
        <v/>
      </c>
      <c r="IEI1" s="499" t="str">
        <f t="shared" si="97"/>
        <v/>
      </c>
      <c r="IEJ1" s="499" t="str">
        <f t="shared" si="97"/>
        <v/>
      </c>
      <c r="IEK1" s="499" t="str">
        <f t="shared" si="97"/>
        <v/>
      </c>
      <c r="IEL1" s="499" t="str">
        <f t="shared" si="97"/>
        <v/>
      </c>
      <c r="IEM1" s="499" t="str">
        <f t="shared" si="97"/>
        <v/>
      </c>
      <c r="IEN1" s="499" t="str">
        <f t="shared" si="97"/>
        <v/>
      </c>
      <c r="IEO1" s="499" t="str">
        <f t="shared" si="97"/>
        <v/>
      </c>
      <c r="IEP1" s="499" t="str">
        <f t="shared" si="97"/>
        <v/>
      </c>
      <c r="IEQ1" s="499" t="str">
        <f t="shared" si="97"/>
        <v/>
      </c>
      <c r="IER1" s="499" t="str">
        <f t="shared" si="97"/>
        <v/>
      </c>
      <c r="IES1" s="499" t="str">
        <f t="shared" si="97"/>
        <v/>
      </c>
      <c r="IET1" s="499" t="str">
        <f t="shared" si="97"/>
        <v/>
      </c>
      <c r="IEU1" s="499" t="str">
        <f t="shared" si="97"/>
        <v/>
      </c>
      <c r="IEV1" s="499" t="str">
        <f t="shared" si="97"/>
        <v/>
      </c>
      <c r="IEW1" s="499" t="str">
        <f t="shared" si="97"/>
        <v/>
      </c>
      <c r="IEX1" s="499" t="str">
        <f t="shared" si="97"/>
        <v/>
      </c>
      <c r="IEY1" s="499" t="str">
        <f t="shared" si="97"/>
        <v/>
      </c>
      <c r="IEZ1" s="499" t="str">
        <f t="shared" si="97"/>
        <v/>
      </c>
      <c r="IFA1" s="499" t="str">
        <f t="shared" si="97"/>
        <v/>
      </c>
      <c r="IFB1" s="499" t="str">
        <f t="shared" si="97"/>
        <v/>
      </c>
      <c r="IFC1" s="499" t="str">
        <f t="shared" ref="IFC1:IHN1" si="98">IF(IFC13^2*IFC12=0,
"",
IFC13^2*IFC12)</f>
        <v/>
      </c>
      <c r="IFD1" s="499" t="str">
        <f t="shared" si="98"/>
        <v/>
      </c>
      <c r="IFE1" s="499" t="str">
        <f t="shared" si="98"/>
        <v/>
      </c>
      <c r="IFF1" s="499" t="str">
        <f t="shared" si="98"/>
        <v/>
      </c>
      <c r="IFG1" s="499" t="str">
        <f t="shared" si="98"/>
        <v/>
      </c>
      <c r="IFH1" s="499" t="str">
        <f t="shared" si="98"/>
        <v/>
      </c>
      <c r="IFI1" s="499" t="str">
        <f t="shared" si="98"/>
        <v/>
      </c>
      <c r="IFJ1" s="499" t="str">
        <f t="shared" si="98"/>
        <v/>
      </c>
      <c r="IFK1" s="499" t="str">
        <f t="shared" si="98"/>
        <v/>
      </c>
      <c r="IFL1" s="499" t="str">
        <f t="shared" si="98"/>
        <v/>
      </c>
      <c r="IFM1" s="499" t="str">
        <f t="shared" si="98"/>
        <v/>
      </c>
      <c r="IFN1" s="499" t="str">
        <f t="shared" si="98"/>
        <v/>
      </c>
      <c r="IFO1" s="499" t="str">
        <f t="shared" si="98"/>
        <v/>
      </c>
      <c r="IFP1" s="499" t="str">
        <f t="shared" si="98"/>
        <v/>
      </c>
      <c r="IFQ1" s="499" t="str">
        <f t="shared" si="98"/>
        <v/>
      </c>
      <c r="IFR1" s="499" t="str">
        <f t="shared" si="98"/>
        <v/>
      </c>
      <c r="IFS1" s="499" t="str">
        <f t="shared" si="98"/>
        <v/>
      </c>
      <c r="IFT1" s="499" t="str">
        <f t="shared" si="98"/>
        <v/>
      </c>
      <c r="IFU1" s="499" t="str">
        <f t="shared" si="98"/>
        <v/>
      </c>
      <c r="IFV1" s="499" t="str">
        <f t="shared" si="98"/>
        <v/>
      </c>
      <c r="IFW1" s="499" t="str">
        <f t="shared" si="98"/>
        <v/>
      </c>
      <c r="IFX1" s="499" t="str">
        <f t="shared" si="98"/>
        <v/>
      </c>
      <c r="IFY1" s="499" t="str">
        <f t="shared" si="98"/>
        <v/>
      </c>
      <c r="IFZ1" s="499" t="str">
        <f t="shared" si="98"/>
        <v/>
      </c>
      <c r="IGA1" s="499" t="str">
        <f t="shared" si="98"/>
        <v/>
      </c>
      <c r="IGB1" s="499" t="str">
        <f t="shared" si="98"/>
        <v/>
      </c>
      <c r="IGC1" s="499" t="str">
        <f t="shared" si="98"/>
        <v/>
      </c>
      <c r="IGD1" s="499" t="str">
        <f t="shared" si="98"/>
        <v/>
      </c>
      <c r="IGE1" s="499" t="str">
        <f t="shared" si="98"/>
        <v/>
      </c>
      <c r="IGF1" s="499" t="str">
        <f t="shared" si="98"/>
        <v/>
      </c>
      <c r="IGG1" s="499" t="str">
        <f t="shared" si="98"/>
        <v/>
      </c>
      <c r="IGH1" s="499" t="str">
        <f t="shared" si="98"/>
        <v/>
      </c>
      <c r="IGI1" s="499" t="str">
        <f t="shared" si="98"/>
        <v/>
      </c>
      <c r="IGJ1" s="499" t="str">
        <f t="shared" si="98"/>
        <v/>
      </c>
      <c r="IGK1" s="499" t="str">
        <f t="shared" si="98"/>
        <v/>
      </c>
      <c r="IGL1" s="499" t="str">
        <f t="shared" si="98"/>
        <v/>
      </c>
      <c r="IGM1" s="499" t="str">
        <f t="shared" si="98"/>
        <v/>
      </c>
      <c r="IGN1" s="499" t="str">
        <f t="shared" si="98"/>
        <v/>
      </c>
      <c r="IGO1" s="499" t="str">
        <f t="shared" si="98"/>
        <v/>
      </c>
      <c r="IGP1" s="499" t="str">
        <f t="shared" si="98"/>
        <v/>
      </c>
      <c r="IGQ1" s="499" t="str">
        <f t="shared" si="98"/>
        <v/>
      </c>
      <c r="IGR1" s="499" t="str">
        <f t="shared" si="98"/>
        <v/>
      </c>
      <c r="IGS1" s="499" t="str">
        <f t="shared" si="98"/>
        <v/>
      </c>
      <c r="IGT1" s="499" t="str">
        <f t="shared" si="98"/>
        <v/>
      </c>
      <c r="IGU1" s="499" t="str">
        <f t="shared" si="98"/>
        <v/>
      </c>
      <c r="IGV1" s="499" t="str">
        <f t="shared" si="98"/>
        <v/>
      </c>
      <c r="IGW1" s="499" t="str">
        <f t="shared" si="98"/>
        <v/>
      </c>
      <c r="IGX1" s="499" t="str">
        <f t="shared" si="98"/>
        <v/>
      </c>
      <c r="IGY1" s="499" t="str">
        <f t="shared" si="98"/>
        <v/>
      </c>
      <c r="IGZ1" s="499" t="str">
        <f t="shared" si="98"/>
        <v/>
      </c>
      <c r="IHA1" s="499" t="str">
        <f t="shared" si="98"/>
        <v/>
      </c>
      <c r="IHB1" s="499" t="str">
        <f t="shared" si="98"/>
        <v/>
      </c>
      <c r="IHC1" s="499" t="str">
        <f t="shared" si="98"/>
        <v/>
      </c>
      <c r="IHD1" s="499" t="str">
        <f t="shared" si="98"/>
        <v/>
      </c>
      <c r="IHE1" s="499" t="str">
        <f t="shared" si="98"/>
        <v/>
      </c>
      <c r="IHF1" s="499" t="str">
        <f t="shared" si="98"/>
        <v/>
      </c>
      <c r="IHG1" s="499" t="str">
        <f t="shared" si="98"/>
        <v/>
      </c>
      <c r="IHH1" s="499" t="str">
        <f t="shared" si="98"/>
        <v/>
      </c>
      <c r="IHI1" s="499" t="str">
        <f t="shared" si="98"/>
        <v/>
      </c>
      <c r="IHJ1" s="499" t="str">
        <f t="shared" si="98"/>
        <v/>
      </c>
      <c r="IHK1" s="499" t="str">
        <f t="shared" si="98"/>
        <v/>
      </c>
      <c r="IHL1" s="499" t="str">
        <f t="shared" si="98"/>
        <v/>
      </c>
      <c r="IHM1" s="499" t="str">
        <f t="shared" si="98"/>
        <v/>
      </c>
      <c r="IHN1" s="499" t="str">
        <f t="shared" si="98"/>
        <v/>
      </c>
      <c r="IHO1" s="499" t="str">
        <f t="shared" ref="IHO1:IJZ1" si="99">IF(IHO13^2*IHO12=0,
"",
IHO13^2*IHO12)</f>
        <v/>
      </c>
      <c r="IHP1" s="499" t="str">
        <f t="shared" si="99"/>
        <v/>
      </c>
      <c r="IHQ1" s="499" t="str">
        <f t="shared" si="99"/>
        <v/>
      </c>
      <c r="IHR1" s="499" t="str">
        <f t="shared" si="99"/>
        <v/>
      </c>
      <c r="IHS1" s="499" t="str">
        <f t="shared" si="99"/>
        <v/>
      </c>
      <c r="IHT1" s="499" t="str">
        <f t="shared" si="99"/>
        <v/>
      </c>
      <c r="IHU1" s="499" t="str">
        <f t="shared" si="99"/>
        <v/>
      </c>
      <c r="IHV1" s="499" t="str">
        <f t="shared" si="99"/>
        <v/>
      </c>
      <c r="IHW1" s="499" t="str">
        <f t="shared" si="99"/>
        <v/>
      </c>
      <c r="IHX1" s="499" t="str">
        <f t="shared" si="99"/>
        <v/>
      </c>
      <c r="IHY1" s="499" t="str">
        <f t="shared" si="99"/>
        <v/>
      </c>
      <c r="IHZ1" s="499" t="str">
        <f t="shared" si="99"/>
        <v/>
      </c>
      <c r="IIA1" s="499" t="str">
        <f t="shared" si="99"/>
        <v/>
      </c>
      <c r="IIB1" s="499" t="str">
        <f t="shared" si="99"/>
        <v/>
      </c>
      <c r="IIC1" s="499" t="str">
        <f t="shared" si="99"/>
        <v/>
      </c>
      <c r="IID1" s="499" t="str">
        <f t="shared" si="99"/>
        <v/>
      </c>
      <c r="IIE1" s="499" t="str">
        <f t="shared" si="99"/>
        <v/>
      </c>
      <c r="IIF1" s="499" t="str">
        <f t="shared" si="99"/>
        <v/>
      </c>
      <c r="IIG1" s="499" t="str">
        <f t="shared" si="99"/>
        <v/>
      </c>
      <c r="IIH1" s="499" t="str">
        <f t="shared" si="99"/>
        <v/>
      </c>
      <c r="III1" s="499" t="str">
        <f t="shared" si="99"/>
        <v/>
      </c>
      <c r="IIJ1" s="499" t="str">
        <f t="shared" si="99"/>
        <v/>
      </c>
      <c r="IIK1" s="499" t="str">
        <f t="shared" si="99"/>
        <v/>
      </c>
      <c r="IIL1" s="499" t="str">
        <f t="shared" si="99"/>
        <v/>
      </c>
      <c r="IIM1" s="499" t="str">
        <f t="shared" si="99"/>
        <v/>
      </c>
      <c r="IIN1" s="499" t="str">
        <f t="shared" si="99"/>
        <v/>
      </c>
      <c r="IIO1" s="499" t="str">
        <f t="shared" si="99"/>
        <v/>
      </c>
      <c r="IIP1" s="499" t="str">
        <f t="shared" si="99"/>
        <v/>
      </c>
      <c r="IIQ1" s="499" t="str">
        <f t="shared" si="99"/>
        <v/>
      </c>
      <c r="IIR1" s="499" t="str">
        <f t="shared" si="99"/>
        <v/>
      </c>
      <c r="IIS1" s="499" t="str">
        <f t="shared" si="99"/>
        <v/>
      </c>
      <c r="IIT1" s="499" t="str">
        <f t="shared" si="99"/>
        <v/>
      </c>
      <c r="IIU1" s="499" t="str">
        <f t="shared" si="99"/>
        <v/>
      </c>
      <c r="IIV1" s="499" t="str">
        <f t="shared" si="99"/>
        <v/>
      </c>
      <c r="IIW1" s="499" t="str">
        <f t="shared" si="99"/>
        <v/>
      </c>
      <c r="IIX1" s="499" t="str">
        <f t="shared" si="99"/>
        <v/>
      </c>
      <c r="IIY1" s="499" t="str">
        <f t="shared" si="99"/>
        <v/>
      </c>
      <c r="IIZ1" s="499" t="str">
        <f t="shared" si="99"/>
        <v/>
      </c>
      <c r="IJA1" s="499" t="str">
        <f t="shared" si="99"/>
        <v/>
      </c>
      <c r="IJB1" s="499" t="str">
        <f t="shared" si="99"/>
        <v/>
      </c>
      <c r="IJC1" s="499" t="str">
        <f t="shared" si="99"/>
        <v/>
      </c>
      <c r="IJD1" s="499" t="str">
        <f t="shared" si="99"/>
        <v/>
      </c>
      <c r="IJE1" s="499" t="str">
        <f t="shared" si="99"/>
        <v/>
      </c>
      <c r="IJF1" s="499" t="str">
        <f t="shared" si="99"/>
        <v/>
      </c>
      <c r="IJG1" s="499" t="str">
        <f t="shared" si="99"/>
        <v/>
      </c>
      <c r="IJH1" s="499" t="str">
        <f t="shared" si="99"/>
        <v/>
      </c>
      <c r="IJI1" s="499" t="str">
        <f t="shared" si="99"/>
        <v/>
      </c>
      <c r="IJJ1" s="499" t="str">
        <f t="shared" si="99"/>
        <v/>
      </c>
      <c r="IJK1" s="499" t="str">
        <f t="shared" si="99"/>
        <v/>
      </c>
      <c r="IJL1" s="499" t="str">
        <f t="shared" si="99"/>
        <v/>
      </c>
      <c r="IJM1" s="499" t="str">
        <f t="shared" si="99"/>
        <v/>
      </c>
      <c r="IJN1" s="499" t="str">
        <f t="shared" si="99"/>
        <v/>
      </c>
      <c r="IJO1" s="499" t="str">
        <f t="shared" si="99"/>
        <v/>
      </c>
      <c r="IJP1" s="499" t="str">
        <f t="shared" si="99"/>
        <v/>
      </c>
      <c r="IJQ1" s="499" t="str">
        <f t="shared" si="99"/>
        <v/>
      </c>
      <c r="IJR1" s="499" t="str">
        <f t="shared" si="99"/>
        <v/>
      </c>
      <c r="IJS1" s="499" t="str">
        <f t="shared" si="99"/>
        <v/>
      </c>
      <c r="IJT1" s="499" t="str">
        <f t="shared" si="99"/>
        <v/>
      </c>
      <c r="IJU1" s="499" t="str">
        <f t="shared" si="99"/>
        <v/>
      </c>
      <c r="IJV1" s="499" t="str">
        <f t="shared" si="99"/>
        <v/>
      </c>
      <c r="IJW1" s="499" t="str">
        <f t="shared" si="99"/>
        <v/>
      </c>
      <c r="IJX1" s="499" t="str">
        <f t="shared" si="99"/>
        <v/>
      </c>
      <c r="IJY1" s="499" t="str">
        <f t="shared" si="99"/>
        <v/>
      </c>
      <c r="IJZ1" s="499" t="str">
        <f t="shared" si="99"/>
        <v/>
      </c>
      <c r="IKA1" s="499" t="str">
        <f t="shared" ref="IKA1:IML1" si="100">IF(IKA13^2*IKA12=0,
"",
IKA13^2*IKA12)</f>
        <v/>
      </c>
      <c r="IKB1" s="499" t="str">
        <f t="shared" si="100"/>
        <v/>
      </c>
      <c r="IKC1" s="499" t="str">
        <f t="shared" si="100"/>
        <v/>
      </c>
      <c r="IKD1" s="499" t="str">
        <f t="shared" si="100"/>
        <v/>
      </c>
      <c r="IKE1" s="499" t="str">
        <f t="shared" si="100"/>
        <v/>
      </c>
      <c r="IKF1" s="499" t="str">
        <f t="shared" si="100"/>
        <v/>
      </c>
      <c r="IKG1" s="499" t="str">
        <f t="shared" si="100"/>
        <v/>
      </c>
      <c r="IKH1" s="499" t="str">
        <f t="shared" si="100"/>
        <v/>
      </c>
      <c r="IKI1" s="499" t="str">
        <f t="shared" si="100"/>
        <v/>
      </c>
      <c r="IKJ1" s="499" t="str">
        <f t="shared" si="100"/>
        <v/>
      </c>
      <c r="IKK1" s="499" t="str">
        <f t="shared" si="100"/>
        <v/>
      </c>
      <c r="IKL1" s="499" t="str">
        <f t="shared" si="100"/>
        <v/>
      </c>
      <c r="IKM1" s="499" t="str">
        <f t="shared" si="100"/>
        <v/>
      </c>
      <c r="IKN1" s="499" t="str">
        <f t="shared" si="100"/>
        <v/>
      </c>
      <c r="IKO1" s="499" t="str">
        <f t="shared" si="100"/>
        <v/>
      </c>
      <c r="IKP1" s="499" t="str">
        <f t="shared" si="100"/>
        <v/>
      </c>
      <c r="IKQ1" s="499" t="str">
        <f t="shared" si="100"/>
        <v/>
      </c>
      <c r="IKR1" s="499" t="str">
        <f t="shared" si="100"/>
        <v/>
      </c>
      <c r="IKS1" s="499" t="str">
        <f t="shared" si="100"/>
        <v/>
      </c>
      <c r="IKT1" s="499" t="str">
        <f t="shared" si="100"/>
        <v/>
      </c>
      <c r="IKU1" s="499" t="str">
        <f t="shared" si="100"/>
        <v/>
      </c>
      <c r="IKV1" s="499" t="str">
        <f t="shared" si="100"/>
        <v/>
      </c>
      <c r="IKW1" s="499" t="str">
        <f t="shared" si="100"/>
        <v/>
      </c>
      <c r="IKX1" s="499" t="str">
        <f t="shared" si="100"/>
        <v/>
      </c>
      <c r="IKY1" s="499" t="str">
        <f t="shared" si="100"/>
        <v/>
      </c>
      <c r="IKZ1" s="499" t="str">
        <f t="shared" si="100"/>
        <v/>
      </c>
      <c r="ILA1" s="499" t="str">
        <f t="shared" si="100"/>
        <v/>
      </c>
      <c r="ILB1" s="499" t="str">
        <f t="shared" si="100"/>
        <v/>
      </c>
      <c r="ILC1" s="499" t="str">
        <f t="shared" si="100"/>
        <v/>
      </c>
      <c r="ILD1" s="499" t="str">
        <f t="shared" si="100"/>
        <v/>
      </c>
      <c r="ILE1" s="499" t="str">
        <f t="shared" si="100"/>
        <v/>
      </c>
      <c r="ILF1" s="499" t="str">
        <f t="shared" si="100"/>
        <v/>
      </c>
      <c r="ILG1" s="499" t="str">
        <f t="shared" si="100"/>
        <v/>
      </c>
      <c r="ILH1" s="499" t="str">
        <f t="shared" si="100"/>
        <v/>
      </c>
      <c r="ILI1" s="499" t="str">
        <f t="shared" si="100"/>
        <v/>
      </c>
      <c r="ILJ1" s="499" t="str">
        <f t="shared" si="100"/>
        <v/>
      </c>
      <c r="ILK1" s="499" t="str">
        <f t="shared" si="100"/>
        <v/>
      </c>
      <c r="ILL1" s="499" t="str">
        <f t="shared" si="100"/>
        <v/>
      </c>
      <c r="ILM1" s="499" t="str">
        <f t="shared" si="100"/>
        <v/>
      </c>
      <c r="ILN1" s="499" t="str">
        <f t="shared" si="100"/>
        <v/>
      </c>
      <c r="ILO1" s="499" t="str">
        <f t="shared" si="100"/>
        <v/>
      </c>
      <c r="ILP1" s="499" t="str">
        <f t="shared" si="100"/>
        <v/>
      </c>
      <c r="ILQ1" s="499" t="str">
        <f t="shared" si="100"/>
        <v/>
      </c>
      <c r="ILR1" s="499" t="str">
        <f t="shared" si="100"/>
        <v/>
      </c>
      <c r="ILS1" s="499" t="str">
        <f t="shared" si="100"/>
        <v/>
      </c>
      <c r="ILT1" s="499" t="str">
        <f t="shared" si="100"/>
        <v/>
      </c>
      <c r="ILU1" s="499" t="str">
        <f t="shared" si="100"/>
        <v/>
      </c>
      <c r="ILV1" s="499" t="str">
        <f t="shared" si="100"/>
        <v/>
      </c>
      <c r="ILW1" s="499" t="str">
        <f t="shared" si="100"/>
        <v/>
      </c>
      <c r="ILX1" s="499" t="str">
        <f t="shared" si="100"/>
        <v/>
      </c>
      <c r="ILY1" s="499" t="str">
        <f t="shared" si="100"/>
        <v/>
      </c>
      <c r="ILZ1" s="499" t="str">
        <f t="shared" si="100"/>
        <v/>
      </c>
      <c r="IMA1" s="499" t="str">
        <f t="shared" si="100"/>
        <v/>
      </c>
      <c r="IMB1" s="499" t="str">
        <f t="shared" si="100"/>
        <v/>
      </c>
      <c r="IMC1" s="499" t="str">
        <f t="shared" si="100"/>
        <v/>
      </c>
      <c r="IMD1" s="499" t="str">
        <f t="shared" si="100"/>
        <v/>
      </c>
      <c r="IME1" s="499" t="str">
        <f t="shared" si="100"/>
        <v/>
      </c>
      <c r="IMF1" s="499" t="str">
        <f t="shared" si="100"/>
        <v/>
      </c>
      <c r="IMG1" s="499" t="str">
        <f t="shared" si="100"/>
        <v/>
      </c>
      <c r="IMH1" s="499" t="str">
        <f t="shared" si="100"/>
        <v/>
      </c>
      <c r="IMI1" s="499" t="str">
        <f t="shared" si="100"/>
        <v/>
      </c>
      <c r="IMJ1" s="499" t="str">
        <f t="shared" si="100"/>
        <v/>
      </c>
      <c r="IMK1" s="499" t="str">
        <f t="shared" si="100"/>
        <v/>
      </c>
      <c r="IML1" s="499" t="str">
        <f t="shared" si="100"/>
        <v/>
      </c>
      <c r="IMM1" s="499" t="str">
        <f t="shared" ref="IMM1:IOX1" si="101">IF(IMM13^2*IMM12=0,
"",
IMM13^2*IMM12)</f>
        <v/>
      </c>
      <c r="IMN1" s="499" t="str">
        <f t="shared" si="101"/>
        <v/>
      </c>
      <c r="IMO1" s="499" t="str">
        <f t="shared" si="101"/>
        <v/>
      </c>
      <c r="IMP1" s="499" t="str">
        <f t="shared" si="101"/>
        <v/>
      </c>
      <c r="IMQ1" s="499" t="str">
        <f t="shared" si="101"/>
        <v/>
      </c>
      <c r="IMR1" s="499" t="str">
        <f t="shared" si="101"/>
        <v/>
      </c>
      <c r="IMS1" s="499" t="str">
        <f t="shared" si="101"/>
        <v/>
      </c>
      <c r="IMT1" s="499" t="str">
        <f t="shared" si="101"/>
        <v/>
      </c>
      <c r="IMU1" s="499" t="str">
        <f t="shared" si="101"/>
        <v/>
      </c>
      <c r="IMV1" s="499" t="str">
        <f t="shared" si="101"/>
        <v/>
      </c>
      <c r="IMW1" s="499" t="str">
        <f t="shared" si="101"/>
        <v/>
      </c>
      <c r="IMX1" s="499" t="str">
        <f t="shared" si="101"/>
        <v/>
      </c>
      <c r="IMY1" s="499" t="str">
        <f t="shared" si="101"/>
        <v/>
      </c>
      <c r="IMZ1" s="499" t="str">
        <f t="shared" si="101"/>
        <v/>
      </c>
      <c r="INA1" s="499" t="str">
        <f t="shared" si="101"/>
        <v/>
      </c>
      <c r="INB1" s="499" t="str">
        <f t="shared" si="101"/>
        <v/>
      </c>
      <c r="INC1" s="499" t="str">
        <f t="shared" si="101"/>
        <v/>
      </c>
      <c r="IND1" s="499" t="str">
        <f t="shared" si="101"/>
        <v/>
      </c>
      <c r="INE1" s="499" t="str">
        <f t="shared" si="101"/>
        <v/>
      </c>
      <c r="INF1" s="499" t="str">
        <f t="shared" si="101"/>
        <v/>
      </c>
      <c r="ING1" s="499" t="str">
        <f t="shared" si="101"/>
        <v/>
      </c>
      <c r="INH1" s="499" t="str">
        <f t="shared" si="101"/>
        <v/>
      </c>
      <c r="INI1" s="499" t="str">
        <f t="shared" si="101"/>
        <v/>
      </c>
      <c r="INJ1" s="499" t="str">
        <f t="shared" si="101"/>
        <v/>
      </c>
      <c r="INK1" s="499" t="str">
        <f t="shared" si="101"/>
        <v/>
      </c>
      <c r="INL1" s="499" t="str">
        <f t="shared" si="101"/>
        <v/>
      </c>
      <c r="INM1" s="499" t="str">
        <f t="shared" si="101"/>
        <v/>
      </c>
      <c r="INN1" s="499" t="str">
        <f t="shared" si="101"/>
        <v/>
      </c>
      <c r="INO1" s="499" t="str">
        <f t="shared" si="101"/>
        <v/>
      </c>
      <c r="INP1" s="499" t="str">
        <f t="shared" si="101"/>
        <v/>
      </c>
      <c r="INQ1" s="499" t="str">
        <f t="shared" si="101"/>
        <v/>
      </c>
      <c r="INR1" s="499" t="str">
        <f t="shared" si="101"/>
        <v/>
      </c>
      <c r="INS1" s="499" t="str">
        <f t="shared" si="101"/>
        <v/>
      </c>
      <c r="INT1" s="499" t="str">
        <f t="shared" si="101"/>
        <v/>
      </c>
      <c r="INU1" s="499" t="str">
        <f t="shared" si="101"/>
        <v/>
      </c>
      <c r="INV1" s="499" t="str">
        <f t="shared" si="101"/>
        <v/>
      </c>
      <c r="INW1" s="499" t="str">
        <f t="shared" si="101"/>
        <v/>
      </c>
      <c r="INX1" s="499" t="str">
        <f t="shared" si="101"/>
        <v/>
      </c>
      <c r="INY1" s="499" t="str">
        <f t="shared" si="101"/>
        <v/>
      </c>
      <c r="INZ1" s="499" t="str">
        <f t="shared" si="101"/>
        <v/>
      </c>
      <c r="IOA1" s="499" t="str">
        <f t="shared" si="101"/>
        <v/>
      </c>
      <c r="IOB1" s="499" t="str">
        <f t="shared" si="101"/>
        <v/>
      </c>
      <c r="IOC1" s="499" t="str">
        <f t="shared" si="101"/>
        <v/>
      </c>
      <c r="IOD1" s="499" t="str">
        <f t="shared" si="101"/>
        <v/>
      </c>
      <c r="IOE1" s="499" t="str">
        <f t="shared" si="101"/>
        <v/>
      </c>
      <c r="IOF1" s="499" t="str">
        <f t="shared" si="101"/>
        <v/>
      </c>
      <c r="IOG1" s="499" t="str">
        <f t="shared" si="101"/>
        <v/>
      </c>
      <c r="IOH1" s="499" t="str">
        <f t="shared" si="101"/>
        <v/>
      </c>
      <c r="IOI1" s="499" t="str">
        <f t="shared" si="101"/>
        <v/>
      </c>
      <c r="IOJ1" s="499" t="str">
        <f t="shared" si="101"/>
        <v/>
      </c>
      <c r="IOK1" s="499" t="str">
        <f t="shared" si="101"/>
        <v/>
      </c>
      <c r="IOL1" s="499" t="str">
        <f t="shared" si="101"/>
        <v/>
      </c>
      <c r="IOM1" s="499" t="str">
        <f t="shared" si="101"/>
        <v/>
      </c>
      <c r="ION1" s="499" t="str">
        <f t="shared" si="101"/>
        <v/>
      </c>
      <c r="IOO1" s="499" t="str">
        <f t="shared" si="101"/>
        <v/>
      </c>
      <c r="IOP1" s="499" t="str">
        <f t="shared" si="101"/>
        <v/>
      </c>
      <c r="IOQ1" s="499" t="str">
        <f t="shared" si="101"/>
        <v/>
      </c>
      <c r="IOR1" s="499" t="str">
        <f t="shared" si="101"/>
        <v/>
      </c>
      <c r="IOS1" s="499" t="str">
        <f t="shared" si="101"/>
        <v/>
      </c>
      <c r="IOT1" s="499" t="str">
        <f t="shared" si="101"/>
        <v/>
      </c>
      <c r="IOU1" s="499" t="str">
        <f t="shared" si="101"/>
        <v/>
      </c>
      <c r="IOV1" s="499" t="str">
        <f t="shared" si="101"/>
        <v/>
      </c>
      <c r="IOW1" s="499" t="str">
        <f t="shared" si="101"/>
        <v/>
      </c>
      <c r="IOX1" s="499" t="str">
        <f t="shared" si="101"/>
        <v/>
      </c>
      <c r="IOY1" s="499" t="str">
        <f t="shared" ref="IOY1:IRJ1" si="102">IF(IOY13^2*IOY12=0,
"",
IOY13^2*IOY12)</f>
        <v/>
      </c>
      <c r="IOZ1" s="499" t="str">
        <f t="shared" si="102"/>
        <v/>
      </c>
      <c r="IPA1" s="499" t="str">
        <f t="shared" si="102"/>
        <v/>
      </c>
      <c r="IPB1" s="499" t="str">
        <f t="shared" si="102"/>
        <v/>
      </c>
      <c r="IPC1" s="499" t="str">
        <f t="shared" si="102"/>
        <v/>
      </c>
      <c r="IPD1" s="499" t="str">
        <f t="shared" si="102"/>
        <v/>
      </c>
      <c r="IPE1" s="499" t="str">
        <f t="shared" si="102"/>
        <v/>
      </c>
      <c r="IPF1" s="499" t="str">
        <f t="shared" si="102"/>
        <v/>
      </c>
      <c r="IPG1" s="499" t="str">
        <f t="shared" si="102"/>
        <v/>
      </c>
      <c r="IPH1" s="499" t="str">
        <f t="shared" si="102"/>
        <v/>
      </c>
      <c r="IPI1" s="499" t="str">
        <f t="shared" si="102"/>
        <v/>
      </c>
      <c r="IPJ1" s="499" t="str">
        <f t="shared" si="102"/>
        <v/>
      </c>
      <c r="IPK1" s="499" t="str">
        <f t="shared" si="102"/>
        <v/>
      </c>
      <c r="IPL1" s="499" t="str">
        <f t="shared" si="102"/>
        <v/>
      </c>
      <c r="IPM1" s="499" t="str">
        <f t="shared" si="102"/>
        <v/>
      </c>
      <c r="IPN1" s="499" t="str">
        <f t="shared" si="102"/>
        <v/>
      </c>
      <c r="IPO1" s="499" t="str">
        <f t="shared" si="102"/>
        <v/>
      </c>
      <c r="IPP1" s="499" t="str">
        <f t="shared" si="102"/>
        <v/>
      </c>
      <c r="IPQ1" s="499" t="str">
        <f t="shared" si="102"/>
        <v/>
      </c>
      <c r="IPR1" s="499" t="str">
        <f t="shared" si="102"/>
        <v/>
      </c>
      <c r="IPS1" s="499" t="str">
        <f t="shared" si="102"/>
        <v/>
      </c>
      <c r="IPT1" s="499" t="str">
        <f t="shared" si="102"/>
        <v/>
      </c>
      <c r="IPU1" s="499" t="str">
        <f t="shared" si="102"/>
        <v/>
      </c>
      <c r="IPV1" s="499" t="str">
        <f t="shared" si="102"/>
        <v/>
      </c>
      <c r="IPW1" s="499" t="str">
        <f t="shared" si="102"/>
        <v/>
      </c>
      <c r="IPX1" s="499" t="str">
        <f t="shared" si="102"/>
        <v/>
      </c>
      <c r="IPY1" s="499" t="str">
        <f t="shared" si="102"/>
        <v/>
      </c>
      <c r="IPZ1" s="499" t="str">
        <f t="shared" si="102"/>
        <v/>
      </c>
      <c r="IQA1" s="499" t="str">
        <f t="shared" si="102"/>
        <v/>
      </c>
      <c r="IQB1" s="499" t="str">
        <f t="shared" si="102"/>
        <v/>
      </c>
      <c r="IQC1" s="499" t="str">
        <f t="shared" si="102"/>
        <v/>
      </c>
      <c r="IQD1" s="499" t="str">
        <f t="shared" si="102"/>
        <v/>
      </c>
      <c r="IQE1" s="499" t="str">
        <f t="shared" si="102"/>
        <v/>
      </c>
      <c r="IQF1" s="499" t="str">
        <f t="shared" si="102"/>
        <v/>
      </c>
      <c r="IQG1" s="499" t="str">
        <f t="shared" si="102"/>
        <v/>
      </c>
      <c r="IQH1" s="499" t="str">
        <f t="shared" si="102"/>
        <v/>
      </c>
      <c r="IQI1" s="499" t="str">
        <f t="shared" si="102"/>
        <v/>
      </c>
      <c r="IQJ1" s="499" t="str">
        <f t="shared" si="102"/>
        <v/>
      </c>
      <c r="IQK1" s="499" t="str">
        <f t="shared" si="102"/>
        <v/>
      </c>
      <c r="IQL1" s="499" t="str">
        <f t="shared" si="102"/>
        <v/>
      </c>
      <c r="IQM1" s="499" t="str">
        <f t="shared" si="102"/>
        <v/>
      </c>
      <c r="IQN1" s="499" t="str">
        <f t="shared" si="102"/>
        <v/>
      </c>
      <c r="IQO1" s="499" t="str">
        <f t="shared" si="102"/>
        <v/>
      </c>
      <c r="IQP1" s="499" t="str">
        <f t="shared" si="102"/>
        <v/>
      </c>
      <c r="IQQ1" s="499" t="str">
        <f t="shared" si="102"/>
        <v/>
      </c>
      <c r="IQR1" s="499" t="str">
        <f t="shared" si="102"/>
        <v/>
      </c>
      <c r="IQS1" s="499" t="str">
        <f t="shared" si="102"/>
        <v/>
      </c>
      <c r="IQT1" s="499" t="str">
        <f t="shared" si="102"/>
        <v/>
      </c>
      <c r="IQU1" s="499" t="str">
        <f t="shared" si="102"/>
        <v/>
      </c>
      <c r="IQV1" s="499" t="str">
        <f t="shared" si="102"/>
        <v/>
      </c>
      <c r="IQW1" s="499" t="str">
        <f t="shared" si="102"/>
        <v/>
      </c>
      <c r="IQX1" s="499" t="str">
        <f t="shared" si="102"/>
        <v/>
      </c>
      <c r="IQY1" s="499" t="str">
        <f t="shared" si="102"/>
        <v/>
      </c>
      <c r="IQZ1" s="499" t="str">
        <f t="shared" si="102"/>
        <v/>
      </c>
      <c r="IRA1" s="499" t="str">
        <f t="shared" si="102"/>
        <v/>
      </c>
      <c r="IRB1" s="499" t="str">
        <f t="shared" si="102"/>
        <v/>
      </c>
      <c r="IRC1" s="499" t="str">
        <f t="shared" si="102"/>
        <v/>
      </c>
      <c r="IRD1" s="499" t="str">
        <f t="shared" si="102"/>
        <v/>
      </c>
      <c r="IRE1" s="499" t="str">
        <f t="shared" si="102"/>
        <v/>
      </c>
      <c r="IRF1" s="499" t="str">
        <f t="shared" si="102"/>
        <v/>
      </c>
      <c r="IRG1" s="499" t="str">
        <f t="shared" si="102"/>
        <v/>
      </c>
      <c r="IRH1" s="499" t="str">
        <f t="shared" si="102"/>
        <v/>
      </c>
      <c r="IRI1" s="499" t="str">
        <f t="shared" si="102"/>
        <v/>
      </c>
      <c r="IRJ1" s="499" t="str">
        <f t="shared" si="102"/>
        <v/>
      </c>
      <c r="IRK1" s="499" t="str">
        <f t="shared" ref="IRK1:ITV1" si="103">IF(IRK13^2*IRK12=0,
"",
IRK13^2*IRK12)</f>
        <v/>
      </c>
      <c r="IRL1" s="499" t="str">
        <f t="shared" si="103"/>
        <v/>
      </c>
      <c r="IRM1" s="499" t="str">
        <f t="shared" si="103"/>
        <v/>
      </c>
      <c r="IRN1" s="499" t="str">
        <f t="shared" si="103"/>
        <v/>
      </c>
      <c r="IRO1" s="499" t="str">
        <f t="shared" si="103"/>
        <v/>
      </c>
      <c r="IRP1" s="499" t="str">
        <f t="shared" si="103"/>
        <v/>
      </c>
      <c r="IRQ1" s="499" t="str">
        <f t="shared" si="103"/>
        <v/>
      </c>
      <c r="IRR1" s="499" t="str">
        <f t="shared" si="103"/>
        <v/>
      </c>
      <c r="IRS1" s="499" t="str">
        <f t="shared" si="103"/>
        <v/>
      </c>
      <c r="IRT1" s="499" t="str">
        <f t="shared" si="103"/>
        <v/>
      </c>
      <c r="IRU1" s="499" t="str">
        <f t="shared" si="103"/>
        <v/>
      </c>
      <c r="IRV1" s="499" t="str">
        <f t="shared" si="103"/>
        <v/>
      </c>
      <c r="IRW1" s="499" t="str">
        <f t="shared" si="103"/>
        <v/>
      </c>
      <c r="IRX1" s="499" t="str">
        <f t="shared" si="103"/>
        <v/>
      </c>
      <c r="IRY1" s="499" t="str">
        <f t="shared" si="103"/>
        <v/>
      </c>
      <c r="IRZ1" s="499" t="str">
        <f t="shared" si="103"/>
        <v/>
      </c>
      <c r="ISA1" s="499" t="str">
        <f t="shared" si="103"/>
        <v/>
      </c>
      <c r="ISB1" s="499" t="str">
        <f t="shared" si="103"/>
        <v/>
      </c>
      <c r="ISC1" s="499" t="str">
        <f t="shared" si="103"/>
        <v/>
      </c>
      <c r="ISD1" s="499" t="str">
        <f t="shared" si="103"/>
        <v/>
      </c>
      <c r="ISE1" s="499" t="str">
        <f t="shared" si="103"/>
        <v/>
      </c>
      <c r="ISF1" s="499" t="str">
        <f t="shared" si="103"/>
        <v/>
      </c>
      <c r="ISG1" s="499" t="str">
        <f t="shared" si="103"/>
        <v/>
      </c>
      <c r="ISH1" s="499" t="str">
        <f t="shared" si="103"/>
        <v/>
      </c>
      <c r="ISI1" s="499" t="str">
        <f t="shared" si="103"/>
        <v/>
      </c>
      <c r="ISJ1" s="499" t="str">
        <f t="shared" si="103"/>
        <v/>
      </c>
      <c r="ISK1" s="499" t="str">
        <f t="shared" si="103"/>
        <v/>
      </c>
      <c r="ISL1" s="499" t="str">
        <f t="shared" si="103"/>
        <v/>
      </c>
      <c r="ISM1" s="499" t="str">
        <f t="shared" si="103"/>
        <v/>
      </c>
      <c r="ISN1" s="499" t="str">
        <f t="shared" si="103"/>
        <v/>
      </c>
      <c r="ISO1" s="499" t="str">
        <f t="shared" si="103"/>
        <v/>
      </c>
      <c r="ISP1" s="499" t="str">
        <f t="shared" si="103"/>
        <v/>
      </c>
      <c r="ISQ1" s="499" t="str">
        <f t="shared" si="103"/>
        <v/>
      </c>
      <c r="ISR1" s="499" t="str">
        <f t="shared" si="103"/>
        <v/>
      </c>
      <c r="ISS1" s="499" t="str">
        <f t="shared" si="103"/>
        <v/>
      </c>
      <c r="IST1" s="499" t="str">
        <f t="shared" si="103"/>
        <v/>
      </c>
      <c r="ISU1" s="499" t="str">
        <f t="shared" si="103"/>
        <v/>
      </c>
      <c r="ISV1" s="499" t="str">
        <f t="shared" si="103"/>
        <v/>
      </c>
      <c r="ISW1" s="499" t="str">
        <f t="shared" si="103"/>
        <v/>
      </c>
      <c r="ISX1" s="499" t="str">
        <f t="shared" si="103"/>
        <v/>
      </c>
      <c r="ISY1" s="499" t="str">
        <f t="shared" si="103"/>
        <v/>
      </c>
      <c r="ISZ1" s="499" t="str">
        <f t="shared" si="103"/>
        <v/>
      </c>
      <c r="ITA1" s="499" t="str">
        <f t="shared" si="103"/>
        <v/>
      </c>
      <c r="ITB1" s="499" t="str">
        <f t="shared" si="103"/>
        <v/>
      </c>
      <c r="ITC1" s="499" t="str">
        <f t="shared" si="103"/>
        <v/>
      </c>
      <c r="ITD1" s="499" t="str">
        <f t="shared" si="103"/>
        <v/>
      </c>
      <c r="ITE1" s="499" t="str">
        <f t="shared" si="103"/>
        <v/>
      </c>
      <c r="ITF1" s="499" t="str">
        <f t="shared" si="103"/>
        <v/>
      </c>
      <c r="ITG1" s="499" t="str">
        <f t="shared" si="103"/>
        <v/>
      </c>
      <c r="ITH1" s="499" t="str">
        <f t="shared" si="103"/>
        <v/>
      </c>
      <c r="ITI1" s="499" t="str">
        <f t="shared" si="103"/>
        <v/>
      </c>
      <c r="ITJ1" s="499" t="str">
        <f t="shared" si="103"/>
        <v/>
      </c>
      <c r="ITK1" s="499" t="str">
        <f t="shared" si="103"/>
        <v/>
      </c>
      <c r="ITL1" s="499" t="str">
        <f t="shared" si="103"/>
        <v/>
      </c>
      <c r="ITM1" s="499" t="str">
        <f t="shared" si="103"/>
        <v/>
      </c>
      <c r="ITN1" s="499" t="str">
        <f t="shared" si="103"/>
        <v/>
      </c>
      <c r="ITO1" s="499" t="str">
        <f t="shared" si="103"/>
        <v/>
      </c>
      <c r="ITP1" s="499" t="str">
        <f t="shared" si="103"/>
        <v/>
      </c>
      <c r="ITQ1" s="499" t="str">
        <f t="shared" si="103"/>
        <v/>
      </c>
      <c r="ITR1" s="499" t="str">
        <f t="shared" si="103"/>
        <v/>
      </c>
      <c r="ITS1" s="499" t="str">
        <f t="shared" si="103"/>
        <v/>
      </c>
      <c r="ITT1" s="499" t="str">
        <f t="shared" si="103"/>
        <v/>
      </c>
      <c r="ITU1" s="499" t="str">
        <f t="shared" si="103"/>
        <v/>
      </c>
      <c r="ITV1" s="499" t="str">
        <f t="shared" si="103"/>
        <v/>
      </c>
      <c r="ITW1" s="499" t="str">
        <f t="shared" ref="ITW1:IWH1" si="104">IF(ITW13^2*ITW12=0,
"",
ITW13^2*ITW12)</f>
        <v/>
      </c>
      <c r="ITX1" s="499" t="str">
        <f t="shared" si="104"/>
        <v/>
      </c>
      <c r="ITY1" s="499" t="str">
        <f t="shared" si="104"/>
        <v/>
      </c>
      <c r="ITZ1" s="499" t="str">
        <f t="shared" si="104"/>
        <v/>
      </c>
      <c r="IUA1" s="499" t="str">
        <f t="shared" si="104"/>
        <v/>
      </c>
      <c r="IUB1" s="499" t="str">
        <f t="shared" si="104"/>
        <v/>
      </c>
      <c r="IUC1" s="499" t="str">
        <f t="shared" si="104"/>
        <v/>
      </c>
      <c r="IUD1" s="499" t="str">
        <f t="shared" si="104"/>
        <v/>
      </c>
      <c r="IUE1" s="499" t="str">
        <f t="shared" si="104"/>
        <v/>
      </c>
      <c r="IUF1" s="499" t="str">
        <f t="shared" si="104"/>
        <v/>
      </c>
      <c r="IUG1" s="499" t="str">
        <f t="shared" si="104"/>
        <v/>
      </c>
      <c r="IUH1" s="499" t="str">
        <f t="shared" si="104"/>
        <v/>
      </c>
      <c r="IUI1" s="499" t="str">
        <f t="shared" si="104"/>
        <v/>
      </c>
      <c r="IUJ1" s="499" t="str">
        <f t="shared" si="104"/>
        <v/>
      </c>
      <c r="IUK1" s="499" t="str">
        <f t="shared" si="104"/>
        <v/>
      </c>
      <c r="IUL1" s="499" t="str">
        <f t="shared" si="104"/>
        <v/>
      </c>
      <c r="IUM1" s="499" t="str">
        <f t="shared" si="104"/>
        <v/>
      </c>
      <c r="IUN1" s="499" t="str">
        <f t="shared" si="104"/>
        <v/>
      </c>
      <c r="IUO1" s="499" t="str">
        <f t="shared" si="104"/>
        <v/>
      </c>
      <c r="IUP1" s="499" t="str">
        <f t="shared" si="104"/>
        <v/>
      </c>
      <c r="IUQ1" s="499" t="str">
        <f t="shared" si="104"/>
        <v/>
      </c>
      <c r="IUR1" s="499" t="str">
        <f t="shared" si="104"/>
        <v/>
      </c>
      <c r="IUS1" s="499" t="str">
        <f t="shared" si="104"/>
        <v/>
      </c>
      <c r="IUT1" s="499" t="str">
        <f t="shared" si="104"/>
        <v/>
      </c>
      <c r="IUU1" s="499" t="str">
        <f t="shared" si="104"/>
        <v/>
      </c>
      <c r="IUV1" s="499" t="str">
        <f t="shared" si="104"/>
        <v/>
      </c>
      <c r="IUW1" s="499" t="str">
        <f t="shared" si="104"/>
        <v/>
      </c>
      <c r="IUX1" s="499" t="str">
        <f t="shared" si="104"/>
        <v/>
      </c>
      <c r="IUY1" s="499" t="str">
        <f t="shared" si="104"/>
        <v/>
      </c>
      <c r="IUZ1" s="499" t="str">
        <f t="shared" si="104"/>
        <v/>
      </c>
      <c r="IVA1" s="499" t="str">
        <f t="shared" si="104"/>
        <v/>
      </c>
      <c r="IVB1" s="499" t="str">
        <f t="shared" si="104"/>
        <v/>
      </c>
      <c r="IVC1" s="499" t="str">
        <f t="shared" si="104"/>
        <v/>
      </c>
      <c r="IVD1" s="499" t="str">
        <f t="shared" si="104"/>
        <v/>
      </c>
      <c r="IVE1" s="499" t="str">
        <f t="shared" si="104"/>
        <v/>
      </c>
      <c r="IVF1" s="499" t="str">
        <f t="shared" si="104"/>
        <v/>
      </c>
      <c r="IVG1" s="499" t="str">
        <f t="shared" si="104"/>
        <v/>
      </c>
      <c r="IVH1" s="499" t="str">
        <f t="shared" si="104"/>
        <v/>
      </c>
      <c r="IVI1" s="499" t="str">
        <f t="shared" si="104"/>
        <v/>
      </c>
      <c r="IVJ1" s="499" t="str">
        <f t="shared" si="104"/>
        <v/>
      </c>
      <c r="IVK1" s="499" t="str">
        <f t="shared" si="104"/>
        <v/>
      </c>
      <c r="IVL1" s="499" t="str">
        <f t="shared" si="104"/>
        <v/>
      </c>
      <c r="IVM1" s="499" t="str">
        <f t="shared" si="104"/>
        <v/>
      </c>
      <c r="IVN1" s="499" t="str">
        <f t="shared" si="104"/>
        <v/>
      </c>
      <c r="IVO1" s="499" t="str">
        <f t="shared" si="104"/>
        <v/>
      </c>
      <c r="IVP1" s="499" t="str">
        <f t="shared" si="104"/>
        <v/>
      </c>
      <c r="IVQ1" s="499" t="str">
        <f t="shared" si="104"/>
        <v/>
      </c>
      <c r="IVR1" s="499" t="str">
        <f t="shared" si="104"/>
        <v/>
      </c>
      <c r="IVS1" s="499" t="str">
        <f t="shared" si="104"/>
        <v/>
      </c>
      <c r="IVT1" s="499" t="str">
        <f t="shared" si="104"/>
        <v/>
      </c>
      <c r="IVU1" s="499" t="str">
        <f t="shared" si="104"/>
        <v/>
      </c>
      <c r="IVV1" s="499" t="str">
        <f t="shared" si="104"/>
        <v/>
      </c>
      <c r="IVW1" s="499" t="str">
        <f t="shared" si="104"/>
        <v/>
      </c>
      <c r="IVX1" s="499" t="str">
        <f t="shared" si="104"/>
        <v/>
      </c>
      <c r="IVY1" s="499" t="str">
        <f t="shared" si="104"/>
        <v/>
      </c>
      <c r="IVZ1" s="499" t="str">
        <f t="shared" si="104"/>
        <v/>
      </c>
      <c r="IWA1" s="499" t="str">
        <f t="shared" si="104"/>
        <v/>
      </c>
      <c r="IWB1" s="499" t="str">
        <f t="shared" si="104"/>
        <v/>
      </c>
      <c r="IWC1" s="499" t="str">
        <f t="shared" si="104"/>
        <v/>
      </c>
      <c r="IWD1" s="499" t="str">
        <f t="shared" si="104"/>
        <v/>
      </c>
      <c r="IWE1" s="499" t="str">
        <f t="shared" si="104"/>
        <v/>
      </c>
      <c r="IWF1" s="499" t="str">
        <f t="shared" si="104"/>
        <v/>
      </c>
      <c r="IWG1" s="499" t="str">
        <f t="shared" si="104"/>
        <v/>
      </c>
      <c r="IWH1" s="499" t="str">
        <f t="shared" si="104"/>
        <v/>
      </c>
      <c r="IWI1" s="499" t="str">
        <f t="shared" ref="IWI1:IYT1" si="105">IF(IWI13^2*IWI12=0,
"",
IWI13^2*IWI12)</f>
        <v/>
      </c>
      <c r="IWJ1" s="499" t="str">
        <f t="shared" si="105"/>
        <v/>
      </c>
      <c r="IWK1" s="499" t="str">
        <f t="shared" si="105"/>
        <v/>
      </c>
      <c r="IWL1" s="499" t="str">
        <f t="shared" si="105"/>
        <v/>
      </c>
      <c r="IWM1" s="499" t="str">
        <f t="shared" si="105"/>
        <v/>
      </c>
      <c r="IWN1" s="499" t="str">
        <f t="shared" si="105"/>
        <v/>
      </c>
      <c r="IWO1" s="499" t="str">
        <f t="shared" si="105"/>
        <v/>
      </c>
      <c r="IWP1" s="499" t="str">
        <f t="shared" si="105"/>
        <v/>
      </c>
      <c r="IWQ1" s="499" t="str">
        <f t="shared" si="105"/>
        <v/>
      </c>
      <c r="IWR1" s="499" t="str">
        <f t="shared" si="105"/>
        <v/>
      </c>
      <c r="IWS1" s="499" t="str">
        <f t="shared" si="105"/>
        <v/>
      </c>
      <c r="IWT1" s="499" t="str">
        <f t="shared" si="105"/>
        <v/>
      </c>
      <c r="IWU1" s="499" t="str">
        <f t="shared" si="105"/>
        <v/>
      </c>
      <c r="IWV1" s="499" t="str">
        <f t="shared" si="105"/>
        <v/>
      </c>
      <c r="IWW1" s="499" t="str">
        <f t="shared" si="105"/>
        <v/>
      </c>
      <c r="IWX1" s="499" t="str">
        <f t="shared" si="105"/>
        <v/>
      </c>
      <c r="IWY1" s="499" t="str">
        <f t="shared" si="105"/>
        <v/>
      </c>
      <c r="IWZ1" s="499" t="str">
        <f t="shared" si="105"/>
        <v/>
      </c>
      <c r="IXA1" s="499" t="str">
        <f t="shared" si="105"/>
        <v/>
      </c>
      <c r="IXB1" s="499" t="str">
        <f t="shared" si="105"/>
        <v/>
      </c>
      <c r="IXC1" s="499" t="str">
        <f t="shared" si="105"/>
        <v/>
      </c>
      <c r="IXD1" s="499" t="str">
        <f t="shared" si="105"/>
        <v/>
      </c>
      <c r="IXE1" s="499" t="str">
        <f t="shared" si="105"/>
        <v/>
      </c>
      <c r="IXF1" s="499" t="str">
        <f t="shared" si="105"/>
        <v/>
      </c>
      <c r="IXG1" s="499" t="str">
        <f t="shared" si="105"/>
        <v/>
      </c>
      <c r="IXH1" s="499" t="str">
        <f t="shared" si="105"/>
        <v/>
      </c>
      <c r="IXI1" s="499" t="str">
        <f t="shared" si="105"/>
        <v/>
      </c>
      <c r="IXJ1" s="499" t="str">
        <f t="shared" si="105"/>
        <v/>
      </c>
      <c r="IXK1" s="499" t="str">
        <f t="shared" si="105"/>
        <v/>
      </c>
      <c r="IXL1" s="499" t="str">
        <f t="shared" si="105"/>
        <v/>
      </c>
      <c r="IXM1" s="499" t="str">
        <f t="shared" si="105"/>
        <v/>
      </c>
      <c r="IXN1" s="499" t="str">
        <f t="shared" si="105"/>
        <v/>
      </c>
      <c r="IXO1" s="499" t="str">
        <f t="shared" si="105"/>
        <v/>
      </c>
      <c r="IXP1" s="499" t="str">
        <f t="shared" si="105"/>
        <v/>
      </c>
      <c r="IXQ1" s="499" t="str">
        <f t="shared" si="105"/>
        <v/>
      </c>
      <c r="IXR1" s="499" t="str">
        <f t="shared" si="105"/>
        <v/>
      </c>
      <c r="IXS1" s="499" t="str">
        <f t="shared" si="105"/>
        <v/>
      </c>
      <c r="IXT1" s="499" t="str">
        <f t="shared" si="105"/>
        <v/>
      </c>
      <c r="IXU1" s="499" t="str">
        <f t="shared" si="105"/>
        <v/>
      </c>
      <c r="IXV1" s="499" t="str">
        <f t="shared" si="105"/>
        <v/>
      </c>
      <c r="IXW1" s="499" t="str">
        <f t="shared" si="105"/>
        <v/>
      </c>
      <c r="IXX1" s="499" t="str">
        <f t="shared" si="105"/>
        <v/>
      </c>
      <c r="IXY1" s="499" t="str">
        <f t="shared" si="105"/>
        <v/>
      </c>
      <c r="IXZ1" s="499" t="str">
        <f t="shared" si="105"/>
        <v/>
      </c>
      <c r="IYA1" s="499" t="str">
        <f t="shared" si="105"/>
        <v/>
      </c>
      <c r="IYB1" s="499" t="str">
        <f t="shared" si="105"/>
        <v/>
      </c>
      <c r="IYC1" s="499" t="str">
        <f t="shared" si="105"/>
        <v/>
      </c>
      <c r="IYD1" s="499" t="str">
        <f t="shared" si="105"/>
        <v/>
      </c>
      <c r="IYE1" s="499" t="str">
        <f t="shared" si="105"/>
        <v/>
      </c>
      <c r="IYF1" s="499" t="str">
        <f t="shared" si="105"/>
        <v/>
      </c>
      <c r="IYG1" s="499" t="str">
        <f t="shared" si="105"/>
        <v/>
      </c>
      <c r="IYH1" s="499" t="str">
        <f t="shared" si="105"/>
        <v/>
      </c>
      <c r="IYI1" s="499" t="str">
        <f t="shared" si="105"/>
        <v/>
      </c>
      <c r="IYJ1" s="499" t="str">
        <f t="shared" si="105"/>
        <v/>
      </c>
      <c r="IYK1" s="499" t="str">
        <f t="shared" si="105"/>
        <v/>
      </c>
      <c r="IYL1" s="499" t="str">
        <f t="shared" si="105"/>
        <v/>
      </c>
      <c r="IYM1" s="499" t="str">
        <f t="shared" si="105"/>
        <v/>
      </c>
      <c r="IYN1" s="499" t="str">
        <f t="shared" si="105"/>
        <v/>
      </c>
      <c r="IYO1" s="499" t="str">
        <f t="shared" si="105"/>
        <v/>
      </c>
      <c r="IYP1" s="499" t="str">
        <f t="shared" si="105"/>
        <v/>
      </c>
      <c r="IYQ1" s="499" t="str">
        <f t="shared" si="105"/>
        <v/>
      </c>
      <c r="IYR1" s="499" t="str">
        <f t="shared" si="105"/>
        <v/>
      </c>
      <c r="IYS1" s="499" t="str">
        <f t="shared" si="105"/>
        <v/>
      </c>
      <c r="IYT1" s="499" t="str">
        <f t="shared" si="105"/>
        <v/>
      </c>
      <c r="IYU1" s="499" t="str">
        <f t="shared" ref="IYU1:JBF1" si="106">IF(IYU13^2*IYU12=0,
"",
IYU13^2*IYU12)</f>
        <v/>
      </c>
      <c r="IYV1" s="499" t="str">
        <f t="shared" si="106"/>
        <v/>
      </c>
      <c r="IYW1" s="499" t="str">
        <f t="shared" si="106"/>
        <v/>
      </c>
      <c r="IYX1" s="499" t="str">
        <f t="shared" si="106"/>
        <v/>
      </c>
      <c r="IYY1" s="499" t="str">
        <f t="shared" si="106"/>
        <v/>
      </c>
      <c r="IYZ1" s="499" t="str">
        <f t="shared" si="106"/>
        <v/>
      </c>
      <c r="IZA1" s="499" t="str">
        <f t="shared" si="106"/>
        <v/>
      </c>
      <c r="IZB1" s="499" t="str">
        <f t="shared" si="106"/>
        <v/>
      </c>
      <c r="IZC1" s="499" t="str">
        <f t="shared" si="106"/>
        <v/>
      </c>
      <c r="IZD1" s="499" t="str">
        <f t="shared" si="106"/>
        <v/>
      </c>
      <c r="IZE1" s="499" t="str">
        <f t="shared" si="106"/>
        <v/>
      </c>
      <c r="IZF1" s="499" t="str">
        <f t="shared" si="106"/>
        <v/>
      </c>
      <c r="IZG1" s="499" t="str">
        <f t="shared" si="106"/>
        <v/>
      </c>
      <c r="IZH1" s="499" t="str">
        <f t="shared" si="106"/>
        <v/>
      </c>
      <c r="IZI1" s="499" t="str">
        <f t="shared" si="106"/>
        <v/>
      </c>
      <c r="IZJ1" s="499" t="str">
        <f t="shared" si="106"/>
        <v/>
      </c>
      <c r="IZK1" s="499" t="str">
        <f t="shared" si="106"/>
        <v/>
      </c>
      <c r="IZL1" s="499" t="str">
        <f t="shared" si="106"/>
        <v/>
      </c>
      <c r="IZM1" s="499" t="str">
        <f t="shared" si="106"/>
        <v/>
      </c>
      <c r="IZN1" s="499" t="str">
        <f t="shared" si="106"/>
        <v/>
      </c>
      <c r="IZO1" s="499" t="str">
        <f t="shared" si="106"/>
        <v/>
      </c>
      <c r="IZP1" s="499" t="str">
        <f t="shared" si="106"/>
        <v/>
      </c>
      <c r="IZQ1" s="499" t="str">
        <f t="shared" si="106"/>
        <v/>
      </c>
      <c r="IZR1" s="499" t="str">
        <f t="shared" si="106"/>
        <v/>
      </c>
      <c r="IZS1" s="499" t="str">
        <f t="shared" si="106"/>
        <v/>
      </c>
      <c r="IZT1" s="499" t="str">
        <f t="shared" si="106"/>
        <v/>
      </c>
      <c r="IZU1" s="499" t="str">
        <f t="shared" si="106"/>
        <v/>
      </c>
      <c r="IZV1" s="499" t="str">
        <f t="shared" si="106"/>
        <v/>
      </c>
      <c r="IZW1" s="499" t="str">
        <f t="shared" si="106"/>
        <v/>
      </c>
      <c r="IZX1" s="499" t="str">
        <f t="shared" si="106"/>
        <v/>
      </c>
      <c r="IZY1" s="499" t="str">
        <f t="shared" si="106"/>
        <v/>
      </c>
      <c r="IZZ1" s="499" t="str">
        <f t="shared" si="106"/>
        <v/>
      </c>
      <c r="JAA1" s="499" t="str">
        <f t="shared" si="106"/>
        <v/>
      </c>
      <c r="JAB1" s="499" t="str">
        <f t="shared" si="106"/>
        <v/>
      </c>
      <c r="JAC1" s="499" t="str">
        <f t="shared" si="106"/>
        <v/>
      </c>
      <c r="JAD1" s="499" t="str">
        <f t="shared" si="106"/>
        <v/>
      </c>
      <c r="JAE1" s="499" t="str">
        <f t="shared" si="106"/>
        <v/>
      </c>
      <c r="JAF1" s="499" t="str">
        <f t="shared" si="106"/>
        <v/>
      </c>
      <c r="JAG1" s="499" t="str">
        <f t="shared" si="106"/>
        <v/>
      </c>
      <c r="JAH1" s="499" t="str">
        <f t="shared" si="106"/>
        <v/>
      </c>
      <c r="JAI1" s="499" t="str">
        <f t="shared" si="106"/>
        <v/>
      </c>
      <c r="JAJ1" s="499" t="str">
        <f t="shared" si="106"/>
        <v/>
      </c>
      <c r="JAK1" s="499" t="str">
        <f t="shared" si="106"/>
        <v/>
      </c>
      <c r="JAL1" s="499" t="str">
        <f t="shared" si="106"/>
        <v/>
      </c>
      <c r="JAM1" s="499" t="str">
        <f t="shared" si="106"/>
        <v/>
      </c>
      <c r="JAN1" s="499" t="str">
        <f t="shared" si="106"/>
        <v/>
      </c>
      <c r="JAO1" s="499" t="str">
        <f t="shared" si="106"/>
        <v/>
      </c>
      <c r="JAP1" s="499" t="str">
        <f t="shared" si="106"/>
        <v/>
      </c>
      <c r="JAQ1" s="499" t="str">
        <f t="shared" si="106"/>
        <v/>
      </c>
      <c r="JAR1" s="499" t="str">
        <f t="shared" si="106"/>
        <v/>
      </c>
      <c r="JAS1" s="499" t="str">
        <f t="shared" si="106"/>
        <v/>
      </c>
      <c r="JAT1" s="499" t="str">
        <f t="shared" si="106"/>
        <v/>
      </c>
      <c r="JAU1" s="499" t="str">
        <f t="shared" si="106"/>
        <v/>
      </c>
      <c r="JAV1" s="499" t="str">
        <f t="shared" si="106"/>
        <v/>
      </c>
      <c r="JAW1" s="499" t="str">
        <f t="shared" si="106"/>
        <v/>
      </c>
      <c r="JAX1" s="499" t="str">
        <f t="shared" si="106"/>
        <v/>
      </c>
      <c r="JAY1" s="499" t="str">
        <f t="shared" si="106"/>
        <v/>
      </c>
      <c r="JAZ1" s="499" t="str">
        <f t="shared" si="106"/>
        <v/>
      </c>
      <c r="JBA1" s="499" t="str">
        <f t="shared" si="106"/>
        <v/>
      </c>
      <c r="JBB1" s="499" t="str">
        <f t="shared" si="106"/>
        <v/>
      </c>
      <c r="JBC1" s="499" t="str">
        <f t="shared" si="106"/>
        <v/>
      </c>
      <c r="JBD1" s="499" t="str">
        <f t="shared" si="106"/>
        <v/>
      </c>
      <c r="JBE1" s="499" t="str">
        <f t="shared" si="106"/>
        <v/>
      </c>
      <c r="JBF1" s="499" t="str">
        <f t="shared" si="106"/>
        <v/>
      </c>
      <c r="JBG1" s="499" t="str">
        <f t="shared" ref="JBG1:JDR1" si="107">IF(JBG13^2*JBG12=0,
"",
JBG13^2*JBG12)</f>
        <v/>
      </c>
      <c r="JBH1" s="499" t="str">
        <f t="shared" si="107"/>
        <v/>
      </c>
      <c r="JBI1" s="499" t="str">
        <f t="shared" si="107"/>
        <v/>
      </c>
      <c r="JBJ1" s="499" t="str">
        <f t="shared" si="107"/>
        <v/>
      </c>
      <c r="JBK1" s="499" t="str">
        <f t="shared" si="107"/>
        <v/>
      </c>
      <c r="JBL1" s="499" t="str">
        <f t="shared" si="107"/>
        <v/>
      </c>
      <c r="JBM1" s="499" t="str">
        <f t="shared" si="107"/>
        <v/>
      </c>
      <c r="JBN1" s="499" t="str">
        <f t="shared" si="107"/>
        <v/>
      </c>
      <c r="JBO1" s="499" t="str">
        <f t="shared" si="107"/>
        <v/>
      </c>
      <c r="JBP1" s="499" t="str">
        <f t="shared" si="107"/>
        <v/>
      </c>
      <c r="JBQ1" s="499" t="str">
        <f t="shared" si="107"/>
        <v/>
      </c>
      <c r="JBR1" s="499" t="str">
        <f t="shared" si="107"/>
        <v/>
      </c>
      <c r="JBS1" s="499" t="str">
        <f t="shared" si="107"/>
        <v/>
      </c>
      <c r="JBT1" s="499" t="str">
        <f t="shared" si="107"/>
        <v/>
      </c>
      <c r="JBU1" s="499" t="str">
        <f t="shared" si="107"/>
        <v/>
      </c>
      <c r="JBV1" s="499" t="str">
        <f t="shared" si="107"/>
        <v/>
      </c>
      <c r="JBW1" s="499" t="str">
        <f t="shared" si="107"/>
        <v/>
      </c>
      <c r="JBX1" s="499" t="str">
        <f t="shared" si="107"/>
        <v/>
      </c>
      <c r="JBY1" s="499" t="str">
        <f t="shared" si="107"/>
        <v/>
      </c>
      <c r="JBZ1" s="499" t="str">
        <f t="shared" si="107"/>
        <v/>
      </c>
      <c r="JCA1" s="499" t="str">
        <f t="shared" si="107"/>
        <v/>
      </c>
      <c r="JCB1" s="499" t="str">
        <f t="shared" si="107"/>
        <v/>
      </c>
      <c r="JCC1" s="499" t="str">
        <f t="shared" si="107"/>
        <v/>
      </c>
      <c r="JCD1" s="499" t="str">
        <f t="shared" si="107"/>
        <v/>
      </c>
      <c r="JCE1" s="499" t="str">
        <f t="shared" si="107"/>
        <v/>
      </c>
      <c r="JCF1" s="499" t="str">
        <f t="shared" si="107"/>
        <v/>
      </c>
      <c r="JCG1" s="499" t="str">
        <f t="shared" si="107"/>
        <v/>
      </c>
      <c r="JCH1" s="499" t="str">
        <f t="shared" si="107"/>
        <v/>
      </c>
      <c r="JCI1" s="499" t="str">
        <f t="shared" si="107"/>
        <v/>
      </c>
      <c r="JCJ1" s="499" t="str">
        <f t="shared" si="107"/>
        <v/>
      </c>
      <c r="JCK1" s="499" t="str">
        <f t="shared" si="107"/>
        <v/>
      </c>
      <c r="JCL1" s="499" t="str">
        <f t="shared" si="107"/>
        <v/>
      </c>
      <c r="JCM1" s="499" t="str">
        <f t="shared" si="107"/>
        <v/>
      </c>
      <c r="JCN1" s="499" t="str">
        <f t="shared" si="107"/>
        <v/>
      </c>
      <c r="JCO1" s="499" t="str">
        <f t="shared" si="107"/>
        <v/>
      </c>
      <c r="JCP1" s="499" t="str">
        <f t="shared" si="107"/>
        <v/>
      </c>
      <c r="JCQ1" s="499" t="str">
        <f t="shared" si="107"/>
        <v/>
      </c>
      <c r="JCR1" s="499" t="str">
        <f t="shared" si="107"/>
        <v/>
      </c>
      <c r="JCS1" s="499" t="str">
        <f t="shared" si="107"/>
        <v/>
      </c>
      <c r="JCT1" s="499" t="str">
        <f t="shared" si="107"/>
        <v/>
      </c>
      <c r="JCU1" s="499" t="str">
        <f t="shared" si="107"/>
        <v/>
      </c>
      <c r="JCV1" s="499" t="str">
        <f t="shared" si="107"/>
        <v/>
      </c>
      <c r="JCW1" s="499" t="str">
        <f t="shared" si="107"/>
        <v/>
      </c>
      <c r="JCX1" s="499" t="str">
        <f t="shared" si="107"/>
        <v/>
      </c>
      <c r="JCY1" s="499" t="str">
        <f t="shared" si="107"/>
        <v/>
      </c>
      <c r="JCZ1" s="499" t="str">
        <f t="shared" si="107"/>
        <v/>
      </c>
      <c r="JDA1" s="499" t="str">
        <f t="shared" si="107"/>
        <v/>
      </c>
      <c r="JDB1" s="499" t="str">
        <f t="shared" si="107"/>
        <v/>
      </c>
      <c r="JDC1" s="499" t="str">
        <f t="shared" si="107"/>
        <v/>
      </c>
      <c r="JDD1" s="499" t="str">
        <f t="shared" si="107"/>
        <v/>
      </c>
      <c r="JDE1" s="499" t="str">
        <f t="shared" si="107"/>
        <v/>
      </c>
      <c r="JDF1" s="499" t="str">
        <f t="shared" si="107"/>
        <v/>
      </c>
      <c r="JDG1" s="499" t="str">
        <f t="shared" si="107"/>
        <v/>
      </c>
      <c r="JDH1" s="499" t="str">
        <f t="shared" si="107"/>
        <v/>
      </c>
      <c r="JDI1" s="499" t="str">
        <f t="shared" si="107"/>
        <v/>
      </c>
      <c r="JDJ1" s="499" t="str">
        <f t="shared" si="107"/>
        <v/>
      </c>
      <c r="JDK1" s="499" t="str">
        <f t="shared" si="107"/>
        <v/>
      </c>
      <c r="JDL1" s="499" t="str">
        <f t="shared" si="107"/>
        <v/>
      </c>
      <c r="JDM1" s="499" t="str">
        <f t="shared" si="107"/>
        <v/>
      </c>
      <c r="JDN1" s="499" t="str">
        <f t="shared" si="107"/>
        <v/>
      </c>
      <c r="JDO1" s="499" t="str">
        <f t="shared" si="107"/>
        <v/>
      </c>
      <c r="JDP1" s="499" t="str">
        <f t="shared" si="107"/>
        <v/>
      </c>
      <c r="JDQ1" s="499" t="str">
        <f t="shared" si="107"/>
        <v/>
      </c>
      <c r="JDR1" s="499" t="str">
        <f t="shared" si="107"/>
        <v/>
      </c>
      <c r="JDS1" s="499" t="str">
        <f t="shared" ref="JDS1:JGD1" si="108">IF(JDS13^2*JDS12=0,
"",
JDS13^2*JDS12)</f>
        <v/>
      </c>
      <c r="JDT1" s="499" t="str">
        <f t="shared" si="108"/>
        <v/>
      </c>
      <c r="JDU1" s="499" t="str">
        <f t="shared" si="108"/>
        <v/>
      </c>
      <c r="JDV1" s="499" t="str">
        <f t="shared" si="108"/>
        <v/>
      </c>
      <c r="JDW1" s="499" t="str">
        <f t="shared" si="108"/>
        <v/>
      </c>
      <c r="JDX1" s="499" t="str">
        <f t="shared" si="108"/>
        <v/>
      </c>
      <c r="JDY1" s="499" t="str">
        <f t="shared" si="108"/>
        <v/>
      </c>
      <c r="JDZ1" s="499" t="str">
        <f t="shared" si="108"/>
        <v/>
      </c>
      <c r="JEA1" s="499" t="str">
        <f t="shared" si="108"/>
        <v/>
      </c>
      <c r="JEB1" s="499" t="str">
        <f t="shared" si="108"/>
        <v/>
      </c>
      <c r="JEC1" s="499" t="str">
        <f t="shared" si="108"/>
        <v/>
      </c>
      <c r="JED1" s="499" t="str">
        <f t="shared" si="108"/>
        <v/>
      </c>
      <c r="JEE1" s="499" t="str">
        <f t="shared" si="108"/>
        <v/>
      </c>
      <c r="JEF1" s="499" t="str">
        <f t="shared" si="108"/>
        <v/>
      </c>
      <c r="JEG1" s="499" t="str">
        <f t="shared" si="108"/>
        <v/>
      </c>
      <c r="JEH1" s="499" t="str">
        <f t="shared" si="108"/>
        <v/>
      </c>
      <c r="JEI1" s="499" t="str">
        <f t="shared" si="108"/>
        <v/>
      </c>
      <c r="JEJ1" s="499" t="str">
        <f t="shared" si="108"/>
        <v/>
      </c>
      <c r="JEK1" s="499" t="str">
        <f t="shared" si="108"/>
        <v/>
      </c>
      <c r="JEL1" s="499" t="str">
        <f t="shared" si="108"/>
        <v/>
      </c>
      <c r="JEM1" s="499" t="str">
        <f t="shared" si="108"/>
        <v/>
      </c>
      <c r="JEN1" s="499" t="str">
        <f t="shared" si="108"/>
        <v/>
      </c>
      <c r="JEO1" s="499" t="str">
        <f t="shared" si="108"/>
        <v/>
      </c>
      <c r="JEP1" s="499" t="str">
        <f t="shared" si="108"/>
        <v/>
      </c>
      <c r="JEQ1" s="499" t="str">
        <f t="shared" si="108"/>
        <v/>
      </c>
      <c r="JER1" s="499" t="str">
        <f t="shared" si="108"/>
        <v/>
      </c>
      <c r="JES1" s="499" t="str">
        <f t="shared" si="108"/>
        <v/>
      </c>
      <c r="JET1" s="499" t="str">
        <f t="shared" si="108"/>
        <v/>
      </c>
      <c r="JEU1" s="499" t="str">
        <f t="shared" si="108"/>
        <v/>
      </c>
      <c r="JEV1" s="499" t="str">
        <f t="shared" si="108"/>
        <v/>
      </c>
      <c r="JEW1" s="499" t="str">
        <f t="shared" si="108"/>
        <v/>
      </c>
      <c r="JEX1" s="499" t="str">
        <f t="shared" si="108"/>
        <v/>
      </c>
      <c r="JEY1" s="499" t="str">
        <f t="shared" si="108"/>
        <v/>
      </c>
      <c r="JEZ1" s="499" t="str">
        <f t="shared" si="108"/>
        <v/>
      </c>
      <c r="JFA1" s="499" t="str">
        <f t="shared" si="108"/>
        <v/>
      </c>
      <c r="JFB1" s="499" t="str">
        <f t="shared" si="108"/>
        <v/>
      </c>
      <c r="JFC1" s="499" t="str">
        <f t="shared" si="108"/>
        <v/>
      </c>
      <c r="JFD1" s="499" t="str">
        <f t="shared" si="108"/>
        <v/>
      </c>
      <c r="JFE1" s="499" t="str">
        <f t="shared" si="108"/>
        <v/>
      </c>
      <c r="JFF1" s="499" t="str">
        <f t="shared" si="108"/>
        <v/>
      </c>
      <c r="JFG1" s="499" t="str">
        <f t="shared" si="108"/>
        <v/>
      </c>
      <c r="JFH1" s="499" t="str">
        <f t="shared" si="108"/>
        <v/>
      </c>
      <c r="JFI1" s="499" t="str">
        <f t="shared" si="108"/>
        <v/>
      </c>
      <c r="JFJ1" s="499" t="str">
        <f t="shared" si="108"/>
        <v/>
      </c>
      <c r="JFK1" s="499" t="str">
        <f t="shared" si="108"/>
        <v/>
      </c>
      <c r="JFL1" s="499" t="str">
        <f t="shared" si="108"/>
        <v/>
      </c>
      <c r="JFM1" s="499" t="str">
        <f t="shared" si="108"/>
        <v/>
      </c>
      <c r="JFN1" s="499" t="str">
        <f t="shared" si="108"/>
        <v/>
      </c>
      <c r="JFO1" s="499" t="str">
        <f t="shared" si="108"/>
        <v/>
      </c>
      <c r="JFP1" s="499" t="str">
        <f t="shared" si="108"/>
        <v/>
      </c>
      <c r="JFQ1" s="499" t="str">
        <f t="shared" si="108"/>
        <v/>
      </c>
      <c r="JFR1" s="499" t="str">
        <f t="shared" si="108"/>
        <v/>
      </c>
      <c r="JFS1" s="499" t="str">
        <f t="shared" si="108"/>
        <v/>
      </c>
      <c r="JFT1" s="499" t="str">
        <f t="shared" si="108"/>
        <v/>
      </c>
      <c r="JFU1" s="499" t="str">
        <f t="shared" si="108"/>
        <v/>
      </c>
      <c r="JFV1" s="499" t="str">
        <f t="shared" si="108"/>
        <v/>
      </c>
      <c r="JFW1" s="499" t="str">
        <f t="shared" si="108"/>
        <v/>
      </c>
      <c r="JFX1" s="499" t="str">
        <f t="shared" si="108"/>
        <v/>
      </c>
      <c r="JFY1" s="499" t="str">
        <f t="shared" si="108"/>
        <v/>
      </c>
      <c r="JFZ1" s="499" t="str">
        <f t="shared" si="108"/>
        <v/>
      </c>
      <c r="JGA1" s="499" t="str">
        <f t="shared" si="108"/>
        <v/>
      </c>
      <c r="JGB1" s="499" t="str">
        <f t="shared" si="108"/>
        <v/>
      </c>
      <c r="JGC1" s="499" t="str">
        <f t="shared" si="108"/>
        <v/>
      </c>
      <c r="JGD1" s="499" t="str">
        <f t="shared" si="108"/>
        <v/>
      </c>
      <c r="JGE1" s="499" t="str">
        <f t="shared" ref="JGE1:JIP1" si="109">IF(JGE13^2*JGE12=0,
"",
JGE13^2*JGE12)</f>
        <v/>
      </c>
      <c r="JGF1" s="499" t="str">
        <f t="shared" si="109"/>
        <v/>
      </c>
      <c r="JGG1" s="499" t="str">
        <f t="shared" si="109"/>
        <v/>
      </c>
      <c r="JGH1" s="499" t="str">
        <f t="shared" si="109"/>
        <v/>
      </c>
      <c r="JGI1" s="499" t="str">
        <f t="shared" si="109"/>
        <v/>
      </c>
      <c r="JGJ1" s="499" t="str">
        <f t="shared" si="109"/>
        <v/>
      </c>
      <c r="JGK1" s="499" t="str">
        <f t="shared" si="109"/>
        <v/>
      </c>
      <c r="JGL1" s="499" t="str">
        <f t="shared" si="109"/>
        <v/>
      </c>
      <c r="JGM1" s="499" t="str">
        <f t="shared" si="109"/>
        <v/>
      </c>
      <c r="JGN1" s="499" t="str">
        <f t="shared" si="109"/>
        <v/>
      </c>
      <c r="JGO1" s="499" t="str">
        <f t="shared" si="109"/>
        <v/>
      </c>
      <c r="JGP1" s="499" t="str">
        <f t="shared" si="109"/>
        <v/>
      </c>
      <c r="JGQ1" s="499" t="str">
        <f t="shared" si="109"/>
        <v/>
      </c>
      <c r="JGR1" s="499" t="str">
        <f t="shared" si="109"/>
        <v/>
      </c>
      <c r="JGS1" s="499" t="str">
        <f t="shared" si="109"/>
        <v/>
      </c>
      <c r="JGT1" s="499" t="str">
        <f t="shared" si="109"/>
        <v/>
      </c>
      <c r="JGU1" s="499" t="str">
        <f t="shared" si="109"/>
        <v/>
      </c>
      <c r="JGV1" s="499" t="str">
        <f t="shared" si="109"/>
        <v/>
      </c>
      <c r="JGW1" s="499" t="str">
        <f t="shared" si="109"/>
        <v/>
      </c>
      <c r="JGX1" s="499" t="str">
        <f t="shared" si="109"/>
        <v/>
      </c>
      <c r="JGY1" s="499" t="str">
        <f t="shared" si="109"/>
        <v/>
      </c>
      <c r="JGZ1" s="499" t="str">
        <f t="shared" si="109"/>
        <v/>
      </c>
      <c r="JHA1" s="499" t="str">
        <f t="shared" si="109"/>
        <v/>
      </c>
      <c r="JHB1" s="499" t="str">
        <f t="shared" si="109"/>
        <v/>
      </c>
      <c r="JHC1" s="499" t="str">
        <f t="shared" si="109"/>
        <v/>
      </c>
      <c r="JHD1" s="499" t="str">
        <f t="shared" si="109"/>
        <v/>
      </c>
      <c r="JHE1" s="499" t="str">
        <f t="shared" si="109"/>
        <v/>
      </c>
      <c r="JHF1" s="499" t="str">
        <f t="shared" si="109"/>
        <v/>
      </c>
      <c r="JHG1" s="499" t="str">
        <f t="shared" si="109"/>
        <v/>
      </c>
      <c r="JHH1" s="499" t="str">
        <f t="shared" si="109"/>
        <v/>
      </c>
      <c r="JHI1" s="499" t="str">
        <f t="shared" si="109"/>
        <v/>
      </c>
      <c r="JHJ1" s="499" t="str">
        <f t="shared" si="109"/>
        <v/>
      </c>
      <c r="JHK1" s="499" t="str">
        <f t="shared" si="109"/>
        <v/>
      </c>
      <c r="JHL1" s="499" t="str">
        <f t="shared" si="109"/>
        <v/>
      </c>
      <c r="JHM1" s="499" t="str">
        <f t="shared" si="109"/>
        <v/>
      </c>
      <c r="JHN1" s="499" t="str">
        <f t="shared" si="109"/>
        <v/>
      </c>
      <c r="JHO1" s="499" t="str">
        <f t="shared" si="109"/>
        <v/>
      </c>
      <c r="JHP1" s="499" t="str">
        <f t="shared" si="109"/>
        <v/>
      </c>
      <c r="JHQ1" s="499" t="str">
        <f t="shared" si="109"/>
        <v/>
      </c>
      <c r="JHR1" s="499" t="str">
        <f t="shared" si="109"/>
        <v/>
      </c>
      <c r="JHS1" s="499" t="str">
        <f t="shared" si="109"/>
        <v/>
      </c>
      <c r="JHT1" s="499" t="str">
        <f t="shared" si="109"/>
        <v/>
      </c>
      <c r="JHU1" s="499" t="str">
        <f t="shared" si="109"/>
        <v/>
      </c>
      <c r="JHV1" s="499" t="str">
        <f t="shared" si="109"/>
        <v/>
      </c>
      <c r="JHW1" s="499" t="str">
        <f t="shared" si="109"/>
        <v/>
      </c>
      <c r="JHX1" s="499" t="str">
        <f t="shared" si="109"/>
        <v/>
      </c>
      <c r="JHY1" s="499" t="str">
        <f t="shared" si="109"/>
        <v/>
      </c>
      <c r="JHZ1" s="499" t="str">
        <f t="shared" si="109"/>
        <v/>
      </c>
      <c r="JIA1" s="499" t="str">
        <f t="shared" si="109"/>
        <v/>
      </c>
      <c r="JIB1" s="499" t="str">
        <f t="shared" si="109"/>
        <v/>
      </c>
      <c r="JIC1" s="499" t="str">
        <f t="shared" si="109"/>
        <v/>
      </c>
      <c r="JID1" s="499" t="str">
        <f t="shared" si="109"/>
        <v/>
      </c>
      <c r="JIE1" s="499" t="str">
        <f t="shared" si="109"/>
        <v/>
      </c>
      <c r="JIF1" s="499" t="str">
        <f t="shared" si="109"/>
        <v/>
      </c>
      <c r="JIG1" s="499" t="str">
        <f t="shared" si="109"/>
        <v/>
      </c>
      <c r="JIH1" s="499" t="str">
        <f t="shared" si="109"/>
        <v/>
      </c>
      <c r="JII1" s="499" t="str">
        <f t="shared" si="109"/>
        <v/>
      </c>
      <c r="JIJ1" s="499" t="str">
        <f t="shared" si="109"/>
        <v/>
      </c>
      <c r="JIK1" s="499" t="str">
        <f t="shared" si="109"/>
        <v/>
      </c>
      <c r="JIL1" s="499" t="str">
        <f t="shared" si="109"/>
        <v/>
      </c>
      <c r="JIM1" s="499" t="str">
        <f t="shared" si="109"/>
        <v/>
      </c>
      <c r="JIN1" s="499" t="str">
        <f t="shared" si="109"/>
        <v/>
      </c>
      <c r="JIO1" s="499" t="str">
        <f t="shared" si="109"/>
        <v/>
      </c>
      <c r="JIP1" s="499" t="str">
        <f t="shared" si="109"/>
        <v/>
      </c>
      <c r="JIQ1" s="499" t="str">
        <f t="shared" ref="JIQ1:JLB1" si="110">IF(JIQ13^2*JIQ12=0,
"",
JIQ13^2*JIQ12)</f>
        <v/>
      </c>
      <c r="JIR1" s="499" t="str">
        <f t="shared" si="110"/>
        <v/>
      </c>
      <c r="JIS1" s="499" t="str">
        <f t="shared" si="110"/>
        <v/>
      </c>
      <c r="JIT1" s="499" t="str">
        <f t="shared" si="110"/>
        <v/>
      </c>
      <c r="JIU1" s="499" t="str">
        <f t="shared" si="110"/>
        <v/>
      </c>
      <c r="JIV1" s="499" t="str">
        <f t="shared" si="110"/>
        <v/>
      </c>
      <c r="JIW1" s="499" t="str">
        <f t="shared" si="110"/>
        <v/>
      </c>
      <c r="JIX1" s="499" t="str">
        <f t="shared" si="110"/>
        <v/>
      </c>
      <c r="JIY1" s="499" t="str">
        <f t="shared" si="110"/>
        <v/>
      </c>
      <c r="JIZ1" s="499" t="str">
        <f t="shared" si="110"/>
        <v/>
      </c>
      <c r="JJA1" s="499" t="str">
        <f t="shared" si="110"/>
        <v/>
      </c>
      <c r="JJB1" s="499" t="str">
        <f t="shared" si="110"/>
        <v/>
      </c>
      <c r="JJC1" s="499" t="str">
        <f t="shared" si="110"/>
        <v/>
      </c>
      <c r="JJD1" s="499" t="str">
        <f t="shared" si="110"/>
        <v/>
      </c>
      <c r="JJE1" s="499" t="str">
        <f t="shared" si="110"/>
        <v/>
      </c>
      <c r="JJF1" s="499" t="str">
        <f t="shared" si="110"/>
        <v/>
      </c>
      <c r="JJG1" s="499" t="str">
        <f t="shared" si="110"/>
        <v/>
      </c>
      <c r="JJH1" s="499" t="str">
        <f t="shared" si="110"/>
        <v/>
      </c>
      <c r="JJI1" s="499" t="str">
        <f t="shared" si="110"/>
        <v/>
      </c>
      <c r="JJJ1" s="499" t="str">
        <f t="shared" si="110"/>
        <v/>
      </c>
      <c r="JJK1" s="499" t="str">
        <f t="shared" si="110"/>
        <v/>
      </c>
      <c r="JJL1" s="499" t="str">
        <f t="shared" si="110"/>
        <v/>
      </c>
      <c r="JJM1" s="499" t="str">
        <f t="shared" si="110"/>
        <v/>
      </c>
      <c r="JJN1" s="499" t="str">
        <f t="shared" si="110"/>
        <v/>
      </c>
      <c r="JJO1" s="499" t="str">
        <f t="shared" si="110"/>
        <v/>
      </c>
      <c r="JJP1" s="499" t="str">
        <f t="shared" si="110"/>
        <v/>
      </c>
      <c r="JJQ1" s="499" t="str">
        <f t="shared" si="110"/>
        <v/>
      </c>
      <c r="JJR1" s="499" t="str">
        <f t="shared" si="110"/>
        <v/>
      </c>
      <c r="JJS1" s="499" t="str">
        <f t="shared" si="110"/>
        <v/>
      </c>
      <c r="JJT1" s="499" t="str">
        <f t="shared" si="110"/>
        <v/>
      </c>
      <c r="JJU1" s="499" t="str">
        <f t="shared" si="110"/>
        <v/>
      </c>
      <c r="JJV1" s="499" t="str">
        <f t="shared" si="110"/>
        <v/>
      </c>
      <c r="JJW1" s="499" t="str">
        <f t="shared" si="110"/>
        <v/>
      </c>
      <c r="JJX1" s="499" t="str">
        <f t="shared" si="110"/>
        <v/>
      </c>
      <c r="JJY1" s="499" t="str">
        <f t="shared" si="110"/>
        <v/>
      </c>
      <c r="JJZ1" s="499" t="str">
        <f t="shared" si="110"/>
        <v/>
      </c>
      <c r="JKA1" s="499" t="str">
        <f t="shared" si="110"/>
        <v/>
      </c>
      <c r="JKB1" s="499" t="str">
        <f t="shared" si="110"/>
        <v/>
      </c>
      <c r="JKC1" s="499" t="str">
        <f t="shared" si="110"/>
        <v/>
      </c>
      <c r="JKD1" s="499" t="str">
        <f t="shared" si="110"/>
        <v/>
      </c>
      <c r="JKE1" s="499" t="str">
        <f t="shared" si="110"/>
        <v/>
      </c>
      <c r="JKF1" s="499" t="str">
        <f t="shared" si="110"/>
        <v/>
      </c>
      <c r="JKG1" s="499" t="str">
        <f t="shared" si="110"/>
        <v/>
      </c>
      <c r="JKH1" s="499" t="str">
        <f t="shared" si="110"/>
        <v/>
      </c>
      <c r="JKI1" s="499" t="str">
        <f t="shared" si="110"/>
        <v/>
      </c>
      <c r="JKJ1" s="499" t="str">
        <f t="shared" si="110"/>
        <v/>
      </c>
      <c r="JKK1" s="499" t="str">
        <f t="shared" si="110"/>
        <v/>
      </c>
      <c r="JKL1" s="499" t="str">
        <f t="shared" si="110"/>
        <v/>
      </c>
      <c r="JKM1" s="499" t="str">
        <f t="shared" si="110"/>
        <v/>
      </c>
      <c r="JKN1" s="499" t="str">
        <f t="shared" si="110"/>
        <v/>
      </c>
      <c r="JKO1" s="499" t="str">
        <f t="shared" si="110"/>
        <v/>
      </c>
      <c r="JKP1" s="499" t="str">
        <f t="shared" si="110"/>
        <v/>
      </c>
      <c r="JKQ1" s="499" t="str">
        <f t="shared" si="110"/>
        <v/>
      </c>
      <c r="JKR1" s="499" t="str">
        <f t="shared" si="110"/>
        <v/>
      </c>
      <c r="JKS1" s="499" t="str">
        <f t="shared" si="110"/>
        <v/>
      </c>
      <c r="JKT1" s="499" t="str">
        <f t="shared" si="110"/>
        <v/>
      </c>
      <c r="JKU1" s="499" t="str">
        <f t="shared" si="110"/>
        <v/>
      </c>
      <c r="JKV1" s="499" t="str">
        <f t="shared" si="110"/>
        <v/>
      </c>
      <c r="JKW1" s="499" t="str">
        <f t="shared" si="110"/>
        <v/>
      </c>
      <c r="JKX1" s="499" t="str">
        <f t="shared" si="110"/>
        <v/>
      </c>
      <c r="JKY1" s="499" t="str">
        <f t="shared" si="110"/>
        <v/>
      </c>
      <c r="JKZ1" s="499" t="str">
        <f t="shared" si="110"/>
        <v/>
      </c>
      <c r="JLA1" s="499" t="str">
        <f t="shared" si="110"/>
        <v/>
      </c>
      <c r="JLB1" s="499" t="str">
        <f t="shared" si="110"/>
        <v/>
      </c>
      <c r="JLC1" s="499" t="str">
        <f t="shared" ref="JLC1:JNN1" si="111">IF(JLC13^2*JLC12=0,
"",
JLC13^2*JLC12)</f>
        <v/>
      </c>
      <c r="JLD1" s="499" t="str">
        <f t="shared" si="111"/>
        <v/>
      </c>
      <c r="JLE1" s="499" t="str">
        <f t="shared" si="111"/>
        <v/>
      </c>
      <c r="JLF1" s="499" t="str">
        <f t="shared" si="111"/>
        <v/>
      </c>
      <c r="JLG1" s="499" t="str">
        <f t="shared" si="111"/>
        <v/>
      </c>
      <c r="JLH1" s="499" t="str">
        <f t="shared" si="111"/>
        <v/>
      </c>
      <c r="JLI1" s="499" t="str">
        <f t="shared" si="111"/>
        <v/>
      </c>
      <c r="JLJ1" s="499" t="str">
        <f t="shared" si="111"/>
        <v/>
      </c>
      <c r="JLK1" s="499" t="str">
        <f t="shared" si="111"/>
        <v/>
      </c>
      <c r="JLL1" s="499" t="str">
        <f t="shared" si="111"/>
        <v/>
      </c>
      <c r="JLM1" s="499" t="str">
        <f t="shared" si="111"/>
        <v/>
      </c>
      <c r="JLN1" s="499" t="str">
        <f t="shared" si="111"/>
        <v/>
      </c>
      <c r="JLO1" s="499" t="str">
        <f t="shared" si="111"/>
        <v/>
      </c>
      <c r="JLP1" s="499" t="str">
        <f t="shared" si="111"/>
        <v/>
      </c>
      <c r="JLQ1" s="499" t="str">
        <f t="shared" si="111"/>
        <v/>
      </c>
      <c r="JLR1" s="499" t="str">
        <f t="shared" si="111"/>
        <v/>
      </c>
      <c r="JLS1" s="499" t="str">
        <f t="shared" si="111"/>
        <v/>
      </c>
      <c r="JLT1" s="499" t="str">
        <f t="shared" si="111"/>
        <v/>
      </c>
      <c r="JLU1" s="499" t="str">
        <f t="shared" si="111"/>
        <v/>
      </c>
      <c r="JLV1" s="499" t="str">
        <f t="shared" si="111"/>
        <v/>
      </c>
      <c r="JLW1" s="499" t="str">
        <f t="shared" si="111"/>
        <v/>
      </c>
      <c r="JLX1" s="499" t="str">
        <f t="shared" si="111"/>
        <v/>
      </c>
      <c r="JLY1" s="499" t="str">
        <f t="shared" si="111"/>
        <v/>
      </c>
      <c r="JLZ1" s="499" t="str">
        <f t="shared" si="111"/>
        <v/>
      </c>
      <c r="JMA1" s="499" t="str">
        <f t="shared" si="111"/>
        <v/>
      </c>
      <c r="JMB1" s="499" t="str">
        <f t="shared" si="111"/>
        <v/>
      </c>
      <c r="JMC1" s="499" t="str">
        <f t="shared" si="111"/>
        <v/>
      </c>
      <c r="JMD1" s="499" t="str">
        <f t="shared" si="111"/>
        <v/>
      </c>
      <c r="JME1" s="499" t="str">
        <f t="shared" si="111"/>
        <v/>
      </c>
      <c r="JMF1" s="499" t="str">
        <f t="shared" si="111"/>
        <v/>
      </c>
      <c r="JMG1" s="499" t="str">
        <f t="shared" si="111"/>
        <v/>
      </c>
      <c r="JMH1" s="499" t="str">
        <f t="shared" si="111"/>
        <v/>
      </c>
      <c r="JMI1" s="499" t="str">
        <f t="shared" si="111"/>
        <v/>
      </c>
      <c r="JMJ1" s="499" t="str">
        <f t="shared" si="111"/>
        <v/>
      </c>
      <c r="JMK1" s="499" t="str">
        <f t="shared" si="111"/>
        <v/>
      </c>
      <c r="JML1" s="499" t="str">
        <f t="shared" si="111"/>
        <v/>
      </c>
      <c r="JMM1" s="499" t="str">
        <f t="shared" si="111"/>
        <v/>
      </c>
      <c r="JMN1" s="499" t="str">
        <f t="shared" si="111"/>
        <v/>
      </c>
      <c r="JMO1" s="499" t="str">
        <f t="shared" si="111"/>
        <v/>
      </c>
      <c r="JMP1" s="499" t="str">
        <f t="shared" si="111"/>
        <v/>
      </c>
      <c r="JMQ1" s="499" t="str">
        <f t="shared" si="111"/>
        <v/>
      </c>
      <c r="JMR1" s="499" t="str">
        <f t="shared" si="111"/>
        <v/>
      </c>
      <c r="JMS1" s="499" t="str">
        <f t="shared" si="111"/>
        <v/>
      </c>
      <c r="JMT1" s="499" t="str">
        <f t="shared" si="111"/>
        <v/>
      </c>
      <c r="JMU1" s="499" t="str">
        <f t="shared" si="111"/>
        <v/>
      </c>
      <c r="JMV1" s="499" t="str">
        <f t="shared" si="111"/>
        <v/>
      </c>
      <c r="JMW1" s="499" t="str">
        <f t="shared" si="111"/>
        <v/>
      </c>
      <c r="JMX1" s="499" t="str">
        <f t="shared" si="111"/>
        <v/>
      </c>
      <c r="JMY1" s="499" t="str">
        <f t="shared" si="111"/>
        <v/>
      </c>
      <c r="JMZ1" s="499" t="str">
        <f t="shared" si="111"/>
        <v/>
      </c>
      <c r="JNA1" s="499" t="str">
        <f t="shared" si="111"/>
        <v/>
      </c>
      <c r="JNB1" s="499" t="str">
        <f t="shared" si="111"/>
        <v/>
      </c>
      <c r="JNC1" s="499" t="str">
        <f t="shared" si="111"/>
        <v/>
      </c>
      <c r="JND1" s="499" t="str">
        <f t="shared" si="111"/>
        <v/>
      </c>
      <c r="JNE1" s="499" t="str">
        <f t="shared" si="111"/>
        <v/>
      </c>
      <c r="JNF1" s="499" t="str">
        <f t="shared" si="111"/>
        <v/>
      </c>
      <c r="JNG1" s="499" t="str">
        <f t="shared" si="111"/>
        <v/>
      </c>
      <c r="JNH1" s="499" t="str">
        <f t="shared" si="111"/>
        <v/>
      </c>
      <c r="JNI1" s="499" t="str">
        <f t="shared" si="111"/>
        <v/>
      </c>
      <c r="JNJ1" s="499" t="str">
        <f t="shared" si="111"/>
        <v/>
      </c>
      <c r="JNK1" s="499" t="str">
        <f t="shared" si="111"/>
        <v/>
      </c>
      <c r="JNL1" s="499" t="str">
        <f t="shared" si="111"/>
        <v/>
      </c>
      <c r="JNM1" s="499" t="str">
        <f t="shared" si="111"/>
        <v/>
      </c>
      <c r="JNN1" s="499" t="str">
        <f t="shared" si="111"/>
        <v/>
      </c>
      <c r="JNO1" s="499" t="str">
        <f t="shared" ref="JNO1:JPZ1" si="112">IF(JNO13^2*JNO12=0,
"",
JNO13^2*JNO12)</f>
        <v/>
      </c>
      <c r="JNP1" s="499" t="str">
        <f t="shared" si="112"/>
        <v/>
      </c>
      <c r="JNQ1" s="499" t="str">
        <f t="shared" si="112"/>
        <v/>
      </c>
      <c r="JNR1" s="499" t="str">
        <f t="shared" si="112"/>
        <v/>
      </c>
      <c r="JNS1" s="499" t="str">
        <f t="shared" si="112"/>
        <v/>
      </c>
      <c r="JNT1" s="499" t="str">
        <f t="shared" si="112"/>
        <v/>
      </c>
      <c r="JNU1" s="499" t="str">
        <f t="shared" si="112"/>
        <v/>
      </c>
      <c r="JNV1" s="499" t="str">
        <f t="shared" si="112"/>
        <v/>
      </c>
      <c r="JNW1" s="499" t="str">
        <f t="shared" si="112"/>
        <v/>
      </c>
      <c r="JNX1" s="499" t="str">
        <f t="shared" si="112"/>
        <v/>
      </c>
      <c r="JNY1" s="499" t="str">
        <f t="shared" si="112"/>
        <v/>
      </c>
      <c r="JNZ1" s="499" t="str">
        <f t="shared" si="112"/>
        <v/>
      </c>
      <c r="JOA1" s="499" t="str">
        <f t="shared" si="112"/>
        <v/>
      </c>
      <c r="JOB1" s="499" t="str">
        <f t="shared" si="112"/>
        <v/>
      </c>
      <c r="JOC1" s="499" t="str">
        <f t="shared" si="112"/>
        <v/>
      </c>
      <c r="JOD1" s="499" t="str">
        <f t="shared" si="112"/>
        <v/>
      </c>
      <c r="JOE1" s="499" t="str">
        <f t="shared" si="112"/>
        <v/>
      </c>
      <c r="JOF1" s="499" t="str">
        <f t="shared" si="112"/>
        <v/>
      </c>
      <c r="JOG1" s="499" t="str">
        <f t="shared" si="112"/>
        <v/>
      </c>
      <c r="JOH1" s="499" t="str">
        <f t="shared" si="112"/>
        <v/>
      </c>
      <c r="JOI1" s="499" t="str">
        <f t="shared" si="112"/>
        <v/>
      </c>
      <c r="JOJ1" s="499" t="str">
        <f t="shared" si="112"/>
        <v/>
      </c>
      <c r="JOK1" s="499" t="str">
        <f t="shared" si="112"/>
        <v/>
      </c>
      <c r="JOL1" s="499" t="str">
        <f t="shared" si="112"/>
        <v/>
      </c>
      <c r="JOM1" s="499" t="str">
        <f t="shared" si="112"/>
        <v/>
      </c>
      <c r="JON1" s="499" t="str">
        <f t="shared" si="112"/>
        <v/>
      </c>
      <c r="JOO1" s="499" t="str">
        <f t="shared" si="112"/>
        <v/>
      </c>
      <c r="JOP1" s="499" t="str">
        <f t="shared" si="112"/>
        <v/>
      </c>
      <c r="JOQ1" s="499" t="str">
        <f t="shared" si="112"/>
        <v/>
      </c>
      <c r="JOR1" s="499" t="str">
        <f t="shared" si="112"/>
        <v/>
      </c>
      <c r="JOS1" s="499" t="str">
        <f t="shared" si="112"/>
        <v/>
      </c>
      <c r="JOT1" s="499" t="str">
        <f t="shared" si="112"/>
        <v/>
      </c>
      <c r="JOU1" s="499" t="str">
        <f t="shared" si="112"/>
        <v/>
      </c>
      <c r="JOV1" s="499" t="str">
        <f t="shared" si="112"/>
        <v/>
      </c>
      <c r="JOW1" s="499" t="str">
        <f t="shared" si="112"/>
        <v/>
      </c>
      <c r="JOX1" s="499" t="str">
        <f t="shared" si="112"/>
        <v/>
      </c>
      <c r="JOY1" s="499" t="str">
        <f t="shared" si="112"/>
        <v/>
      </c>
      <c r="JOZ1" s="499" t="str">
        <f t="shared" si="112"/>
        <v/>
      </c>
      <c r="JPA1" s="499" t="str">
        <f t="shared" si="112"/>
        <v/>
      </c>
      <c r="JPB1" s="499" t="str">
        <f t="shared" si="112"/>
        <v/>
      </c>
      <c r="JPC1" s="499" t="str">
        <f t="shared" si="112"/>
        <v/>
      </c>
      <c r="JPD1" s="499" t="str">
        <f t="shared" si="112"/>
        <v/>
      </c>
      <c r="JPE1" s="499" t="str">
        <f t="shared" si="112"/>
        <v/>
      </c>
      <c r="JPF1" s="499" t="str">
        <f t="shared" si="112"/>
        <v/>
      </c>
      <c r="JPG1" s="499" t="str">
        <f t="shared" si="112"/>
        <v/>
      </c>
      <c r="JPH1" s="499" t="str">
        <f t="shared" si="112"/>
        <v/>
      </c>
      <c r="JPI1" s="499" t="str">
        <f t="shared" si="112"/>
        <v/>
      </c>
      <c r="JPJ1" s="499" t="str">
        <f t="shared" si="112"/>
        <v/>
      </c>
      <c r="JPK1" s="499" t="str">
        <f t="shared" si="112"/>
        <v/>
      </c>
      <c r="JPL1" s="499" t="str">
        <f t="shared" si="112"/>
        <v/>
      </c>
      <c r="JPM1" s="499" t="str">
        <f t="shared" si="112"/>
        <v/>
      </c>
      <c r="JPN1" s="499" t="str">
        <f t="shared" si="112"/>
        <v/>
      </c>
      <c r="JPO1" s="499" t="str">
        <f t="shared" si="112"/>
        <v/>
      </c>
      <c r="JPP1" s="499" t="str">
        <f t="shared" si="112"/>
        <v/>
      </c>
      <c r="JPQ1" s="499" t="str">
        <f t="shared" si="112"/>
        <v/>
      </c>
      <c r="JPR1" s="499" t="str">
        <f t="shared" si="112"/>
        <v/>
      </c>
      <c r="JPS1" s="499" t="str">
        <f t="shared" si="112"/>
        <v/>
      </c>
      <c r="JPT1" s="499" t="str">
        <f t="shared" si="112"/>
        <v/>
      </c>
      <c r="JPU1" s="499" t="str">
        <f t="shared" si="112"/>
        <v/>
      </c>
      <c r="JPV1" s="499" t="str">
        <f t="shared" si="112"/>
        <v/>
      </c>
      <c r="JPW1" s="499" t="str">
        <f t="shared" si="112"/>
        <v/>
      </c>
      <c r="JPX1" s="499" t="str">
        <f t="shared" si="112"/>
        <v/>
      </c>
      <c r="JPY1" s="499" t="str">
        <f t="shared" si="112"/>
        <v/>
      </c>
      <c r="JPZ1" s="499" t="str">
        <f t="shared" si="112"/>
        <v/>
      </c>
      <c r="JQA1" s="499" t="str">
        <f t="shared" ref="JQA1:JSL1" si="113">IF(JQA13^2*JQA12=0,
"",
JQA13^2*JQA12)</f>
        <v/>
      </c>
      <c r="JQB1" s="499" t="str">
        <f t="shared" si="113"/>
        <v/>
      </c>
      <c r="JQC1" s="499" t="str">
        <f t="shared" si="113"/>
        <v/>
      </c>
      <c r="JQD1" s="499" t="str">
        <f t="shared" si="113"/>
        <v/>
      </c>
      <c r="JQE1" s="499" t="str">
        <f t="shared" si="113"/>
        <v/>
      </c>
      <c r="JQF1" s="499" t="str">
        <f t="shared" si="113"/>
        <v/>
      </c>
      <c r="JQG1" s="499" t="str">
        <f t="shared" si="113"/>
        <v/>
      </c>
      <c r="JQH1" s="499" t="str">
        <f t="shared" si="113"/>
        <v/>
      </c>
      <c r="JQI1" s="499" t="str">
        <f t="shared" si="113"/>
        <v/>
      </c>
      <c r="JQJ1" s="499" t="str">
        <f t="shared" si="113"/>
        <v/>
      </c>
      <c r="JQK1" s="499" t="str">
        <f t="shared" si="113"/>
        <v/>
      </c>
      <c r="JQL1" s="499" t="str">
        <f t="shared" si="113"/>
        <v/>
      </c>
      <c r="JQM1" s="499" t="str">
        <f t="shared" si="113"/>
        <v/>
      </c>
      <c r="JQN1" s="499" t="str">
        <f t="shared" si="113"/>
        <v/>
      </c>
      <c r="JQO1" s="499" t="str">
        <f t="shared" si="113"/>
        <v/>
      </c>
      <c r="JQP1" s="499" t="str">
        <f t="shared" si="113"/>
        <v/>
      </c>
      <c r="JQQ1" s="499" t="str">
        <f t="shared" si="113"/>
        <v/>
      </c>
      <c r="JQR1" s="499" t="str">
        <f t="shared" si="113"/>
        <v/>
      </c>
      <c r="JQS1" s="499" t="str">
        <f t="shared" si="113"/>
        <v/>
      </c>
      <c r="JQT1" s="499" t="str">
        <f t="shared" si="113"/>
        <v/>
      </c>
      <c r="JQU1" s="499" t="str">
        <f t="shared" si="113"/>
        <v/>
      </c>
      <c r="JQV1" s="499" t="str">
        <f t="shared" si="113"/>
        <v/>
      </c>
      <c r="JQW1" s="499" t="str">
        <f t="shared" si="113"/>
        <v/>
      </c>
      <c r="JQX1" s="499" t="str">
        <f t="shared" si="113"/>
        <v/>
      </c>
      <c r="JQY1" s="499" t="str">
        <f t="shared" si="113"/>
        <v/>
      </c>
      <c r="JQZ1" s="499" t="str">
        <f t="shared" si="113"/>
        <v/>
      </c>
      <c r="JRA1" s="499" t="str">
        <f t="shared" si="113"/>
        <v/>
      </c>
      <c r="JRB1" s="499" t="str">
        <f t="shared" si="113"/>
        <v/>
      </c>
      <c r="JRC1" s="499" t="str">
        <f t="shared" si="113"/>
        <v/>
      </c>
      <c r="JRD1" s="499" t="str">
        <f t="shared" si="113"/>
        <v/>
      </c>
      <c r="JRE1" s="499" t="str">
        <f t="shared" si="113"/>
        <v/>
      </c>
      <c r="JRF1" s="499" t="str">
        <f t="shared" si="113"/>
        <v/>
      </c>
      <c r="JRG1" s="499" t="str">
        <f t="shared" si="113"/>
        <v/>
      </c>
      <c r="JRH1" s="499" t="str">
        <f t="shared" si="113"/>
        <v/>
      </c>
      <c r="JRI1" s="499" t="str">
        <f t="shared" si="113"/>
        <v/>
      </c>
      <c r="JRJ1" s="499" t="str">
        <f t="shared" si="113"/>
        <v/>
      </c>
      <c r="JRK1" s="499" t="str">
        <f t="shared" si="113"/>
        <v/>
      </c>
      <c r="JRL1" s="499" t="str">
        <f t="shared" si="113"/>
        <v/>
      </c>
      <c r="JRM1" s="499" t="str">
        <f t="shared" si="113"/>
        <v/>
      </c>
      <c r="JRN1" s="499" t="str">
        <f t="shared" si="113"/>
        <v/>
      </c>
      <c r="JRO1" s="499" t="str">
        <f t="shared" si="113"/>
        <v/>
      </c>
      <c r="JRP1" s="499" t="str">
        <f t="shared" si="113"/>
        <v/>
      </c>
      <c r="JRQ1" s="499" t="str">
        <f t="shared" si="113"/>
        <v/>
      </c>
      <c r="JRR1" s="499" t="str">
        <f t="shared" si="113"/>
        <v/>
      </c>
      <c r="JRS1" s="499" t="str">
        <f t="shared" si="113"/>
        <v/>
      </c>
      <c r="JRT1" s="499" t="str">
        <f t="shared" si="113"/>
        <v/>
      </c>
      <c r="JRU1" s="499" t="str">
        <f t="shared" si="113"/>
        <v/>
      </c>
      <c r="JRV1" s="499" t="str">
        <f t="shared" si="113"/>
        <v/>
      </c>
      <c r="JRW1" s="499" t="str">
        <f t="shared" si="113"/>
        <v/>
      </c>
      <c r="JRX1" s="499" t="str">
        <f t="shared" si="113"/>
        <v/>
      </c>
      <c r="JRY1" s="499" t="str">
        <f t="shared" si="113"/>
        <v/>
      </c>
      <c r="JRZ1" s="499" t="str">
        <f t="shared" si="113"/>
        <v/>
      </c>
      <c r="JSA1" s="499" t="str">
        <f t="shared" si="113"/>
        <v/>
      </c>
      <c r="JSB1" s="499" t="str">
        <f t="shared" si="113"/>
        <v/>
      </c>
      <c r="JSC1" s="499" t="str">
        <f t="shared" si="113"/>
        <v/>
      </c>
      <c r="JSD1" s="499" t="str">
        <f t="shared" si="113"/>
        <v/>
      </c>
      <c r="JSE1" s="499" t="str">
        <f t="shared" si="113"/>
        <v/>
      </c>
      <c r="JSF1" s="499" t="str">
        <f t="shared" si="113"/>
        <v/>
      </c>
      <c r="JSG1" s="499" t="str">
        <f t="shared" si="113"/>
        <v/>
      </c>
      <c r="JSH1" s="499" t="str">
        <f t="shared" si="113"/>
        <v/>
      </c>
      <c r="JSI1" s="499" t="str">
        <f t="shared" si="113"/>
        <v/>
      </c>
      <c r="JSJ1" s="499" t="str">
        <f t="shared" si="113"/>
        <v/>
      </c>
      <c r="JSK1" s="499" t="str">
        <f t="shared" si="113"/>
        <v/>
      </c>
      <c r="JSL1" s="499" t="str">
        <f t="shared" si="113"/>
        <v/>
      </c>
      <c r="JSM1" s="499" t="str">
        <f t="shared" ref="JSM1:JUX1" si="114">IF(JSM13^2*JSM12=0,
"",
JSM13^2*JSM12)</f>
        <v/>
      </c>
      <c r="JSN1" s="499" t="str">
        <f t="shared" si="114"/>
        <v/>
      </c>
      <c r="JSO1" s="499" t="str">
        <f t="shared" si="114"/>
        <v/>
      </c>
      <c r="JSP1" s="499" t="str">
        <f t="shared" si="114"/>
        <v/>
      </c>
      <c r="JSQ1" s="499" t="str">
        <f t="shared" si="114"/>
        <v/>
      </c>
      <c r="JSR1" s="499" t="str">
        <f t="shared" si="114"/>
        <v/>
      </c>
      <c r="JSS1" s="499" t="str">
        <f t="shared" si="114"/>
        <v/>
      </c>
      <c r="JST1" s="499" t="str">
        <f t="shared" si="114"/>
        <v/>
      </c>
      <c r="JSU1" s="499" t="str">
        <f t="shared" si="114"/>
        <v/>
      </c>
      <c r="JSV1" s="499" t="str">
        <f t="shared" si="114"/>
        <v/>
      </c>
      <c r="JSW1" s="499" t="str">
        <f t="shared" si="114"/>
        <v/>
      </c>
      <c r="JSX1" s="499" t="str">
        <f t="shared" si="114"/>
        <v/>
      </c>
      <c r="JSY1" s="499" t="str">
        <f t="shared" si="114"/>
        <v/>
      </c>
      <c r="JSZ1" s="499" t="str">
        <f t="shared" si="114"/>
        <v/>
      </c>
      <c r="JTA1" s="499" t="str">
        <f t="shared" si="114"/>
        <v/>
      </c>
      <c r="JTB1" s="499" t="str">
        <f t="shared" si="114"/>
        <v/>
      </c>
      <c r="JTC1" s="499" t="str">
        <f t="shared" si="114"/>
        <v/>
      </c>
      <c r="JTD1" s="499" t="str">
        <f t="shared" si="114"/>
        <v/>
      </c>
      <c r="JTE1" s="499" t="str">
        <f t="shared" si="114"/>
        <v/>
      </c>
      <c r="JTF1" s="499" t="str">
        <f t="shared" si="114"/>
        <v/>
      </c>
      <c r="JTG1" s="499" t="str">
        <f t="shared" si="114"/>
        <v/>
      </c>
      <c r="JTH1" s="499" t="str">
        <f t="shared" si="114"/>
        <v/>
      </c>
      <c r="JTI1" s="499" t="str">
        <f t="shared" si="114"/>
        <v/>
      </c>
      <c r="JTJ1" s="499" t="str">
        <f t="shared" si="114"/>
        <v/>
      </c>
      <c r="JTK1" s="499" t="str">
        <f t="shared" si="114"/>
        <v/>
      </c>
      <c r="JTL1" s="499" t="str">
        <f t="shared" si="114"/>
        <v/>
      </c>
      <c r="JTM1" s="499" t="str">
        <f t="shared" si="114"/>
        <v/>
      </c>
      <c r="JTN1" s="499" t="str">
        <f t="shared" si="114"/>
        <v/>
      </c>
      <c r="JTO1" s="499" t="str">
        <f t="shared" si="114"/>
        <v/>
      </c>
      <c r="JTP1" s="499" t="str">
        <f t="shared" si="114"/>
        <v/>
      </c>
      <c r="JTQ1" s="499" t="str">
        <f t="shared" si="114"/>
        <v/>
      </c>
      <c r="JTR1" s="499" t="str">
        <f t="shared" si="114"/>
        <v/>
      </c>
      <c r="JTS1" s="499" t="str">
        <f t="shared" si="114"/>
        <v/>
      </c>
      <c r="JTT1" s="499" t="str">
        <f t="shared" si="114"/>
        <v/>
      </c>
      <c r="JTU1" s="499" t="str">
        <f t="shared" si="114"/>
        <v/>
      </c>
      <c r="JTV1" s="499" t="str">
        <f t="shared" si="114"/>
        <v/>
      </c>
      <c r="JTW1" s="499" t="str">
        <f t="shared" si="114"/>
        <v/>
      </c>
      <c r="JTX1" s="499" t="str">
        <f t="shared" si="114"/>
        <v/>
      </c>
      <c r="JTY1" s="499" t="str">
        <f t="shared" si="114"/>
        <v/>
      </c>
      <c r="JTZ1" s="499" t="str">
        <f t="shared" si="114"/>
        <v/>
      </c>
      <c r="JUA1" s="499" t="str">
        <f t="shared" si="114"/>
        <v/>
      </c>
      <c r="JUB1" s="499" t="str">
        <f t="shared" si="114"/>
        <v/>
      </c>
      <c r="JUC1" s="499" t="str">
        <f t="shared" si="114"/>
        <v/>
      </c>
      <c r="JUD1" s="499" t="str">
        <f t="shared" si="114"/>
        <v/>
      </c>
      <c r="JUE1" s="499" t="str">
        <f t="shared" si="114"/>
        <v/>
      </c>
      <c r="JUF1" s="499" t="str">
        <f t="shared" si="114"/>
        <v/>
      </c>
      <c r="JUG1" s="499" t="str">
        <f t="shared" si="114"/>
        <v/>
      </c>
      <c r="JUH1" s="499" t="str">
        <f t="shared" si="114"/>
        <v/>
      </c>
      <c r="JUI1" s="499" t="str">
        <f t="shared" si="114"/>
        <v/>
      </c>
      <c r="JUJ1" s="499" t="str">
        <f t="shared" si="114"/>
        <v/>
      </c>
      <c r="JUK1" s="499" t="str">
        <f t="shared" si="114"/>
        <v/>
      </c>
      <c r="JUL1" s="499" t="str">
        <f t="shared" si="114"/>
        <v/>
      </c>
      <c r="JUM1" s="499" t="str">
        <f t="shared" si="114"/>
        <v/>
      </c>
      <c r="JUN1" s="499" t="str">
        <f t="shared" si="114"/>
        <v/>
      </c>
      <c r="JUO1" s="499" t="str">
        <f t="shared" si="114"/>
        <v/>
      </c>
      <c r="JUP1" s="499" t="str">
        <f t="shared" si="114"/>
        <v/>
      </c>
      <c r="JUQ1" s="499" t="str">
        <f t="shared" si="114"/>
        <v/>
      </c>
      <c r="JUR1" s="499" t="str">
        <f t="shared" si="114"/>
        <v/>
      </c>
      <c r="JUS1" s="499" t="str">
        <f t="shared" si="114"/>
        <v/>
      </c>
      <c r="JUT1" s="499" t="str">
        <f t="shared" si="114"/>
        <v/>
      </c>
      <c r="JUU1" s="499" t="str">
        <f t="shared" si="114"/>
        <v/>
      </c>
      <c r="JUV1" s="499" t="str">
        <f t="shared" si="114"/>
        <v/>
      </c>
      <c r="JUW1" s="499" t="str">
        <f t="shared" si="114"/>
        <v/>
      </c>
      <c r="JUX1" s="499" t="str">
        <f t="shared" si="114"/>
        <v/>
      </c>
      <c r="JUY1" s="499" t="str">
        <f t="shared" ref="JUY1:JXJ1" si="115">IF(JUY13^2*JUY12=0,
"",
JUY13^2*JUY12)</f>
        <v/>
      </c>
      <c r="JUZ1" s="499" t="str">
        <f t="shared" si="115"/>
        <v/>
      </c>
      <c r="JVA1" s="499" t="str">
        <f t="shared" si="115"/>
        <v/>
      </c>
      <c r="JVB1" s="499" t="str">
        <f t="shared" si="115"/>
        <v/>
      </c>
      <c r="JVC1" s="499" t="str">
        <f t="shared" si="115"/>
        <v/>
      </c>
      <c r="JVD1" s="499" t="str">
        <f t="shared" si="115"/>
        <v/>
      </c>
      <c r="JVE1" s="499" t="str">
        <f t="shared" si="115"/>
        <v/>
      </c>
      <c r="JVF1" s="499" t="str">
        <f t="shared" si="115"/>
        <v/>
      </c>
      <c r="JVG1" s="499" t="str">
        <f t="shared" si="115"/>
        <v/>
      </c>
      <c r="JVH1" s="499" t="str">
        <f t="shared" si="115"/>
        <v/>
      </c>
      <c r="JVI1" s="499" t="str">
        <f t="shared" si="115"/>
        <v/>
      </c>
      <c r="JVJ1" s="499" t="str">
        <f t="shared" si="115"/>
        <v/>
      </c>
      <c r="JVK1" s="499" t="str">
        <f t="shared" si="115"/>
        <v/>
      </c>
      <c r="JVL1" s="499" t="str">
        <f t="shared" si="115"/>
        <v/>
      </c>
      <c r="JVM1" s="499" t="str">
        <f t="shared" si="115"/>
        <v/>
      </c>
      <c r="JVN1" s="499" t="str">
        <f t="shared" si="115"/>
        <v/>
      </c>
      <c r="JVO1" s="499" t="str">
        <f t="shared" si="115"/>
        <v/>
      </c>
      <c r="JVP1" s="499" t="str">
        <f t="shared" si="115"/>
        <v/>
      </c>
      <c r="JVQ1" s="499" t="str">
        <f t="shared" si="115"/>
        <v/>
      </c>
      <c r="JVR1" s="499" t="str">
        <f t="shared" si="115"/>
        <v/>
      </c>
      <c r="JVS1" s="499" t="str">
        <f t="shared" si="115"/>
        <v/>
      </c>
      <c r="JVT1" s="499" t="str">
        <f t="shared" si="115"/>
        <v/>
      </c>
      <c r="JVU1" s="499" t="str">
        <f t="shared" si="115"/>
        <v/>
      </c>
      <c r="JVV1" s="499" t="str">
        <f t="shared" si="115"/>
        <v/>
      </c>
      <c r="JVW1" s="499" t="str">
        <f t="shared" si="115"/>
        <v/>
      </c>
      <c r="JVX1" s="499" t="str">
        <f t="shared" si="115"/>
        <v/>
      </c>
      <c r="JVY1" s="499" t="str">
        <f t="shared" si="115"/>
        <v/>
      </c>
      <c r="JVZ1" s="499" t="str">
        <f t="shared" si="115"/>
        <v/>
      </c>
      <c r="JWA1" s="499" t="str">
        <f t="shared" si="115"/>
        <v/>
      </c>
      <c r="JWB1" s="499" t="str">
        <f t="shared" si="115"/>
        <v/>
      </c>
      <c r="JWC1" s="499" t="str">
        <f t="shared" si="115"/>
        <v/>
      </c>
      <c r="JWD1" s="499" t="str">
        <f t="shared" si="115"/>
        <v/>
      </c>
      <c r="JWE1" s="499" t="str">
        <f t="shared" si="115"/>
        <v/>
      </c>
      <c r="JWF1" s="499" t="str">
        <f t="shared" si="115"/>
        <v/>
      </c>
      <c r="JWG1" s="499" t="str">
        <f t="shared" si="115"/>
        <v/>
      </c>
      <c r="JWH1" s="499" t="str">
        <f t="shared" si="115"/>
        <v/>
      </c>
      <c r="JWI1" s="499" t="str">
        <f t="shared" si="115"/>
        <v/>
      </c>
      <c r="JWJ1" s="499" t="str">
        <f t="shared" si="115"/>
        <v/>
      </c>
      <c r="JWK1" s="499" t="str">
        <f t="shared" si="115"/>
        <v/>
      </c>
      <c r="JWL1" s="499" t="str">
        <f t="shared" si="115"/>
        <v/>
      </c>
      <c r="JWM1" s="499" t="str">
        <f t="shared" si="115"/>
        <v/>
      </c>
      <c r="JWN1" s="499" t="str">
        <f t="shared" si="115"/>
        <v/>
      </c>
      <c r="JWO1" s="499" t="str">
        <f t="shared" si="115"/>
        <v/>
      </c>
      <c r="JWP1" s="499" t="str">
        <f t="shared" si="115"/>
        <v/>
      </c>
      <c r="JWQ1" s="499" t="str">
        <f t="shared" si="115"/>
        <v/>
      </c>
      <c r="JWR1" s="499" t="str">
        <f t="shared" si="115"/>
        <v/>
      </c>
      <c r="JWS1" s="499" t="str">
        <f t="shared" si="115"/>
        <v/>
      </c>
      <c r="JWT1" s="499" t="str">
        <f t="shared" si="115"/>
        <v/>
      </c>
      <c r="JWU1" s="499" t="str">
        <f t="shared" si="115"/>
        <v/>
      </c>
      <c r="JWV1" s="499" t="str">
        <f t="shared" si="115"/>
        <v/>
      </c>
      <c r="JWW1" s="499" t="str">
        <f t="shared" si="115"/>
        <v/>
      </c>
      <c r="JWX1" s="499" t="str">
        <f t="shared" si="115"/>
        <v/>
      </c>
      <c r="JWY1" s="499" t="str">
        <f t="shared" si="115"/>
        <v/>
      </c>
      <c r="JWZ1" s="499" t="str">
        <f t="shared" si="115"/>
        <v/>
      </c>
      <c r="JXA1" s="499" t="str">
        <f t="shared" si="115"/>
        <v/>
      </c>
      <c r="JXB1" s="499" t="str">
        <f t="shared" si="115"/>
        <v/>
      </c>
      <c r="JXC1" s="499" t="str">
        <f t="shared" si="115"/>
        <v/>
      </c>
      <c r="JXD1" s="499" t="str">
        <f t="shared" si="115"/>
        <v/>
      </c>
      <c r="JXE1" s="499" t="str">
        <f t="shared" si="115"/>
        <v/>
      </c>
      <c r="JXF1" s="499" t="str">
        <f t="shared" si="115"/>
        <v/>
      </c>
      <c r="JXG1" s="499" t="str">
        <f t="shared" si="115"/>
        <v/>
      </c>
      <c r="JXH1" s="499" t="str">
        <f t="shared" si="115"/>
        <v/>
      </c>
      <c r="JXI1" s="499" t="str">
        <f t="shared" si="115"/>
        <v/>
      </c>
      <c r="JXJ1" s="499" t="str">
        <f t="shared" si="115"/>
        <v/>
      </c>
      <c r="JXK1" s="499" t="str">
        <f t="shared" ref="JXK1:JZV1" si="116">IF(JXK13^2*JXK12=0,
"",
JXK13^2*JXK12)</f>
        <v/>
      </c>
      <c r="JXL1" s="499" t="str">
        <f t="shared" si="116"/>
        <v/>
      </c>
      <c r="JXM1" s="499" t="str">
        <f t="shared" si="116"/>
        <v/>
      </c>
      <c r="JXN1" s="499" t="str">
        <f t="shared" si="116"/>
        <v/>
      </c>
      <c r="JXO1" s="499" t="str">
        <f t="shared" si="116"/>
        <v/>
      </c>
      <c r="JXP1" s="499" t="str">
        <f t="shared" si="116"/>
        <v/>
      </c>
      <c r="JXQ1" s="499" t="str">
        <f t="shared" si="116"/>
        <v/>
      </c>
      <c r="JXR1" s="499" t="str">
        <f t="shared" si="116"/>
        <v/>
      </c>
      <c r="JXS1" s="499" t="str">
        <f t="shared" si="116"/>
        <v/>
      </c>
      <c r="JXT1" s="499" t="str">
        <f t="shared" si="116"/>
        <v/>
      </c>
      <c r="JXU1" s="499" t="str">
        <f t="shared" si="116"/>
        <v/>
      </c>
      <c r="JXV1" s="499" t="str">
        <f t="shared" si="116"/>
        <v/>
      </c>
      <c r="JXW1" s="499" t="str">
        <f t="shared" si="116"/>
        <v/>
      </c>
      <c r="JXX1" s="499" t="str">
        <f t="shared" si="116"/>
        <v/>
      </c>
      <c r="JXY1" s="499" t="str">
        <f t="shared" si="116"/>
        <v/>
      </c>
      <c r="JXZ1" s="499" t="str">
        <f t="shared" si="116"/>
        <v/>
      </c>
      <c r="JYA1" s="499" t="str">
        <f t="shared" si="116"/>
        <v/>
      </c>
      <c r="JYB1" s="499" t="str">
        <f t="shared" si="116"/>
        <v/>
      </c>
      <c r="JYC1" s="499" t="str">
        <f t="shared" si="116"/>
        <v/>
      </c>
      <c r="JYD1" s="499" t="str">
        <f t="shared" si="116"/>
        <v/>
      </c>
      <c r="JYE1" s="499" t="str">
        <f t="shared" si="116"/>
        <v/>
      </c>
      <c r="JYF1" s="499" t="str">
        <f t="shared" si="116"/>
        <v/>
      </c>
      <c r="JYG1" s="499" t="str">
        <f t="shared" si="116"/>
        <v/>
      </c>
      <c r="JYH1" s="499" t="str">
        <f t="shared" si="116"/>
        <v/>
      </c>
      <c r="JYI1" s="499" t="str">
        <f t="shared" si="116"/>
        <v/>
      </c>
      <c r="JYJ1" s="499" t="str">
        <f t="shared" si="116"/>
        <v/>
      </c>
      <c r="JYK1" s="499" t="str">
        <f t="shared" si="116"/>
        <v/>
      </c>
      <c r="JYL1" s="499" t="str">
        <f t="shared" si="116"/>
        <v/>
      </c>
      <c r="JYM1" s="499" t="str">
        <f t="shared" si="116"/>
        <v/>
      </c>
      <c r="JYN1" s="499" t="str">
        <f t="shared" si="116"/>
        <v/>
      </c>
      <c r="JYO1" s="499" t="str">
        <f t="shared" si="116"/>
        <v/>
      </c>
      <c r="JYP1" s="499" t="str">
        <f t="shared" si="116"/>
        <v/>
      </c>
      <c r="JYQ1" s="499" t="str">
        <f t="shared" si="116"/>
        <v/>
      </c>
      <c r="JYR1" s="499" t="str">
        <f t="shared" si="116"/>
        <v/>
      </c>
      <c r="JYS1" s="499" t="str">
        <f t="shared" si="116"/>
        <v/>
      </c>
      <c r="JYT1" s="499" t="str">
        <f t="shared" si="116"/>
        <v/>
      </c>
      <c r="JYU1" s="499" t="str">
        <f t="shared" si="116"/>
        <v/>
      </c>
      <c r="JYV1" s="499" t="str">
        <f t="shared" si="116"/>
        <v/>
      </c>
      <c r="JYW1" s="499" t="str">
        <f t="shared" si="116"/>
        <v/>
      </c>
      <c r="JYX1" s="499" t="str">
        <f t="shared" si="116"/>
        <v/>
      </c>
      <c r="JYY1" s="499" t="str">
        <f t="shared" si="116"/>
        <v/>
      </c>
      <c r="JYZ1" s="499" t="str">
        <f t="shared" si="116"/>
        <v/>
      </c>
      <c r="JZA1" s="499" t="str">
        <f t="shared" si="116"/>
        <v/>
      </c>
      <c r="JZB1" s="499" t="str">
        <f t="shared" si="116"/>
        <v/>
      </c>
      <c r="JZC1" s="499" t="str">
        <f t="shared" si="116"/>
        <v/>
      </c>
      <c r="JZD1" s="499" t="str">
        <f t="shared" si="116"/>
        <v/>
      </c>
      <c r="JZE1" s="499" t="str">
        <f t="shared" si="116"/>
        <v/>
      </c>
      <c r="JZF1" s="499" t="str">
        <f t="shared" si="116"/>
        <v/>
      </c>
      <c r="JZG1" s="499" t="str">
        <f t="shared" si="116"/>
        <v/>
      </c>
      <c r="JZH1" s="499" t="str">
        <f t="shared" si="116"/>
        <v/>
      </c>
      <c r="JZI1" s="499" t="str">
        <f t="shared" si="116"/>
        <v/>
      </c>
      <c r="JZJ1" s="499" t="str">
        <f t="shared" si="116"/>
        <v/>
      </c>
      <c r="JZK1" s="499" t="str">
        <f t="shared" si="116"/>
        <v/>
      </c>
      <c r="JZL1" s="499" t="str">
        <f t="shared" si="116"/>
        <v/>
      </c>
      <c r="JZM1" s="499" t="str">
        <f t="shared" si="116"/>
        <v/>
      </c>
      <c r="JZN1" s="499" t="str">
        <f t="shared" si="116"/>
        <v/>
      </c>
      <c r="JZO1" s="499" t="str">
        <f t="shared" si="116"/>
        <v/>
      </c>
      <c r="JZP1" s="499" t="str">
        <f t="shared" si="116"/>
        <v/>
      </c>
      <c r="JZQ1" s="499" t="str">
        <f t="shared" si="116"/>
        <v/>
      </c>
      <c r="JZR1" s="499" t="str">
        <f t="shared" si="116"/>
        <v/>
      </c>
      <c r="JZS1" s="499" t="str">
        <f t="shared" si="116"/>
        <v/>
      </c>
      <c r="JZT1" s="499" t="str">
        <f t="shared" si="116"/>
        <v/>
      </c>
      <c r="JZU1" s="499" t="str">
        <f t="shared" si="116"/>
        <v/>
      </c>
      <c r="JZV1" s="499" t="str">
        <f t="shared" si="116"/>
        <v/>
      </c>
      <c r="JZW1" s="499" t="str">
        <f t="shared" ref="JZW1:KCH1" si="117">IF(JZW13^2*JZW12=0,
"",
JZW13^2*JZW12)</f>
        <v/>
      </c>
      <c r="JZX1" s="499" t="str">
        <f t="shared" si="117"/>
        <v/>
      </c>
      <c r="JZY1" s="499" t="str">
        <f t="shared" si="117"/>
        <v/>
      </c>
      <c r="JZZ1" s="499" t="str">
        <f t="shared" si="117"/>
        <v/>
      </c>
      <c r="KAA1" s="499" t="str">
        <f t="shared" si="117"/>
        <v/>
      </c>
      <c r="KAB1" s="499" t="str">
        <f t="shared" si="117"/>
        <v/>
      </c>
      <c r="KAC1" s="499" t="str">
        <f t="shared" si="117"/>
        <v/>
      </c>
      <c r="KAD1" s="499" t="str">
        <f t="shared" si="117"/>
        <v/>
      </c>
      <c r="KAE1" s="499" t="str">
        <f t="shared" si="117"/>
        <v/>
      </c>
      <c r="KAF1" s="499" t="str">
        <f t="shared" si="117"/>
        <v/>
      </c>
      <c r="KAG1" s="499" t="str">
        <f t="shared" si="117"/>
        <v/>
      </c>
      <c r="KAH1" s="499" t="str">
        <f t="shared" si="117"/>
        <v/>
      </c>
      <c r="KAI1" s="499" t="str">
        <f t="shared" si="117"/>
        <v/>
      </c>
      <c r="KAJ1" s="499" t="str">
        <f t="shared" si="117"/>
        <v/>
      </c>
      <c r="KAK1" s="499" t="str">
        <f t="shared" si="117"/>
        <v/>
      </c>
      <c r="KAL1" s="499" t="str">
        <f t="shared" si="117"/>
        <v/>
      </c>
      <c r="KAM1" s="499" t="str">
        <f t="shared" si="117"/>
        <v/>
      </c>
      <c r="KAN1" s="499" t="str">
        <f t="shared" si="117"/>
        <v/>
      </c>
      <c r="KAO1" s="499" t="str">
        <f t="shared" si="117"/>
        <v/>
      </c>
      <c r="KAP1" s="499" t="str">
        <f t="shared" si="117"/>
        <v/>
      </c>
      <c r="KAQ1" s="499" t="str">
        <f t="shared" si="117"/>
        <v/>
      </c>
      <c r="KAR1" s="499" t="str">
        <f t="shared" si="117"/>
        <v/>
      </c>
      <c r="KAS1" s="499" t="str">
        <f t="shared" si="117"/>
        <v/>
      </c>
      <c r="KAT1" s="499" t="str">
        <f t="shared" si="117"/>
        <v/>
      </c>
      <c r="KAU1" s="499" t="str">
        <f t="shared" si="117"/>
        <v/>
      </c>
      <c r="KAV1" s="499" t="str">
        <f t="shared" si="117"/>
        <v/>
      </c>
      <c r="KAW1" s="499" t="str">
        <f t="shared" si="117"/>
        <v/>
      </c>
      <c r="KAX1" s="499" t="str">
        <f t="shared" si="117"/>
        <v/>
      </c>
      <c r="KAY1" s="499" t="str">
        <f t="shared" si="117"/>
        <v/>
      </c>
      <c r="KAZ1" s="499" t="str">
        <f t="shared" si="117"/>
        <v/>
      </c>
      <c r="KBA1" s="499" t="str">
        <f t="shared" si="117"/>
        <v/>
      </c>
      <c r="KBB1" s="499" t="str">
        <f t="shared" si="117"/>
        <v/>
      </c>
      <c r="KBC1" s="499" t="str">
        <f t="shared" si="117"/>
        <v/>
      </c>
      <c r="KBD1" s="499" t="str">
        <f t="shared" si="117"/>
        <v/>
      </c>
      <c r="KBE1" s="499" t="str">
        <f t="shared" si="117"/>
        <v/>
      </c>
      <c r="KBF1" s="499" t="str">
        <f t="shared" si="117"/>
        <v/>
      </c>
      <c r="KBG1" s="499" t="str">
        <f t="shared" si="117"/>
        <v/>
      </c>
      <c r="KBH1" s="499" t="str">
        <f t="shared" si="117"/>
        <v/>
      </c>
      <c r="KBI1" s="499" t="str">
        <f t="shared" si="117"/>
        <v/>
      </c>
      <c r="KBJ1" s="499" t="str">
        <f t="shared" si="117"/>
        <v/>
      </c>
      <c r="KBK1" s="499" t="str">
        <f t="shared" si="117"/>
        <v/>
      </c>
      <c r="KBL1" s="499" t="str">
        <f t="shared" si="117"/>
        <v/>
      </c>
      <c r="KBM1" s="499" t="str">
        <f t="shared" si="117"/>
        <v/>
      </c>
      <c r="KBN1" s="499" t="str">
        <f t="shared" si="117"/>
        <v/>
      </c>
      <c r="KBO1" s="499" t="str">
        <f t="shared" si="117"/>
        <v/>
      </c>
      <c r="KBP1" s="499" t="str">
        <f t="shared" si="117"/>
        <v/>
      </c>
      <c r="KBQ1" s="499" t="str">
        <f t="shared" si="117"/>
        <v/>
      </c>
      <c r="KBR1" s="499" t="str">
        <f t="shared" si="117"/>
        <v/>
      </c>
      <c r="KBS1" s="499" t="str">
        <f t="shared" si="117"/>
        <v/>
      </c>
      <c r="KBT1" s="499" t="str">
        <f t="shared" si="117"/>
        <v/>
      </c>
      <c r="KBU1" s="499" t="str">
        <f t="shared" si="117"/>
        <v/>
      </c>
      <c r="KBV1" s="499" t="str">
        <f t="shared" si="117"/>
        <v/>
      </c>
      <c r="KBW1" s="499" t="str">
        <f t="shared" si="117"/>
        <v/>
      </c>
      <c r="KBX1" s="499" t="str">
        <f t="shared" si="117"/>
        <v/>
      </c>
      <c r="KBY1" s="499" t="str">
        <f t="shared" si="117"/>
        <v/>
      </c>
      <c r="KBZ1" s="499" t="str">
        <f t="shared" si="117"/>
        <v/>
      </c>
      <c r="KCA1" s="499" t="str">
        <f t="shared" si="117"/>
        <v/>
      </c>
      <c r="KCB1" s="499" t="str">
        <f t="shared" si="117"/>
        <v/>
      </c>
      <c r="KCC1" s="499" t="str">
        <f t="shared" si="117"/>
        <v/>
      </c>
      <c r="KCD1" s="499" t="str">
        <f t="shared" si="117"/>
        <v/>
      </c>
      <c r="KCE1" s="499" t="str">
        <f t="shared" si="117"/>
        <v/>
      </c>
      <c r="KCF1" s="499" t="str">
        <f t="shared" si="117"/>
        <v/>
      </c>
      <c r="KCG1" s="499" t="str">
        <f t="shared" si="117"/>
        <v/>
      </c>
      <c r="KCH1" s="499" t="str">
        <f t="shared" si="117"/>
        <v/>
      </c>
      <c r="KCI1" s="499" t="str">
        <f t="shared" ref="KCI1:KET1" si="118">IF(KCI13^2*KCI12=0,
"",
KCI13^2*KCI12)</f>
        <v/>
      </c>
      <c r="KCJ1" s="499" t="str">
        <f t="shared" si="118"/>
        <v/>
      </c>
      <c r="KCK1" s="499" t="str">
        <f t="shared" si="118"/>
        <v/>
      </c>
      <c r="KCL1" s="499" t="str">
        <f t="shared" si="118"/>
        <v/>
      </c>
      <c r="KCM1" s="499" t="str">
        <f t="shared" si="118"/>
        <v/>
      </c>
      <c r="KCN1" s="499" t="str">
        <f t="shared" si="118"/>
        <v/>
      </c>
      <c r="KCO1" s="499" t="str">
        <f t="shared" si="118"/>
        <v/>
      </c>
      <c r="KCP1" s="499" t="str">
        <f t="shared" si="118"/>
        <v/>
      </c>
      <c r="KCQ1" s="499" t="str">
        <f t="shared" si="118"/>
        <v/>
      </c>
      <c r="KCR1" s="499" t="str">
        <f t="shared" si="118"/>
        <v/>
      </c>
      <c r="KCS1" s="499" t="str">
        <f t="shared" si="118"/>
        <v/>
      </c>
      <c r="KCT1" s="499" t="str">
        <f t="shared" si="118"/>
        <v/>
      </c>
      <c r="KCU1" s="499" t="str">
        <f t="shared" si="118"/>
        <v/>
      </c>
      <c r="KCV1" s="499" t="str">
        <f t="shared" si="118"/>
        <v/>
      </c>
      <c r="KCW1" s="499" t="str">
        <f t="shared" si="118"/>
        <v/>
      </c>
      <c r="KCX1" s="499" t="str">
        <f t="shared" si="118"/>
        <v/>
      </c>
      <c r="KCY1" s="499" t="str">
        <f t="shared" si="118"/>
        <v/>
      </c>
      <c r="KCZ1" s="499" t="str">
        <f t="shared" si="118"/>
        <v/>
      </c>
      <c r="KDA1" s="499" t="str">
        <f t="shared" si="118"/>
        <v/>
      </c>
      <c r="KDB1" s="499" t="str">
        <f t="shared" si="118"/>
        <v/>
      </c>
      <c r="KDC1" s="499" t="str">
        <f t="shared" si="118"/>
        <v/>
      </c>
      <c r="KDD1" s="499" t="str">
        <f t="shared" si="118"/>
        <v/>
      </c>
      <c r="KDE1" s="499" t="str">
        <f t="shared" si="118"/>
        <v/>
      </c>
      <c r="KDF1" s="499" t="str">
        <f t="shared" si="118"/>
        <v/>
      </c>
      <c r="KDG1" s="499" t="str">
        <f t="shared" si="118"/>
        <v/>
      </c>
      <c r="KDH1" s="499" t="str">
        <f t="shared" si="118"/>
        <v/>
      </c>
      <c r="KDI1" s="499" t="str">
        <f t="shared" si="118"/>
        <v/>
      </c>
      <c r="KDJ1" s="499" t="str">
        <f t="shared" si="118"/>
        <v/>
      </c>
      <c r="KDK1" s="499" t="str">
        <f t="shared" si="118"/>
        <v/>
      </c>
      <c r="KDL1" s="499" t="str">
        <f t="shared" si="118"/>
        <v/>
      </c>
      <c r="KDM1" s="499" t="str">
        <f t="shared" si="118"/>
        <v/>
      </c>
      <c r="KDN1" s="499" t="str">
        <f t="shared" si="118"/>
        <v/>
      </c>
      <c r="KDO1" s="499" t="str">
        <f t="shared" si="118"/>
        <v/>
      </c>
      <c r="KDP1" s="499" t="str">
        <f t="shared" si="118"/>
        <v/>
      </c>
      <c r="KDQ1" s="499" t="str">
        <f t="shared" si="118"/>
        <v/>
      </c>
      <c r="KDR1" s="499" t="str">
        <f t="shared" si="118"/>
        <v/>
      </c>
      <c r="KDS1" s="499" t="str">
        <f t="shared" si="118"/>
        <v/>
      </c>
      <c r="KDT1" s="499" t="str">
        <f t="shared" si="118"/>
        <v/>
      </c>
      <c r="KDU1" s="499" t="str">
        <f t="shared" si="118"/>
        <v/>
      </c>
      <c r="KDV1" s="499" t="str">
        <f t="shared" si="118"/>
        <v/>
      </c>
      <c r="KDW1" s="499" t="str">
        <f t="shared" si="118"/>
        <v/>
      </c>
      <c r="KDX1" s="499" t="str">
        <f t="shared" si="118"/>
        <v/>
      </c>
      <c r="KDY1" s="499" t="str">
        <f t="shared" si="118"/>
        <v/>
      </c>
      <c r="KDZ1" s="499" t="str">
        <f t="shared" si="118"/>
        <v/>
      </c>
      <c r="KEA1" s="499" t="str">
        <f t="shared" si="118"/>
        <v/>
      </c>
      <c r="KEB1" s="499" t="str">
        <f t="shared" si="118"/>
        <v/>
      </c>
      <c r="KEC1" s="499" t="str">
        <f t="shared" si="118"/>
        <v/>
      </c>
      <c r="KED1" s="499" t="str">
        <f t="shared" si="118"/>
        <v/>
      </c>
      <c r="KEE1" s="499" t="str">
        <f t="shared" si="118"/>
        <v/>
      </c>
      <c r="KEF1" s="499" t="str">
        <f t="shared" si="118"/>
        <v/>
      </c>
      <c r="KEG1" s="499" t="str">
        <f t="shared" si="118"/>
        <v/>
      </c>
      <c r="KEH1" s="499" t="str">
        <f t="shared" si="118"/>
        <v/>
      </c>
      <c r="KEI1" s="499" t="str">
        <f t="shared" si="118"/>
        <v/>
      </c>
      <c r="KEJ1" s="499" t="str">
        <f t="shared" si="118"/>
        <v/>
      </c>
      <c r="KEK1" s="499" t="str">
        <f t="shared" si="118"/>
        <v/>
      </c>
      <c r="KEL1" s="499" t="str">
        <f t="shared" si="118"/>
        <v/>
      </c>
      <c r="KEM1" s="499" t="str">
        <f t="shared" si="118"/>
        <v/>
      </c>
      <c r="KEN1" s="499" t="str">
        <f t="shared" si="118"/>
        <v/>
      </c>
      <c r="KEO1" s="499" t="str">
        <f t="shared" si="118"/>
        <v/>
      </c>
      <c r="KEP1" s="499" t="str">
        <f t="shared" si="118"/>
        <v/>
      </c>
      <c r="KEQ1" s="499" t="str">
        <f t="shared" si="118"/>
        <v/>
      </c>
      <c r="KER1" s="499" t="str">
        <f t="shared" si="118"/>
        <v/>
      </c>
      <c r="KES1" s="499" t="str">
        <f t="shared" si="118"/>
        <v/>
      </c>
      <c r="KET1" s="499" t="str">
        <f t="shared" si="118"/>
        <v/>
      </c>
      <c r="KEU1" s="499" t="str">
        <f t="shared" ref="KEU1:KHF1" si="119">IF(KEU13^2*KEU12=0,
"",
KEU13^2*KEU12)</f>
        <v/>
      </c>
      <c r="KEV1" s="499" t="str">
        <f t="shared" si="119"/>
        <v/>
      </c>
      <c r="KEW1" s="499" t="str">
        <f t="shared" si="119"/>
        <v/>
      </c>
      <c r="KEX1" s="499" t="str">
        <f t="shared" si="119"/>
        <v/>
      </c>
      <c r="KEY1" s="499" t="str">
        <f t="shared" si="119"/>
        <v/>
      </c>
      <c r="KEZ1" s="499" t="str">
        <f t="shared" si="119"/>
        <v/>
      </c>
      <c r="KFA1" s="499" t="str">
        <f t="shared" si="119"/>
        <v/>
      </c>
      <c r="KFB1" s="499" t="str">
        <f t="shared" si="119"/>
        <v/>
      </c>
      <c r="KFC1" s="499" t="str">
        <f t="shared" si="119"/>
        <v/>
      </c>
      <c r="KFD1" s="499" t="str">
        <f t="shared" si="119"/>
        <v/>
      </c>
      <c r="KFE1" s="499" t="str">
        <f t="shared" si="119"/>
        <v/>
      </c>
      <c r="KFF1" s="499" t="str">
        <f t="shared" si="119"/>
        <v/>
      </c>
      <c r="KFG1" s="499" t="str">
        <f t="shared" si="119"/>
        <v/>
      </c>
      <c r="KFH1" s="499" t="str">
        <f t="shared" si="119"/>
        <v/>
      </c>
      <c r="KFI1" s="499" t="str">
        <f t="shared" si="119"/>
        <v/>
      </c>
      <c r="KFJ1" s="499" t="str">
        <f t="shared" si="119"/>
        <v/>
      </c>
      <c r="KFK1" s="499" t="str">
        <f t="shared" si="119"/>
        <v/>
      </c>
      <c r="KFL1" s="499" t="str">
        <f t="shared" si="119"/>
        <v/>
      </c>
      <c r="KFM1" s="499" t="str">
        <f t="shared" si="119"/>
        <v/>
      </c>
      <c r="KFN1" s="499" t="str">
        <f t="shared" si="119"/>
        <v/>
      </c>
      <c r="KFO1" s="499" t="str">
        <f t="shared" si="119"/>
        <v/>
      </c>
      <c r="KFP1" s="499" t="str">
        <f t="shared" si="119"/>
        <v/>
      </c>
      <c r="KFQ1" s="499" t="str">
        <f t="shared" si="119"/>
        <v/>
      </c>
      <c r="KFR1" s="499" t="str">
        <f t="shared" si="119"/>
        <v/>
      </c>
      <c r="KFS1" s="499" t="str">
        <f t="shared" si="119"/>
        <v/>
      </c>
      <c r="KFT1" s="499" t="str">
        <f t="shared" si="119"/>
        <v/>
      </c>
      <c r="KFU1" s="499" t="str">
        <f t="shared" si="119"/>
        <v/>
      </c>
      <c r="KFV1" s="499" t="str">
        <f t="shared" si="119"/>
        <v/>
      </c>
      <c r="KFW1" s="499" t="str">
        <f t="shared" si="119"/>
        <v/>
      </c>
      <c r="KFX1" s="499" t="str">
        <f t="shared" si="119"/>
        <v/>
      </c>
      <c r="KFY1" s="499" t="str">
        <f t="shared" si="119"/>
        <v/>
      </c>
      <c r="KFZ1" s="499" t="str">
        <f t="shared" si="119"/>
        <v/>
      </c>
      <c r="KGA1" s="499" t="str">
        <f t="shared" si="119"/>
        <v/>
      </c>
      <c r="KGB1" s="499" t="str">
        <f t="shared" si="119"/>
        <v/>
      </c>
      <c r="KGC1" s="499" t="str">
        <f t="shared" si="119"/>
        <v/>
      </c>
      <c r="KGD1" s="499" t="str">
        <f t="shared" si="119"/>
        <v/>
      </c>
      <c r="KGE1" s="499" t="str">
        <f t="shared" si="119"/>
        <v/>
      </c>
      <c r="KGF1" s="499" t="str">
        <f t="shared" si="119"/>
        <v/>
      </c>
      <c r="KGG1" s="499" t="str">
        <f t="shared" si="119"/>
        <v/>
      </c>
      <c r="KGH1" s="499" t="str">
        <f t="shared" si="119"/>
        <v/>
      </c>
      <c r="KGI1" s="499" t="str">
        <f t="shared" si="119"/>
        <v/>
      </c>
      <c r="KGJ1" s="499" t="str">
        <f t="shared" si="119"/>
        <v/>
      </c>
      <c r="KGK1" s="499" t="str">
        <f t="shared" si="119"/>
        <v/>
      </c>
      <c r="KGL1" s="499" t="str">
        <f t="shared" si="119"/>
        <v/>
      </c>
      <c r="KGM1" s="499" t="str">
        <f t="shared" si="119"/>
        <v/>
      </c>
      <c r="KGN1" s="499" t="str">
        <f t="shared" si="119"/>
        <v/>
      </c>
      <c r="KGO1" s="499" t="str">
        <f t="shared" si="119"/>
        <v/>
      </c>
      <c r="KGP1" s="499" t="str">
        <f t="shared" si="119"/>
        <v/>
      </c>
      <c r="KGQ1" s="499" t="str">
        <f t="shared" si="119"/>
        <v/>
      </c>
      <c r="KGR1" s="499" t="str">
        <f t="shared" si="119"/>
        <v/>
      </c>
      <c r="KGS1" s="499" t="str">
        <f t="shared" si="119"/>
        <v/>
      </c>
      <c r="KGT1" s="499" t="str">
        <f t="shared" si="119"/>
        <v/>
      </c>
      <c r="KGU1" s="499" t="str">
        <f t="shared" si="119"/>
        <v/>
      </c>
      <c r="KGV1" s="499" t="str">
        <f t="shared" si="119"/>
        <v/>
      </c>
      <c r="KGW1" s="499" t="str">
        <f t="shared" si="119"/>
        <v/>
      </c>
      <c r="KGX1" s="499" t="str">
        <f t="shared" si="119"/>
        <v/>
      </c>
      <c r="KGY1" s="499" t="str">
        <f t="shared" si="119"/>
        <v/>
      </c>
      <c r="KGZ1" s="499" t="str">
        <f t="shared" si="119"/>
        <v/>
      </c>
      <c r="KHA1" s="499" t="str">
        <f t="shared" si="119"/>
        <v/>
      </c>
      <c r="KHB1" s="499" t="str">
        <f t="shared" si="119"/>
        <v/>
      </c>
      <c r="KHC1" s="499" t="str">
        <f t="shared" si="119"/>
        <v/>
      </c>
      <c r="KHD1" s="499" t="str">
        <f t="shared" si="119"/>
        <v/>
      </c>
      <c r="KHE1" s="499" t="str">
        <f t="shared" si="119"/>
        <v/>
      </c>
      <c r="KHF1" s="499" t="str">
        <f t="shared" si="119"/>
        <v/>
      </c>
      <c r="KHG1" s="499" t="str">
        <f t="shared" ref="KHG1:KJR1" si="120">IF(KHG13^2*KHG12=0,
"",
KHG13^2*KHG12)</f>
        <v/>
      </c>
      <c r="KHH1" s="499" t="str">
        <f t="shared" si="120"/>
        <v/>
      </c>
      <c r="KHI1" s="499" t="str">
        <f t="shared" si="120"/>
        <v/>
      </c>
      <c r="KHJ1" s="499" t="str">
        <f t="shared" si="120"/>
        <v/>
      </c>
      <c r="KHK1" s="499" t="str">
        <f t="shared" si="120"/>
        <v/>
      </c>
      <c r="KHL1" s="499" t="str">
        <f t="shared" si="120"/>
        <v/>
      </c>
      <c r="KHM1" s="499" t="str">
        <f t="shared" si="120"/>
        <v/>
      </c>
      <c r="KHN1" s="499" t="str">
        <f t="shared" si="120"/>
        <v/>
      </c>
      <c r="KHO1" s="499" t="str">
        <f t="shared" si="120"/>
        <v/>
      </c>
      <c r="KHP1" s="499" t="str">
        <f t="shared" si="120"/>
        <v/>
      </c>
      <c r="KHQ1" s="499" t="str">
        <f t="shared" si="120"/>
        <v/>
      </c>
      <c r="KHR1" s="499" t="str">
        <f t="shared" si="120"/>
        <v/>
      </c>
      <c r="KHS1" s="499" t="str">
        <f t="shared" si="120"/>
        <v/>
      </c>
      <c r="KHT1" s="499" t="str">
        <f t="shared" si="120"/>
        <v/>
      </c>
      <c r="KHU1" s="499" t="str">
        <f t="shared" si="120"/>
        <v/>
      </c>
      <c r="KHV1" s="499" t="str">
        <f t="shared" si="120"/>
        <v/>
      </c>
      <c r="KHW1" s="499" t="str">
        <f t="shared" si="120"/>
        <v/>
      </c>
      <c r="KHX1" s="499" t="str">
        <f t="shared" si="120"/>
        <v/>
      </c>
      <c r="KHY1" s="499" t="str">
        <f t="shared" si="120"/>
        <v/>
      </c>
      <c r="KHZ1" s="499" t="str">
        <f t="shared" si="120"/>
        <v/>
      </c>
      <c r="KIA1" s="499" t="str">
        <f t="shared" si="120"/>
        <v/>
      </c>
      <c r="KIB1" s="499" t="str">
        <f t="shared" si="120"/>
        <v/>
      </c>
      <c r="KIC1" s="499" t="str">
        <f t="shared" si="120"/>
        <v/>
      </c>
      <c r="KID1" s="499" t="str">
        <f t="shared" si="120"/>
        <v/>
      </c>
      <c r="KIE1" s="499" t="str">
        <f t="shared" si="120"/>
        <v/>
      </c>
      <c r="KIF1" s="499" t="str">
        <f t="shared" si="120"/>
        <v/>
      </c>
      <c r="KIG1" s="499" t="str">
        <f t="shared" si="120"/>
        <v/>
      </c>
      <c r="KIH1" s="499" t="str">
        <f t="shared" si="120"/>
        <v/>
      </c>
      <c r="KII1" s="499" t="str">
        <f t="shared" si="120"/>
        <v/>
      </c>
      <c r="KIJ1" s="499" t="str">
        <f t="shared" si="120"/>
        <v/>
      </c>
      <c r="KIK1" s="499" t="str">
        <f t="shared" si="120"/>
        <v/>
      </c>
      <c r="KIL1" s="499" t="str">
        <f t="shared" si="120"/>
        <v/>
      </c>
      <c r="KIM1" s="499" t="str">
        <f t="shared" si="120"/>
        <v/>
      </c>
      <c r="KIN1" s="499" t="str">
        <f t="shared" si="120"/>
        <v/>
      </c>
      <c r="KIO1" s="499" t="str">
        <f t="shared" si="120"/>
        <v/>
      </c>
      <c r="KIP1" s="499" t="str">
        <f t="shared" si="120"/>
        <v/>
      </c>
      <c r="KIQ1" s="499" t="str">
        <f t="shared" si="120"/>
        <v/>
      </c>
      <c r="KIR1" s="499" t="str">
        <f t="shared" si="120"/>
        <v/>
      </c>
      <c r="KIS1" s="499" t="str">
        <f t="shared" si="120"/>
        <v/>
      </c>
      <c r="KIT1" s="499" t="str">
        <f t="shared" si="120"/>
        <v/>
      </c>
      <c r="KIU1" s="499" t="str">
        <f t="shared" si="120"/>
        <v/>
      </c>
      <c r="KIV1" s="499" t="str">
        <f t="shared" si="120"/>
        <v/>
      </c>
      <c r="KIW1" s="499" t="str">
        <f t="shared" si="120"/>
        <v/>
      </c>
      <c r="KIX1" s="499" t="str">
        <f t="shared" si="120"/>
        <v/>
      </c>
      <c r="KIY1" s="499" t="str">
        <f t="shared" si="120"/>
        <v/>
      </c>
      <c r="KIZ1" s="499" t="str">
        <f t="shared" si="120"/>
        <v/>
      </c>
      <c r="KJA1" s="499" t="str">
        <f t="shared" si="120"/>
        <v/>
      </c>
      <c r="KJB1" s="499" t="str">
        <f t="shared" si="120"/>
        <v/>
      </c>
      <c r="KJC1" s="499" t="str">
        <f t="shared" si="120"/>
        <v/>
      </c>
      <c r="KJD1" s="499" t="str">
        <f t="shared" si="120"/>
        <v/>
      </c>
      <c r="KJE1" s="499" t="str">
        <f t="shared" si="120"/>
        <v/>
      </c>
      <c r="KJF1" s="499" t="str">
        <f t="shared" si="120"/>
        <v/>
      </c>
      <c r="KJG1" s="499" t="str">
        <f t="shared" si="120"/>
        <v/>
      </c>
      <c r="KJH1" s="499" t="str">
        <f t="shared" si="120"/>
        <v/>
      </c>
      <c r="KJI1" s="499" t="str">
        <f t="shared" si="120"/>
        <v/>
      </c>
      <c r="KJJ1" s="499" t="str">
        <f t="shared" si="120"/>
        <v/>
      </c>
      <c r="KJK1" s="499" t="str">
        <f t="shared" si="120"/>
        <v/>
      </c>
      <c r="KJL1" s="499" t="str">
        <f t="shared" si="120"/>
        <v/>
      </c>
      <c r="KJM1" s="499" t="str">
        <f t="shared" si="120"/>
        <v/>
      </c>
      <c r="KJN1" s="499" t="str">
        <f t="shared" si="120"/>
        <v/>
      </c>
      <c r="KJO1" s="499" t="str">
        <f t="shared" si="120"/>
        <v/>
      </c>
      <c r="KJP1" s="499" t="str">
        <f t="shared" si="120"/>
        <v/>
      </c>
      <c r="KJQ1" s="499" t="str">
        <f t="shared" si="120"/>
        <v/>
      </c>
      <c r="KJR1" s="499" t="str">
        <f t="shared" si="120"/>
        <v/>
      </c>
      <c r="KJS1" s="499" t="str">
        <f t="shared" ref="KJS1:KMD1" si="121">IF(KJS13^2*KJS12=0,
"",
KJS13^2*KJS12)</f>
        <v/>
      </c>
      <c r="KJT1" s="499" t="str">
        <f t="shared" si="121"/>
        <v/>
      </c>
      <c r="KJU1" s="499" t="str">
        <f t="shared" si="121"/>
        <v/>
      </c>
      <c r="KJV1" s="499" t="str">
        <f t="shared" si="121"/>
        <v/>
      </c>
      <c r="KJW1" s="499" t="str">
        <f t="shared" si="121"/>
        <v/>
      </c>
      <c r="KJX1" s="499" t="str">
        <f t="shared" si="121"/>
        <v/>
      </c>
      <c r="KJY1" s="499" t="str">
        <f t="shared" si="121"/>
        <v/>
      </c>
      <c r="KJZ1" s="499" t="str">
        <f t="shared" si="121"/>
        <v/>
      </c>
      <c r="KKA1" s="499" t="str">
        <f t="shared" si="121"/>
        <v/>
      </c>
      <c r="KKB1" s="499" t="str">
        <f t="shared" si="121"/>
        <v/>
      </c>
      <c r="KKC1" s="499" t="str">
        <f t="shared" si="121"/>
        <v/>
      </c>
      <c r="KKD1" s="499" t="str">
        <f t="shared" si="121"/>
        <v/>
      </c>
      <c r="KKE1" s="499" t="str">
        <f t="shared" si="121"/>
        <v/>
      </c>
      <c r="KKF1" s="499" t="str">
        <f t="shared" si="121"/>
        <v/>
      </c>
      <c r="KKG1" s="499" t="str">
        <f t="shared" si="121"/>
        <v/>
      </c>
      <c r="KKH1" s="499" t="str">
        <f t="shared" si="121"/>
        <v/>
      </c>
      <c r="KKI1" s="499" t="str">
        <f t="shared" si="121"/>
        <v/>
      </c>
      <c r="KKJ1" s="499" t="str">
        <f t="shared" si="121"/>
        <v/>
      </c>
      <c r="KKK1" s="499" t="str">
        <f t="shared" si="121"/>
        <v/>
      </c>
      <c r="KKL1" s="499" t="str">
        <f t="shared" si="121"/>
        <v/>
      </c>
      <c r="KKM1" s="499" t="str">
        <f t="shared" si="121"/>
        <v/>
      </c>
      <c r="KKN1" s="499" t="str">
        <f t="shared" si="121"/>
        <v/>
      </c>
      <c r="KKO1" s="499" t="str">
        <f t="shared" si="121"/>
        <v/>
      </c>
      <c r="KKP1" s="499" t="str">
        <f t="shared" si="121"/>
        <v/>
      </c>
      <c r="KKQ1" s="499" t="str">
        <f t="shared" si="121"/>
        <v/>
      </c>
      <c r="KKR1" s="499" t="str">
        <f t="shared" si="121"/>
        <v/>
      </c>
      <c r="KKS1" s="499" t="str">
        <f t="shared" si="121"/>
        <v/>
      </c>
      <c r="KKT1" s="499" t="str">
        <f t="shared" si="121"/>
        <v/>
      </c>
      <c r="KKU1" s="499" t="str">
        <f t="shared" si="121"/>
        <v/>
      </c>
      <c r="KKV1" s="499" t="str">
        <f t="shared" si="121"/>
        <v/>
      </c>
      <c r="KKW1" s="499" t="str">
        <f t="shared" si="121"/>
        <v/>
      </c>
      <c r="KKX1" s="499" t="str">
        <f t="shared" si="121"/>
        <v/>
      </c>
      <c r="KKY1" s="499" t="str">
        <f t="shared" si="121"/>
        <v/>
      </c>
      <c r="KKZ1" s="499" t="str">
        <f t="shared" si="121"/>
        <v/>
      </c>
      <c r="KLA1" s="499" t="str">
        <f t="shared" si="121"/>
        <v/>
      </c>
      <c r="KLB1" s="499" t="str">
        <f t="shared" si="121"/>
        <v/>
      </c>
      <c r="KLC1" s="499" t="str">
        <f t="shared" si="121"/>
        <v/>
      </c>
      <c r="KLD1" s="499" t="str">
        <f t="shared" si="121"/>
        <v/>
      </c>
      <c r="KLE1" s="499" t="str">
        <f t="shared" si="121"/>
        <v/>
      </c>
      <c r="KLF1" s="499" t="str">
        <f t="shared" si="121"/>
        <v/>
      </c>
      <c r="KLG1" s="499" t="str">
        <f t="shared" si="121"/>
        <v/>
      </c>
      <c r="KLH1" s="499" t="str">
        <f t="shared" si="121"/>
        <v/>
      </c>
      <c r="KLI1" s="499" t="str">
        <f t="shared" si="121"/>
        <v/>
      </c>
      <c r="KLJ1" s="499" t="str">
        <f t="shared" si="121"/>
        <v/>
      </c>
      <c r="KLK1" s="499" t="str">
        <f t="shared" si="121"/>
        <v/>
      </c>
      <c r="KLL1" s="499" t="str">
        <f t="shared" si="121"/>
        <v/>
      </c>
      <c r="KLM1" s="499" t="str">
        <f t="shared" si="121"/>
        <v/>
      </c>
      <c r="KLN1" s="499" t="str">
        <f t="shared" si="121"/>
        <v/>
      </c>
      <c r="KLO1" s="499" t="str">
        <f t="shared" si="121"/>
        <v/>
      </c>
      <c r="KLP1" s="499" t="str">
        <f t="shared" si="121"/>
        <v/>
      </c>
      <c r="KLQ1" s="499" t="str">
        <f t="shared" si="121"/>
        <v/>
      </c>
      <c r="KLR1" s="499" t="str">
        <f t="shared" si="121"/>
        <v/>
      </c>
      <c r="KLS1" s="499" t="str">
        <f t="shared" si="121"/>
        <v/>
      </c>
      <c r="KLT1" s="499" t="str">
        <f t="shared" si="121"/>
        <v/>
      </c>
      <c r="KLU1" s="499" t="str">
        <f t="shared" si="121"/>
        <v/>
      </c>
      <c r="KLV1" s="499" t="str">
        <f t="shared" si="121"/>
        <v/>
      </c>
      <c r="KLW1" s="499" t="str">
        <f t="shared" si="121"/>
        <v/>
      </c>
      <c r="KLX1" s="499" t="str">
        <f t="shared" si="121"/>
        <v/>
      </c>
      <c r="KLY1" s="499" t="str">
        <f t="shared" si="121"/>
        <v/>
      </c>
      <c r="KLZ1" s="499" t="str">
        <f t="shared" si="121"/>
        <v/>
      </c>
      <c r="KMA1" s="499" t="str">
        <f t="shared" si="121"/>
        <v/>
      </c>
      <c r="KMB1" s="499" t="str">
        <f t="shared" si="121"/>
        <v/>
      </c>
      <c r="KMC1" s="499" t="str">
        <f t="shared" si="121"/>
        <v/>
      </c>
      <c r="KMD1" s="499" t="str">
        <f t="shared" si="121"/>
        <v/>
      </c>
      <c r="KME1" s="499" t="str">
        <f t="shared" ref="KME1:KOP1" si="122">IF(KME13^2*KME12=0,
"",
KME13^2*KME12)</f>
        <v/>
      </c>
      <c r="KMF1" s="499" t="str">
        <f t="shared" si="122"/>
        <v/>
      </c>
      <c r="KMG1" s="499" t="str">
        <f t="shared" si="122"/>
        <v/>
      </c>
      <c r="KMH1" s="499" t="str">
        <f t="shared" si="122"/>
        <v/>
      </c>
      <c r="KMI1" s="499" t="str">
        <f t="shared" si="122"/>
        <v/>
      </c>
      <c r="KMJ1" s="499" t="str">
        <f t="shared" si="122"/>
        <v/>
      </c>
      <c r="KMK1" s="499" t="str">
        <f t="shared" si="122"/>
        <v/>
      </c>
      <c r="KML1" s="499" t="str">
        <f t="shared" si="122"/>
        <v/>
      </c>
      <c r="KMM1" s="499" t="str">
        <f t="shared" si="122"/>
        <v/>
      </c>
      <c r="KMN1" s="499" t="str">
        <f t="shared" si="122"/>
        <v/>
      </c>
      <c r="KMO1" s="499" t="str">
        <f t="shared" si="122"/>
        <v/>
      </c>
      <c r="KMP1" s="499" t="str">
        <f t="shared" si="122"/>
        <v/>
      </c>
      <c r="KMQ1" s="499" t="str">
        <f t="shared" si="122"/>
        <v/>
      </c>
      <c r="KMR1" s="499" t="str">
        <f t="shared" si="122"/>
        <v/>
      </c>
      <c r="KMS1" s="499" t="str">
        <f t="shared" si="122"/>
        <v/>
      </c>
      <c r="KMT1" s="499" t="str">
        <f t="shared" si="122"/>
        <v/>
      </c>
      <c r="KMU1" s="499" t="str">
        <f t="shared" si="122"/>
        <v/>
      </c>
      <c r="KMV1" s="499" t="str">
        <f t="shared" si="122"/>
        <v/>
      </c>
      <c r="KMW1" s="499" t="str">
        <f t="shared" si="122"/>
        <v/>
      </c>
      <c r="KMX1" s="499" t="str">
        <f t="shared" si="122"/>
        <v/>
      </c>
      <c r="KMY1" s="499" t="str">
        <f t="shared" si="122"/>
        <v/>
      </c>
      <c r="KMZ1" s="499" t="str">
        <f t="shared" si="122"/>
        <v/>
      </c>
      <c r="KNA1" s="499" t="str">
        <f t="shared" si="122"/>
        <v/>
      </c>
      <c r="KNB1" s="499" t="str">
        <f t="shared" si="122"/>
        <v/>
      </c>
      <c r="KNC1" s="499" t="str">
        <f t="shared" si="122"/>
        <v/>
      </c>
      <c r="KND1" s="499" t="str">
        <f t="shared" si="122"/>
        <v/>
      </c>
      <c r="KNE1" s="499" t="str">
        <f t="shared" si="122"/>
        <v/>
      </c>
      <c r="KNF1" s="499" t="str">
        <f t="shared" si="122"/>
        <v/>
      </c>
      <c r="KNG1" s="499" t="str">
        <f t="shared" si="122"/>
        <v/>
      </c>
      <c r="KNH1" s="499" t="str">
        <f t="shared" si="122"/>
        <v/>
      </c>
      <c r="KNI1" s="499" t="str">
        <f t="shared" si="122"/>
        <v/>
      </c>
      <c r="KNJ1" s="499" t="str">
        <f t="shared" si="122"/>
        <v/>
      </c>
      <c r="KNK1" s="499" t="str">
        <f t="shared" si="122"/>
        <v/>
      </c>
      <c r="KNL1" s="499" t="str">
        <f t="shared" si="122"/>
        <v/>
      </c>
      <c r="KNM1" s="499" t="str">
        <f t="shared" si="122"/>
        <v/>
      </c>
      <c r="KNN1" s="499" t="str">
        <f t="shared" si="122"/>
        <v/>
      </c>
      <c r="KNO1" s="499" t="str">
        <f t="shared" si="122"/>
        <v/>
      </c>
      <c r="KNP1" s="499" t="str">
        <f t="shared" si="122"/>
        <v/>
      </c>
      <c r="KNQ1" s="499" t="str">
        <f t="shared" si="122"/>
        <v/>
      </c>
      <c r="KNR1" s="499" t="str">
        <f t="shared" si="122"/>
        <v/>
      </c>
      <c r="KNS1" s="499" t="str">
        <f t="shared" si="122"/>
        <v/>
      </c>
      <c r="KNT1" s="499" t="str">
        <f t="shared" si="122"/>
        <v/>
      </c>
      <c r="KNU1" s="499" t="str">
        <f t="shared" si="122"/>
        <v/>
      </c>
      <c r="KNV1" s="499" t="str">
        <f t="shared" si="122"/>
        <v/>
      </c>
      <c r="KNW1" s="499" t="str">
        <f t="shared" si="122"/>
        <v/>
      </c>
      <c r="KNX1" s="499" t="str">
        <f t="shared" si="122"/>
        <v/>
      </c>
      <c r="KNY1" s="499" t="str">
        <f t="shared" si="122"/>
        <v/>
      </c>
      <c r="KNZ1" s="499" t="str">
        <f t="shared" si="122"/>
        <v/>
      </c>
      <c r="KOA1" s="499" t="str">
        <f t="shared" si="122"/>
        <v/>
      </c>
      <c r="KOB1" s="499" t="str">
        <f t="shared" si="122"/>
        <v/>
      </c>
      <c r="KOC1" s="499" t="str">
        <f t="shared" si="122"/>
        <v/>
      </c>
      <c r="KOD1" s="499" t="str">
        <f t="shared" si="122"/>
        <v/>
      </c>
      <c r="KOE1" s="499" t="str">
        <f t="shared" si="122"/>
        <v/>
      </c>
      <c r="KOF1" s="499" t="str">
        <f t="shared" si="122"/>
        <v/>
      </c>
      <c r="KOG1" s="499" t="str">
        <f t="shared" si="122"/>
        <v/>
      </c>
      <c r="KOH1" s="499" t="str">
        <f t="shared" si="122"/>
        <v/>
      </c>
      <c r="KOI1" s="499" t="str">
        <f t="shared" si="122"/>
        <v/>
      </c>
      <c r="KOJ1" s="499" t="str">
        <f t="shared" si="122"/>
        <v/>
      </c>
      <c r="KOK1" s="499" t="str">
        <f t="shared" si="122"/>
        <v/>
      </c>
      <c r="KOL1" s="499" t="str">
        <f t="shared" si="122"/>
        <v/>
      </c>
      <c r="KOM1" s="499" t="str">
        <f t="shared" si="122"/>
        <v/>
      </c>
      <c r="KON1" s="499" t="str">
        <f t="shared" si="122"/>
        <v/>
      </c>
      <c r="KOO1" s="499" t="str">
        <f t="shared" si="122"/>
        <v/>
      </c>
      <c r="KOP1" s="499" t="str">
        <f t="shared" si="122"/>
        <v/>
      </c>
      <c r="KOQ1" s="499" t="str">
        <f t="shared" ref="KOQ1:KRB1" si="123">IF(KOQ13^2*KOQ12=0,
"",
KOQ13^2*KOQ12)</f>
        <v/>
      </c>
      <c r="KOR1" s="499" t="str">
        <f t="shared" si="123"/>
        <v/>
      </c>
      <c r="KOS1" s="499" t="str">
        <f t="shared" si="123"/>
        <v/>
      </c>
      <c r="KOT1" s="499" t="str">
        <f t="shared" si="123"/>
        <v/>
      </c>
      <c r="KOU1" s="499" t="str">
        <f t="shared" si="123"/>
        <v/>
      </c>
      <c r="KOV1" s="499" t="str">
        <f t="shared" si="123"/>
        <v/>
      </c>
      <c r="KOW1" s="499" t="str">
        <f t="shared" si="123"/>
        <v/>
      </c>
      <c r="KOX1" s="499" t="str">
        <f t="shared" si="123"/>
        <v/>
      </c>
      <c r="KOY1" s="499" t="str">
        <f t="shared" si="123"/>
        <v/>
      </c>
      <c r="KOZ1" s="499" t="str">
        <f t="shared" si="123"/>
        <v/>
      </c>
      <c r="KPA1" s="499" t="str">
        <f t="shared" si="123"/>
        <v/>
      </c>
      <c r="KPB1" s="499" t="str">
        <f t="shared" si="123"/>
        <v/>
      </c>
      <c r="KPC1" s="499" t="str">
        <f t="shared" si="123"/>
        <v/>
      </c>
      <c r="KPD1" s="499" t="str">
        <f t="shared" si="123"/>
        <v/>
      </c>
      <c r="KPE1" s="499" t="str">
        <f t="shared" si="123"/>
        <v/>
      </c>
      <c r="KPF1" s="499" t="str">
        <f t="shared" si="123"/>
        <v/>
      </c>
      <c r="KPG1" s="499" t="str">
        <f t="shared" si="123"/>
        <v/>
      </c>
      <c r="KPH1" s="499" t="str">
        <f t="shared" si="123"/>
        <v/>
      </c>
      <c r="KPI1" s="499" t="str">
        <f t="shared" si="123"/>
        <v/>
      </c>
      <c r="KPJ1" s="499" t="str">
        <f t="shared" si="123"/>
        <v/>
      </c>
      <c r="KPK1" s="499" t="str">
        <f t="shared" si="123"/>
        <v/>
      </c>
      <c r="KPL1" s="499" t="str">
        <f t="shared" si="123"/>
        <v/>
      </c>
      <c r="KPM1" s="499" t="str">
        <f t="shared" si="123"/>
        <v/>
      </c>
      <c r="KPN1" s="499" t="str">
        <f t="shared" si="123"/>
        <v/>
      </c>
      <c r="KPO1" s="499" t="str">
        <f t="shared" si="123"/>
        <v/>
      </c>
      <c r="KPP1" s="499" t="str">
        <f t="shared" si="123"/>
        <v/>
      </c>
      <c r="KPQ1" s="499" t="str">
        <f t="shared" si="123"/>
        <v/>
      </c>
      <c r="KPR1" s="499" t="str">
        <f t="shared" si="123"/>
        <v/>
      </c>
      <c r="KPS1" s="499" t="str">
        <f t="shared" si="123"/>
        <v/>
      </c>
      <c r="KPT1" s="499" t="str">
        <f t="shared" si="123"/>
        <v/>
      </c>
      <c r="KPU1" s="499" t="str">
        <f t="shared" si="123"/>
        <v/>
      </c>
      <c r="KPV1" s="499" t="str">
        <f t="shared" si="123"/>
        <v/>
      </c>
      <c r="KPW1" s="499" t="str">
        <f t="shared" si="123"/>
        <v/>
      </c>
      <c r="KPX1" s="499" t="str">
        <f t="shared" si="123"/>
        <v/>
      </c>
      <c r="KPY1" s="499" t="str">
        <f t="shared" si="123"/>
        <v/>
      </c>
      <c r="KPZ1" s="499" t="str">
        <f t="shared" si="123"/>
        <v/>
      </c>
      <c r="KQA1" s="499" t="str">
        <f t="shared" si="123"/>
        <v/>
      </c>
      <c r="KQB1" s="499" t="str">
        <f t="shared" si="123"/>
        <v/>
      </c>
      <c r="KQC1" s="499" t="str">
        <f t="shared" si="123"/>
        <v/>
      </c>
      <c r="KQD1" s="499" t="str">
        <f t="shared" si="123"/>
        <v/>
      </c>
      <c r="KQE1" s="499" t="str">
        <f t="shared" si="123"/>
        <v/>
      </c>
      <c r="KQF1" s="499" t="str">
        <f t="shared" si="123"/>
        <v/>
      </c>
      <c r="KQG1" s="499" t="str">
        <f t="shared" si="123"/>
        <v/>
      </c>
      <c r="KQH1" s="499" t="str">
        <f t="shared" si="123"/>
        <v/>
      </c>
      <c r="KQI1" s="499" t="str">
        <f t="shared" si="123"/>
        <v/>
      </c>
      <c r="KQJ1" s="499" t="str">
        <f t="shared" si="123"/>
        <v/>
      </c>
      <c r="KQK1" s="499" t="str">
        <f t="shared" si="123"/>
        <v/>
      </c>
      <c r="KQL1" s="499" t="str">
        <f t="shared" si="123"/>
        <v/>
      </c>
      <c r="KQM1" s="499" t="str">
        <f t="shared" si="123"/>
        <v/>
      </c>
      <c r="KQN1" s="499" t="str">
        <f t="shared" si="123"/>
        <v/>
      </c>
      <c r="KQO1" s="499" t="str">
        <f t="shared" si="123"/>
        <v/>
      </c>
      <c r="KQP1" s="499" t="str">
        <f t="shared" si="123"/>
        <v/>
      </c>
      <c r="KQQ1" s="499" t="str">
        <f t="shared" si="123"/>
        <v/>
      </c>
      <c r="KQR1" s="499" t="str">
        <f t="shared" si="123"/>
        <v/>
      </c>
      <c r="KQS1" s="499" t="str">
        <f t="shared" si="123"/>
        <v/>
      </c>
      <c r="KQT1" s="499" t="str">
        <f t="shared" si="123"/>
        <v/>
      </c>
      <c r="KQU1" s="499" t="str">
        <f t="shared" si="123"/>
        <v/>
      </c>
      <c r="KQV1" s="499" t="str">
        <f t="shared" si="123"/>
        <v/>
      </c>
      <c r="KQW1" s="499" t="str">
        <f t="shared" si="123"/>
        <v/>
      </c>
      <c r="KQX1" s="499" t="str">
        <f t="shared" si="123"/>
        <v/>
      </c>
      <c r="KQY1" s="499" t="str">
        <f t="shared" si="123"/>
        <v/>
      </c>
      <c r="KQZ1" s="499" t="str">
        <f t="shared" si="123"/>
        <v/>
      </c>
      <c r="KRA1" s="499" t="str">
        <f t="shared" si="123"/>
        <v/>
      </c>
      <c r="KRB1" s="499" t="str">
        <f t="shared" si="123"/>
        <v/>
      </c>
      <c r="KRC1" s="499" t="str">
        <f t="shared" ref="KRC1:KTN1" si="124">IF(KRC13^2*KRC12=0,
"",
KRC13^2*KRC12)</f>
        <v/>
      </c>
      <c r="KRD1" s="499" t="str">
        <f t="shared" si="124"/>
        <v/>
      </c>
      <c r="KRE1" s="499" t="str">
        <f t="shared" si="124"/>
        <v/>
      </c>
      <c r="KRF1" s="499" t="str">
        <f t="shared" si="124"/>
        <v/>
      </c>
      <c r="KRG1" s="499" t="str">
        <f t="shared" si="124"/>
        <v/>
      </c>
      <c r="KRH1" s="499" t="str">
        <f t="shared" si="124"/>
        <v/>
      </c>
      <c r="KRI1" s="499" t="str">
        <f t="shared" si="124"/>
        <v/>
      </c>
      <c r="KRJ1" s="499" t="str">
        <f t="shared" si="124"/>
        <v/>
      </c>
      <c r="KRK1" s="499" t="str">
        <f t="shared" si="124"/>
        <v/>
      </c>
      <c r="KRL1" s="499" t="str">
        <f t="shared" si="124"/>
        <v/>
      </c>
      <c r="KRM1" s="499" t="str">
        <f t="shared" si="124"/>
        <v/>
      </c>
      <c r="KRN1" s="499" t="str">
        <f t="shared" si="124"/>
        <v/>
      </c>
      <c r="KRO1" s="499" t="str">
        <f t="shared" si="124"/>
        <v/>
      </c>
      <c r="KRP1" s="499" t="str">
        <f t="shared" si="124"/>
        <v/>
      </c>
      <c r="KRQ1" s="499" t="str">
        <f t="shared" si="124"/>
        <v/>
      </c>
      <c r="KRR1" s="499" t="str">
        <f t="shared" si="124"/>
        <v/>
      </c>
      <c r="KRS1" s="499" t="str">
        <f t="shared" si="124"/>
        <v/>
      </c>
      <c r="KRT1" s="499" t="str">
        <f t="shared" si="124"/>
        <v/>
      </c>
      <c r="KRU1" s="499" t="str">
        <f t="shared" si="124"/>
        <v/>
      </c>
      <c r="KRV1" s="499" t="str">
        <f t="shared" si="124"/>
        <v/>
      </c>
      <c r="KRW1" s="499" t="str">
        <f t="shared" si="124"/>
        <v/>
      </c>
      <c r="KRX1" s="499" t="str">
        <f t="shared" si="124"/>
        <v/>
      </c>
      <c r="KRY1" s="499" t="str">
        <f t="shared" si="124"/>
        <v/>
      </c>
      <c r="KRZ1" s="499" t="str">
        <f t="shared" si="124"/>
        <v/>
      </c>
      <c r="KSA1" s="499" t="str">
        <f t="shared" si="124"/>
        <v/>
      </c>
      <c r="KSB1" s="499" t="str">
        <f t="shared" si="124"/>
        <v/>
      </c>
      <c r="KSC1" s="499" t="str">
        <f t="shared" si="124"/>
        <v/>
      </c>
      <c r="KSD1" s="499" t="str">
        <f t="shared" si="124"/>
        <v/>
      </c>
      <c r="KSE1" s="499" t="str">
        <f t="shared" si="124"/>
        <v/>
      </c>
      <c r="KSF1" s="499" t="str">
        <f t="shared" si="124"/>
        <v/>
      </c>
      <c r="KSG1" s="499" t="str">
        <f t="shared" si="124"/>
        <v/>
      </c>
      <c r="KSH1" s="499" t="str">
        <f t="shared" si="124"/>
        <v/>
      </c>
      <c r="KSI1" s="499" t="str">
        <f t="shared" si="124"/>
        <v/>
      </c>
      <c r="KSJ1" s="499" t="str">
        <f t="shared" si="124"/>
        <v/>
      </c>
      <c r="KSK1" s="499" t="str">
        <f t="shared" si="124"/>
        <v/>
      </c>
      <c r="KSL1" s="499" t="str">
        <f t="shared" si="124"/>
        <v/>
      </c>
      <c r="KSM1" s="499" t="str">
        <f t="shared" si="124"/>
        <v/>
      </c>
      <c r="KSN1" s="499" t="str">
        <f t="shared" si="124"/>
        <v/>
      </c>
      <c r="KSO1" s="499" t="str">
        <f t="shared" si="124"/>
        <v/>
      </c>
      <c r="KSP1" s="499" t="str">
        <f t="shared" si="124"/>
        <v/>
      </c>
      <c r="KSQ1" s="499" t="str">
        <f t="shared" si="124"/>
        <v/>
      </c>
      <c r="KSR1" s="499" t="str">
        <f t="shared" si="124"/>
        <v/>
      </c>
      <c r="KSS1" s="499" t="str">
        <f t="shared" si="124"/>
        <v/>
      </c>
      <c r="KST1" s="499" t="str">
        <f t="shared" si="124"/>
        <v/>
      </c>
      <c r="KSU1" s="499" t="str">
        <f t="shared" si="124"/>
        <v/>
      </c>
      <c r="KSV1" s="499" t="str">
        <f t="shared" si="124"/>
        <v/>
      </c>
      <c r="KSW1" s="499" t="str">
        <f t="shared" si="124"/>
        <v/>
      </c>
      <c r="KSX1" s="499" t="str">
        <f t="shared" si="124"/>
        <v/>
      </c>
      <c r="KSY1" s="499" t="str">
        <f t="shared" si="124"/>
        <v/>
      </c>
      <c r="KSZ1" s="499" t="str">
        <f t="shared" si="124"/>
        <v/>
      </c>
      <c r="KTA1" s="499" t="str">
        <f t="shared" si="124"/>
        <v/>
      </c>
      <c r="KTB1" s="499" t="str">
        <f t="shared" si="124"/>
        <v/>
      </c>
      <c r="KTC1" s="499" t="str">
        <f t="shared" si="124"/>
        <v/>
      </c>
      <c r="KTD1" s="499" t="str">
        <f t="shared" si="124"/>
        <v/>
      </c>
      <c r="KTE1" s="499" t="str">
        <f t="shared" si="124"/>
        <v/>
      </c>
      <c r="KTF1" s="499" t="str">
        <f t="shared" si="124"/>
        <v/>
      </c>
      <c r="KTG1" s="499" t="str">
        <f t="shared" si="124"/>
        <v/>
      </c>
      <c r="KTH1" s="499" t="str">
        <f t="shared" si="124"/>
        <v/>
      </c>
      <c r="KTI1" s="499" t="str">
        <f t="shared" si="124"/>
        <v/>
      </c>
      <c r="KTJ1" s="499" t="str">
        <f t="shared" si="124"/>
        <v/>
      </c>
      <c r="KTK1" s="499" t="str">
        <f t="shared" si="124"/>
        <v/>
      </c>
      <c r="KTL1" s="499" t="str">
        <f t="shared" si="124"/>
        <v/>
      </c>
      <c r="KTM1" s="499" t="str">
        <f t="shared" si="124"/>
        <v/>
      </c>
      <c r="KTN1" s="499" t="str">
        <f t="shared" si="124"/>
        <v/>
      </c>
      <c r="KTO1" s="499" t="str">
        <f t="shared" ref="KTO1:KVZ1" si="125">IF(KTO13^2*KTO12=0,
"",
KTO13^2*KTO12)</f>
        <v/>
      </c>
      <c r="KTP1" s="499" t="str">
        <f t="shared" si="125"/>
        <v/>
      </c>
      <c r="KTQ1" s="499" t="str">
        <f t="shared" si="125"/>
        <v/>
      </c>
      <c r="KTR1" s="499" t="str">
        <f t="shared" si="125"/>
        <v/>
      </c>
      <c r="KTS1" s="499" t="str">
        <f t="shared" si="125"/>
        <v/>
      </c>
      <c r="KTT1" s="499" t="str">
        <f t="shared" si="125"/>
        <v/>
      </c>
      <c r="KTU1" s="499" t="str">
        <f t="shared" si="125"/>
        <v/>
      </c>
      <c r="KTV1" s="499" t="str">
        <f t="shared" si="125"/>
        <v/>
      </c>
      <c r="KTW1" s="499" t="str">
        <f t="shared" si="125"/>
        <v/>
      </c>
      <c r="KTX1" s="499" t="str">
        <f t="shared" si="125"/>
        <v/>
      </c>
      <c r="KTY1" s="499" t="str">
        <f t="shared" si="125"/>
        <v/>
      </c>
      <c r="KTZ1" s="499" t="str">
        <f t="shared" si="125"/>
        <v/>
      </c>
      <c r="KUA1" s="499" t="str">
        <f t="shared" si="125"/>
        <v/>
      </c>
      <c r="KUB1" s="499" t="str">
        <f t="shared" si="125"/>
        <v/>
      </c>
      <c r="KUC1" s="499" t="str">
        <f t="shared" si="125"/>
        <v/>
      </c>
      <c r="KUD1" s="499" t="str">
        <f t="shared" si="125"/>
        <v/>
      </c>
      <c r="KUE1" s="499" t="str">
        <f t="shared" si="125"/>
        <v/>
      </c>
      <c r="KUF1" s="499" t="str">
        <f t="shared" si="125"/>
        <v/>
      </c>
      <c r="KUG1" s="499" t="str">
        <f t="shared" si="125"/>
        <v/>
      </c>
      <c r="KUH1" s="499" t="str">
        <f t="shared" si="125"/>
        <v/>
      </c>
      <c r="KUI1" s="499" t="str">
        <f t="shared" si="125"/>
        <v/>
      </c>
      <c r="KUJ1" s="499" t="str">
        <f t="shared" si="125"/>
        <v/>
      </c>
      <c r="KUK1" s="499" t="str">
        <f t="shared" si="125"/>
        <v/>
      </c>
      <c r="KUL1" s="499" t="str">
        <f t="shared" si="125"/>
        <v/>
      </c>
      <c r="KUM1" s="499" t="str">
        <f t="shared" si="125"/>
        <v/>
      </c>
      <c r="KUN1" s="499" t="str">
        <f t="shared" si="125"/>
        <v/>
      </c>
      <c r="KUO1" s="499" t="str">
        <f t="shared" si="125"/>
        <v/>
      </c>
      <c r="KUP1" s="499" t="str">
        <f t="shared" si="125"/>
        <v/>
      </c>
      <c r="KUQ1" s="499" t="str">
        <f t="shared" si="125"/>
        <v/>
      </c>
      <c r="KUR1" s="499" t="str">
        <f t="shared" si="125"/>
        <v/>
      </c>
      <c r="KUS1" s="499" t="str">
        <f t="shared" si="125"/>
        <v/>
      </c>
      <c r="KUT1" s="499" t="str">
        <f t="shared" si="125"/>
        <v/>
      </c>
      <c r="KUU1" s="499" t="str">
        <f t="shared" si="125"/>
        <v/>
      </c>
      <c r="KUV1" s="499" t="str">
        <f t="shared" si="125"/>
        <v/>
      </c>
      <c r="KUW1" s="499" t="str">
        <f t="shared" si="125"/>
        <v/>
      </c>
      <c r="KUX1" s="499" t="str">
        <f t="shared" si="125"/>
        <v/>
      </c>
      <c r="KUY1" s="499" t="str">
        <f t="shared" si="125"/>
        <v/>
      </c>
      <c r="KUZ1" s="499" t="str">
        <f t="shared" si="125"/>
        <v/>
      </c>
      <c r="KVA1" s="499" t="str">
        <f t="shared" si="125"/>
        <v/>
      </c>
      <c r="KVB1" s="499" t="str">
        <f t="shared" si="125"/>
        <v/>
      </c>
      <c r="KVC1" s="499" t="str">
        <f t="shared" si="125"/>
        <v/>
      </c>
      <c r="KVD1" s="499" t="str">
        <f t="shared" si="125"/>
        <v/>
      </c>
      <c r="KVE1" s="499" t="str">
        <f t="shared" si="125"/>
        <v/>
      </c>
      <c r="KVF1" s="499" t="str">
        <f t="shared" si="125"/>
        <v/>
      </c>
      <c r="KVG1" s="499" t="str">
        <f t="shared" si="125"/>
        <v/>
      </c>
      <c r="KVH1" s="499" t="str">
        <f t="shared" si="125"/>
        <v/>
      </c>
      <c r="KVI1" s="499" t="str">
        <f t="shared" si="125"/>
        <v/>
      </c>
      <c r="KVJ1" s="499" t="str">
        <f t="shared" si="125"/>
        <v/>
      </c>
      <c r="KVK1" s="499" t="str">
        <f t="shared" si="125"/>
        <v/>
      </c>
      <c r="KVL1" s="499" t="str">
        <f t="shared" si="125"/>
        <v/>
      </c>
      <c r="KVM1" s="499" t="str">
        <f t="shared" si="125"/>
        <v/>
      </c>
      <c r="KVN1" s="499" t="str">
        <f t="shared" si="125"/>
        <v/>
      </c>
      <c r="KVO1" s="499" t="str">
        <f t="shared" si="125"/>
        <v/>
      </c>
      <c r="KVP1" s="499" t="str">
        <f t="shared" si="125"/>
        <v/>
      </c>
      <c r="KVQ1" s="499" t="str">
        <f t="shared" si="125"/>
        <v/>
      </c>
      <c r="KVR1" s="499" t="str">
        <f t="shared" si="125"/>
        <v/>
      </c>
      <c r="KVS1" s="499" t="str">
        <f t="shared" si="125"/>
        <v/>
      </c>
      <c r="KVT1" s="499" t="str">
        <f t="shared" si="125"/>
        <v/>
      </c>
      <c r="KVU1" s="499" t="str">
        <f t="shared" si="125"/>
        <v/>
      </c>
      <c r="KVV1" s="499" t="str">
        <f t="shared" si="125"/>
        <v/>
      </c>
      <c r="KVW1" s="499" t="str">
        <f t="shared" si="125"/>
        <v/>
      </c>
      <c r="KVX1" s="499" t="str">
        <f t="shared" si="125"/>
        <v/>
      </c>
      <c r="KVY1" s="499" t="str">
        <f t="shared" si="125"/>
        <v/>
      </c>
      <c r="KVZ1" s="499" t="str">
        <f t="shared" si="125"/>
        <v/>
      </c>
      <c r="KWA1" s="499" t="str">
        <f t="shared" ref="KWA1:KYL1" si="126">IF(KWA13^2*KWA12=0,
"",
KWA13^2*KWA12)</f>
        <v/>
      </c>
      <c r="KWB1" s="499" t="str">
        <f t="shared" si="126"/>
        <v/>
      </c>
      <c r="KWC1" s="499" t="str">
        <f t="shared" si="126"/>
        <v/>
      </c>
      <c r="KWD1" s="499" t="str">
        <f t="shared" si="126"/>
        <v/>
      </c>
      <c r="KWE1" s="499" t="str">
        <f t="shared" si="126"/>
        <v/>
      </c>
      <c r="KWF1" s="499" t="str">
        <f t="shared" si="126"/>
        <v/>
      </c>
      <c r="KWG1" s="499" t="str">
        <f t="shared" si="126"/>
        <v/>
      </c>
      <c r="KWH1" s="499" t="str">
        <f t="shared" si="126"/>
        <v/>
      </c>
      <c r="KWI1" s="499" t="str">
        <f t="shared" si="126"/>
        <v/>
      </c>
      <c r="KWJ1" s="499" t="str">
        <f t="shared" si="126"/>
        <v/>
      </c>
      <c r="KWK1" s="499" t="str">
        <f t="shared" si="126"/>
        <v/>
      </c>
      <c r="KWL1" s="499" t="str">
        <f t="shared" si="126"/>
        <v/>
      </c>
      <c r="KWM1" s="499" t="str">
        <f t="shared" si="126"/>
        <v/>
      </c>
      <c r="KWN1" s="499" t="str">
        <f t="shared" si="126"/>
        <v/>
      </c>
      <c r="KWO1" s="499" t="str">
        <f t="shared" si="126"/>
        <v/>
      </c>
      <c r="KWP1" s="499" t="str">
        <f t="shared" si="126"/>
        <v/>
      </c>
      <c r="KWQ1" s="499" t="str">
        <f t="shared" si="126"/>
        <v/>
      </c>
      <c r="KWR1" s="499" t="str">
        <f t="shared" si="126"/>
        <v/>
      </c>
      <c r="KWS1" s="499" t="str">
        <f t="shared" si="126"/>
        <v/>
      </c>
      <c r="KWT1" s="499" t="str">
        <f t="shared" si="126"/>
        <v/>
      </c>
      <c r="KWU1" s="499" t="str">
        <f t="shared" si="126"/>
        <v/>
      </c>
      <c r="KWV1" s="499" t="str">
        <f t="shared" si="126"/>
        <v/>
      </c>
      <c r="KWW1" s="499" t="str">
        <f t="shared" si="126"/>
        <v/>
      </c>
      <c r="KWX1" s="499" t="str">
        <f t="shared" si="126"/>
        <v/>
      </c>
      <c r="KWY1" s="499" t="str">
        <f t="shared" si="126"/>
        <v/>
      </c>
      <c r="KWZ1" s="499" t="str">
        <f t="shared" si="126"/>
        <v/>
      </c>
      <c r="KXA1" s="499" t="str">
        <f t="shared" si="126"/>
        <v/>
      </c>
      <c r="KXB1" s="499" t="str">
        <f t="shared" si="126"/>
        <v/>
      </c>
      <c r="KXC1" s="499" t="str">
        <f t="shared" si="126"/>
        <v/>
      </c>
      <c r="KXD1" s="499" t="str">
        <f t="shared" si="126"/>
        <v/>
      </c>
      <c r="KXE1" s="499" t="str">
        <f t="shared" si="126"/>
        <v/>
      </c>
      <c r="KXF1" s="499" t="str">
        <f t="shared" si="126"/>
        <v/>
      </c>
      <c r="KXG1" s="499" t="str">
        <f t="shared" si="126"/>
        <v/>
      </c>
      <c r="KXH1" s="499" t="str">
        <f t="shared" si="126"/>
        <v/>
      </c>
      <c r="KXI1" s="499" t="str">
        <f t="shared" si="126"/>
        <v/>
      </c>
      <c r="KXJ1" s="499" t="str">
        <f t="shared" si="126"/>
        <v/>
      </c>
      <c r="KXK1" s="499" t="str">
        <f t="shared" si="126"/>
        <v/>
      </c>
      <c r="KXL1" s="499" t="str">
        <f t="shared" si="126"/>
        <v/>
      </c>
      <c r="KXM1" s="499" t="str">
        <f t="shared" si="126"/>
        <v/>
      </c>
      <c r="KXN1" s="499" t="str">
        <f t="shared" si="126"/>
        <v/>
      </c>
      <c r="KXO1" s="499" t="str">
        <f t="shared" si="126"/>
        <v/>
      </c>
      <c r="KXP1" s="499" t="str">
        <f t="shared" si="126"/>
        <v/>
      </c>
      <c r="KXQ1" s="499" t="str">
        <f t="shared" si="126"/>
        <v/>
      </c>
      <c r="KXR1" s="499" t="str">
        <f t="shared" si="126"/>
        <v/>
      </c>
      <c r="KXS1" s="499" t="str">
        <f t="shared" si="126"/>
        <v/>
      </c>
      <c r="KXT1" s="499" t="str">
        <f t="shared" si="126"/>
        <v/>
      </c>
      <c r="KXU1" s="499" t="str">
        <f t="shared" si="126"/>
        <v/>
      </c>
      <c r="KXV1" s="499" t="str">
        <f t="shared" si="126"/>
        <v/>
      </c>
      <c r="KXW1" s="499" t="str">
        <f t="shared" si="126"/>
        <v/>
      </c>
      <c r="KXX1" s="499" t="str">
        <f t="shared" si="126"/>
        <v/>
      </c>
      <c r="KXY1" s="499" t="str">
        <f t="shared" si="126"/>
        <v/>
      </c>
      <c r="KXZ1" s="499" t="str">
        <f t="shared" si="126"/>
        <v/>
      </c>
      <c r="KYA1" s="499" t="str">
        <f t="shared" si="126"/>
        <v/>
      </c>
      <c r="KYB1" s="499" t="str">
        <f t="shared" si="126"/>
        <v/>
      </c>
      <c r="KYC1" s="499" t="str">
        <f t="shared" si="126"/>
        <v/>
      </c>
      <c r="KYD1" s="499" t="str">
        <f t="shared" si="126"/>
        <v/>
      </c>
      <c r="KYE1" s="499" t="str">
        <f t="shared" si="126"/>
        <v/>
      </c>
      <c r="KYF1" s="499" t="str">
        <f t="shared" si="126"/>
        <v/>
      </c>
      <c r="KYG1" s="499" t="str">
        <f t="shared" si="126"/>
        <v/>
      </c>
      <c r="KYH1" s="499" t="str">
        <f t="shared" si="126"/>
        <v/>
      </c>
      <c r="KYI1" s="499" t="str">
        <f t="shared" si="126"/>
        <v/>
      </c>
      <c r="KYJ1" s="499" t="str">
        <f t="shared" si="126"/>
        <v/>
      </c>
      <c r="KYK1" s="499" t="str">
        <f t="shared" si="126"/>
        <v/>
      </c>
      <c r="KYL1" s="499" t="str">
        <f t="shared" si="126"/>
        <v/>
      </c>
      <c r="KYM1" s="499" t="str">
        <f t="shared" ref="KYM1:LAX1" si="127">IF(KYM13^2*KYM12=0,
"",
KYM13^2*KYM12)</f>
        <v/>
      </c>
      <c r="KYN1" s="499" t="str">
        <f t="shared" si="127"/>
        <v/>
      </c>
      <c r="KYO1" s="499" t="str">
        <f t="shared" si="127"/>
        <v/>
      </c>
      <c r="KYP1" s="499" t="str">
        <f t="shared" si="127"/>
        <v/>
      </c>
      <c r="KYQ1" s="499" t="str">
        <f t="shared" si="127"/>
        <v/>
      </c>
      <c r="KYR1" s="499" t="str">
        <f t="shared" si="127"/>
        <v/>
      </c>
      <c r="KYS1" s="499" t="str">
        <f t="shared" si="127"/>
        <v/>
      </c>
      <c r="KYT1" s="499" t="str">
        <f t="shared" si="127"/>
        <v/>
      </c>
      <c r="KYU1" s="499" t="str">
        <f t="shared" si="127"/>
        <v/>
      </c>
      <c r="KYV1" s="499" t="str">
        <f t="shared" si="127"/>
        <v/>
      </c>
      <c r="KYW1" s="499" t="str">
        <f t="shared" si="127"/>
        <v/>
      </c>
      <c r="KYX1" s="499" t="str">
        <f t="shared" si="127"/>
        <v/>
      </c>
      <c r="KYY1" s="499" t="str">
        <f t="shared" si="127"/>
        <v/>
      </c>
      <c r="KYZ1" s="499" t="str">
        <f t="shared" si="127"/>
        <v/>
      </c>
      <c r="KZA1" s="499" t="str">
        <f t="shared" si="127"/>
        <v/>
      </c>
      <c r="KZB1" s="499" t="str">
        <f t="shared" si="127"/>
        <v/>
      </c>
      <c r="KZC1" s="499" t="str">
        <f t="shared" si="127"/>
        <v/>
      </c>
      <c r="KZD1" s="499" t="str">
        <f t="shared" si="127"/>
        <v/>
      </c>
      <c r="KZE1" s="499" t="str">
        <f t="shared" si="127"/>
        <v/>
      </c>
      <c r="KZF1" s="499" t="str">
        <f t="shared" si="127"/>
        <v/>
      </c>
      <c r="KZG1" s="499" t="str">
        <f t="shared" si="127"/>
        <v/>
      </c>
      <c r="KZH1" s="499" t="str">
        <f t="shared" si="127"/>
        <v/>
      </c>
      <c r="KZI1" s="499" t="str">
        <f t="shared" si="127"/>
        <v/>
      </c>
      <c r="KZJ1" s="499" t="str">
        <f t="shared" si="127"/>
        <v/>
      </c>
      <c r="KZK1" s="499" t="str">
        <f t="shared" si="127"/>
        <v/>
      </c>
      <c r="KZL1" s="499" t="str">
        <f t="shared" si="127"/>
        <v/>
      </c>
      <c r="KZM1" s="499" t="str">
        <f t="shared" si="127"/>
        <v/>
      </c>
      <c r="KZN1" s="499" t="str">
        <f t="shared" si="127"/>
        <v/>
      </c>
      <c r="KZO1" s="499" t="str">
        <f t="shared" si="127"/>
        <v/>
      </c>
      <c r="KZP1" s="499" t="str">
        <f t="shared" si="127"/>
        <v/>
      </c>
      <c r="KZQ1" s="499" t="str">
        <f t="shared" si="127"/>
        <v/>
      </c>
      <c r="KZR1" s="499" t="str">
        <f t="shared" si="127"/>
        <v/>
      </c>
      <c r="KZS1" s="499" t="str">
        <f t="shared" si="127"/>
        <v/>
      </c>
      <c r="KZT1" s="499" t="str">
        <f t="shared" si="127"/>
        <v/>
      </c>
      <c r="KZU1" s="499" t="str">
        <f t="shared" si="127"/>
        <v/>
      </c>
      <c r="KZV1" s="499" t="str">
        <f t="shared" si="127"/>
        <v/>
      </c>
      <c r="KZW1" s="499" t="str">
        <f t="shared" si="127"/>
        <v/>
      </c>
      <c r="KZX1" s="499" t="str">
        <f t="shared" si="127"/>
        <v/>
      </c>
      <c r="KZY1" s="499" t="str">
        <f t="shared" si="127"/>
        <v/>
      </c>
      <c r="KZZ1" s="499" t="str">
        <f t="shared" si="127"/>
        <v/>
      </c>
      <c r="LAA1" s="499" t="str">
        <f t="shared" si="127"/>
        <v/>
      </c>
      <c r="LAB1" s="499" t="str">
        <f t="shared" si="127"/>
        <v/>
      </c>
      <c r="LAC1" s="499" t="str">
        <f t="shared" si="127"/>
        <v/>
      </c>
      <c r="LAD1" s="499" t="str">
        <f t="shared" si="127"/>
        <v/>
      </c>
      <c r="LAE1" s="499" t="str">
        <f t="shared" si="127"/>
        <v/>
      </c>
      <c r="LAF1" s="499" t="str">
        <f t="shared" si="127"/>
        <v/>
      </c>
      <c r="LAG1" s="499" t="str">
        <f t="shared" si="127"/>
        <v/>
      </c>
      <c r="LAH1" s="499" t="str">
        <f t="shared" si="127"/>
        <v/>
      </c>
      <c r="LAI1" s="499" t="str">
        <f t="shared" si="127"/>
        <v/>
      </c>
      <c r="LAJ1" s="499" t="str">
        <f t="shared" si="127"/>
        <v/>
      </c>
      <c r="LAK1" s="499" t="str">
        <f t="shared" si="127"/>
        <v/>
      </c>
      <c r="LAL1" s="499" t="str">
        <f t="shared" si="127"/>
        <v/>
      </c>
      <c r="LAM1" s="499" t="str">
        <f t="shared" si="127"/>
        <v/>
      </c>
      <c r="LAN1" s="499" t="str">
        <f t="shared" si="127"/>
        <v/>
      </c>
      <c r="LAO1" s="499" t="str">
        <f t="shared" si="127"/>
        <v/>
      </c>
      <c r="LAP1" s="499" t="str">
        <f t="shared" si="127"/>
        <v/>
      </c>
      <c r="LAQ1" s="499" t="str">
        <f t="shared" si="127"/>
        <v/>
      </c>
      <c r="LAR1" s="499" t="str">
        <f t="shared" si="127"/>
        <v/>
      </c>
      <c r="LAS1" s="499" t="str">
        <f t="shared" si="127"/>
        <v/>
      </c>
      <c r="LAT1" s="499" t="str">
        <f t="shared" si="127"/>
        <v/>
      </c>
      <c r="LAU1" s="499" t="str">
        <f t="shared" si="127"/>
        <v/>
      </c>
      <c r="LAV1" s="499" t="str">
        <f t="shared" si="127"/>
        <v/>
      </c>
      <c r="LAW1" s="499" t="str">
        <f t="shared" si="127"/>
        <v/>
      </c>
      <c r="LAX1" s="499" t="str">
        <f t="shared" si="127"/>
        <v/>
      </c>
      <c r="LAY1" s="499" t="str">
        <f t="shared" ref="LAY1:LDJ1" si="128">IF(LAY13^2*LAY12=0,
"",
LAY13^2*LAY12)</f>
        <v/>
      </c>
      <c r="LAZ1" s="499" t="str">
        <f t="shared" si="128"/>
        <v/>
      </c>
      <c r="LBA1" s="499" t="str">
        <f t="shared" si="128"/>
        <v/>
      </c>
      <c r="LBB1" s="499" t="str">
        <f t="shared" si="128"/>
        <v/>
      </c>
      <c r="LBC1" s="499" t="str">
        <f t="shared" si="128"/>
        <v/>
      </c>
      <c r="LBD1" s="499" t="str">
        <f t="shared" si="128"/>
        <v/>
      </c>
      <c r="LBE1" s="499" t="str">
        <f t="shared" si="128"/>
        <v/>
      </c>
      <c r="LBF1" s="499" t="str">
        <f t="shared" si="128"/>
        <v/>
      </c>
      <c r="LBG1" s="499" t="str">
        <f t="shared" si="128"/>
        <v/>
      </c>
      <c r="LBH1" s="499" t="str">
        <f t="shared" si="128"/>
        <v/>
      </c>
      <c r="LBI1" s="499" t="str">
        <f t="shared" si="128"/>
        <v/>
      </c>
      <c r="LBJ1" s="499" t="str">
        <f t="shared" si="128"/>
        <v/>
      </c>
      <c r="LBK1" s="499" t="str">
        <f t="shared" si="128"/>
        <v/>
      </c>
      <c r="LBL1" s="499" t="str">
        <f t="shared" si="128"/>
        <v/>
      </c>
      <c r="LBM1" s="499" t="str">
        <f t="shared" si="128"/>
        <v/>
      </c>
      <c r="LBN1" s="499" t="str">
        <f t="shared" si="128"/>
        <v/>
      </c>
      <c r="LBO1" s="499" t="str">
        <f t="shared" si="128"/>
        <v/>
      </c>
      <c r="LBP1" s="499" t="str">
        <f t="shared" si="128"/>
        <v/>
      </c>
      <c r="LBQ1" s="499" t="str">
        <f t="shared" si="128"/>
        <v/>
      </c>
      <c r="LBR1" s="499" t="str">
        <f t="shared" si="128"/>
        <v/>
      </c>
      <c r="LBS1" s="499" t="str">
        <f t="shared" si="128"/>
        <v/>
      </c>
      <c r="LBT1" s="499" t="str">
        <f t="shared" si="128"/>
        <v/>
      </c>
      <c r="LBU1" s="499" t="str">
        <f t="shared" si="128"/>
        <v/>
      </c>
      <c r="LBV1" s="499" t="str">
        <f t="shared" si="128"/>
        <v/>
      </c>
      <c r="LBW1" s="499" t="str">
        <f t="shared" si="128"/>
        <v/>
      </c>
      <c r="LBX1" s="499" t="str">
        <f t="shared" si="128"/>
        <v/>
      </c>
      <c r="LBY1" s="499" t="str">
        <f t="shared" si="128"/>
        <v/>
      </c>
      <c r="LBZ1" s="499" t="str">
        <f t="shared" si="128"/>
        <v/>
      </c>
      <c r="LCA1" s="499" t="str">
        <f t="shared" si="128"/>
        <v/>
      </c>
      <c r="LCB1" s="499" t="str">
        <f t="shared" si="128"/>
        <v/>
      </c>
      <c r="LCC1" s="499" t="str">
        <f t="shared" si="128"/>
        <v/>
      </c>
      <c r="LCD1" s="499" t="str">
        <f t="shared" si="128"/>
        <v/>
      </c>
      <c r="LCE1" s="499" t="str">
        <f t="shared" si="128"/>
        <v/>
      </c>
      <c r="LCF1" s="499" t="str">
        <f t="shared" si="128"/>
        <v/>
      </c>
      <c r="LCG1" s="499" t="str">
        <f t="shared" si="128"/>
        <v/>
      </c>
      <c r="LCH1" s="499" t="str">
        <f t="shared" si="128"/>
        <v/>
      </c>
      <c r="LCI1" s="499" t="str">
        <f t="shared" si="128"/>
        <v/>
      </c>
      <c r="LCJ1" s="499" t="str">
        <f t="shared" si="128"/>
        <v/>
      </c>
      <c r="LCK1" s="499" t="str">
        <f t="shared" si="128"/>
        <v/>
      </c>
      <c r="LCL1" s="499" t="str">
        <f t="shared" si="128"/>
        <v/>
      </c>
      <c r="LCM1" s="499" t="str">
        <f t="shared" si="128"/>
        <v/>
      </c>
      <c r="LCN1" s="499" t="str">
        <f t="shared" si="128"/>
        <v/>
      </c>
      <c r="LCO1" s="499" t="str">
        <f t="shared" si="128"/>
        <v/>
      </c>
      <c r="LCP1" s="499" t="str">
        <f t="shared" si="128"/>
        <v/>
      </c>
      <c r="LCQ1" s="499" t="str">
        <f t="shared" si="128"/>
        <v/>
      </c>
      <c r="LCR1" s="499" t="str">
        <f t="shared" si="128"/>
        <v/>
      </c>
      <c r="LCS1" s="499" t="str">
        <f t="shared" si="128"/>
        <v/>
      </c>
      <c r="LCT1" s="499" t="str">
        <f t="shared" si="128"/>
        <v/>
      </c>
      <c r="LCU1" s="499" t="str">
        <f t="shared" si="128"/>
        <v/>
      </c>
      <c r="LCV1" s="499" t="str">
        <f t="shared" si="128"/>
        <v/>
      </c>
      <c r="LCW1" s="499" t="str">
        <f t="shared" si="128"/>
        <v/>
      </c>
      <c r="LCX1" s="499" t="str">
        <f t="shared" si="128"/>
        <v/>
      </c>
      <c r="LCY1" s="499" t="str">
        <f t="shared" si="128"/>
        <v/>
      </c>
      <c r="LCZ1" s="499" t="str">
        <f t="shared" si="128"/>
        <v/>
      </c>
      <c r="LDA1" s="499" t="str">
        <f t="shared" si="128"/>
        <v/>
      </c>
      <c r="LDB1" s="499" t="str">
        <f t="shared" si="128"/>
        <v/>
      </c>
      <c r="LDC1" s="499" t="str">
        <f t="shared" si="128"/>
        <v/>
      </c>
      <c r="LDD1" s="499" t="str">
        <f t="shared" si="128"/>
        <v/>
      </c>
      <c r="LDE1" s="499" t="str">
        <f t="shared" si="128"/>
        <v/>
      </c>
      <c r="LDF1" s="499" t="str">
        <f t="shared" si="128"/>
        <v/>
      </c>
      <c r="LDG1" s="499" t="str">
        <f t="shared" si="128"/>
        <v/>
      </c>
      <c r="LDH1" s="499" t="str">
        <f t="shared" si="128"/>
        <v/>
      </c>
      <c r="LDI1" s="499" t="str">
        <f t="shared" si="128"/>
        <v/>
      </c>
      <c r="LDJ1" s="499" t="str">
        <f t="shared" si="128"/>
        <v/>
      </c>
      <c r="LDK1" s="499" t="str">
        <f t="shared" ref="LDK1:LFV1" si="129">IF(LDK13^2*LDK12=0,
"",
LDK13^2*LDK12)</f>
        <v/>
      </c>
      <c r="LDL1" s="499" t="str">
        <f t="shared" si="129"/>
        <v/>
      </c>
      <c r="LDM1" s="499" t="str">
        <f t="shared" si="129"/>
        <v/>
      </c>
      <c r="LDN1" s="499" t="str">
        <f t="shared" si="129"/>
        <v/>
      </c>
      <c r="LDO1" s="499" t="str">
        <f t="shared" si="129"/>
        <v/>
      </c>
      <c r="LDP1" s="499" t="str">
        <f t="shared" si="129"/>
        <v/>
      </c>
      <c r="LDQ1" s="499" t="str">
        <f t="shared" si="129"/>
        <v/>
      </c>
      <c r="LDR1" s="499" t="str">
        <f t="shared" si="129"/>
        <v/>
      </c>
      <c r="LDS1" s="499" t="str">
        <f t="shared" si="129"/>
        <v/>
      </c>
      <c r="LDT1" s="499" t="str">
        <f t="shared" si="129"/>
        <v/>
      </c>
      <c r="LDU1" s="499" t="str">
        <f t="shared" si="129"/>
        <v/>
      </c>
      <c r="LDV1" s="499" t="str">
        <f t="shared" si="129"/>
        <v/>
      </c>
      <c r="LDW1" s="499" t="str">
        <f t="shared" si="129"/>
        <v/>
      </c>
      <c r="LDX1" s="499" t="str">
        <f t="shared" si="129"/>
        <v/>
      </c>
      <c r="LDY1" s="499" t="str">
        <f t="shared" si="129"/>
        <v/>
      </c>
      <c r="LDZ1" s="499" t="str">
        <f t="shared" si="129"/>
        <v/>
      </c>
      <c r="LEA1" s="499" t="str">
        <f t="shared" si="129"/>
        <v/>
      </c>
      <c r="LEB1" s="499" t="str">
        <f t="shared" si="129"/>
        <v/>
      </c>
      <c r="LEC1" s="499" t="str">
        <f t="shared" si="129"/>
        <v/>
      </c>
      <c r="LED1" s="499" t="str">
        <f t="shared" si="129"/>
        <v/>
      </c>
      <c r="LEE1" s="499" t="str">
        <f t="shared" si="129"/>
        <v/>
      </c>
      <c r="LEF1" s="499" t="str">
        <f t="shared" si="129"/>
        <v/>
      </c>
      <c r="LEG1" s="499" t="str">
        <f t="shared" si="129"/>
        <v/>
      </c>
      <c r="LEH1" s="499" t="str">
        <f t="shared" si="129"/>
        <v/>
      </c>
      <c r="LEI1" s="499" t="str">
        <f t="shared" si="129"/>
        <v/>
      </c>
      <c r="LEJ1" s="499" t="str">
        <f t="shared" si="129"/>
        <v/>
      </c>
      <c r="LEK1" s="499" t="str">
        <f t="shared" si="129"/>
        <v/>
      </c>
      <c r="LEL1" s="499" t="str">
        <f t="shared" si="129"/>
        <v/>
      </c>
      <c r="LEM1" s="499" t="str">
        <f t="shared" si="129"/>
        <v/>
      </c>
      <c r="LEN1" s="499" t="str">
        <f t="shared" si="129"/>
        <v/>
      </c>
      <c r="LEO1" s="499" t="str">
        <f t="shared" si="129"/>
        <v/>
      </c>
      <c r="LEP1" s="499" t="str">
        <f t="shared" si="129"/>
        <v/>
      </c>
      <c r="LEQ1" s="499" t="str">
        <f t="shared" si="129"/>
        <v/>
      </c>
      <c r="LER1" s="499" t="str">
        <f t="shared" si="129"/>
        <v/>
      </c>
      <c r="LES1" s="499" t="str">
        <f t="shared" si="129"/>
        <v/>
      </c>
      <c r="LET1" s="499" t="str">
        <f t="shared" si="129"/>
        <v/>
      </c>
      <c r="LEU1" s="499" t="str">
        <f t="shared" si="129"/>
        <v/>
      </c>
      <c r="LEV1" s="499" t="str">
        <f t="shared" si="129"/>
        <v/>
      </c>
      <c r="LEW1" s="499" t="str">
        <f t="shared" si="129"/>
        <v/>
      </c>
      <c r="LEX1" s="499" t="str">
        <f t="shared" si="129"/>
        <v/>
      </c>
      <c r="LEY1" s="499" t="str">
        <f t="shared" si="129"/>
        <v/>
      </c>
      <c r="LEZ1" s="499" t="str">
        <f t="shared" si="129"/>
        <v/>
      </c>
      <c r="LFA1" s="499" t="str">
        <f t="shared" si="129"/>
        <v/>
      </c>
      <c r="LFB1" s="499" t="str">
        <f t="shared" si="129"/>
        <v/>
      </c>
      <c r="LFC1" s="499" t="str">
        <f t="shared" si="129"/>
        <v/>
      </c>
      <c r="LFD1" s="499" t="str">
        <f t="shared" si="129"/>
        <v/>
      </c>
      <c r="LFE1" s="499" t="str">
        <f t="shared" si="129"/>
        <v/>
      </c>
      <c r="LFF1" s="499" t="str">
        <f t="shared" si="129"/>
        <v/>
      </c>
      <c r="LFG1" s="499" t="str">
        <f t="shared" si="129"/>
        <v/>
      </c>
      <c r="LFH1" s="499" t="str">
        <f t="shared" si="129"/>
        <v/>
      </c>
      <c r="LFI1" s="499" t="str">
        <f t="shared" si="129"/>
        <v/>
      </c>
      <c r="LFJ1" s="499" t="str">
        <f t="shared" si="129"/>
        <v/>
      </c>
      <c r="LFK1" s="499" t="str">
        <f t="shared" si="129"/>
        <v/>
      </c>
      <c r="LFL1" s="499" t="str">
        <f t="shared" si="129"/>
        <v/>
      </c>
      <c r="LFM1" s="499" t="str">
        <f t="shared" si="129"/>
        <v/>
      </c>
      <c r="LFN1" s="499" t="str">
        <f t="shared" si="129"/>
        <v/>
      </c>
      <c r="LFO1" s="499" t="str">
        <f t="shared" si="129"/>
        <v/>
      </c>
      <c r="LFP1" s="499" t="str">
        <f t="shared" si="129"/>
        <v/>
      </c>
      <c r="LFQ1" s="499" t="str">
        <f t="shared" si="129"/>
        <v/>
      </c>
      <c r="LFR1" s="499" t="str">
        <f t="shared" si="129"/>
        <v/>
      </c>
      <c r="LFS1" s="499" t="str">
        <f t="shared" si="129"/>
        <v/>
      </c>
      <c r="LFT1" s="499" t="str">
        <f t="shared" si="129"/>
        <v/>
      </c>
      <c r="LFU1" s="499" t="str">
        <f t="shared" si="129"/>
        <v/>
      </c>
      <c r="LFV1" s="499" t="str">
        <f t="shared" si="129"/>
        <v/>
      </c>
      <c r="LFW1" s="499" t="str">
        <f t="shared" ref="LFW1:LIH1" si="130">IF(LFW13^2*LFW12=0,
"",
LFW13^2*LFW12)</f>
        <v/>
      </c>
      <c r="LFX1" s="499" t="str">
        <f t="shared" si="130"/>
        <v/>
      </c>
      <c r="LFY1" s="499" t="str">
        <f t="shared" si="130"/>
        <v/>
      </c>
      <c r="LFZ1" s="499" t="str">
        <f t="shared" si="130"/>
        <v/>
      </c>
      <c r="LGA1" s="499" t="str">
        <f t="shared" si="130"/>
        <v/>
      </c>
      <c r="LGB1" s="499" t="str">
        <f t="shared" si="130"/>
        <v/>
      </c>
      <c r="LGC1" s="499" t="str">
        <f t="shared" si="130"/>
        <v/>
      </c>
      <c r="LGD1" s="499" t="str">
        <f t="shared" si="130"/>
        <v/>
      </c>
      <c r="LGE1" s="499" t="str">
        <f t="shared" si="130"/>
        <v/>
      </c>
      <c r="LGF1" s="499" t="str">
        <f t="shared" si="130"/>
        <v/>
      </c>
      <c r="LGG1" s="499" t="str">
        <f t="shared" si="130"/>
        <v/>
      </c>
      <c r="LGH1" s="499" t="str">
        <f t="shared" si="130"/>
        <v/>
      </c>
      <c r="LGI1" s="499" t="str">
        <f t="shared" si="130"/>
        <v/>
      </c>
      <c r="LGJ1" s="499" t="str">
        <f t="shared" si="130"/>
        <v/>
      </c>
      <c r="LGK1" s="499" t="str">
        <f t="shared" si="130"/>
        <v/>
      </c>
      <c r="LGL1" s="499" t="str">
        <f t="shared" si="130"/>
        <v/>
      </c>
      <c r="LGM1" s="499" t="str">
        <f t="shared" si="130"/>
        <v/>
      </c>
      <c r="LGN1" s="499" t="str">
        <f t="shared" si="130"/>
        <v/>
      </c>
      <c r="LGO1" s="499" t="str">
        <f t="shared" si="130"/>
        <v/>
      </c>
      <c r="LGP1" s="499" t="str">
        <f t="shared" si="130"/>
        <v/>
      </c>
      <c r="LGQ1" s="499" t="str">
        <f t="shared" si="130"/>
        <v/>
      </c>
      <c r="LGR1" s="499" t="str">
        <f t="shared" si="130"/>
        <v/>
      </c>
      <c r="LGS1" s="499" t="str">
        <f t="shared" si="130"/>
        <v/>
      </c>
      <c r="LGT1" s="499" t="str">
        <f t="shared" si="130"/>
        <v/>
      </c>
      <c r="LGU1" s="499" t="str">
        <f t="shared" si="130"/>
        <v/>
      </c>
      <c r="LGV1" s="499" t="str">
        <f t="shared" si="130"/>
        <v/>
      </c>
      <c r="LGW1" s="499" t="str">
        <f t="shared" si="130"/>
        <v/>
      </c>
      <c r="LGX1" s="499" t="str">
        <f t="shared" si="130"/>
        <v/>
      </c>
      <c r="LGY1" s="499" t="str">
        <f t="shared" si="130"/>
        <v/>
      </c>
      <c r="LGZ1" s="499" t="str">
        <f t="shared" si="130"/>
        <v/>
      </c>
      <c r="LHA1" s="499" t="str">
        <f t="shared" si="130"/>
        <v/>
      </c>
      <c r="LHB1" s="499" t="str">
        <f t="shared" si="130"/>
        <v/>
      </c>
      <c r="LHC1" s="499" t="str">
        <f t="shared" si="130"/>
        <v/>
      </c>
      <c r="LHD1" s="499" t="str">
        <f t="shared" si="130"/>
        <v/>
      </c>
      <c r="LHE1" s="499" t="str">
        <f t="shared" si="130"/>
        <v/>
      </c>
      <c r="LHF1" s="499" t="str">
        <f t="shared" si="130"/>
        <v/>
      </c>
      <c r="LHG1" s="499" t="str">
        <f t="shared" si="130"/>
        <v/>
      </c>
      <c r="LHH1" s="499" t="str">
        <f t="shared" si="130"/>
        <v/>
      </c>
      <c r="LHI1" s="499" t="str">
        <f t="shared" si="130"/>
        <v/>
      </c>
      <c r="LHJ1" s="499" t="str">
        <f t="shared" si="130"/>
        <v/>
      </c>
      <c r="LHK1" s="499" t="str">
        <f t="shared" si="130"/>
        <v/>
      </c>
      <c r="LHL1" s="499" t="str">
        <f t="shared" si="130"/>
        <v/>
      </c>
      <c r="LHM1" s="499" t="str">
        <f t="shared" si="130"/>
        <v/>
      </c>
      <c r="LHN1" s="499" t="str">
        <f t="shared" si="130"/>
        <v/>
      </c>
      <c r="LHO1" s="499" t="str">
        <f t="shared" si="130"/>
        <v/>
      </c>
      <c r="LHP1" s="499" t="str">
        <f t="shared" si="130"/>
        <v/>
      </c>
      <c r="LHQ1" s="499" t="str">
        <f t="shared" si="130"/>
        <v/>
      </c>
      <c r="LHR1" s="499" t="str">
        <f t="shared" si="130"/>
        <v/>
      </c>
      <c r="LHS1" s="499" t="str">
        <f t="shared" si="130"/>
        <v/>
      </c>
      <c r="LHT1" s="499" t="str">
        <f t="shared" si="130"/>
        <v/>
      </c>
      <c r="LHU1" s="499" t="str">
        <f t="shared" si="130"/>
        <v/>
      </c>
      <c r="LHV1" s="499" t="str">
        <f t="shared" si="130"/>
        <v/>
      </c>
      <c r="LHW1" s="499" t="str">
        <f t="shared" si="130"/>
        <v/>
      </c>
      <c r="LHX1" s="499" t="str">
        <f t="shared" si="130"/>
        <v/>
      </c>
      <c r="LHY1" s="499" t="str">
        <f t="shared" si="130"/>
        <v/>
      </c>
      <c r="LHZ1" s="499" t="str">
        <f t="shared" si="130"/>
        <v/>
      </c>
      <c r="LIA1" s="499" t="str">
        <f t="shared" si="130"/>
        <v/>
      </c>
      <c r="LIB1" s="499" t="str">
        <f t="shared" si="130"/>
        <v/>
      </c>
      <c r="LIC1" s="499" t="str">
        <f t="shared" si="130"/>
        <v/>
      </c>
      <c r="LID1" s="499" t="str">
        <f t="shared" si="130"/>
        <v/>
      </c>
      <c r="LIE1" s="499" t="str">
        <f t="shared" si="130"/>
        <v/>
      </c>
      <c r="LIF1" s="499" t="str">
        <f t="shared" si="130"/>
        <v/>
      </c>
      <c r="LIG1" s="499" t="str">
        <f t="shared" si="130"/>
        <v/>
      </c>
      <c r="LIH1" s="499" t="str">
        <f t="shared" si="130"/>
        <v/>
      </c>
      <c r="LII1" s="499" t="str">
        <f t="shared" ref="LII1:LKT1" si="131">IF(LII13^2*LII12=0,
"",
LII13^2*LII12)</f>
        <v/>
      </c>
      <c r="LIJ1" s="499" t="str">
        <f t="shared" si="131"/>
        <v/>
      </c>
      <c r="LIK1" s="499" t="str">
        <f t="shared" si="131"/>
        <v/>
      </c>
      <c r="LIL1" s="499" t="str">
        <f t="shared" si="131"/>
        <v/>
      </c>
      <c r="LIM1" s="499" t="str">
        <f t="shared" si="131"/>
        <v/>
      </c>
      <c r="LIN1" s="499" t="str">
        <f t="shared" si="131"/>
        <v/>
      </c>
      <c r="LIO1" s="499" t="str">
        <f t="shared" si="131"/>
        <v/>
      </c>
      <c r="LIP1" s="499" t="str">
        <f t="shared" si="131"/>
        <v/>
      </c>
      <c r="LIQ1" s="499" t="str">
        <f t="shared" si="131"/>
        <v/>
      </c>
      <c r="LIR1" s="499" t="str">
        <f t="shared" si="131"/>
        <v/>
      </c>
      <c r="LIS1" s="499" t="str">
        <f t="shared" si="131"/>
        <v/>
      </c>
      <c r="LIT1" s="499" t="str">
        <f t="shared" si="131"/>
        <v/>
      </c>
      <c r="LIU1" s="499" t="str">
        <f t="shared" si="131"/>
        <v/>
      </c>
      <c r="LIV1" s="499" t="str">
        <f t="shared" si="131"/>
        <v/>
      </c>
      <c r="LIW1" s="499" t="str">
        <f t="shared" si="131"/>
        <v/>
      </c>
      <c r="LIX1" s="499" t="str">
        <f t="shared" si="131"/>
        <v/>
      </c>
      <c r="LIY1" s="499" t="str">
        <f t="shared" si="131"/>
        <v/>
      </c>
      <c r="LIZ1" s="499" t="str">
        <f t="shared" si="131"/>
        <v/>
      </c>
      <c r="LJA1" s="499" t="str">
        <f t="shared" si="131"/>
        <v/>
      </c>
      <c r="LJB1" s="499" t="str">
        <f t="shared" si="131"/>
        <v/>
      </c>
      <c r="LJC1" s="499" t="str">
        <f t="shared" si="131"/>
        <v/>
      </c>
      <c r="LJD1" s="499" t="str">
        <f t="shared" si="131"/>
        <v/>
      </c>
      <c r="LJE1" s="499" t="str">
        <f t="shared" si="131"/>
        <v/>
      </c>
      <c r="LJF1" s="499" t="str">
        <f t="shared" si="131"/>
        <v/>
      </c>
      <c r="LJG1" s="499" t="str">
        <f t="shared" si="131"/>
        <v/>
      </c>
      <c r="LJH1" s="499" t="str">
        <f t="shared" si="131"/>
        <v/>
      </c>
      <c r="LJI1" s="499" t="str">
        <f t="shared" si="131"/>
        <v/>
      </c>
      <c r="LJJ1" s="499" t="str">
        <f t="shared" si="131"/>
        <v/>
      </c>
      <c r="LJK1" s="499" t="str">
        <f t="shared" si="131"/>
        <v/>
      </c>
      <c r="LJL1" s="499" t="str">
        <f t="shared" si="131"/>
        <v/>
      </c>
      <c r="LJM1" s="499" t="str">
        <f t="shared" si="131"/>
        <v/>
      </c>
      <c r="LJN1" s="499" t="str">
        <f t="shared" si="131"/>
        <v/>
      </c>
      <c r="LJO1" s="499" t="str">
        <f t="shared" si="131"/>
        <v/>
      </c>
      <c r="LJP1" s="499" t="str">
        <f t="shared" si="131"/>
        <v/>
      </c>
      <c r="LJQ1" s="499" t="str">
        <f t="shared" si="131"/>
        <v/>
      </c>
      <c r="LJR1" s="499" t="str">
        <f t="shared" si="131"/>
        <v/>
      </c>
      <c r="LJS1" s="499" t="str">
        <f t="shared" si="131"/>
        <v/>
      </c>
      <c r="LJT1" s="499" t="str">
        <f t="shared" si="131"/>
        <v/>
      </c>
      <c r="LJU1" s="499" t="str">
        <f t="shared" si="131"/>
        <v/>
      </c>
      <c r="LJV1" s="499" t="str">
        <f t="shared" si="131"/>
        <v/>
      </c>
      <c r="LJW1" s="499" t="str">
        <f t="shared" si="131"/>
        <v/>
      </c>
      <c r="LJX1" s="499" t="str">
        <f t="shared" si="131"/>
        <v/>
      </c>
      <c r="LJY1" s="499" t="str">
        <f t="shared" si="131"/>
        <v/>
      </c>
      <c r="LJZ1" s="499" t="str">
        <f t="shared" si="131"/>
        <v/>
      </c>
      <c r="LKA1" s="499" t="str">
        <f t="shared" si="131"/>
        <v/>
      </c>
      <c r="LKB1" s="499" t="str">
        <f t="shared" si="131"/>
        <v/>
      </c>
      <c r="LKC1" s="499" t="str">
        <f t="shared" si="131"/>
        <v/>
      </c>
      <c r="LKD1" s="499" t="str">
        <f t="shared" si="131"/>
        <v/>
      </c>
      <c r="LKE1" s="499" t="str">
        <f t="shared" si="131"/>
        <v/>
      </c>
      <c r="LKF1" s="499" t="str">
        <f t="shared" si="131"/>
        <v/>
      </c>
      <c r="LKG1" s="499" t="str">
        <f t="shared" si="131"/>
        <v/>
      </c>
      <c r="LKH1" s="499" t="str">
        <f t="shared" si="131"/>
        <v/>
      </c>
      <c r="LKI1" s="499" t="str">
        <f t="shared" si="131"/>
        <v/>
      </c>
      <c r="LKJ1" s="499" t="str">
        <f t="shared" si="131"/>
        <v/>
      </c>
      <c r="LKK1" s="499" t="str">
        <f t="shared" si="131"/>
        <v/>
      </c>
      <c r="LKL1" s="499" t="str">
        <f t="shared" si="131"/>
        <v/>
      </c>
      <c r="LKM1" s="499" t="str">
        <f t="shared" si="131"/>
        <v/>
      </c>
      <c r="LKN1" s="499" t="str">
        <f t="shared" si="131"/>
        <v/>
      </c>
      <c r="LKO1" s="499" t="str">
        <f t="shared" si="131"/>
        <v/>
      </c>
      <c r="LKP1" s="499" t="str">
        <f t="shared" si="131"/>
        <v/>
      </c>
      <c r="LKQ1" s="499" t="str">
        <f t="shared" si="131"/>
        <v/>
      </c>
      <c r="LKR1" s="499" t="str">
        <f t="shared" si="131"/>
        <v/>
      </c>
      <c r="LKS1" s="499" t="str">
        <f t="shared" si="131"/>
        <v/>
      </c>
      <c r="LKT1" s="499" t="str">
        <f t="shared" si="131"/>
        <v/>
      </c>
      <c r="LKU1" s="499" t="str">
        <f t="shared" ref="LKU1:LNF1" si="132">IF(LKU13^2*LKU12=0,
"",
LKU13^2*LKU12)</f>
        <v/>
      </c>
      <c r="LKV1" s="499" t="str">
        <f t="shared" si="132"/>
        <v/>
      </c>
      <c r="LKW1" s="499" t="str">
        <f t="shared" si="132"/>
        <v/>
      </c>
      <c r="LKX1" s="499" t="str">
        <f t="shared" si="132"/>
        <v/>
      </c>
      <c r="LKY1" s="499" t="str">
        <f t="shared" si="132"/>
        <v/>
      </c>
      <c r="LKZ1" s="499" t="str">
        <f t="shared" si="132"/>
        <v/>
      </c>
      <c r="LLA1" s="499" t="str">
        <f t="shared" si="132"/>
        <v/>
      </c>
      <c r="LLB1" s="499" t="str">
        <f t="shared" si="132"/>
        <v/>
      </c>
      <c r="LLC1" s="499" t="str">
        <f t="shared" si="132"/>
        <v/>
      </c>
      <c r="LLD1" s="499" t="str">
        <f t="shared" si="132"/>
        <v/>
      </c>
      <c r="LLE1" s="499" t="str">
        <f t="shared" si="132"/>
        <v/>
      </c>
      <c r="LLF1" s="499" t="str">
        <f t="shared" si="132"/>
        <v/>
      </c>
      <c r="LLG1" s="499" t="str">
        <f t="shared" si="132"/>
        <v/>
      </c>
      <c r="LLH1" s="499" t="str">
        <f t="shared" si="132"/>
        <v/>
      </c>
      <c r="LLI1" s="499" t="str">
        <f t="shared" si="132"/>
        <v/>
      </c>
      <c r="LLJ1" s="499" t="str">
        <f t="shared" si="132"/>
        <v/>
      </c>
      <c r="LLK1" s="499" t="str">
        <f t="shared" si="132"/>
        <v/>
      </c>
      <c r="LLL1" s="499" t="str">
        <f t="shared" si="132"/>
        <v/>
      </c>
      <c r="LLM1" s="499" t="str">
        <f t="shared" si="132"/>
        <v/>
      </c>
      <c r="LLN1" s="499" t="str">
        <f t="shared" si="132"/>
        <v/>
      </c>
      <c r="LLO1" s="499" t="str">
        <f t="shared" si="132"/>
        <v/>
      </c>
      <c r="LLP1" s="499" t="str">
        <f t="shared" si="132"/>
        <v/>
      </c>
      <c r="LLQ1" s="499" t="str">
        <f t="shared" si="132"/>
        <v/>
      </c>
      <c r="LLR1" s="499" t="str">
        <f t="shared" si="132"/>
        <v/>
      </c>
      <c r="LLS1" s="499" t="str">
        <f t="shared" si="132"/>
        <v/>
      </c>
      <c r="LLT1" s="499" t="str">
        <f t="shared" si="132"/>
        <v/>
      </c>
      <c r="LLU1" s="499" t="str">
        <f t="shared" si="132"/>
        <v/>
      </c>
      <c r="LLV1" s="499" t="str">
        <f t="shared" si="132"/>
        <v/>
      </c>
      <c r="LLW1" s="499" t="str">
        <f t="shared" si="132"/>
        <v/>
      </c>
      <c r="LLX1" s="499" t="str">
        <f t="shared" si="132"/>
        <v/>
      </c>
      <c r="LLY1" s="499" t="str">
        <f t="shared" si="132"/>
        <v/>
      </c>
      <c r="LLZ1" s="499" t="str">
        <f t="shared" si="132"/>
        <v/>
      </c>
      <c r="LMA1" s="499" t="str">
        <f t="shared" si="132"/>
        <v/>
      </c>
      <c r="LMB1" s="499" t="str">
        <f t="shared" si="132"/>
        <v/>
      </c>
      <c r="LMC1" s="499" t="str">
        <f t="shared" si="132"/>
        <v/>
      </c>
      <c r="LMD1" s="499" t="str">
        <f t="shared" si="132"/>
        <v/>
      </c>
      <c r="LME1" s="499" t="str">
        <f t="shared" si="132"/>
        <v/>
      </c>
      <c r="LMF1" s="499" t="str">
        <f t="shared" si="132"/>
        <v/>
      </c>
      <c r="LMG1" s="499" t="str">
        <f t="shared" si="132"/>
        <v/>
      </c>
      <c r="LMH1" s="499" t="str">
        <f t="shared" si="132"/>
        <v/>
      </c>
      <c r="LMI1" s="499" t="str">
        <f t="shared" si="132"/>
        <v/>
      </c>
      <c r="LMJ1" s="499" t="str">
        <f t="shared" si="132"/>
        <v/>
      </c>
      <c r="LMK1" s="499" t="str">
        <f t="shared" si="132"/>
        <v/>
      </c>
      <c r="LML1" s="499" t="str">
        <f t="shared" si="132"/>
        <v/>
      </c>
      <c r="LMM1" s="499" t="str">
        <f t="shared" si="132"/>
        <v/>
      </c>
      <c r="LMN1" s="499" t="str">
        <f t="shared" si="132"/>
        <v/>
      </c>
      <c r="LMO1" s="499" t="str">
        <f t="shared" si="132"/>
        <v/>
      </c>
      <c r="LMP1" s="499" t="str">
        <f t="shared" si="132"/>
        <v/>
      </c>
      <c r="LMQ1" s="499" t="str">
        <f t="shared" si="132"/>
        <v/>
      </c>
      <c r="LMR1" s="499" t="str">
        <f t="shared" si="132"/>
        <v/>
      </c>
      <c r="LMS1" s="499" t="str">
        <f t="shared" si="132"/>
        <v/>
      </c>
      <c r="LMT1" s="499" t="str">
        <f t="shared" si="132"/>
        <v/>
      </c>
      <c r="LMU1" s="499" t="str">
        <f t="shared" si="132"/>
        <v/>
      </c>
      <c r="LMV1" s="499" t="str">
        <f t="shared" si="132"/>
        <v/>
      </c>
      <c r="LMW1" s="499" t="str">
        <f t="shared" si="132"/>
        <v/>
      </c>
      <c r="LMX1" s="499" t="str">
        <f t="shared" si="132"/>
        <v/>
      </c>
      <c r="LMY1" s="499" t="str">
        <f t="shared" si="132"/>
        <v/>
      </c>
      <c r="LMZ1" s="499" t="str">
        <f t="shared" si="132"/>
        <v/>
      </c>
      <c r="LNA1" s="499" t="str">
        <f t="shared" si="132"/>
        <v/>
      </c>
      <c r="LNB1" s="499" t="str">
        <f t="shared" si="132"/>
        <v/>
      </c>
      <c r="LNC1" s="499" t="str">
        <f t="shared" si="132"/>
        <v/>
      </c>
      <c r="LND1" s="499" t="str">
        <f t="shared" si="132"/>
        <v/>
      </c>
      <c r="LNE1" s="499" t="str">
        <f t="shared" si="132"/>
        <v/>
      </c>
      <c r="LNF1" s="499" t="str">
        <f t="shared" si="132"/>
        <v/>
      </c>
      <c r="LNG1" s="499" t="str">
        <f t="shared" ref="LNG1:LPR1" si="133">IF(LNG13^2*LNG12=0,
"",
LNG13^2*LNG12)</f>
        <v/>
      </c>
      <c r="LNH1" s="499" t="str">
        <f t="shared" si="133"/>
        <v/>
      </c>
      <c r="LNI1" s="499" t="str">
        <f t="shared" si="133"/>
        <v/>
      </c>
      <c r="LNJ1" s="499" t="str">
        <f t="shared" si="133"/>
        <v/>
      </c>
      <c r="LNK1" s="499" t="str">
        <f t="shared" si="133"/>
        <v/>
      </c>
      <c r="LNL1" s="499" t="str">
        <f t="shared" si="133"/>
        <v/>
      </c>
      <c r="LNM1" s="499" t="str">
        <f t="shared" si="133"/>
        <v/>
      </c>
      <c r="LNN1" s="499" t="str">
        <f t="shared" si="133"/>
        <v/>
      </c>
      <c r="LNO1" s="499" t="str">
        <f t="shared" si="133"/>
        <v/>
      </c>
      <c r="LNP1" s="499" t="str">
        <f t="shared" si="133"/>
        <v/>
      </c>
      <c r="LNQ1" s="499" t="str">
        <f t="shared" si="133"/>
        <v/>
      </c>
      <c r="LNR1" s="499" t="str">
        <f t="shared" si="133"/>
        <v/>
      </c>
      <c r="LNS1" s="499" t="str">
        <f t="shared" si="133"/>
        <v/>
      </c>
      <c r="LNT1" s="499" t="str">
        <f t="shared" si="133"/>
        <v/>
      </c>
      <c r="LNU1" s="499" t="str">
        <f t="shared" si="133"/>
        <v/>
      </c>
      <c r="LNV1" s="499" t="str">
        <f t="shared" si="133"/>
        <v/>
      </c>
      <c r="LNW1" s="499" t="str">
        <f t="shared" si="133"/>
        <v/>
      </c>
      <c r="LNX1" s="499" t="str">
        <f t="shared" si="133"/>
        <v/>
      </c>
      <c r="LNY1" s="499" t="str">
        <f t="shared" si="133"/>
        <v/>
      </c>
      <c r="LNZ1" s="499" t="str">
        <f t="shared" si="133"/>
        <v/>
      </c>
      <c r="LOA1" s="499" t="str">
        <f t="shared" si="133"/>
        <v/>
      </c>
      <c r="LOB1" s="499" t="str">
        <f t="shared" si="133"/>
        <v/>
      </c>
      <c r="LOC1" s="499" t="str">
        <f t="shared" si="133"/>
        <v/>
      </c>
      <c r="LOD1" s="499" t="str">
        <f t="shared" si="133"/>
        <v/>
      </c>
      <c r="LOE1" s="499" t="str">
        <f t="shared" si="133"/>
        <v/>
      </c>
      <c r="LOF1" s="499" t="str">
        <f t="shared" si="133"/>
        <v/>
      </c>
      <c r="LOG1" s="499" t="str">
        <f t="shared" si="133"/>
        <v/>
      </c>
      <c r="LOH1" s="499" t="str">
        <f t="shared" si="133"/>
        <v/>
      </c>
      <c r="LOI1" s="499" t="str">
        <f t="shared" si="133"/>
        <v/>
      </c>
      <c r="LOJ1" s="499" t="str">
        <f t="shared" si="133"/>
        <v/>
      </c>
      <c r="LOK1" s="499" t="str">
        <f t="shared" si="133"/>
        <v/>
      </c>
      <c r="LOL1" s="499" t="str">
        <f t="shared" si="133"/>
        <v/>
      </c>
      <c r="LOM1" s="499" t="str">
        <f t="shared" si="133"/>
        <v/>
      </c>
      <c r="LON1" s="499" t="str">
        <f t="shared" si="133"/>
        <v/>
      </c>
      <c r="LOO1" s="499" t="str">
        <f t="shared" si="133"/>
        <v/>
      </c>
      <c r="LOP1" s="499" t="str">
        <f t="shared" si="133"/>
        <v/>
      </c>
      <c r="LOQ1" s="499" t="str">
        <f t="shared" si="133"/>
        <v/>
      </c>
      <c r="LOR1" s="499" t="str">
        <f t="shared" si="133"/>
        <v/>
      </c>
      <c r="LOS1" s="499" t="str">
        <f t="shared" si="133"/>
        <v/>
      </c>
      <c r="LOT1" s="499" t="str">
        <f t="shared" si="133"/>
        <v/>
      </c>
      <c r="LOU1" s="499" t="str">
        <f t="shared" si="133"/>
        <v/>
      </c>
      <c r="LOV1" s="499" t="str">
        <f t="shared" si="133"/>
        <v/>
      </c>
      <c r="LOW1" s="499" t="str">
        <f t="shared" si="133"/>
        <v/>
      </c>
      <c r="LOX1" s="499" t="str">
        <f t="shared" si="133"/>
        <v/>
      </c>
      <c r="LOY1" s="499" t="str">
        <f t="shared" si="133"/>
        <v/>
      </c>
      <c r="LOZ1" s="499" t="str">
        <f t="shared" si="133"/>
        <v/>
      </c>
      <c r="LPA1" s="499" t="str">
        <f t="shared" si="133"/>
        <v/>
      </c>
      <c r="LPB1" s="499" t="str">
        <f t="shared" si="133"/>
        <v/>
      </c>
      <c r="LPC1" s="499" t="str">
        <f t="shared" si="133"/>
        <v/>
      </c>
      <c r="LPD1" s="499" t="str">
        <f t="shared" si="133"/>
        <v/>
      </c>
      <c r="LPE1" s="499" t="str">
        <f t="shared" si="133"/>
        <v/>
      </c>
      <c r="LPF1" s="499" t="str">
        <f t="shared" si="133"/>
        <v/>
      </c>
      <c r="LPG1" s="499" t="str">
        <f t="shared" si="133"/>
        <v/>
      </c>
      <c r="LPH1" s="499" t="str">
        <f t="shared" si="133"/>
        <v/>
      </c>
      <c r="LPI1" s="499" t="str">
        <f t="shared" si="133"/>
        <v/>
      </c>
      <c r="LPJ1" s="499" t="str">
        <f t="shared" si="133"/>
        <v/>
      </c>
      <c r="LPK1" s="499" t="str">
        <f t="shared" si="133"/>
        <v/>
      </c>
      <c r="LPL1" s="499" t="str">
        <f t="shared" si="133"/>
        <v/>
      </c>
      <c r="LPM1" s="499" t="str">
        <f t="shared" si="133"/>
        <v/>
      </c>
      <c r="LPN1" s="499" t="str">
        <f t="shared" si="133"/>
        <v/>
      </c>
      <c r="LPO1" s="499" t="str">
        <f t="shared" si="133"/>
        <v/>
      </c>
      <c r="LPP1" s="499" t="str">
        <f t="shared" si="133"/>
        <v/>
      </c>
      <c r="LPQ1" s="499" t="str">
        <f t="shared" si="133"/>
        <v/>
      </c>
      <c r="LPR1" s="499" t="str">
        <f t="shared" si="133"/>
        <v/>
      </c>
      <c r="LPS1" s="499" t="str">
        <f t="shared" ref="LPS1:LSD1" si="134">IF(LPS13^2*LPS12=0,
"",
LPS13^2*LPS12)</f>
        <v/>
      </c>
      <c r="LPT1" s="499" t="str">
        <f t="shared" si="134"/>
        <v/>
      </c>
      <c r="LPU1" s="499" t="str">
        <f t="shared" si="134"/>
        <v/>
      </c>
      <c r="LPV1" s="499" t="str">
        <f t="shared" si="134"/>
        <v/>
      </c>
      <c r="LPW1" s="499" t="str">
        <f t="shared" si="134"/>
        <v/>
      </c>
      <c r="LPX1" s="499" t="str">
        <f t="shared" si="134"/>
        <v/>
      </c>
      <c r="LPY1" s="499" t="str">
        <f t="shared" si="134"/>
        <v/>
      </c>
      <c r="LPZ1" s="499" t="str">
        <f t="shared" si="134"/>
        <v/>
      </c>
      <c r="LQA1" s="499" t="str">
        <f t="shared" si="134"/>
        <v/>
      </c>
      <c r="LQB1" s="499" t="str">
        <f t="shared" si="134"/>
        <v/>
      </c>
      <c r="LQC1" s="499" t="str">
        <f t="shared" si="134"/>
        <v/>
      </c>
      <c r="LQD1" s="499" t="str">
        <f t="shared" si="134"/>
        <v/>
      </c>
      <c r="LQE1" s="499" t="str">
        <f t="shared" si="134"/>
        <v/>
      </c>
      <c r="LQF1" s="499" t="str">
        <f t="shared" si="134"/>
        <v/>
      </c>
      <c r="LQG1" s="499" t="str">
        <f t="shared" si="134"/>
        <v/>
      </c>
      <c r="LQH1" s="499" t="str">
        <f t="shared" si="134"/>
        <v/>
      </c>
      <c r="LQI1" s="499" t="str">
        <f t="shared" si="134"/>
        <v/>
      </c>
      <c r="LQJ1" s="499" t="str">
        <f t="shared" si="134"/>
        <v/>
      </c>
      <c r="LQK1" s="499" t="str">
        <f t="shared" si="134"/>
        <v/>
      </c>
      <c r="LQL1" s="499" t="str">
        <f t="shared" si="134"/>
        <v/>
      </c>
      <c r="LQM1" s="499" t="str">
        <f t="shared" si="134"/>
        <v/>
      </c>
      <c r="LQN1" s="499" t="str">
        <f t="shared" si="134"/>
        <v/>
      </c>
      <c r="LQO1" s="499" t="str">
        <f t="shared" si="134"/>
        <v/>
      </c>
      <c r="LQP1" s="499" t="str">
        <f t="shared" si="134"/>
        <v/>
      </c>
      <c r="LQQ1" s="499" t="str">
        <f t="shared" si="134"/>
        <v/>
      </c>
      <c r="LQR1" s="499" t="str">
        <f t="shared" si="134"/>
        <v/>
      </c>
      <c r="LQS1" s="499" t="str">
        <f t="shared" si="134"/>
        <v/>
      </c>
      <c r="LQT1" s="499" t="str">
        <f t="shared" si="134"/>
        <v/>
      </c>
      <c r="LQU1" s="499" t="str">
        <f t="shared" si="134"/>
        <v/>
      </c>
      <c r="LQV1" s="499" t="str">
        <f t="shared" si="134"/>
        <v/>
      </c>
      <c r="LQW1" s="499" t="str">
        <f t="shared" si="134"/>
        <v/>
      </c>
      <c r="LQX1" s="499" t="str">
        <f t="shared" si="134"/>
        <v/>
      </c>
      <c r="LQY1" s="499" t="str">
        <f t="shared" si="134"/>
        <v/>
      </c>
      <c r="LQZ1" s="499" t="str">
        <f t="shared" si="134"/>
        <v/>
      </c>
      <c r="LRA1" s="499" t="str">
        <f t="shared" si="134"/>
        <v/>
      </c>
      <c r="LRB1" s="499" t="str">
        <f t="shared" si="134"/>
        <v/>
      </c>
      <c r="LRC1" s="499" t="str">
        <f t="shared" si="134"/>
        <v/>
      </c>
      <c r="LRD1" s="499" t="str">
        <f t="shared" si="134"/>
        <v/>
      </c>
      <c r="LRE1" s="499" t="str">
        <f t="shared" si="134"/>
        <v/>
      </c>
      <c r="LRF1" s="499" t="str">
        <f t="shared" si="134"/>
        <v/>
      </c>
      <c r="LRG1" s="499" t="str">
        <f t="shared" si="134"/>
        <v/>
      </c>
      <c r="LRH1" s="499" t="str">
        <f t="shared" si="134"/>
        <v/>
      </c>
      <c r="LRI1" s="499" t="str">
        <f t="shared" si="134"/>
        <v/>
      </c>
      <c r="LRJ1" s="499" t="str">
        <f t="shared" si="134"/>
        <v/>
      </c>
      <c r="LRK1" s="499" t="str">
        <f t="shared" si="134"/>
        <v/>
      </c>
      <c r="LRL1" s="499" t="str">
        <f t="shared" si="134"/>
        <v/>
      </c>
      <c r="LRM1" s="499" t="str">
        <f t="shared" si="134"/>
        <v/>
      </c>
      <c r="LRN1" s="499" t="str">
        <f t="shared" si="134"/>
        <v/>
      </c>
      <c r="LRO1" s="499" t="str">
        <f t="shared" si="134"/>
        <v/>
      </c>
      <c r="LRP1" s="499" t="str">
        <f t="shared" si="134"/>
        <v/>
      </c>
      <c r="LRQ1" s="499" t="str">
        <f t="shared" si="134"/>
        <v/>
      </c>
      <c r="LRR1" s="499" t="str">
        <f t="shared" si="134"/>
        <v/>
      </c>
      <c r="LRS1" s="499" t="str">
        <f t="shared" si="134"/>
        <v/>
      </c>
      <c r="LRT1" s="499" t="str">
        <f t="shared" si="134"/>
        <v/>
      </c>
      <c r="LRU1" s="499" t="str">
        <f t="shared" si="134"/>
        <v/>
      </c>
      <c r="LRV1" s="499" t="str">
        <f t="shared" si="134"/>
        <v/>
      </c>
      <c r="LRW1" s="499" t="str">
        <f t="shared" si="134"/>
        <v/>
      </c>
      <c r="LRX1" s="499" t="str">
        <f t="shared" si="134"/>
        <v/>
      </c>
      <c r="LRY1" s="499" t="str">
        <f t="shared" si="134"/>
        <v/>
      </c>
      <c r="LRZ1" s="499" t="str">
        <f t="shared" si="134"/>
        <v/>
      </c>
      <c r="LSA1" s="499" t="str">
        <f t="shared" si="134"/>
        <v/>
      </c>
      <c r="LSB1" s="499" t="str">
        <f t="shared" si="134"/>
        <v/>
      </c>
      <c r="LSC1" s="499" t="str">
        <f t="shared" si="134"/>
        <v/>
      </c>
      <c r="LSD1" s="499" t="str">
        <f t="shared" si="134"/>
        <v/>
      </c>
      <c r="LSE1" s="499" t="str">
        <f t="shared" ref="LSE1:LUP1" si="135">IF(LSE13^2*LSE12=0,
"",
LSE13^2*LSE12)</f>
        <v/>
      </c>
      <c r="LSF1" s="499" t="str">
        <f t="shared" si="135"/>
        <v/>
      </c>
      <c r="LSG1" s="499" t="str">
        <f t="shared" si="135"/>
        <v/>
      </c>
      <c r="LSH1" s="499" t="str">
        <f t="shared" si="135"/>
        <v/>
      </c>
      <c r="LSI1" s="499" t="str">
        <f t="shared" si="135"/>
        <v/>
      </c>
      <c r="LSJ1" s="499" t="str">
        <f t="shared" si="135"/>
        <v/>
      </c>
      <c r="LSK1" s="499" t="str">
        <f t="shared" si="135"/>
        <v/>
      </c>
      <c r="LSL1" s="499" t="str">
        <f t="shared" si="135"/>
        <v/>
      </c>
      <c r="LSM1" s="499" t="str">
        <f t="shared" si="135"/>
        <v/>
      </c>
      <c r="LSN1" s="499" t="str">
        <f t="shared" si="135"/>
        <v/>
      </c>
      <c r="LSO1" s="499" t="str">
        <f t="shared" si="135"/>
        <v/>
      </c>
      <c r="LSP1" s="499" t="str">
        <f t="shared" si="135"/>
        <v/>
      </c>
      <c r="LSQ1" s="499" t="str">
        <f t="shared" si="135"/>
        <v/>
      </c>
      <c r="LSR1" s="499" t="str">
        <f t="shared" si="135"/>
        <v/>
      </c>
      <c r="LSS1" s="499" t="str">
        <f t="shared" si="135"/>
        <v/>
      </c>
      <c r="LST1" s="499" t="str">
        <f t="shared" si="135"/>
        <v/>
      </c>
      <c r="LSU1" s="499" t="str">
        <f t="shared" si="135"/>
        <v/>
      </c>
      <c r="LSV1" s="499" t="str">
        <f t="shared" si="135"/>
        <v/>
      </c>
      <c r="LSW1" s="499" t="str">
        <f t="shared" si="135"/>
        <v/>
      </c>
      <c r="LSX1" s="499" t="str">
        <f t="shared" si="135"/>
        <v/>
      </c>
      <c r="LSY1" s="499" t="str">
        <f t="shared" si="135"/>
        <v/>
      </c>
      <c r="LSZ1" s="499" t="str">
        <f t="shared" si="135"/>
        <v/>
      </c>
      <c r="LTA1" s="499" t="str">
        <f t="shared" si="135"/>
        <v/>
      </c>
      <c r="LTB1" s="499" t="str">
        <f t="shared" si="135"/>
        <v/>
      </c>
      <c r="LTC1" s="499" t="str">
        <f t="shared" si="135"/>
        <v/>
      </c>
      <c r="LTD1" s="499" t="str">
        <f t="shared" si="135"/>
        <v/>
      </c>
      <c r="LTE1" s="499" t="str">
        <f t="shared" si="135"/>
        <v/>
      </c>
      <c r="LTF1" s="499" t="str">
        <f t="shared" si="135"/>
        <v/>
      </c>
      <c r="LTG1" s="499" t="str">
        <f t="shared" si="135"/>
        <v/>
      </c>
      <c r="LTH1" s="499" t="str">
        <f t="shared" si="135"/>
        <v/>
      </c>
      <c r="LTI1" s="499" t="str">
        <f t="shared" si="135"/>
        <v/>
      </c>
      <c r="LTJ1" s="499" t="str">
        <f t="shared" si="135"/>
        <v/>
      </c>
      <c r="LTK1" s="499" t="str">
        <f t="shared" si="135"/>
        <v/>
      </c>
      <c r="LTL1" s="499" t="str">
        <f t="shared" si="135"/>
        <v/>
      </c>
      <c r="LTM1" s="499" t="str">
        <f t="shared" si="135"/>
        <v/>
      </c>
      <c r="LTN1" s="499" t="str">
        <f t="shared" si="135"/>
        <v/>
      </c>
      <c r="LTO1" s="499" t="str">
        <f t="shared" si="135"/>
        <v/>
      </c>
      <c r="LTP1" s="499" t="str">
        <f t="shared" si="135"/>
        <v/>
      </c>
      <c r="LTQ1" s="499" t="str">
        <f t="shared" si="135"/>
        <v/>
      </c>
      <c r="LTR1" s="499" t="str">
        <f t="shared" si="135"/>
        <v/>
      </c>
      <c r="LTS1" s="499" t="str">
        <f t="shared" si="135"/>
        <v/>
      </c>
      <c r="LTT1" s="499" t="str">
        <f t="shared" si="135"/>
        <v/>
      </c>
      <c r="LTU1" s="499" t="str">
        <f t="shared" si="135"/>
        <v/>
      </c>
      <c r="LTV1" s="499" t="str">
        <f t="shared" si="135"/>
        <v/>
      </c>
      <c r="LTW1" s="499" t="str">
        <f t="shared" si="135"/>
        <v/>
      </c>
      <c r="LTX1" s="499" t="str">
        <f t="shared" si="135"/>
        <v/>
      </c>
      <c r="LTY1" s="499" t="str">
        <f t="shared" si="135"/>
        <v/>
      </c>
      <c r="LTZ1" s="499" t="str">
        <f t="shared" si="135"/>
        <v/>
      </c>
      <c r="LUA1" s="499" t="str">
        <f t="shared" si="135"/>
        <v/>
      </c>
      <c r="LUB1" s="499" t="str">
        <f t="shared" si="135"/>
        <v/>
      </c>
      <c r="LUC1" s="499" t="str">
        <f t="shared" si="135"/>
        <v/>
      </c>
      <c r="LUD1" s="499" t="str">
        <f t="shared" si="135"/>
        <v/>
      </c>
      <c r="LUE1" s="499" t="str">
        <f t="shared" si="135"/>
        <v/>
      </c>
      <c r="LUF1" s="499" t="str">
        <f t="shared" si="135"/>
        <v/>
      </c>
      <c r="LUG1" s="499" t="str">
        <f t="shared" si="135"/>
        <v/>
      </c>
      <c r="LUH1" s="499" t="str">
        <f t="shared" si="135"/>
        <v/>
      </c>
      <c r="LUI1" s="499" t="str">
        <f t="shared" si="135"/>
        <v/>
      </c>
      <c r="LUJ1" s="499" t="str">
        <f t="shared" si="135"/>
        <v/>
      </c>
      <c r="LUK1" s="499" t="str">
        <f t="shared" si="135"/>
        <v/>
      </c>
      <c r="LUL1" s="499" t="str">
        <f t="shared" si="135"/>
        <v/>
      </c>
      <c r="LUM1" s="499" t="str">
        <f t="shared" si="135"/>
        <v/>
      </c>
      <c r="LUN1" s="499" t="str">
        <f t="shared" si="135"/>
        <v/>
      </c>
      <c r="LUO1" s="499" t="str">
        <f t="shared" si="135"/>
        <v/>
      </c>
      <c r="LUP1" s="499" t="str">
        <f t="shared" si="135"/>
        <v/>
      </c>
      <c r="LUQ1" s="499" t="str">
        <f t="shared" ref="LUQ1:LXB1" si="136">IF(LUQ13^2*LUQ12=0,
"",
LUQ13^2*LUQ12)</f>
        <v/>
      </c>
      <c r="LUR1" s="499" t="str">
        <f t="shared" si="136"/>
        <v/>
      </c>
      <c r="LUS1" s="499" t="str">
        <f t="shared" si="136"/>
        <v/>
      </c>
      <c r="LUT1" s="499" t="str">
        <f t="shared" si="136"/>
        <v/>
      </c>
      <c r="LUU1" s="499" t="str">
        <f t="shared" si="136"/>
        <v/>
      </c>
      <c r="LUV1" s="499" t="str">
        <f t="shared" si="136"/>
        <v/>
      </c>
      <c r="LUW1" s="499" t="str">
        <f t="shared" si="136"/>
        <v/>
      </c>
      <c r="LUX1" s="499" t="str">
        <f t="shared" si="136"/>
        <v/>
      </c>
      <c r="LUY1" s="499" t="str">
        <f t="shared" si="136"/>
        <v/>
      </c>
      <c r="LUZ1" s="499" t="str">
        <f t="shared" si="136"/>
        <v/>
      </c>
      <c r="LVA1" s="499" t="str">
        <f t="shared" si="136"/>
        <v/>
      </c>
      <c r="LVB1" s="499" t="str">
        <f t="shared" si="136"/>
        <v/>
      </c>
      <c r="LVC1" s="499" t="str">
        <f t="shared" si="136"/>
        <v/>
      </c>
      <c r="LVD1" s="499" t="str">
        <f t="shared" si="136"/>
        <v/>
      </c>
      <c r="LVE1" s="499" t="str">
        <f t="shared" si="136"/>
        <v/>
      </c>
      <c r="LVF1" s="499" t="str">
        <f t="shared" si="136"/>
        <v/>
      </c>
      <c r="LVG1" s="499" t="str">
        <f t="shared" si="136"/>
        <v/>
      </c>
      <c r="LVH1" s="499" t="str">
        <f t="shared" si="136"/>
        <v/>
      </c>
      <c r="LVI1" s="499" t="str">
        <f t="shared" si="136"/>
        <v/>
      </c>
      <c r="LVJ1" s="499" t="str">
        <f t="shared" si="136"/>
        <v/>
      </c>
      <c r="LVK1" s="499" t="str">
        <f t="shared" si="136"/>
        <v/>
      </c>
      <c r="LVL1" s="499" t="str">
        <f t="shared" si="136"/>
        <v/>
      </c>
      <c r="LVM1" s="499" t="str">
        <f t="shared" si="136"/>
        <v/>
      </c>
      <c r="LVN1" s="499" t="str">
        <f t="shared" si="136"/>
        <v/>
      </c>
      <c r="LVO1" s="499" t="str">
        <f t="shared" si="136"/>
        <v/>
      </c>
      <c r="LVP1" s="499" t="str">
        <f t="shared" si="136"/>
        <v/>
      </c>
      <c r="LVQ1" s="499" t="str">
        <f t="shared" si="136"/>
        <v/>
      </c>
      <c r="LVR1" s="499" t="str">
        <f t="shared" si="136"/>
        <v/>
      </c>
      <c r="LVS1" s="499" t="str">
        <f t="shared" si="136"/>
        <v/>
      </c>
      <c r="LVT1" s="499" t="str">
        <f t="shared" si="136"/>
        <v/>
      </c>
      <c r="LVU1" s="499" t="str">
        <f t="shared" si="136"/>
        <v/>
      </c>
      <c r="LVV1" s="499" t="str">
        <f t="shared" si="136"/>
        <v/>
      </c>
      <c r="LVW1" s="499" t="str">
        <f t="shared" si="136"/>
        <v/>
      </c>
      <c r="LVX1" s="499" t="str">
        <f t="shared" si="136"/>
        <v/>
      </c>
      <c r="LVY1" s="499" t="str">
        <f t="shared" si="136"/>
        <v/>
      </c>
      <c r="LVZ1" s="499" t="str">
        <f t="shared" si="136"/>
        <v/>
      </c>
      <c r="LWA1" s="499" t="str">
        <f t="shared" si="136"/>
        <v/>
      </c>
      <c r="LWB1" s="499" t="str">
        <f t="shared" si="136"/>
        <v/>
      </c>
      <c r="LWC1" s="499" t="str">
        <f t="shared" si="136"/>
        <v/>
      </c>
      <c r="LWD1" s="499" t="str">
        <f t="shared" si="136"/>
        <v/>
      </c>
      <c r="LWE1" s="499" t="str">
        <f t="shared" si="136"/>
        <v/>
      </c>
      <c r="LWF1" s="499" t="str">
        <f t="shared" si="136"/>
        <v/>
      </c>
      <c r="LWG1" s="499" t="str">
        <f t="shared" si="136"/>
        <v/>
      </c>
      <c r="LWH1" s="499" t="str">
        <f t="shared" si="136"/>
        <v/>
      </c>
      <c r="LWI1" s="499" t="str">
        <f t="shared" si="136"/>
        <v/>
      </c>
      <c r="LWJ1" s="499" t="str">
        <f t="shared" si="136"/>
        <v/>
      </c>
      <c r="LWK1" s="499" t="str">
        <f t="shared" si="136"/>
        <v/>
      </c>
      <c r="LWL1" s="499" t="str">
        <f t="shared" si="136"/>
        <v/>
      </c>
      <c r="LWM1" s="499" t="str">
        <f t="shared" si="136"/>
        <v/>
      </c>
      <c r="LWN1" s="499" t="str">
        <f t="shared" si="136"/>
        <v/>
      </c>
      <c r="LWO1" s="499" t="str">
        <f t="shared" si="136"/>
        <v/>
      </c>
      <c r="LWP1" s="499" t="str">
        <f t="shared" si="136"/>
        <v/>
      </c>
      <c r="LWQ1" s="499" t="str">
        <f t="shared" si="136"/>
        <v/>
      </c>
      <c r="LWR1" s="499" t="str">
        <f t="shared" si="136"/>
        <v/>
      </c>
      <c r="LWS1" s="499" t="str">
        <f t="shared" si="136"/>
        <v/>
      </c>
      <c r="LWT1" s="499" t="str">
        <f t="shared" si="136"/>
        <v/>
      </c>
      <c r="LWU1" s="499" t="str">
        <f t="shared" si="136"/>
        <v/>
      </c>
      <c r="LWV1" s="499" t="str">
        <f t="shared" si="136"/>
        <v/>
      </c>
      <c r="LWW1" s="499" t="str">
        <f t="shared" si="136"/>
        <v/>
      </c>
      <c r="LWX1" s="499" t="str">
        <f t="shared" si="136"/>
        <v/>
      </c>
      <c r="LWY1" s="499" t="str">
        <f t="shared" si="136"/>
        <v/>
      </c>
      <c r="LWZ1" s="499" t="str">
        <f t="shared" si="136"/>
        <v/>
      </c>
      <c r="LXA1" s="499" t="str">
        <f t="shared" si="136"/>
        <v/>
      </c>
      <c r="LXB1" s="499" t="str">
        <f t="shared" si="136"/>
        <v/>
      </c>
      <c r="LXC1" s="499" t="str">
        <f t="shared" ref="LXC1:LZN1" si="137">IF(LXC13^2*LXC12=0,
"",
LXC13^2*LXC12)</f>
        <v/>
      </c>
      <c r="LXD1" s="499" t="str">
        <f t="shared" si="137"/>
        <v/>
      </c>
      <c r="LXE1" s="499" t="str">
        <f t="shared" si="137"/>
        <v/>
      </c>
      <c r="LXF1" s="499" t="str">
        <f t="shared" si="137"/>
        <v/>
      </c>
      <c r="LXG1" s="499" t="str">
        <f t="shared" si="137"/>
        <v/>
      </c>
      <c r="LXH1" s="499" t="str">
        <f t="shared" si="137"/>
        <v/>
      </c>
      <c r="LXI1" s="499" t="str">
        <f t="shared" si="137"/>
        <v/>
      </c>
      <c r="LXJ1" s="499" t="str">
        <f t="shared" si="137"/>
        <v/>
      </c>
      <c r="LXK1" s="499" t="str">
        <f t="shared" si="137"/>
        <v/>
      </c>
      <c r="LXL1" s="499" t="str">
        <f t="shared" si="137"/>
        <v/>
      </c>
      <c r="LXM1" s="499" t="str">
        <f t="shared" si="137"/>
        <v/>
      </c>
      <c r="LXN1" s="499" t="str">
        <f t="shared" si="137"/>
        <v/>
      </c>
      <c r="LXO1" s="499" t="str">
        <f t="shared" si="137"/>
        <v/>
      </c>
      <c r="LXP1" s="499" t="str">
        <f t="shared" si="137"/>
        <v/>
      </c>
      <c r="LXQ1" s="499" t="str">
        <f t="shared" si="137"/>
        <v/>
      </c>
      <c r="LXR1" s="499" t="str">
        <f t="shared" si="137"/>
        <v/>
      </c>
      <c r="LXS1" s="499" t="str">
        <f t="shared" si="137"/>
        <v/>
      </c>
      <c r="LXT1" s="499" t="str">
        <f t="shared" si="137"/>
        <v/>
      </c>
      <c r="LXU1" s="499" t="str">
        <f t="shared" si="137"/>
        <v/>
      </c>
      <c r="LXV1" s="499" t="str">
        <f t="shared" si="137"/>
        <v/>
      </c>
      <c r="LXW1" s="499" t="str">
        <f t="shared" si="137"/>
        <v/>
      </c>
      <c r="LXX1" s="499" t="str">
        <f t="shared" si="137"/>
        <v/>
      </c>
      <c r="LXY1" s="499" t="str">
        <f t="shared" si="137"/>
        <v/>
      </c>
      <c r="LXZ1" s="499" t="str">
        <f t="shared" si="137"/>
        <v/>
      </c>
      <c r="LYA1" s="499" t="str">
        <f t="shared" si="137"/>
        <v/>
      </c>
      <c r="LYB1" s="499" t="str">
        <f t="shared" si="137"/>
        <v/>
      </c>
      <c r="LYC1" s="499" t="str">
        <f t="shared" si="137"/>
        <v/>
      </c>
      <c r="LYD1" s="499" t="str">
        <f t="shared" si="137"/>
        <v/>
      </c>
      <c r="LYE1" s="499" t="str">
        <f t="shared" si="137"/>
        <v/>
      </c>
      <c r="LYF1" s="499" t="str">
        <f t="shared" si="137"/>
        <v/>
      </c>
      <c r="LYG1" s="499" t="str">
        <f t="shared" si="137"/>
        <v/>
      </c>
      <c r="LYH1" s="499" t="str">
        <f t="shared" si="137"/>
        <v/>
      </c>
      <c r="LYI1" s="499" t="str">
        <f t="shared" si="137"/>
        <v/>
      </c>
      <c r="LYJ1" s="499" t="str">
        <f t="shared" si="137"/>
        <v/>
      </c>
      <c r="LYK1" s="499" t="str">
        <f t="shared" si="137"/>
        <v/>
      </c>
      <c r="LYL1" s="499" t="str">
        <f t="shared" si="137"/>
        <v/>
      </c>
      <c r="LYM1" s="499" t="str">
        <f t="shared" si="137"/>
        <v/>
      </c>
      <c r="LYN1" s="499" t="str">
        <f t="shared" si="137"/>
        <v/>
      </c>
      <c r="LYO1" s="499" t="str">
        <f t="shared" si="137"/>
        <v/>
      </c>
      <c r="LYP1" s="499" t="str">
        <f t="shared" si="137"/>
        <v/>
      </c>
      <c r="LYQ1" s="499" t="str">
        <f t="shared" si="137"/>
        <v/>
      </c>
      <c r="LYR1" s="499" t="str">
        <f t="shared" si="137"/>
        <v/>
      </c>
      <c r="LYS1" s="499" t="str">
        <f t="shared" si="137"/>
        <v/>
      </c>
      <c r="LYT1" s="499" t="str">
        <f t="shared" si="137"/>
        <v/>
      </c>
      <c r="LYU1" s="499" t="str">
        <f t="shared" si="137"/>
        <v/>
      </c>
      <c r="LYV1" s="499" t="str">
        <f t="shared" si="137"/>
        <v/>
      </c>
      <c r="LYW1" s="499" t="str">
        <f t="shared" si="137"/>
        <v/>
      </c>
      <c r="LYX1" s="499" t="str">
        <f t="shared" si="137"/>
        <v/>
      </c>
      <c r="LYY1" s="499" t="str">
        <f t="shared" si="137"/>
        <v/>
      </c>
      <c r="LYZ1" s="499" t="str">
        <f t="shared" si="137"/>
        <v/>
      </c>
      <c r="LZA1" s="499" t="str">
        <f t="shared" si="137"/>
        <v/>
      </c>
      <c r="LZB1" s="499" t="str">
        <f t="shared" si="137"/>
        <v/>
      </c>
      <c r="LZC1" s="499" t="str">
        <f t="shared" si="137"/>
        <v/>
      </c>
      <c r="LZD1" s="499" t="str">
        <f t="shared" si="137"/>
        <v/>
      </c>
      <c r="LZE1" s="499" t="str">
        <f t="shared" si="137"/>
        <v/>
      </c>
      <c r="LZF1" s="499" t="str">
        <f t="shared" si="137"/>
        <v/>
      </c>
      <c r="LZG1" s="499" t="str">
        <f t="shared" si="137"/>
        <v/>
      </c>
      <c r="LZH1" s="499" t="str">
        <f t="shared" si="137"/>
        <v/>
      </c>
      <c r="LZI1" s="499" t="str">
        <f t="shared" si="137"/>
        <v/>
      </c>
      <c r="LZJ1" s="499" t="str">
        <f t="shared" si="137"/>
        <v/>
      </c>
      <c r="LZK1" s="499" t="str">
        <f t="shared" si="137"/>
        <v/>
      </c>
      <c r="LZL1" s="499" t="str">
        <f t="shared" si="137"/>
        <v/>
      </c>
      <c r="LZM1" s="499" t="str">
        <f t="shared" si="137"/>
        <v/>
      </c>
      <c r="LZN1" s="499" t="str">
        <f t="shared" si="137"/>
        <v/>
      </c>
      <c r="LZO1" s="499" t="str">
        <f t="shared" ref="LZO1:MBZ1" si="138">IF(LZO13^2*LZO12=0,
"",
LZO13^2*LZO12)</f>
        <v/>
      </c>
      <c r="LZP1" s="499" t="str">
        <f t="shared" si="138"/>
        <v/>
      </c>
      <c r="LZQ1" s="499" t="str">
        <f t="shared" si="138"/>
        <v/>
      </c>
      <c r="LZR1" s="499" t="str">
        <f t="shared" si="138"/>
        <v/>
      </c>
      <c r="LZS1" s="499" t="str">
        <f t="shared" si="138"/>
        <v/>
      </c>
      <c r="LZT1" s="499" t="str">
        <f t="shared" si="138"/>
        <v/>
      </c>
      <c r="LZU1" s="499" t="str">
        <f t="shared" si="138"/>
        <v/>
      </c>
      <c r="LZV1" s="499" t="str">
        <f t="shared" si="138"/>
        <v/>
      </c>
      <c r="LZW1" s="499" t="str">
        <f t="shared" si="138"/>
        <v/>
      </c>
      <c r="LZX1" s="499" t="str">
        <f t="shared" si="138"/>
        <v/>
      </c>
      <c r="LZY1" s="499" t="str">
        <f t="shared" si="138"/>
        <v/>
      </c>
      <c r="LZZ1" s="499" t="str">
        <f t="shared" si="138"/>
        <v/>
      </c>
      <c r="MAA1" s="499" t="str">
        <f t="shared" si="138"/>
        <v/>
      </c>
      <c r="MAB1" s="499" t="str">
        <f t="shared" si="138"/>
        <v/>
      </c>
      <c r="MAC1" s="499" t="str">
        <f t="shared" si="138"/>
        <v/>
      </c>
      <c r="MAD1" s="499" t="str">
        <f t="shared" si="138"/>
        <v/>
      </c>
      <c r="MAE1" s="499" t="str">
        <f t="shared" si="138"/>
        <v/>
      </c>
      <c r="MAF1" s="499" t="str">
        <f t="shared" si="138"/>
        <v/>
      </c>
      <c r="MAG1" s="499" t="str">
        <f t="shared" si="138"/>
        <v/>
      </c>
      <c r="MAH1" s="499" t="str">
        <f t="shared" si="138"/>
        <v/>
      </c>
      <c r="MAI1" s="499" t="str">
        <f t="shared" si="138"/>
        <v/>
      </c>
      <c r="MAJ1" s="499" t="str">
        <f t="shared" si="138"/>
        <v/>
      </c>
      <c r="MAK1" s="499" t="str">
        <f t="shared" si="138"/>
        <v/>
      </c>
      <c r="MAL1" s="499" t="str">
        <f t="shared" si="138"/>
        <v/>
      </c>
      <c r="MAM1" s="499" t="str">
        <f t="shared" si="138"/>
        <v/>
      </c>
      <c r="MAN1" s="499" t="str">
        <f t="shared" si="138"/>
        <v/>
      </c>
      <c r="MAO1" s="499" t="str">
        <f t="shared" si="138"/>
        <v/>
      </c>
      <c r="MAP1" s="499" t="str">
        <f t="shared" si="138"/>
        <v/>
      </c>
      <c r="MAQ1" s="499" t="str">
        <f t="shared" si="138"/>
        <v/>
      </c>
      <c r="MAR1" s="499" t="str">
        <f t="shared" si="138"/>
        <v/>
      </c>
      <c r="MAS1" s="499" t="str">
        <f t="shared" si="138"/>
        <v/>
      </c>
      <c r="MAT1" s="499" t="str">
        <f t="shared" si="138"/>
        <v/>
      </c>
      <c r="MAU1" s="499" t="str">
        <f t="shared" si="138"/>
        <v/>
      </c>
      <c r="MAV1" s="499" t="str">
        <f t="shared" si="138"/>
        <v/>
      </c>
      <c r="MAW1" s="499" t="str">
        <f t="shared" si="138"/>
        <v/>
      </c>
      <c r="MAX1" s="499" t="str">
        <f t="shared" si="138"/>
        <v/>
      </c>
      <c r="MAY1" s="499" t="str">
        <f t="shared" si="138"/>
        <v/>
      </c>
      <c r="MAZ1" s="499" t="str">
        <f t="shared" si="138"/>
        <v/>
      </c>
      <c r="MBA1" s="499" t="str">
        <f t="shared" si="138"/>
        <v/>
      </c>
      <c r="MBB1" s="499" t="str">
        <f t="shared" si="138"/>
        <v/>
      </c>
      <c r="MBC1" s="499" t="str">
        <f t="shared" si="138"/>
        <v/>
      </c>
      <c r="MBD1" s="499" t="str">
        <f t="shared" si="138"/>
        <v/>
      </c>
      <c r="MBE1" s="499" t="str">
        <f t="shared" si="138"/>
        <v/>
      </c>
      <c r="MBF1" s="499" t="str">
        <f t="shared" si="138"/>
        <v/>
      </c>
      <c r="MBG1" s="499" t="str">
        <f t="shared" si="138"/>
        <v/>
      </c>
      <c r="MBH1" s="499" t="str">
        <f t="shared" si="138"/>
        <v/>
      </c>
      <c r="MBI1" s="499" t="str">
        <f t="shared" si="138"/>
        <v/>
      </c>
      <c r="MBJ1" s="499" t="str">
        <f t="shared" si="138"/>
        <v/>
      </c>
      <c r="MBK1" s="499" t="str">
        <f t="shared" si="138"/>
        <v/>
      </c>
      <c r="MBL1" s="499" t="str">
        <f t="shared" si="138"/>
        <v/>
      </c>
      <c r="MBM1" s="499" t="str">
        <f t="shared" si="138"/>
        <v/>
      </c>
      <c r="MBN1" s="499" t="str">
        <f t="shared" si="138"/>
        <v/>
      </c>
      <c r="MBO1" s="499" t="str">
        <f t="shared" si="138"/>
        <v/>
      </c>
      <c r="MBP1" s="499" t="str">
        <f t="shared" si="138"/>
        <v/>
      </c>
      <c r="MBQ1" s="499" t="str">
        <f t="shared" si="138"/>
        <v/>
      </c>
      <c r="MBR1" s="499" t="str">
        <f t="shared" si="138"/>
        <v/>
      </c>
      <c r="MBS1" s="499" t="str">
        <f t="shared" si="138"/>
        <v/>
      </c>
      <c r="MBT1" s="499" t="str">
        <f t="shared" si="138"/>
        <v/>
      </c>
      <c r="MBU1" s="499" t="str">
        <f t="shared" si="138"/>
        <v/>
      </c>
      <c r="MBV1" s="499" t="str">
        <f t="shared" si="138"/>
        <v/>
      </c>
      <c r="MBW1" s="499" t="str">
        <f t="shared" si="138"/>
        <v/>
      </c>
      <c r="MBX1" s="499" t="str">
        <f t="shared" si="138"/>
        <v/>
      </c>
      <c r="MBY1" s="499" t="str">
        <f t="shared" si="138"/>
        <v/>
      </c>
      <c r="MBZ1" s="499" t="str">
        <f t="shared" si="138"/>
        <v/>
      </c>
      <c r="MCA1" s="499" t="str">
        <f t="shared" ref="MCA1:MEL1" si="139">IF(MCA13^2*MCA12=0,
"",
MCA13^2*MCA12)</f>
        <v/>
      </c>
      <c r="MCB1" s="499" t="str">
        <f t="shared" si="139"/>
        <v/>
      </c>
      <c r="MCC1" s="499" t="str">
        <f t="shared" si="139"/>
        <v/>
      </c>
      <c r="MCD1" s="499" t="str">
        <f t="shared" si="139"/>
        <v/>
      </c>
      <c r="MCE1" s="499" t="str">
        <f t="shared" si="139"/>
        <v/>
      </c>
      <c r="MCF1" s="499" t="str">
        <f t="shared" si="139"/>
        <v/>
      </c>
      <c r="MCG1" s="499" t="str">
        <f t="shared" si="139"/>
        <v/>
      </c>
      <c r="MCH1" s="499" t="str">
        <f t="shared" si="139"/>
        <v/>
      </c>
      <c r="MCI1" s="499" t="str">
        <f t="shared" si="139"/>
        <v/>
      </c>
      <c r="MCJ1" s="499" t="str">
        <f t="shared" si="139"/>
        <v/>
      </c>
      <c r="MCK1" s="499" t="str">
        <f t="shared" si="139"/>
        <v/>
      </c>
      <c r="MCL1" s="499" t="str">
        <f t="shared" si="139"/>
        <v/>
      </c>
      <c r="MCM1" s="499" t="str">
        <f t="shared" si="139"/>
        <v/>
      </c>
      <c r="MCN1" s="499" t="str">
        <f t="shared" si="139"/>
        <v/>
      </c>
      <c r="MCO1" s="499" t="str">
        <f t="shared" si="139"/>
        <v/>
      </c>
      <c r="MCP1" s="499" t="str">
        <f t="shared" si="139"/>
        <v/>
      </c>
      <c r="MCQ1" s="499" t="str">
        <f t="shared" si="139"/>
        <v/>
      </c>
      <c r="MCR1" s="499" t="str">
        <f t="shared" si="139"/>
        <v/>
      </c>
      <c r="MCS1" s="499" t="str">
        <f t="shared" si="139"/>
        <v/>
      </c>
      <c r="MCT1" s="499" t="str">
        <f t="shared" si="139"/>
        <v/>
      </c>
      <c r="MCU1" s="499" t="str">
        <f t="shared" si="139"/>
        <v/>
      </c>
      <c r="MCV1" s="499" t="str">
        <f t="shared" si="139"/>
        <v/>
      </c>
      <c r="MCW1" s="499" t="str">
        <f t="shared" si="139"/>
        <v/>
      </c>
      <c r="MCX1" s="499" t="str">
        <f t="shared" si="139"/>
        <v/>
      </c>
      <c r="MCY1" s="499" t="str">
        <f t="shared" si="139"/>
        <v/>
      </c>
      <c r="MCZ1" s="499" t="str">
        <f t="shared" si="139"/>
        <v/>
      </c>
      <c r="MDA1" s="499" t="str">
        <f t="shared" si="139"/>
        <v/>
      </c>
      <c r="MDB1" s="499" t="str">
        <f t="shared" si="139"/>
        <v/>
      </c>
      <c r="MDC1" s="499" t="str">
        <f t="shared" si="139"/>
        <v/>
      </c>
      <c r="MDD1" s="499" t="str">
        <f t="shared" si="139"/>
        <v/>
      </c>
      <c r="MDE1" s="499" t="str">
        <f t="shared" si="139"/>
        <v/>
      </c>
      <c r="MDF1" s="499" t="str">
        <f t="shared" si="139"/>
        <v/>
      </c>
      <c r="MDG1" s="499" t="str">
        <f t="shared" si="139"/>
        <v/>
      </c>
      <c r="MDH1" s="499" t="str">
        <f t="shared" si="139"/>
        <v/>
      </c>
      <c r="MDI1" s="499" t="str">
        <f t="shared" si="139"/>
        <v/>
      </c>
      <c r="MDJ1" s="499" t="str">
        <f t="shared" si="139"/>
        <v/>
      </c>
      <c r="MDK1" s="499" t="str">
        <f t="shared" si="139"/>
        <v/>
      </c>
      <c r="MDL1" s="499" t="str">
        <f t="shared" si="139"/>
        <v/>
      </c>
      <c r="MDM1" s="499" t="str">
        <f t="shared" si="139"/>
        <v/>
      </c>
      <c r="MDN1" s="499" t="str">
        <f t="shared" si="139"/>
        <v/>
      </c>
      <c r="MDO1" s="499" t="str">
        <f t="shared" si="139"/>
        <v/>
      </c>
      <c r="MDP1" s="499" t="str">
        <f t="shared" si="139"/>
        <v/>
      </c>
      <c r="MDQ1" s="499" t="str">
        <f t="shared" si="139"/>
        <v/>
      </c>
      <c r="MDR1" s="499" t="str">
        <f t="shared" si="139"/>
        <v/>
      </c>
      <c r="MDS1" s="499" t="str">
        <f t="shared" si="139"/>
        <v/>
      </c>
      <c r="MDT1" s="499" t="str">
        <f t="shared" si="139"/>
        <v/>
      </c>
      <c r="MDU1" s="499" t="str">
        <f t="shared" si="139"/>
        <v/>
      </c>
      <c r="MDV1" s="499" t="str">
        <f t="shared" si="139"/>
        <v/>
      </c>
      <c r="MDW1" s="499" t="str">
        <f t="shared" si="139"/>
        <v/>
      </c>
      <c r="MDX1" s="499" t="str">
        <f t="shared" si="139"/>
        <v/>
      </c>
      <c r="MDY1" s="499" t="str">
        <f t="shared" si="139"/>
        <v/>
      </c>
      <c r="MDZ1" s="499" t="str">
        <f t="shared" si="139"/>
        <v/>
      </c>
      <c r="MEA1" s="499" t="str">
        <f t="shared" si="139"/>
        <v/>
      </c>
      <c r="MEB1" s="499" t="str">
        <f t="shared" si="139"/>
        <v/>
      </c>
      <c r="MEC1" s="499" t="str">
        <f t="shared" si="139"/>
        <v/>
      </c>
      <c r="MED1" s="499" t="str">
        <f t="shared" si="139"/>
        <v/>
      </c>
      <c r="MEE1" s="499" t="str">
        <f t="shared" si="139"/>
        <v/>
      </c>
      <c r="MEF1" s="499" t="str">
        <f t="shared" si="139"/>
        <v/>
      </c>
      <c r="MEG1" s="499" t="str">
        <f t="shared" si="139"/>
        <v/>
      </c>
      <c r="MEH1" s="499" t="str">
        <f t="shared" si="139"/>
        <v/>
      </c>
      <c r="MEI1" s="499" t="str">
        <f t="shared" si="139"/>
        <v/>
      </c>
      <c r="MEJ1" s="499" t="str">
        <f t="shared" si="139"/>
        <v/>
      </c>
      <c r="MEK1" s="499" t="str">
        <f t="shared" si="139"/>
        <v/>
      </c>
      <c r="MEL1" s="499" t="str">
        <f t="shared" si="139"/>
        <v/>
      </c>
      <c r="MEM1" s="499" t="str">
        <f t="shared" ref="MEM1:MGX1" si="140">IF(MEM13^2*MEM12=0,
"",
MEM13^2*MEM12)</f>
        <v/>
      </c>
      <c r="MEN1" s="499" t="str">
        <f t="shared" si="140"/>
        <v/>
      </c>
      <c r="MEO1" s="499" t="str">
        <f t="shared" si="140"/>
        <v/>
      </c>
      <c r="MEP1" s="499" t="str">
        <f t="shared" si="140"/>
        <v/>
      </c>
      <c r="MEQ1" s="499" t="str">
        <f t="shared" si="140"/>
        <v/>
      </c>
      <c r="MER1" s="499" t="str">
        <f t="shared" si="140"/>
        <v/>
      </c>
      <c r="MES1" s="499" t="str">
        <f t="shared" si="140"/>
        <v/>
      </c>
      <c r="MET1" s="499" t="str">
        <f t="shared" si="140"/>
        <v/>
      </c>
      <c r="MEU1" s="499" t="str">
        <f t="shared" si="140"/>
        <v/>
      </c>
      <c r="MEV1" s="499" t="str">
        <f t="shared" si="140"/>
        <v/>
      </c>
      <c r="MEW1" s="499" t="str">
        <f t="shared" si="140"/>
        <v/>
      </c>
      <c r="MEX1" s="499" t="str">
        <f t="shared" si="140"/>
        <v/>
      </c>
      <c r="MEY1" s="499" t="str">
        <f t="shared" si="140"/>
        <v/>
      </c>
      <c r="MEZ1" s="499" t="str">
        <f t="shared" si="140"/>
        <v/>
      </c>
      <c r="MFA1" s="499" t="str">
        <f t="shared" si="140"/>
        <v/>
      </c>
      <c r="MFB1" s="499" t="str">
        <f t="shared" si="140"/>
        <v/>
      </c>
      <c r="MFC1" s="499" t="str">
        <f t="shared" si="140"/>
        <v/>
      </c>
      <c r="MFD1" s="499" t="str">
        <f t="shared" si="140"/>
        <v/>
      </c>
      <c r="MFE1" s="499" t="str">
        <f t="shared" si="140"/>
        <v/>
      </c>
      <c r="MFF1" s="499" t="str">
        <f t="shared" si="140"/>
        <v/>
      </c>
      <c r="MFG1" s="499" t="str">
        <f t="shared" si="140"/>
        <v/>
      </c>
      <c r="MFH1" s="499" t="str">
        <f t="shared" si="140"/>
        <v/>
      </c>
      <c r="MFI1" s="499" t="str">
        <f t="shared" si="140"/>
        <v/>
      </c>
      <c r="MFJ1" s="499" t="str">
        <f t="shared" si="140"/>
        <v/>
      </c>
      <c r="MFK1" s="499" t="str">
        <f t="shared" si="140"/>
        <v/>
      </c>
      <c r="MFL1" s="499" t="str">
        <f t="shared" si="140"/>
        <v/>
      </c>
      <c r="MFM1" s="499" t="str">
        <f t="shared" si="140"/>
        <v/>
      </c>
      <c r="MFN1" s="499" t="str">
        <f t="shared" si="140"/>
        <v/>
      </c>
      <c r="MFO1" s="499" t="str">
        <f t="shared" si="140"/>
        <v/>
      </c>
      <c r="MFP1" s="499" t="str">
        <f t="shared" si="140"/>
        <v/>
      </c>
      <c r="MFQ1" s="499" t="str">
        <f t="shared" si="140"/>
        <v/>
      </c>
      <c r="MFR1" s="499" t="str">
        <f t="shared" si="140"/>
        <v/>
      </c>
      <c r="MFS1" s="499" t="str">
        <f t="shared" si="140"/>
        <v/>
      </c>
      <c r="MFT1" s="499" t="str">
        <f t="shared" si="140"/>
        <v/>
      </c>
      <c r="MFU1" s="499" t="str">
        <f t="shared" si="140"/>
        <v/>
      </c>
      <c r="MFV1" s="499" t="str">
        <f t="shared" si="140"/>
        <v/>
      </c>
      <c r="MFW1" s="499" t="str">
        <f t="shared" si="140"/>
        <v/>
      </c>
      <c r="MFX1" s="499" t="str">
        <f t="shared" si="140"/>
        <v/>
      </c>
      <c r="MFY1" s="499" t="str">
        <f t="shared" si="140"/>
        <v/>
      </c>
      <c r="MFZ1" s="499" t="str">
        <f t="shared" si="140"/>
        <v/>
      </c>
      <c r="MGA1" s="499" t="str">
        <f t="shared" si="140"/>
        <v/>
      </c>
      <c r="MGB1" s="499" t="str">
        <f t="shared" si="140"/>
        <v/>
      </c>
      <c r="MGC1" s="499" t="str">
        <f t="shared" si="140"/>
        <v/>
      </c>
      <c r="MGD1" s="499" t="str">
        <f t="shared" si="140"/>
        <v/>
      </c>
      <c r="MGE1" s="499" t="str">
        <f t="shared" si="140"/>
        <v/>
      </c>
      <c r="MGF1" s="499" t="str">
        <f t="shared" si="140"/>
        <v/>
      </c>
      <c r="MGG1" s="499" t="str">
        <f t="shared" si="140"/>
        <v/>
      </c>
      <c r="MGH1" s="499" t="str">
        <f t="shared" si="140"/>
        <v/>
      </c>
      <c r="MGI1" s="499" t="str">
        <f t="shared" si="140"/>
        <v/>
      </c>
      <c r="MGJ1" s="499" t="str">
        <f t="shared" si="140"/>
        <v/>
      </c>
      <c r="MGK1" s="499" t="str">
        <f t="shared" si="140"/>
        <v/>
      </c>
      <c r="MGL1" s="499" t="str">
        <f t="shared" si="140"/>
        <v/>
      </c>
      <c r="MGM1" s="499" t="str">
        <f t="shared" si="140"/>
        <v/>
      </c>
      <c r="MGN1" s="499" t="str">
        <f t="shared" si="140"/>
        <v/>
      </c>
      <c r="MGO1" s="499" t="str">
        <f t="shared" si="140"/>
        <v/>
      </c>
      <c r="MGP1" s="499" t="str">
        <f t="shared" si="140"/>
        <v/>
      </c>
      <c r="MGQ1" s="499" t="str">
        <f t="shared" si="140"/>
        <v/>
      </c>
      <c r="MGR1" s="499" t="str">
        <f t="shared" si="140"/>
        <v/>
      </c>
      <c r="MGS1" s="499" t="str">
        <f t="shared" si="140"/>
        <v/>
      </c>
      <c r="MGT1" s="499" t="str">
        <f t="shared" si="140"/>
        <v/>
      </c>
      <c r="MGU1" s="499" t="str">
        <f t="shared" si="140"/>
        <v/>
      </c>
      <c r="MGV1" s="499" t="str">
        <f t="shared" si="140"/>
        <v/>
      </c>
      <c r="MGW1" s="499" t="str">
        <f t="shared" si="140"/>
        <v/>
      </c>
      <c r="MGX1" s="499" t="str">
        <f t="shared" si="140"/>
        <v/>
      </c>
      <c r="MGY1" s="499" t="str">
        <f t="shared" ref="MGY1:MJJ1" si="141">IF(MGY13^2*MGY12=0,
"",
MGY13^2*MGY12)</f>
        <v/>
      </c>
      <c r="MGZ1" s="499" t="str">
        <f t="shared" si="141"/>
        <v/>
      </c>
      <c r="MHA1" s="499" t="str">
        <f t="shared" si="141"/>
        <v/>
      </c>
      <c r="MHB1" s="499" t="str">
        <f t="shared" si="141"/>
        <v/>
      </c>
      <c r="MHC1" s="499" t="str">
        <f t="shared" si="141"/>
        <v/>
      </c>
      <c r="MHD1" s="499" t="str">
        <f t="shared" si="141"/>
        <v/>
      </c>
      <c r="MHE1" s="499" t="str">
        <f t="shared" si="141"/>
        <v/>
      </c>
      <c r="MHF1" s="499" t="str">
        <f t="shared" si="141"/>
        <v/>
      </c>
      <c r="MHG1" s="499" t="str">
        <f t="shared" si="141"/>
        <v/>
      </c>
      <c r="MHH1" s="499" t="str">
        <f t="shared" si="141"/>
        <v/>
      </c>
      <c r="MHI1" s="499" t="str">
        <f t="shared" si="141"/>
        <v/>
      </c>
      <c r="MHJ1" s="499" t="str">
        <f t="shared" si="141"/>
        <v/>
      </c>
      <c r="MHK1" s="499" t="str">
        <f t="shared" si="141"/>
        <v/>
      </c>
      <c r="MHL1" s="499" t="str">
        <f t="shared" si="141"/>
        <v/>
      </c>
      <c r="MHM1" s="499" t="str">
        <f t="shared" si="141"/>
        <v/>
      </c>
      <c r="MHN1" s="499" t="str">
        <f t="shared" si="141"/>
        <v/>
      </c>
      <c r="MHO1" s="499" t="str">
        <f t="shared" si="141"/>
        <v/>
      </c>
      <c r="MHP1" s="499" t="str">
        <f t="shared" si="141"/>
        <v/>
      </c>
      <c r="MHQ1" s="499" t="str">
        <f t="shared" si="141"/>
        <v/>
      </c>
      <c r="MHR1" s="499" t="str">
        <f t="shared" si="141"/>
        <v/>
      </c>
      <c r="MHS1" s="499" t="str">
        <f t="shared" si="141"/>
        <v/>
      </c>
      <c r="MHT1" s="499" t="str">
        <f t="shared" si="141"/>
        <v/>
      </c>
      <c r="MHU1" s="499" t="str">
        <f t="shared" si="141"/>
        <v/>
      </c>
      <c r="MHV1" s="499" t="str">
        <f t="shared" si="141"/>
        <v/>
      </c>
      <c r="MHW1" s="499" t="str">
        <f t="shared" si="141"/>
        <v/>
      </c>
      <c r="MHX1" s="499" t="str">
        <f t="shared" si="141"/>
        <v/>
      </c>
      <c r="MHY1" s="499" t="str">
        <f t="shared" si="141"/>
        <v/>
      </c>
      <c r="MHZ1" s="499" t="str">
        <f t="shared" si="141"/>
        <v/>
      </c>
      <c r="MIA1" s="499" t="str">
        <f t="shared" si="141"/>
        <v/>
      </c>
      <c r="MIB1" s="499" t="str">
        <f t="shared" si="141"/>
        <v/>
      </c>
      <c r="MIC1" s="499" t="str">
        <f t="shared" si="141"/>
        <v/>
      </c>
      <c r="MID1" s="499" t="str">
        <f t="shared" si="141"/>
        <v/>
      </c>
      <c r="MIE1" s="499" t="str">
        <f t="shared" si="141"/>
        <v/>
      </c>
      <c r="MIF1" s="499" t="str">
        <f t="shared" si="141"/>
        <v/>
      </c>
      <c r="MIG1" s="499" t="str">
        <f t="shared" si="141"/>
        <v/>
      </c>
      <c r="MIH1" s="499" t="str">
        <f t="shared" si="141"/>
        <v/>
      </c>
      <c r="MII1" s="499" t="str">
        <f t="shared" si="141"/>
        <v/>
      </c>
      <c r="MIJ1" s="499" t="str">
        <f t="shared" si="141"/>
        <v/>
      </c>
      <c r="MIK1" s="499" t="str">
        <f t="shared" si="141"/>
        <v/>
      </c>
      <c r="MIL1" s="499" t="str">
        <f t="shared" si="141"/>
        <v/>
      </c>
      <c r="MIM1" s="499" t="str">
        <f t="shared" si="141"/>
        <v/>
      </c>
      <c r="MIN1" s="499" t="str">
        <f t="shared" si="141"/>
        <v/>
      </c>
      <c r="MIO1" s="499" t="str">
        <f t="shared" si="141"/>
        <v/>
      </c>
      <c r="MIP1" s="499" t="str">
        <f t="shared" si="141"/>
        <v/>
      </c>
      <c r="MIQ1" s="499" t="str">
        <f t="shared" si="141"/>
        <v/>
      </c>
      <c r="MIR1" s="499" t="str">
        <f t="shared" si="141"/>
        <v/>
      </c>
      <c r="MIS1" s="499" t="str">
        <f t="shared" si="141"/>
        <v/>
      </c>
      <c r="MIT1" s="499" t="str">
        <f t="shared" si="141"/>
        <v/>
      </c>
      <c r="MIU1" s="499" t="str">
        <f t="shared" si="141"/>
        <v/>
      </c>
      <c r="MIV1" s="499" t="str">
        <f t="shared" si="141"/>
        <v/>
      </c>
      <c r="MIW1" s="499" t="str">
        <f t="shared" si="141"/>
        <v/>
      </c>
      <c r="MIX1" s="499" t="str">
        <f t="shared" si="141"/>
        <v/>
      </c>
      <c r="MIY1" s="499" t="str">
        <f t="shared" si="141"/>
        <v/>
      </c>
      <c r="MIZ1" s="499" t="str">
        <f t="shared" si="141"/>
        <v/>
      </c>
      <c r="MJA1" s="499" t="str">
        <f t="shared" si="141"/>
        <v/>
      </c>
      <c r="MJB1" s="499" t="str">
        <f t="shared" si="141"/>
        <v/>
      </c>
      <c r="MJC1" s="499" t="str">
        <f t="shared" si="141"/>
        <v/>
      </c>
      <c r="MJD1" s="499" t="str">
        <f t="shared" si="141"/>
        <v/>
      </c>
      <c r="MJE1" s="499" t="str">
        <f t="shared" si="141"/>
        <v/>
      </c>
      <c r="MJF1" s="499" t="str">
        <f t="shared" si="141"/>
        <v/>
      </c>
      <c r="MJG1" s="499" t="str">
        <f t="shared" si="141"/>
        <v/>
      </c>
      <c r="MJH1" s="499" t="str">
        <f t="shared" si="141"/>
        <v/>
      </c>
      <c r="MJI1" s="499" t="str">
        <f t="shared" si="141"/>
        <v/>
      </c>
      <c r="MJJ1" s="499" t="str">
        <f t="shared" si="141"/>
        <v/>
      </c>
      <c r="MJK1" s="499" t="str">
        <f t="shared" ref="MJK1:MLV1" si="142">IF(MJK13^2*MJK12=0,
"",
MJK13^2*MJK12)</f>
        <v/>
      </c>
      <c r="MJL1" s="499" t="str">
        <f t="shared" si="142"/>
        <v/>
      </c>
      <c r="MJM1" s="499" t="str">
        <f t="shared" si="142"/>
        <v/>
      </c>
      <c r="MJN1" s="499" t="str">
        <f t="shared" si="142"/>
        <v/>
      </c>
      <c r="MJO1" s="499" t="str">
        <f t="shared" si="142"/>
        <v/>
      </c>
      <c r="MJP1" s="499" t="str">
        <f t="shared" si="142"/>
        <v/>
      </c>
      <c r="MJQ1" s="499" t="str">
        <f t="shared" si="142"/>
        <v/>
      </c>
      <c r="MJR1" s="499" t="str">
        <f t="shared" si="142"/>
        <v/>
      </c>
      <c r="MJS1" s="499" t="str">
        <f t="shared" si="142"/>
        <v/>
      </c>
      <c r="MJT1" s="499" t="str">
        <f t="shared" si="142"/>
        <v/>
      </c>
      <c r="MJU1" s="499" t="str">
        <f t="shared" si="142"/>
        <v/>
      </c>
      <c r="MJV1" s="499" t="str">
        <f t="shared" si="142"/>
        <v/>
      </c>
      <c r="MJW1" s="499" t="str">
        <f t="shared" si="142"/>
        <v/>
      </c>
      <c r="MJX1" s="499" t="str">
        <f t="shared" si="142"/>
        <v/>
      </c>
      <c r="MJY1" s="499" t="str">
        <f t="shared" si="142"/>
        <v/>
      </c>
      <c r="MJZ1" s="499" t="str">
        <f t="shared" si="142"/>
        <v/>
      </c>
      <c r="MKA1" s="499" t="str">
        <f t="shared" si="142"/>
        <v/>
      </c>
      <c r="MKB1" s="499" t="str">
        <f t="shared" si="142"/>
        <v/>
      </c>
      <c r="MKC1" s="499" t="str">
        <f t="shared" si="142"/>
        <v/>
      </c>
      <c r="MKD1" s="499" t="str">
        <f t="shared" si="142"/>
        <v/>
      </c>
      <c r="MKE1" s="499" t="str">
        <f t="shared" si="142"/>
        <v/>
      </c>
      <c r="MKF1" s="499" t="str">
        <f t="shared" si="142"/>
        <v/>
      </c>
      <c r="MKG1" s="499" t="str">
        <f t="shared" si="142"/>
        <v/>
      </c>
      <c r="MKH1" s="499" t="str">
        <f t="shared" si="142"/>
        <v/>
      </c>
      <c r="MKI1" s="499" t="str">
        <f t="shared" si="142"/>
        <v/>
      </c>
      <c r="MKJ1" s="499" t="str">
        <f t="shared" si="142"/>
        <v/>
      </c>
      <c r="MKK1" s="499" t="str">
        <f t="shared" si="142"/>
        <v/>
      </c>
      <c r="MKL1" s="499" t="str">
        <f t="shared" si="142"/>
        <v/>
      </c>
      <c r="MKM1" s="499" t="str">
        <f t="shared" si="142"/>
        <v/>
      </c>
      <c r="MKN1" s="499" t="str">
        <f t="shared" si="142"/>
        <v/>
      </c>
      <c r="MKO1" s="499" t="str">
        <f t="shared" si="142"/>
        <v/>
      </c>
      <c r="MKP1" s="499" t="str">
        <f t="shared" si="142"/>
        <v/>
      </c>
      <c r="MKQ1" s="499" t="str">
        <f t="shared" si="142"/>
        <v/>
      </c>
      <c r="MKR1" s="499" t="str">
        <f t="shared" si="142"/>
        <v/>
      </c>
      <c r="MKS1" s="499" t="str">
        <f t="shared" si="142"/>
        <v/>
      </c>
      <c r="MKT1" s="499" t="str">
        <f t="shared" si="142"/>
        <v/>
      </c>
      <c r="MKU1" s="499" t="str">
        <f t="shared" si="142"/>
        <v/>
      </c>
      <c r="MKV1" s="499" t="str">
        <f t="shared" si="142"/>
        <v/>
      </c>
      <c r="MKW1" s="499" t="str">
        <f t="shared" si="142"/>
        <v/>
      </c>
      <c r="MKX1" s="499" t="str">
        <f t="shared" si="142"/>
        <v/>
      </c>
      <c r="MKY1" s="499" t="str">
        <f t="shared" si="142"/>
        <v/>
      </c>
      <c r="MKZ1" s="499" t="str">
        <f t="shared" si="142"/>
        <v/>
      </c>
      <c r="MLA1" s="499" t="str">
        <f t="shared" si="142"/>
        <v/>
      </c>
      <c r="MLB1" s="499" t="str">
        <f t="shared" si="142"/>
        <v/>
      </c>
      <c r="MLC1" s="499" t="str">
        <f t="shared" si="142"/>
        <v/>
      </c>
      <c r="MLD1" s="499" t="str">
        <f t="shared" si="142"/>
        <v/>
      </c>
      <c r="MLE1" s="499" t="str">
        <f t="shared" si="142"/>
        <v/>
      </c>
      <c r="MLF1" s="499" t="str">
        <f t="shared" si="142"/>
        <v/>
      </c>
      <c r="MLG1" s="499" t="str">
        <f t="shared" si="142"/>
        <v/>
      </c>
      <c r="MLH1" s="499" t="str">
        <f t="shared" si="142"/>
        <v/>
      </c>
      <c r="MLI1" s="499" t="str">
        <f t="shared" si="142"/>
        <v/>
      </c>
      <c r="MLJ1" s="499" t="str">
        <f t="shared" si="142"/>
        <v/>
      </c>
      <c r="MLK1" s="499" t="str">
        <f t="shared" si="142"/>
        <v/>
      </c>
      <c r="MLL1" s="499" t="str">
        <f t="shared" si="142"/>
        <v/>
      </c>
      <c r="MLM1" s="499" t="str">
        <f t="shared" si="142"/>
        <v/>
      </c>
      <c r="MLN1" s="499" t="str">
        <f t="shared" si="142"/>
        <v/>
      </c>
      <c r="MLO1" s="499" t="str">
        <f t="shared" si="142"/>
        <v/>
      </c>
      <c r="MLP1" s="499" t="str">
        <f t="shared" si="142"/>
        <v/>
      </c>
      <c r="MLQ1" s="499" t="str">
        <f t="shared" si="142"/>
        <v/>
      </c>
      <c r="MLR1" s="499" t="str">
        <f t="shared" si="142"/>
        <v/>
      </c>
      <c r="MLS1" s="499" t="str">
        <f t="shared" si="142"/>
        <v/>
      </c>
      <c r="MLT1" s="499" t="str">
        <f t="shared" si="142"/>
        <v/>
      </c>
      <c r="MLU1" s="499" t="str">
        <f t="shared" si="142"/>
        <v/>
      </c>
      <c r="MLV1" s="499" t="str">
        <f t="shared" si="142"/>
        <v/>
      </c>
      <c r="MLW1" s="499" t="str">
        <f t="shared" ref="MLW1:MOH1" si="143">IF(MLW13^2*MLW12=0,
"",
MLW13^2*MLW12)</f>
        <v/>
      </c>
      <c r="MLX1" s="499" t="str">
        <f t="shared" si="143"/>
        <v/>
      </c>
      <c r="MLY1" s="499" t="str">
        <f t="shared" si="143"/>
        <v/>
      </c>
      <c r="MLZ1" s="499" t="str">
        <f t="shared" si="143"/>
        <v/>
      </c>
      <c r="MMA1" s="499" t="str">
        <f t="shared" si="143"/>
        <v/>
      </c>
      <c r="MMB1" s="499" t="str">
        <f t="shared" si="143"/>
        <v/>
      </c>
      <c r="MMC1" s="499" t="str">
        <f t="shared" si="143"/>
        <v/>
      </c>
      <c r="MMD1" s="499" t="str">
        <f t="shared" si="143"/>
        <v/>
      </c>
      <c r="MME1" s="499" t="str">
        <f t="shared" si="143"/>
        <v/>
      </c>
      <c r="MMF1" s="499" t="str">
        <f t="shared" si="143"/>
        <v/>
      </c>
      <c r="MMG1" s="499" t="str">
        <f t="shared" si="143"/>
        <v/>
      </c>
      <c r="MMH1" s="499" t="str">
        <f t="shared" si="143"/>
        <v/>
      </c>
      <c r="MMI1" s="499" t="str">
        <f t="shared" si="143"/>
        <v/>
      </c>
      <c r="MMJ1" s="499" t="str">
        <f t="shared" si="143"/>
        <v/>
      </c>
      <c r="MMK1" s="499" t="str">
        <f t="shared" si="143"/>
        <v/>
      </c>
      <c r="MML1" s="499" t="str">
        <f t="shared" si="143"/>
        <v/>
      </c>
      <c r="MMM1" s="499" t="str">
        <f t="shared" si="143"/>
        <v/>
      </c>
      <c r="MMN1" s="499" t="str">
        <f t="shared" si="143"/>
        <v/>
      </c>
      <c r="MMO1" s="499" t="str">
        <f t="shared" si="143"/>
        <v/>
      </c>
      <c r="MMP1" s="499" t="str">
        <f t="shared" si="143"/>
        <v/>
      </c>
      <c r="MMQ1" s="499" t="str">
        <f t="shared" si="143"/>
        <v/>
      </c>
      <c r="MMR1" s="499" t="str">
        <f t="shared" si="143"/>
        <v/>
      </c>
      <c r="MMS1" s="499" t="str">
        <f t="shared" si="143"/>
        <v/>
      </c>
      <c r="MMT1" s="499" t="str">
        <f t="shared" si="143"/>
        <v/>
      </c>
      <c r="MMU1" s="499" t="str">
        <f t="shared" si="143"/>
        <v/>
      </c>
      <c r="MMV1" s="499" t="str">
        <f t="shared" si="143"/>
        <v/>
      </c>
      <c r="MMW1" s="499" t="str">
        <f t="shared" si="143"/>
        <v/>
      </c>
      <c r="MMX1" s="499" t="str">
        <f t="shared" si="143"/>
        <v/>
      </c>
      <c r="MMY1" s="499" t="str">
        <f t="shared" si="143"/>
        <v/>
      </c>
      <c r="MMZ1" s="499" t="str">
        <f t="shared" si="143"/>
        <v/>
      </c>
      <c r="MNA1" s="499" t="str">
        <f t="shared" si="143"/>
        <v/>
      </c>
      <c r="MNB1" s="499" t="str">
        <f t="shared" si="143"/>
        <v/>
      </c>
      <c r="MNC1" s="499" t="str">
        <f t="shared" si="143"/>
        <v/>
      </c>
      <c r="MND1" s="499" t="str">
        <f t="shared" si="143"/>
        <v/>
      </c>
      <c r="MNE1" s="499" t="str">
        <f t="shared" si="143"/>
        <v/>
      </c>
      <c r="MNF1" s="499" t="str">
        <f t="shared" si="143"/>
        <v/>
      </c>
      <c r="MNG1" s="499" t="str">
        <f t="shared" si="143"/>
        <v/>
      </c>
      <c r="MNH1" s="499" t="str">
        <f t="shared" si="143"/>
        <v/>
      </c>
      <c r="MNI1" s="499" t="str">
        <f t="shared" si="143"/>
        <v/>
      </c>
      <c r="MNJ1" s="499" t="str">
        <f t="shared" si="143"/>
        <v/>
      </c>
      <c r="MNK1" s="499" t="str">
        <f t="shared" si="143"/>
        <v/>
      </c>
      <c r="MNL1" s="499" t="str">
        <f t="shared" si="143"/>
        <v/>
      </c>
      <c r="MNM1" s="499" t="str">
        <f t="shared" si="143"/>
        <v/>
      </c>
      <c r="MNN1" s="499" t="str">
        <f t="shared" si="143"/>
        <v/>
      </c>
      <c r="MNO1" s="499" t="str">
        <f t="shared" si="143"/>
        <v/>
      </c>
      <c r="MNP1" s="499" t="str">
        <f t="shared" si="143"/>
        <v/>
      </c>
      <c r="MNQ1" s="499" t="str">
        <f t="shared" si="143"/>
        <v/>
      </c>
      <c r="MNR1" s="499" t="str">
        <f t="shared" si="143"/>
        <v/>
      </c>
      <c r="MNS1" s="499" t="str">
        <f t="shared" si="143"/>
        <v/>
      </c>
      <c r="MNT1" s="499" t="str">
        <f t="shared" si="143"/>
        <v/>
      </c>
      <c r="MNU1" s="499" t="str">
        <f t="shared" si="143"/>
        <v/>
      </c>
      <c r="MNV1" s="499" t="str">
        <f t="shared" si="143"/>
        <v/>
      </c>
      <c r="MNW1" s="499" t="str">
        <f t="shared" si="143"/>
        <v/>
      </c>
      <c r="MNX1" s="499" t="str">
        <f t="shared" si="143"/>
        <v/>
      </c>
      <c r="MNY1" s="499" t="str">
        <f t="shared" si="143"/>
        <v/>
      </c>
      <c r="MNZ1" s="499" t="str">
        <f t="shared" si="143"/>
        <v/>
      </c>
      <c r="MOA1" s="499" t="str">
        <f t="shared" si="143"/>
        <v/>
      </c>
      <c r="MOB1" s="499" t="str">
        <f t="shared" si="143"/>
        <v/>
      </c>
      <c r="MOC1" s="499" t="str">
        <f t="shared" si="143"/>
        <v/>
      </c>
      <c r="MOD1" s="499" t="str">
        <f t="shared" si="143"/>
        <v/>
      </c>
      <c r="MOE1" s="499" t="str">
        <f t="shared" si="143"/>
        <v/>
      </c>
      <c r="MOF1" s="499" t="str">
        <f t="shared" si="143"/>
        <v/>
      </c>
      <c r="MOG1" s="499" t="str">
        <f t="shared" si="143"/>
        <v/>
      </c>
      <c r="MOH1" s="499" t="str">
        <f t="shared" si="143"/>
        <v/>
      </c>
      <c r="MOI1" s="499" t="str">
        <f t="shared" ref="MOI1:MQT1" si="144">IF(MOI13^2*MOI12=0,
"",
MOI13^2*MOI12)</f>
        <v/>
      </c>
      <c r="MOJ1" s="499" t="str">
        <f t="shared" si="144"/>
        <v/>
      </c>
      <c r="MOK1" s="499" t="str">
        <f t="shared" si="144"/>
        <v/>
      </c>
      <c r="MOL1" s="499" t="str">
        <f t="shared" si="144"/>
        <v/>
      </c>
      <c r="MOM1" s="499" t="str">
        <f t="shared" si="144"/>
        <v/>
      </c>
      <c r="MON1" s="499" t="str">
        <f t="shared" si="144"/>
        <v/>
      </c>
      <c r="MOO1" s="499" t="str">
        <f t="shared" si="144"/>
        <v/>
      </c>
      <c r="MOP1" s="499" t="str">
        <f t="shared" si="144"/>
        <v/>
      </c>
      <c r="MOQ1" s="499" t="str">
        <f t="shared" si="144"/>
        <v/>
      </c>
      <c r="MOR1" s="499" t="str">
        <f t="shared" si="144"/>
        <v/>
      </c>
      <c r="MOS1" s="499" t="str">
        <f t="shared" si="144"/>
        <v/>
      </c>
      <c r="MOT1" s="499" t="str">
        <f t="shared" si="144"/>
        <v/>
      </c>
      <c r="MOU1" s="499" t="str">
        <f t="shared" si="144"/>
        <v/>
      </c>
      <c r="MOV1" s="499" t="str">
        <f t="shared" si="144"/>
        <v/>
      </c>
      <c r="MOW1" s="499" t="str">
        <f t="shared" si="144"/>
        <v/>
      </c>
      <c r="MOX1" s="499" t="str">
        <f t="shared" si="144"/>
        <v/>
      </c>
      <c r="MOY1" s="499" t="str">
        <f t="shared" si="144"/>
        <v/>
      </c>
      <c r="MOZ1" s="499" t="str">
        <f t="shared" si="144"/>
        <v/>
      </c>
      <c r="MPA1" s="499" t="str">
        <f t="shared" si="144"/>
        <v/>
      </c>
      <c r="MPB1" s="499" t="str">
        <f t="shared" si="144"/>
        <v/>
      </c>
      <c r="MPC1" s="499" t="str">
        <f t="shared" si="144"/>
        <v/>
      </c>
      <c r="MPD1" s="499" t="str">
        <f t="shared" si="144"/>
        <v/>
      </c>
      <c r="MPE1" s="499" t="str">
        <f t="shared" si="144"/>
        <v/>
      </c>
      <c r="MPF1" s="499" t="str">
        <f t="shared" si="144"/>
        <v/>
      </c>
      <c r="MPG1" s="499" t="str">
        <f t="shared" si="144"/>
        <v/>
      </c>
      <c r="MPH1" s="499" t="str">
        <f t="shared" si="144"/>
        <v/>
      </c>
      <c r="MPI1" s="499" t="str">
        <f t="shared" si="144"/>
        <v/>
      </c>
      <c r="MPJ1" s="499" t="str">
        <f t="shared" si="144"/>
        <v/>
      </c>
      <c r="MPK1" s="499" t="str">
        <f t="shared" si="144"/>
        <v/>
      </c>
      <c r="MPL1" s="499" t="str">
        <f t="shared" si="144"/>
        <v/>
      </c>
      <c r="MPM1" s="499" t="str">
        <f t="shared" si="144"/>
        <v/>
      </c>
      <c r="MPN1" s="499" t="str">
        <f t="shared" si="144"/>
        <v/>
      </c>
      <c r="MPO1" s="499" t="str">
        <f t="shared" si="144"/>
        <v/>
      </c>
      <c r="MPP1" s="499" t="str">
        <f t="shared" si="144"/>
        <v/>
      </c>
      <c r="MPQ1" s="499" t="str">
        <f t="shared" si="144"/>
        <v/>
      </c>
      <c r="MPR1" s="499" t="str">
        <f t="shared" si="144"/>
        <v/>
      </c>
      <c r="MPS1" s="499" t="str">
        <f t="shared" si="144"/>
        <v/>
      </c>
      <c r="MPT1" s="499" t="str">
        <f t="shared" si="144"/>
        <v/>
      </c>
      <c r="MPU1" s="499" t="str">
        <f t="shared" si="144"/>
        <v/>
      </c>
      <c r="MPV1" s="499" t="str">
        <f t="shared" si="144"/>
        <v/>
      </c>
      <c r="MPW1" s="499" t="str">
        <f t="shared" si="144"/>
        <v/>
      </c>
      <c r="MPX1" s="499" t="str">
        <f t="shared" si="144"/>
        <v/>
      </c>
      <c r="MPY1" s="499" t="str">
        <f t="shared" si="144"/>
        <v/>
      </c>
      <c r="MPZ1" s="499" t="str">
        <f t="shared" si="144"/>
        <v/>
      </c>
      <c r="MQA1" s="499" t="str">
        <f t="shared" si="144"/>
        <v/>
      </c>
      <c r="MQB1" s="499" t="str">
        <f t="shared" si="144"/>
        <v/>
      </c>
      <c r="MQC1" s="499" t="str">
        <f t="shared" si="144"/>
        <v/>
      </c>
      <c r="MQD1" s="499" t="str">
        <f t="shared" si="144"/>
        <v/>
      </c>
      <c r="MQE1" s="499" t="str">
        <f t="shared" si="144"/>
        <v/>
      </c>
      <c r="MQF1" s="499" t="str">
        <f t="shared" si="144"/>
        <v/>
      </c>
      <c r="MQG1" s="499" t="str">
        <f t="shared" si="144"/>
        <v/>
      </c>
      <c r="MQH1" s="499" t="str">
        <f t="shared" si="144"/>
        <v/>
      </c>
      <c r="MQI1" s="499" t="str">
        <f t="shared" si="144"/>
        <v/>
      </c>
      <c r="MQJ1" s="499" t="str">
        <f t="shared" si="144"/>
        <v/>
      </c>
      <c r="MQK1" s="499" t="str">
        <f t="shared" si="144"/>
        <v/>
      </c>
      <c r="MQL1" s="499" t="str">
        <f t="shared" si="144"/>
        <v/>
      </c>
      <c r="MQM1" s="499" t="str">
        <f t="shared" si="144"/>
        <v/>
      </c>
      <c r="MQN1" s="499" t="str">
        <f t="shared" si="144"/>
        <v/>
      </c>
      <c r="MQO1" s="499" t="str">
        <f t="shared" si="144"/>
        <v/>
      </c>
      <c r="MQP1" s="499" t="str">
        <f t="shared" si="144"/>
        <v/>
      </c>
      <c r="MQQ1" s="499" t="str">
        <f t="shared" si="144"/>
        <v/>
      </c>
      <c r="MQR1" s="499" t="str">
        <f t="shared" si="144"/>
        <v/>
      </c>
      <c r="MQS1" s="499" t="str">
        <f t="shared" si="144"/>
        <v/>
      </c>
      <c r="MQT1" s="499" t="str">
        <f t="shared" si="144"/>
        <v/>
      </c>
      <c r="MQU1" s="499" t="str">
        <f t="shared" ref="MQU1:MTF1" si="145">IF(MQU13^2*MQU12=0,
"",
MQU13^2*MQU12)</f>
        <v/>
      </c>
      <c r="MQV1" s="499" t="str">
        <f t="shared" si="145"/>
        <v/>
      </c>
      <c r="MQW1" s="499" t="str">
        <f t="shared" si="145"/>
        <v/>
      </c>
      <c r="MQX1" s="499" t="str">
        <f t="shared" si="145"/>
        <v/>
      </c>
      <c r="MQY1" s="499" t="str">
        <f t="shared" si="145"/>
        <v/>
      </c>
      <c r="MQZ1" s="499" t="str">
        <f t="shared" si="145"/>
        <v/>
      </c>
      <c r="MRA1" s="499" t="str">
        <f t="shared" si="145"/>
        <v/>
      </c>
      <c r="MRB1" s="499" t="str">
        <f t="shared" si="145"/>
        <v/>
      </c>
      <c r="MRC1" s="499" t="str">
        <f t="shared" si="145"/>
        <v/>
      </c>
      <c r="MRD1" s="499" t="str">
        <f t="shared" si="145"/>
        <v/>
      </c>
      <c r="MRE1" s="499" t="str">
        <f t="shared" si="145"/>
        <v/>
      </c>
      <c r="MRF1" s="499" t="str">
        <f t="shared" si="145"/>
        <v/>
      </c>
      <c r="MRG1" s="499" t="str">
        <f t="shared" si="145"/>
        <v/>
      </c>
      <c r="MRH1" s="499" t="str">
        <f t="shared" si="145"/>
        <v/>
      </c>
      <c r="MRI1" s="499" t="str">
        <f t="shared" si="145"/>
        <v/>
      </c>
      <c r="MRJ1" s="499" t="str">
        <f t="shared" si="145"/>
        <v/>
      </c>
      <c r="MRK1" s="499" t="str">
        <f t="shared" si="145"/>
        <v/>
      </c>
      <c r="MRL1" s="499" t="str">
        <f t="shared" si="145"/>
        <v/>
      </c>
      <c r="MRM1" s="499" t="str">
        <f t="shared" si="145"/>
        <v/>
      </c>
      <c r="MRN1" s="499" t="str">
        <f t="shared" si="145"/>
        <v/>
      </c>
      <c r="MRO1" s="499" t="str">
        <f t="shared" si="145"/>
        <v/>
      </c>
      <c r="MRP1" s="499" t="str">
        <f t="shared" si="145"/>
        <v/>
      </c>
      <c r="MRQ1" s="499" t="str">
        <f t="shared" si="145"/>
        <v/>
      </c>
      <c r="MRR1" s="499" t="str">
        <f t="shared" si="145"/>
        <v/>
      </c>
      <c r="MRS1" s="499" t="str">
        <f t="shared" si="145"/>
        <v/>
      </c>
      <c r="MRT1" s="499" t="str">
        <f t="shared" si="145"/>
        <v/>
      </c>
      <c r="MRU1" s="499" t="str">
        <f t="shared" si="145"/>
        <v/>
      </c>
      <c r="MRV1" s="499" t="str">
        <f t="shared" si="145"/>
        <v/>
      </c>
      <c r="MRW1" s="499" t="str">
        <f t="shared" si="145"/>
        <v/>
      </c>
      <c r="MRX1" s="499" t="str">
        <f t="shared" si="145"/>
        <v/>
      </c>
      <c r="MRY1" s="499" t="str">
        <f t="shared" si="145"/>
        <v/>
      </c>
      <c r="MRZ1" s="499" t="str">
        <f t="shared" si="145"/>
        <v/>
      </c>
      <c r="MSA1" s="499" t="str">
        <f t="shared" si="145"/>
        <v/>
      </c>
      <c r="MSB1" s="499" t="str">
        <f t="shared" si="145"/>
        <v/>
      </c>
      <c r="MSC1" s="499" t="str">
        <f t="shared" si="145"/>
        <v/>
      </c>
      <c r="MSD1" s="499" t="str">
        <f t="shared" si="145"/>
        <v/>
      </c>
      <c r="MSE1" s="499" t="str">
        <f t="shared" si="145"/>
        <v/>
      </c>
      <c r="MSF1" s="499" t="str">
        <f t="shared" si="145"/>
        <v/>
      </c>
      <c r="MSG1" s="499" t="str">
        <f t="shared" si="145"/>
        <v/>
      </c>
      <c r="MSH1" s="499" t="str">
        <f t="shared" si="145"/>
        <v/>
      </c>
      <c r="MSI1" s="499" t="str">
        <f t="shared" si="145"/>
        <v/>
      </c>
      <c r="MSJ1" s="499" t="str">
        <f t="shared" si="145"/>
        <v/>
      </c>
      <c r="MSK1" s="499" t="str">
        <f t="shared" si="145"/>
        <v/>
      </c>
      <c r="MSL1" s="499" t="str">
        <f t="shared" si="145"/>
        <v/>
      </c>
      <c r="MSM1" s="499" t="str">
        <f t="shared" si="145"/>
        <v/>
      </c>
      <c r="MSN1" s="499" t="str">
        <f t="shared" si="145"/>
        <v/>
      </c>
      <c r="MSO1" s="499" t="str">
        <f t="shared" si="145"/>
        <v/>
      </c>
      <c r="MSP1" s="499" t="str">
        <f t="shared" si="145"/>
        <v/>
      </c>
      <c r="MSQ1" s="499" t="str">
        <f t="shared" si="145"/>
        <v/>
      </c>
      <c r="MSR1" s="499" t="str">
        <f t="shared" si="145"/>
        <v/>
      </c>
      <c r="MSS1" s="499" t="str">
        <f t="shared" si="145"/>
        <v/>
      </c>
      <c r="MST1" s="499" t="str">
        <f t="shared" si="145"/>
        <v/>
      </c>
      <c r="MSU1" s="499" t="str">
        <f t="shared" si="145"/>
        <v/>
      </c>
      <c r="MSV1" s="499" t="str">
        <f t="shared" si="145"/>
        <v/>
      </c>
      <c r="MSW1" s="499" t="str">
        <f t="shared" si="145"/>
        <v/>
      </c>
      <c r="MSX1" s="499" t="str">
        <f t="shared" si="145"/>
        <v/>
      </c>
      <c r="MSY1" s="499" t="str">
        <f t="shared" si="145"/>
        <v/>
      </c>
      <c r="MSZ1" s="499" t="str">
        <f t="shared" si="145"/>
        <v/>
      </c>
      <c r="MTA1" s="499" t="str">
        <f t="shared" si="145"/>
        <v/>
      </c>
      <c r="MTB1" s="499" t="str">
        <f t="shared" si="145"/>
        <v/>
      </c>
      <c r="MTC1" s="499" t="str">
        <f t="shared" si="145"/>
        <v/>
      </c>
      <c r="MTD1" s="499" t="str">
        <f t="shared" si="145"/>
        <v/>
      </c>
      <c r="MTE1" s="499" t="str">
        <f t="shared" si="145"/>
        <v/>
      </c>
      <c r="MTF1" s="499" t="str">
        <f t="shared" si="145"/>
        <v/>
      </c>
      <c r="MTG1" s="499" t="str">
        <f t="shared" ref="MTG1:MVR1" si="146">IF(MTG13^2*MTG12=0,
"",
MTG13^2*MTG12)</f>
        <v/>
      </c>
      <c r="MTH1" s="499" t="str">
        <f t="shared" si="146"/>
        <v/>
      </c>
      <c r="MTI1" s="499" t="str">
        <f t="shared" si="146"/>
        <v/>
      </c>
      <c r="MTJ1" s="499" t="str">
        <f t="shared" si="146"/>
        <v/>
      </c>
      <c r="MTK1" s="499" t="str">
        <f t="shared" si="146"/>
        <v/>
      </c>
      <c r="MTL1" s="499" t="str">
        <f t="shared" si="146"/>
        <v/>
      </c>
      <c r="MTM1" s="499" t="str">
        <f t="shared" si="146"/>
        <v/>
      </c>
      <c r="MTN1" s="499" t="str">
        <f t="shared" si="146"/>
        <v/>
      </c>
      <c r="MTO1" s="499" t="str">
        <f t="shared" si="146"/>
        <v/>
      </c>
      <c r="MTP1" s="499" t="str">
        <f t="shared" si="146"/>
        <v/>
      </c>
      <c r="MTQ1" s="499" t="str">
        <f t="shared" si="146"/>
        <v/>
      </c>
      <c r="MTR1" s="499" t="str">
        <f t="shared" si="146"/>
        <v/>
      </c>
      <c r="MTS1" s="499" t="str">
        <f t="shared" si="146"/>
        <v/>
      </c>
      <c r="MTT1" s="499" t="str">
        <f t="shared" si="146"/>
        <v/>
      </c>
      <c r="MTU1" s="499" t="str">
        <f t="shared" si="146"/>
        <v/>
      </c>
      <c r="MTV1" s="499" t="str">
        <f t="shared" si="146"/>
        <v/>
      </c>
      <c r="MTW1" s="499" t="str">
        <f t="shared" si="146"/>
        <v/>
      </c>
      <c r="MTX1" s="499" t="str">
        <f t="shared" si="146"/>
        <v/>
      </c>
      <c r="MTY1" s="499" t="str">
        <f t="shared" si="146"/>
        <v/>
      </c>
      <c r="MTZ1" s="499" t="str">
        <f t="shared" si="146"/>
        <v/>
      </c>
      <c r="MUA1" s="499" t="str">
        <f t="shared" si="146"/>
        <v/>
      </c>
      <c r="MUB1" s="499" t="str">
        <f t="shared" si="146"/>
        <v/>
      </c>
      <c r="MUC1" s="499" t="str">
        <f t="shared" si="146"/>
        <v/>
      </c>
      <c r="MUD1" s="499" t="str">
        <f t="shared" si="146"/>
        <v/>
      </c>
      <c r="MUE1" s="499" t="str">
        <f t="shared" si="146"/>
        <v/>
      </c>
      <c r="MUF1" s="499" t="str">
        <f t="shared" si="146"/>
        <v/>
      </c>
      <c r="MUG1" s="499" t="str">
        <f t="shared" si="146"/>
        <v/>
      </c>
      <c r="MUH1" s="499" t="str">
        <f t="shared" si="146"/>
        <v/>
      </c>
      <c r="MUI1" s="499" t="str">
        <f t="shared" si="146"/>
        <v/>
      </c>
      <c r="MUJ1" s="499" t="str">
        <f t="shared" si="146"/>
        <v/>
      </c>
      <c r="MUK1" s="499" t="str">
        <f t="shared" si="146"/>
        <v/>
      </c>
      <c r="MUL1" s="499" t="str">
        <f t="shared" si="146"/>
        <v/>
      </c>
      <c r="MUM1" s="499" t="str">
        <f t="shared" si="146"/>
        <v/>
      </c>
      <c r="MUN1" s="499" t="str">
        <f t="shared" si="146"/>
        <v/>
      </c>
      <c r="MUO1" s="499" t="str">
        <f t="shared" si="146"/>
        <v/>
      </c>
      <c r="MUP1" s="499" t="str">
        <f t="shared" si="146"/>
        <v/>
      </c>
      <c r="MUQ1" s="499" t="str">
        <f t="shared" si="146"/>
        <v/>
      </c>
      <c r="MUR1" s="499" t="str">
        <f t="shared" si="146"/>
        <v/>
      </c>
      <c r="MUS1" s="499" t="str">
        <f t="shared" si="146"/>
        <v/>
      </c>
      <c r="MUT1" s="499" t="str">
        <f t="shared" si="146"/>
        <v/>
      </c>
      <c r="MUU1" s="499" t="str">
        <f t="shared" si="146"/>
        <v/>
      </c>
      <c r="MUV1" s="499" t="str">
        <f t="shared" si="146"/>
        <v/>
      </c>
      <c r="MUW1" s="499" t="str">
        <f t="shared" si="146"/>
        <v/>
      </c>
      <c r="MUX1" s="499" t="str">
        <f t="shared" si="146"/>
        <v/>
      </c>
      <c r="MUY1" s="499" t="str">
        <f t="shared" si="146"/>
        <v/>
      </c>
      <c r="MUZ1" s="499" t="str">
        <f t="shared" si="146"/>
        <v/>
      </c>
      <c r="MVA1" s="499" t="str">
        <f t="shared" si="146"/>
        <v/>
      </c>
      <c r="MVB1" s="499" t="str">
        <f t="shared" si="146"/>
        <v/>
      </c>
      <c r="MVC1" s="499" t="str">
        <f t="shared" si="146"/>
        <v/>
      </c>
      <c r="MVD1" s="499" t="str">
        <f t="shared" si="146"/>
        <v/>
      </c>
      <c r="MVE1" s="499" t="str">
        <f t="shared" si="146"/>
        <v/>
      </c>
      <c r="MVF1" s="499" t="str">
        <f t="shared" si="146"/>
        <v/>
      </c>
      <c r="MVG1" s="499" t="str">
        <f t="shared" si="146"/>
        <v/>
      </c>
      <c r="MVH1" s="499" t="str">
        <f t="shared" si="146"/>
        <v/>
      </c>
      <c r="MVI1" s="499" t="str">
        <f t="shared" si="146"/>
        <v/>
      </c>
      <c r="MVJ1" s="499" t="str">
        <f t="shared" si="146"/>
        <v/>
      </c>
      <c r="MVK1" s="499" t="str">
        <f t="shared" si="146"/>
        <v/>
      </c>
      <c r="MVL1" s="499" t="str">
        <f t="shared" si="146"/>
        <v/>
      </c>
      <c r="MVM1" s="499" t="str">
        <f t="shared" si="146"/>
        <v/>
      </c>
      <c r="MVN1" s="499" t="str">
        <f t="shared" si="146"/>
        <v/>
      </c>
      <c r="MVO1" s="499" t="str">
        <f t="shared" si="146"/>
        <v/>
      </c>
      <c r="MVP1" s="499" t="str">
        <f t="shared" si="146"/>
        <v/>
      </c>
      <c r="MVQ1" s="499" t="str">
        <f t="shared" si="146"/>
        <v/>
      </c>
      <c r="MVR1" s="499" t="str">
        <f t="shared" si="146"/>
        <v/>
      </c>
      <c r="MVS1" s="499" t="str">
        <f t="shared" ref="MVS1:MYD1" si="147">IF(MVS13^2*MVS12=0,
"",
MVS13^2*MVS12)</f>
        <v/>
      </c>
      <c r="MVT1" s="499" t="str">
        <f t="shared" si="147"/>
        <v/>
      </c>
      <c r="MVU1" s="499" t="str">
        <f t="shared" si="147"/>
        <v/>
      </c>
      <c r="MVV1" s="499" t="str">
        <f t="shared" si="147"/>
        <v/>
      </c>
      <c r="MVW1" s="499" t="str">
        <f t="shared" si="147"/>
        <v/>
      </c>
      <c r="MVX1" s="499" t="str">
        <f t="shared" si="147"/>
        <v/>
      </c>
      <c r="MVY1" s="499" t="str">
        <f t="shared" si="147"/>
        <v/>
      </c>
      <c r="MVZ1" s="499" t="str">
        <f t="shared" si="147"/>
        <v/>
      </c>
      <c r="MWA1" s="499" t="str">
        <f t="shared" si="147"/>
        <v/>
      </c>
      <c r="MWB1" s="499" t="str">
        <f t="shared" si="147"/>
        <v/>
      </c>
      <c r="MWC1" s="499" t="str">
        <f t="shared" si="147"/>
        <v/>
      </c>
      <c r="MWD1" s="499" t="str">
        <f t="shared" si="147"/>
        <v/>
      </c>
      <c r="MWE1" s="499" t="str">
        <f t="shared" si="147"/>
        <v/>
      </c>
      <c r="MWF1" s="499" t="str">
        <f t="shared" si="147"/>
        <v/>
      </c>
      <c r="MWG1" s="499" t="str">
        <f t="shared" si="147"/>
        <v/>
      </c>
      <c r="MWH1" s="499" t="str">
        <f t="shared" si="147"/>
        <v/>
      </c>
      <c r="MWI1" s="499" t="str">
        <f t="shared" si="147"/>
        <v/>
      </c>
      <c r="MWJ1" s="499" t="str">
        <f t="shared" si="147"/>
        <v/>
      </c>
      <c r="MWK1" s="499" t="str">
        <f t="shared" si="147"/>
        <v/>
      </c>
      <c r="MWL1" s="499" t="str">
        <f t="shared" si="147"/>
        <v/>
      </c>
      <c r="MWM1" s="499" t="str">
        <f t="shared" si="147"/>
        <v/>
      </c>
      <c r="MWN1" s="499" t="str">
        <f t="shared" si="147"/>
        <v/>
      </c>
      <c r="MWO1" s="499" t="str">
        <f t="shared" si="147"/>
        <v/>
      </c>
      <c r="MWP1" s="499" t="str">
        <f t="shared" si="147"/>
        <v/>
      </c>
      <c r="MWQ1" s="499" t="str">
        <f t="shared" si="147"/>
        <v/>
      </c>
      <c r="MWR1" s="499" t="str">
        <f t="shared" si="147"/>
        <v/>
      </c>
      <c r="MWS1" s="499" t="str">
        <f t="shared" si="147"/>
        <v/>
      </c>
      <c r="MWT1" s="499" t="str">
        <f t="shared" si="147"/>
        <v/>
      </c>
      <c r="MWU1" s="499" t="str">
        <f t="shared" si="147"/>
        <v/>
      </c>
      <c r="MWV1" s="499" t="str">
        <f t="shared" si="147"/>
        <v/>
      </c>
      <c r="MWW1" s="499" t="str">
        <f t="shared" si="147"/>
        <v/>
      </c>
      <c r="MWX1" s="499" t="str">
        <f t="shared" si="147"/>
        <v/>
      </c>
      <c r="MWY1" s="499" t="str">
        <f t="shared" si="147"/>
        <v/>
      </c>
      <c r="MWZ1" s="499" t="str">
        <f t="shared" si="147"/>
        <v/>
      </c>
      <c r="MXA1" s="499" t="str">
        <f t="shared" si="147"/>
        <v/>
      </c>
      <c r="MXB1" s="499" t="str">
        <f t="shared" si="147"/>
        <v/>
      </c>
      <c r="MXC1" s="499" t="str">
        <f t="shared" si="147"/>
        <v/>
      </c>
      <c r="MXD1" s="499" t="str">
        <f t="shared" si="147"/>
        <v/>
      </c>
      <c r="MXE1" s="499" t="str">
        <f t="shared" si="147"/>
        <v/>
      </c>
      <c r="MXF1" s="499" t="str">
        <f t="shared" si="147"/>
        <v/>
      </c>
      <c r="MXG1" s="499" t="str">
        <f t="shared" si="147"/>
        <v/>
      </c>
      <c r="MXH1" s="499" t="str">
        <f t="shared" si="147"/>
        <v/>
      </c>
      <c r="MXI1" s="499" t="str">
        <f t="shared" si="147"/>
        <v/>
      </c>
      <c r="MXJ1" s="499" t="str">
        <f t="shared" si="147"/>
        <v/>
      </c>
      <c r="MXK1" s="499" t="str">
        <f t="shared" si="147"/>
        <v/>
      </c>
      <c r="MXL1" s="499" t="str">
        <f t="shared" si="147"/>
        <v/>
      </c>
      <c r="MXM1" s="499" t="str">
        <f t="shared" si="147"/>
        <v/>
      </c>
      <c r="MXN1" s="499" t="str">
        <f t="shared" si="147"/>
        <v/>
      </c>
      <c r="MXO1" s="499" t="str">
        <f t="shared" si="147"/>
        <v/>
      </c>
      <c r="MXP1" s="499" t="str">
        <f t="shared" si="147"/>
        <v/>
      </c>
      <c r="MXQ1" s="499" t="str">
        <f t="shared" si="147"/>
        <v/>
      </c>
      <c r="MXR1" s="499" t="str">
        <f t="shared" si="147"/>
        <v/>
      </c>
      <c r="MXS1" s="499" t="str">
        <f t="shared" si="147"/>
        <v/>
      </c>
      <c r="MXT1" s="499" t="str">
        <f t="shared" si="147"/>
        <v/>
      </c>
      <c r="MXU1" s="499" t="str">
        <f t="shared" si="147"/>
        <v/>
      </c>
      <c r="MXV1" s="499" t="str">
        <f t="shared" si="147"/>
        <v/>
      </c>
      <c r="MXW1" s="499" t="str">
        <f t="shared" si="147"/>
        <v/>
      </c>
      <c r="MXX1" s="499" t="str">
        <f t="shared" si="147"/>
        <v/>
      </c>
      <c r="MXY1" s="499" t="str">
        <f t="shared" si="147"/>
        <v/>
      </c>
      <c r="MXZ1" s="499" t="str">
        <f t="shared" si="147"/>
        <v/>
      </c>
      <c r="MYA1" s="499" t="str">
        <f t="shared" si="147"/>
        <v/>
      </c>
      <c r="MYB1" s="499" t="str">
        <f t="shared" si="147"/>
        <v/>
      </c>
      <c r="MYC1" s="499" t="str">
        <f t="shared" si="147"/>
        <v/>
      </c>
      <c r="MYD1" s="499" t="str">
        <f t="shared" si="147"/>
        <v/>
      </c>
      <c r="MYE1" s="499" t="str">
        <f t="shared" ref="MYE1:NAP1" si="148">IF(MYE13^2*MYE12=0,
"",
MYE13^2*MYE12)</f>
        <v/>
      </c>
      <c r="MYF1" s="499" t="str">
        <f t="shared" si="148"/>
        <v/>
      </c>
      <c r="MYG1" s="499" t="str">
        <f t="shared" si="148"/>
        <v/>
      </c>
      <c r="MYH1" s="499" t="str">
        <f t="shared" si="148"/>
        <v/>
      </c>
      <c r="MYI1" s="499" t="str">
        <f t="shared" si="148"/>
        <v/>
      </c>
      <c r="MYJ1" s="499" t="str">
        <f t="shared" si="148"/>
        <v/>
      </c>
      <c r="MYK1" s="499" t="str">
        <f t="shared" si="148"/>
        <v/>
      </c>
      <c r="MYL1" s="499" t="str">
        <f t="shared" si="148"/>
        <v/>
      </c>
      <c r="MYM1" s="499" t="str">
        <f t="shared" si="148"/>
        <v/>
      </c>
      <c r="MYN1" s="499" t="str">
        <f t="shared" si="148"/>
        <v/>
      </c>
      <c r="MYO1" s="499" t="str">
        <f t="shared" si="148"/>
        <v/>
      </c>
      <c r="MYP1" s="499" t="str">
        <f t="shared" si="148"/>
        <v/>
      </c>
      <c r="MYQ1" s="499" t="str">
        <f t="shared" si="148"/>
        <v/>
      </c>
      <c r="MYR1" s="499" t="str">
        <f t="shared" si="148"/>
        <v/>
      </c>
      <c r="MYS1" s="499" t="str">
        <f t="shared" si="148"/>
        <v/>
      </c>
      <c r="MYT1" s="499" t="str">
        <f t="shared" si="148"/>
        <v/>
      </c>
      <c r="MYU1" s="499" t="str">
        <f t="shared" si="148"/>
        <v/>
      </c>
      <c r="MYV1" s="499" t="str">
        <f t="shared" si="148"/>
        <v/>
      </c>
      <c r="MYW1" s="499" t="str">
        <f t="shared" si="148"/>
        <v/>
      </c>
      <c r="MYX1" s="499" t="str">
        <f t="shared" si="148"/>
        <v/>
      </c>
      <c r="MYY1" s="499" t="str">
        <f t="shared" si="148"/>
        <v/>
      </c>
      <c r="MYZ1" s="499" t="str">
        <f t="shared" si="148"/>
        <v/>
      </c>
      <c r="MZA1" s="499" t="str">
        <f t="shared" si="148"/>
        <v/>
      </c>
      <c r="MZB1" s="499" t="str">
        <f t="shared" si="148"/>
        <v/>
      </c>
      <c r="MZC1" s="499" t="str">
        <f t="shared" si="148"/>
        <v/>
      </c>
      <c r="MZD1" s="499" t="str">
        <f t="shared" si="148"/>
        <v/>
      </c>
      <c r="MZE1" s="499" t="str">
        <f t="shared" si="148"/>
        <v/>
      </c>
      <c r="MZF1" s="499" t="str">
        <f t="shared" si="148"/>
        <v/>
      </c>
      <c r="MZG1" s="499" t="str">
        <f t="shared" si="148"/>
        <v/>
      </c>
      <c r="MZH1" s="499" t="str">
        <f t="shared" si="148"/>
        <v/>
      </c>
      <c r="MZI1" s="499" t="str">
        <f t="shared" si="148"/>
        <v/>
      </c>
      <c r="MZJ1" s="499" t="str">
        <f t="shared" si="148"/>
        <v/>
      </c>
      <c r="MZK1" s="499" t="str">
        <f t="shared" si="148"/>
        <v/>
      </c>
      <c r="MZL1" s="499" t="str">
        <f t="shared" si="148"/>
        <v/>
      </c>
      <c r="MZM1" s="499" t="str">
        <f t="shared" si="148"/>
        <v/>
      </c>
      <c r="MZN1" s="499" t="str">
        <f t="shared" si="148"/>
        <v/>
      </c>
      <c r="MZO1" s="499" t="str">
        <f t="shared" si="148"/>
        <v/>
      </c>
      <c r="MZP1" s="499" t="str">
        <f t="shared" si="148"/>
        <v/>
      </c>
      <c r="MZQ1" s="499" t="str">
        <f t="shared" si="148"/>
        <v/>
      </c>
      <c r="MZR1" s="499" t="str">
        <f t="shared" si="148"/>
        <v/>
      </c>
      <c r="MZS1" s="499" t="str">
        <f t="shared" si="148"/>
        <v/>
      </c>
      <c r="MZT1" s="499" t="str">
        <f t="shared" si="148"/>
        <v/>
      </c>
      <c r="MZU1" s="499" t="str">
        <f t="shared" si="148"/>
        <v/>
      </c>
      <c r="MZV1" s="499" t="str">
        <f t="shared" si="148"/>
        <v/>
      </c>
      <c r="MZW1" s="499" t="str">
        <f t="shared" si="148"/>
        <v/>
      </c>
      <c r="MZX1" s="499" t="str">
        <f t="shared" si="148"/>
        <v/>
      </c>
      <c r="MZY1" s="499" t="str">
        <f t="shared" si="148"/>
        <v/>
      </c>
      <c r="MZZ1" s="499" t="str">
        <f t="shared" si="148"/>
        <v/>
      </c>
      <c r="NAA1" s="499" t="str">
        <f t="shared" si="148"/>
        <v/>
      </c>
      <c r="NAB1" s="499" t="str">
        <f t="shared" si="148"/>
        <v/>
      </c>
      <c r="NAC1" s="499" t="str">
        <f t="shared" si="148"/>
        <v/>
      </c>
      <c r="NAD1" s="499" t="str">
        <f t="shared" si="148"/>
        <v/>
      </c>
      <c r="NAE1" s="499" t="str">
        <f t="shared" si="148"/>
        <v/>
      </c>
      <c r="NAF1" s="499" t="str">
        <f t="shared" si="148"/>
        <v/>
      </c>
      <c r="NAG1" s="499" t="str">
        <f t="shared" si="148"/>
        <v/>
      </c>
      <c r="NAH1" s="499" t="str">
        <f t="shared" si="148"/>
        <v/>
      </c>
      <c r="NAI1" s="499" t="str">
        <f t="shared" si="148"/>
        <v/>
      </c>
      <c r="NAJ1" s="499" t="str">
        <f t="shared" si="148"/>
        <v/>
      </c>
      <c r="NAK1" s="499" t="str">
        <f t="shared" si="148"/>
        <v/>
      </c>
      <c r="NAL1" s="499" t="str">
        <f t="shared" si="148"/>
        <v/>
      </c>
      <c r="NAM1" s="499" t="str">
        <f t="shared" si="148"/>
        <v/>
      </c>
      <c r="NAN1" s="499" t="str">
        <f t="shared" si="148"/>
        <v/>
      </c>
      <c r="NAO1" s="499" t="str">
        <f t="shared" si="148"/>
        <v/>
      </c>
      <c r="NAP1" s="499" t="str">
        <f t="shared" si="148"/>
        <v/>
      </c>
      <c r="NAQ1" s="499" t="str">
        <f t="shared" ref="NAQ1:NDB1" si="149">IF(NAQ13^2*NAQ12=0,
"",
NAQ13^2*NAQ12)</f>
        <v/>
      </c>
      <c r="NAR1" s="499" t="str">
        <f t="shared" si="149"/>
        <v/>
      </c>
      <c r="NAS1" s="499" t="str">
        <f t="shared" si="149"/>
        <v/>
      </c>
      <c r="NAT1" s="499" t="str">
        <f t="shared" si="149"/>
        <v/>
      </c>
      <c r="NAU1" s="499" t="str">
        <f t="shared" si="149"/>
        <v/>
      </c>
      <c r="NAV1" s="499" t="str">
        <f t="shared" si="149"/>
        <v/>
      </c>
      <c r="NAW1" s="499" t="str">
        <f t="shared" si="149"/>
        <v/>
      </c>
      <c r="NAX1" s="499" t="str">
        <f t="shared" si="149"/>
        <v/>
      </c>
      <c r="NAY1" s="499" t="str">
        <f t="shared" si="149"/>
        <v/>
      </c>
      <c r="NAZ1" s="499" t="str">
        <f t="shared" si="149"/>
        <v/>
      </c>
      <c r="NBA1" s="499" t="str">
        <f t="shared" si="149"/>
        <v/>
      </c>
      <c r="NBB1" s="499" t="str">
        <f t="shared" si="149"/>
        <v/>
      </c>
      <c r="NBC1" s="499" t="str">
        <f t="shared" si="149"/>
        <v/>
      </c>
      <c r="NBD1" s="499" t="str">
        <f t="shared" si="149"/>
        <v/>
      </c>
      <c r="NBE1" s="499" t="str">
        <f t="shared" si="149"/>
        <v/>
      </c>
      <c r="NBF1" s="499" t="str">
        <f t="shared" si="149"/>
        <v/>
      </c>
      <c r="NBG1" s="499" t="str">
        <f t="shared" si="149"/>
        <v/>
      </c>
      <c r="NBH1" s="499" t="str">
        <f t="shared" si="149"/>
        <v/>
      </c>
      <c r="NBI1" s="499" t="str">
        <f t="shared" si="149"/>
        <v/>
      </c>
      <c r="NBJ1" s="499" t="str">
        <f t="shared" si="149"/>
        <v/>
      </c>
      <c r="NBK1" s="499" t="str">
        <f t="shared" si="149"/>
        <v/>
      </c>
      <c r="NBL1" s="499" t="str">
        <f t="shared" si="149"/>
        <v/>
      </c>
      <c r="NBM1" s="499" t="str">
        <f t="shared" si="149"/>
        <v/>
      </c>
      <c r="NBN1" s="499" t="str">
        <f t="shared" si="149"/>
        <v/>
      </c>
      <c r="NBO1" s="499" t="str">
        <f t="shared" si="149"/>
        <v/>
      </c>
      <c r="NBP1" s="499" t="str">
        <f t="shared" si="149"/>
        <v/>
      </c>
      <c r="NBQ1" s="499" t="str">
        <f t="shared" si="149"/>
        <v/>
      </c>
      <c r="NBR1" s="499" t="str">
        <f t="shared" si="149"/>
        <v/>
      </c>
      <c r="NBS1" s="499" t="str">
        <f t="shared" si="149"/>
        <v/>
      </c>
      <c r="NBT1" s="499" t="str">
        <f t="shared" si="149"/>
        <v/>
      </c>
      <c r="NBU1" s="499" t="str">
        <f t="shared" si="149"/>
        <v/>
      </c>
      <c r="NBV1" s="499" t="str">
        <f t="shared" si="149"/>
        <v/>
      </c>
      <c r="NBW1" s="499" t="str">
        <f t="shared" si="149"/>
        <v/>
      </c>
      <c r="NBX1" s="499" t="str">
        <f t="shared" si="149"/>
        <v/>
      </c>
      <c r="NBY1" s="499" t="str">
        <f t="shared" si="149"/>
        <v/>
      </c>
      <c r="NBZ1" s="499" t="str">
        <f t="shared" si="149"/>
        <v/>
      </c>
      <c r="NCA1" s="499" t="str">
        <f t="shared" si="149"/>
        <v/>
      </c>
      <c r="NCB1" s="499" t="str">
        <f t="shared" si="149"/>
        <v/>
      </c>
      <c r="NCC1" s="499" t="str">
        <f t="shared" si="149"/>
        <v/>
      </c>
      <c r="NCD1" s="499" t="str">
        <f t="shared" si="149"/>
        <v/>
      </c>
      <c r="NCE1" s="499" t="str">
        <f t="shared" si="149"/>
        <v/>
      </c>
      <c r="NCF1" s="499" t="str">
        <f t="shared" si="149"/>
        <v/>
      </c>
      <c r="NCG1" s="499" t="str">
        <f t="shared" si="149"/>
        <v/>
      </c>
      <c r="NCH1" s="499" t="str">
        <f t="shared" si="149"/>
        <v/>
      </c>
      <c r="NCI1" s="499" t="str">
        <f t="shared" si="149"/>
        <v/>
      </c>
      <c r="NCJ1" s="499" t="str">
        <f t="shared" si="149"/>
        <v/>
      </c>
      <c r="NCK1" s="499" t="str">
        <f t="shared" si="149"/>
        <v/>
      </c>
      <c r="NCL1" s="499" t="str">
        <f t="shared" si="149"/>
        <v/>
      </c>
      <c r="NCM1" s="499" t="str">
        <f t="shared" si="149"/>
        <v/>
      </c>
      <c r="NCN1" s="499" t="str">
        <f t="shared" si="149"/>
        <v/>
      </c>
      <c r="NCO1" s="499" t="str">
        <f t="shared" si="149"/>
        <v/>
      </c>
      <c r="NCP1" s="499" t="str">
        <f t="shared" si="149"/>
        <v/>
      </c>
      <c r="NCQ1" s="499" t="str">
        <f t="shared" si="149"/>
        <v/>
      </c>
      <c r="NCR1" s="499" t="str">
        <f t="shared" si="149"/>
        <v/>
      </c>
      <c r="NCS1" s="499" t="str">
        <f t="shared" si="149"/>
        <v/>
      </c>
      <c r="NCT1" s="499" t="str">
        <f t="shared" si="149"/>
        <v/>
      </c>
      <c r="NCU1" s="499" t="str">
        <f t="shared" si="149"/>
        <v/>
      </c>
      <c r="NCV1" s="499" t="str">
        <f t="shared" si="149"/>
        <v/>
      </c>
      <c r="NCW1" s="499" t="str">
        <f t="shared" si="149"/>
        <v/>
      </c>
      <c r="NCX1" s="499" t="str">
        <f t="shared" si="149"/>
        <v/>
      </c>
      <c r="NCY1" s="499" t="str">
        <f t="shared" si="149"/>
        <v/>
      </c>
      <c r="NCZ1" s="499" t="str">
        <f t="shared" si="149"/>
        <v/>
      </c>
      <c r="NDA1" s="499" t="str">
        <f t="shared" si="149"/>
        <v/>
      </c>
      <c r="NDB1" s="499" t="str">
        <f t="shared" si="149"/>
        <v/>
      </c>
      <c r="NDC1" s="499" t="str">
        <f t="shared" ref="NDC1:NFN1" si="150">IF(NDC13^2*NDC12=0,
"",
NDC13^2*NDC12)</f>
        <v/>
      </c>
      <c r="NDD1" s="499" t="str">
        <f t="shared" si="150"/>
        <v/>
      </c>
      <c r="NDE1" s="499" t="str">
        <f t="shared" si="150"/>
        <v/>
      </c>
      <c r="NDF1" s="499" t="str">
        <f t="shared" si="150"/>
        <v/>
      </c>
      <c r="NDG1" s="499" t="str">
        <f t="shared" si="150"/>
        <v/>
      </c>
      <c r="NDH1" s="499" t="str">
        <f t="shared" si="150"/>
        <v/>
      </c>
      <c r="NDI1" s="499" t="str">
        <f t="shared" si="150"/>
        <v/>
      </c>
      <c r="NDJ1" s="499" t="str">
        <f t="shared" si="150"/>
        <v/>
      </c>
      <c r="NDK1" s="499" t="str">
        <f t="shared" si="150"/>
        <v/>
      </c>
      <c r="NDL1" s="499" t="str">
        <f t="shared" si="150"/>
        <v/>
      </c>
      <c r="NDM1" s="499" t="str">
        <f t="shared" si="150"/>
        <v/>
      </c>
      <c r="NDN1" s="499" t="str">
        <f t="shared" si="150"/>
        <v/>
      </c>
      <c r="NDO1" s="499" t="str">
        <f t="shared" si="150"/>
        <v/>
      </c>
      <c r="NDP1" s="499" t="str">
        <f t="shared" si="150"/>
        <v/>
      </c>
      <c r="NDQ1" s="499" t="str">
        <f t="shared" si="150"/>
        <v/>
      </c>
      <c r="NDR1" s="499" t="str">
        <f t="shared" si="150"/>
        <v/>
      </c>
      <c r="NDS1" s="499" t="str">
        <f t="shared" si="150"/>
        <v/>
      </c>
      <c r="NDT1" s="499" t="str">
        <f t="shared" si="150"/>
        <v/>
      </c>
      <c r="NDU1" s="499" t="str">
        <f t="shared" si="150"/>
        <v/>
      </c>
      <c r="NDV1" s="499" t="str">
        <f t="shared" si="150"/>
        <v/>
      </c>
      <c r="NDW1" s="499" t="str">
        <f t="shared" si="150"/>
        <v/>
      </c>
      <c r="NDX1" s="499" t="str">
        <f t="shared" si="150"/>
        <v/>
      </c>
      <c r="NDY1" s="499" t="str">
        <f t="shared" si="150"/>
        <v/>
      </c>
      <c r="NDZ1" s="499" t="str">
        <f t="shared" si="150"/>
        <v/>
      </c>
      <c r="NEA1" s="499" t="str">
        <f t="shared" si="150"/>
        <v/>
      </c>
      <c r="NEB1" s="499" t="str">
        <f t="shared" si="150"/>
        <v/>
      </c>
      <c r="NEC1" s="499" t="str">
        <f t="shared" si="150"/>
        <v/>
      </c>
      <c r="NED1" s="499" t="str">
        <f t="shared" si="150"/>
        <v/>
      </c>
      <c r="NEE1" s="499" t="str">
        <f t="shared" si="150"/>
        <v/>
      </c>
      <c r="NEF1" s="499" t="str">
        <f t="shared" si="150"/>
        <v/>
      </c>
      <c r="NEG1" s="499" t="str">
        <f t="shared" si="150"/>
        <v/>
      </c>
      <c r="NEH1" s="499" t="str">
        <f t="shared" si="150"/>
        <v/>
      </c>
      <c r="NEI1" s="499" t="str">
        <f t="shared" si="150"/>
        <v/>
      </c>
      <c r="NEJ1" s="499" t="str">
        <f t="shared" si="150"/>
        <v/>
      </c>
      <c r="NEK1" s="499" t="str">
        <f t="shared" si="150"/>
        <v/>
      </c>
      <c r="NEL1" s="499" t="str">
        <f t="shared" si="150"/>
        <v/>
      </c>
      <c r="NEM1" s="499" t="str">
        <f t="shared" si="150"/>
        <v/>
      </c>
      <c r="NEN1" s="499" t="str">
        <f t="shared" si="150"/>
        <v/>
      </c>
      <c r="NEO1" s="499" t="str">
        <f t="shared" si="150"/>
        <v/>
      </c>
      <c r="NEP1" s="499" t="str">
        <f t="shared" si="150"/>
        <v/>
      </c>
      <c r="NEQ1" s="499" t="str">
        <f t="shared" si="150"/>
        <v/>
      </c>
      <c r="NER1" s="499" t="str">
        <f t="shared" si="150"/>
        <v/>
      </c>
      <c r="NES1" s="499" t="str">
        <f t="shared" si="150"/>
        <v/>
      </c>
      <c r="NET1" s="499" t="str">
        <f t="shared" si="150"/>
        <v/>
      </c>
      <c r="NEU1" s="499" t="str">
        <f t="shared" si="150"/>
        <v/>
      </c>
      <c r="NEV1" s="499" t="str">
        <f t="shared" si="150"/>
        <v/>
      </c>
      <c r="NEW1" s="499" t="str">
        <f t="shared" si="150"/>
        <v/>
      </c>
      <c r="NEX1" s="499" t="str">
        <f t="shared" si="150"/>
        <v/>
      </c>
      <c r="NEY1" s="499" t="str">
        <f t="shared" si="150"/>
        <v/>
      </c>
      <c r="NEZ1" s="499" t="str">
        <f t="shared" si="150"/>
        <v/>
      </c>
      <c r="NFA1" s="499" t="str">
        <f t="shared" si="150"/>
        <v/>
      </c>
      <c r="NFB1" s="499" t="str">
        <f t="shared" si="150"/>
        <v/>
      </c>
      <c r="NFC1" s="499" t="str">
        <f t="shared" si="150"/>
        <v/>
      </c>
      <c r="NFD1" s="499" t="str">
        <f t="shared" si="150"/>
        <v/>
      </c>
      <c r="NFE1" s="499" t="str">
        <f t="shared" si="150"/>
        <v/>
      </c>
      <c r="NFF1" s="499" t="str">
        <f t="shared" si="150"/>
        <v/>
      </c>
      <c r="NFG1" s="499" t="str">
        <f t="shared" si="150"/>
        <v/>
      </c>
      <c r="NFH1" s="499" t="str">
        <f t="shared" si="150"/>
        <v/>
      </c>
      <c r="NFI1" s="499" t="str">
        <f t="shared" si="150"/>
        <v/>
      </c>
      <c r="NFJ1" s="499" t="str">
        <f t="shared" si="150"/>
        <v/>
      </c>
      <c r="NFK1" s="499" t="str">
        <f t="shared" si="150"/>
        <v/>
      </c>
      <c r="NFL1" s="499" t="str">
        <f t="shared" si="150"/>
        <v/>
      </c>
      <c r="NFM1" s="499" t="str">
        <f t="shared" si="150"/>
        <v/>
      </c>
      <c r="NFN1" s="499" t="str">
        <f t="shared" si="150"/>
        <v/>
      </c>
      <c r="NFO1" s="499" t="str">
        <f t="shared" ref="NFO1:NHZ1" si="151">IF(NFO13^2*NFO12=0,
"",
NFO13^2*NFO12)</f>
        <v/>
      </c>
      <c r="NFP1" s="499" t="str">
        <f t="shared" si="151"/>
        <v/>
      </c>
      <c r="NFQ1" s="499" t="str">
        <f t="shared" si="151"/>
        <v/>
      </c>
      <c r="NFR1" s="499" t="str">
        <f t="shared" si="151"/>
        <v/>
      </c>
      <c r="NFS1" s="499" t="str">
        <f t="shared" si="151"/>
        <v/>
      </c>
      <c r="NFT1" s="499" t="str">
        <f t="shared" si="151"/>
        <v/>
      </c>
      <c r="NFU1" s="499" t="str">
        <f t="shared" si="151"/>
        <v/>
      </c>
      <c r="NFV1" s="499" t="str">
        <f t="shared" si="151"/>
        <v/>
      </c>
      <c r="NFW1" s="499" t="str">
        <f t="shared" si="151"/>
        <v/>
      </c>
      <c r="NFX1" s="499" t="str">
        <f t="shared" si="151"/>
        <v/>
      </c>
      <c r="NFY1" s="499" t="str">
        <f t="shared" si="151"/>
        <v/>
      </c>
      <c r="NFZ1" s="499" t="str">
        <f t="shared" si="151"/>
        <v/>
      </c>
      <c r="NGA1" s="499" t="str">
        <f t="shared" si="151"/>
        <v/>
      </c>
      <c r="NGB1" s="499" t="str">
        <f t="shared" si="151"/>
        <v/>
      </c>
      <c r="NGC1" s="499" t="str">
        <f t="shared" si="151"/>
        <v/>
      </c>
      <c r="NGD1" s="499" t="str">
        <f t="shared" si="151"/>
        <v/>
      </c>
      <c r="NGE1" s="499" t="str">
        <f t="shared" si="151"/>
        <v/>
      </c>
      <c r="NGF1" s="499" t="str">
        <f t="shared" si="151"/>
        <v/>
      </c>
      <c r="NGG1" s="499" t="str">
        <f t="shared" si="151"/>
        <v/>
      </c>
      <c r="NGH1" s="499" t="str">
        <f t="shared" si="151"/>
        <v/>
      </c>
      <c r="NGI1" s="499" t="str">
        <f t="shared" si="151"/>
        <v/>
      </c>
      <c r="NGJ1" s="499" t="str">
        <f t="shared" si="151"/>
        <v/>
      </c>
      <c r="NGK1" s="499" t="str">
        <f t="shared" si="151"/>
        <v/>
      </c>
      <c r="NGL1" s="499" t="str">
        <f t="shared" si="151"/>
        <v/>
      </c>
      <c r="NGM1" s="499" t="str">
        <f t="shared" si="151"/>
        <v/>
      </c>
      <c r="NGN1" s="499" t="str">
        <f t="shared" si="151"/>
        <v/>
      </c>
      <c r="NGO1" s="499" t="str">
        <f t="shared" si="151"/>
        <v/>
      </c>
      <c r="NGP1" s="499" t="str">
        <f t="shared" si="151"/>
        <v/>
      </c>
      <c r="NGQ1" s="499" t="str">
        <f t="shared" si="151"/>
        <v/>
      </c>
      <c r="NGR1" s="499" t="str">
        <f t="shared" si="151"/>
        <v/>
      </c>
      <c r="NGS1" s="499" t="str">
        <f t="shared" si="151"/>
        <v/>
      </c>
      <c r="NGT1" s="499" t="str">
        <f t="shared" si="151"/>
        <v/>
      </c>
      <c r="NGU1" s="499" t="str">
        <f t="shared" si="151"/>
        <v/>
      </c>
      <c r="NGV1" s="499" t="str">
        <f t="shared" si="151"/>
        <v/>
      </c>
      <c r="NGW1" s="499" t="str">
        <f t="shared" si="151"/>
        <v/>
      </c>
      <c r="NGX1" s="499" t="str">
        <f t="shared" si="151"/>
        <v/>
      </c>
      <c r="NGY1" s="499" t="str">
        <f t="shared" si="151"/>
        <v/>
      </c>
      <c r="NGZ1" s="499" t="str">
        <f t="shared" si="151"/>
        <v/>
      </c>
      <c r="NHA1" s="499" t="str">
        <f t="shared" si="151"/>
        <v/>
      </c>
      <c r="NHB1" s="499" t="str">
        <f t="shared" si="151"/>
        <v/>
      </c>
      <c r="NHC1" s="499" t="str">
        <f t="shared" si="151"/>
        <v/>
      </c>
      <c r="NHD1" s="499" t="str">
        <f t="shared" si="151"/>
        <v/>
      </c>
      <c r="NHE1" s="499" t="str">
        <f t="shared" si="151"/>
        <v/>
      </c>
      <c r="NHF1" s="499" t="str">
        <f t="shared" si="151"/>
        <v/>
      </c>
      <c r="NHG1" s="499" t="str">
        <f t="shared" si="151"/>
        <v/>
      </c>
      <c r="NHH1" s="499" t="str">
        <f t="shared" si="151"/>
        <v/>
      </c>
      <c r="NHI1" s="499" t="str">
        <f t="shared" si="151"/>
        <v/>
      </c>
      <c r="NHJ1" s="499" t="str">
        <f t="shared" si="151"/>
        <v/>
      </c>
      <c r="NHK1" s="499" t="str">
        <f t="shared" si="151"/>
        <v/>
      </c>
      <c r="NHL1" s="499" t="str">
        <f t="shared" si="151"/>
        <v/>
      </c>
      <c r="NHM1" s="499" t="str">
        <f t="shared" si="151"/>
        <v/>
      </c>
      <c r="NHN1" s="499" t="str">
        <f t="shared" si="151"/>
        <v/>
      </c>
      <c r="NHO1" s="499" t="str">
        <f t="shared" si="151"/>
        <v/>
      </c>
      <c r="NHP1" s="499" t="str">
        <f t="shared" si="151"/>
        <v/>
      </c>
      <c r="NHQ1" s="499" t="str">
        <f t="shared" si="151"/>
        <v/>
      </c>
      <c r="NHR1" s="499" t="str">
        <f t="shared" si="151"/>
        <v/>
      </c>
      <c r="NHS1" s="499" t="str">
        <f t="shared" si="151"/>
        <v/>
      </c>
      <c r="NHT1" s="499" t="str">
        <f t="shared" si="151"/>
        <v/>
      </c>
      <c r="NHU1" s="499" t="str">
        <f t="shared" si="151"/>
        <v/>
      </c>
      <c r="NHV1" s="499" t="str">
        <f t="shared" si="151"/>
        <v/>
      </c>
      <c r="NHW1" s="499" t="str">
        <f t="shared" si="151"/>
        <v/>
      </c>
      <c r="NHX1" s="499" t="str">
        <f t="shared" si="151"/>
        <v/>
      </c>
      <c r="NHY1" s="499" t="str">
        <f t="shared" si="151"/>
        <v/>
      </c>
      <c r="NHZ1" s="499" t="str">
        <f t="shared" si="151"/>
        <v/>
      </c>
      <c r="NIA1" s="499" t="str">
        <f t="shared" ref="NIA1:NKL1" si="152">IF(NIA13^2*NIA12=0,
"",
NIA13^2*NIA12)</f>
        <v/>
      </c>
      <c r="NIB1" s="499" t="str">
        <f t="shared" si="152"/>
        <v/>
      </c>
      <c r="NIC1" s="499" t="str">
        <f t="shared" si="152"/>
        <v/>
      </c>
      <c r="NID1" s="499" t="str">
        <f t="shared" si="152"/>
        <v/>
      </c>
      <c r="NIE1" s="499" t="str">
        <f t="shared" si="152"/>
        <v/>
      </c>
      <c r="NIF1" s="499" t="str">
        <f t="shared" si="152"/>
        <v/>
      </c>
      <c r="NIG1" s="499" t="str">
        <f t="shared" si="152"/>
        <v/>
      </c>
      <c r="NIH1" s="499" t="str">
        <f t="shared" si="152"/>
        <v/>
      </c>
      <c r="NII1" s="499" t="str">
        <f t="shared" si="152"/>
        <v/>
      </c>
      <c r="NIJ1" s="499" t="str">
        <f t="shared" si="152"/>
        <v/>
      </c>
      <c r="NIK1" s="499" t="str">
        <f t="shared" si="152"/>
        <v/>
      </c>
      <c r="NIL1" s="499" t="str">
        <f t="shared" si="152"/>
        <v/>
      </c>
      <c r="NIM1" s="499" t="str">
        <f t="shared" si="152"/>
        <v/>
      </c>
      <c r="NIN1" s="499" t="str">
        <f t="shared" si="152"/>
        <v/>
      </c>
      <c r="NIO1" s="499" t="str">
        <f t="shared" si="152"/>
        <v/>
      </c>
      <c r="NIP1" s="499" t="str">
        <f t="shared" si="152"/>
        <v/>
      </c>
      <c r="NIQ1" s="499" t="str">
        <f t="shared" si="152"/>
        <v/>
      </c>
      <c r="NIR1" s="499" t="str">
        <f t="shared" si="152"/>
        <v/>
      </c>
      <c r="NIS1" s="499" t="str">
        <f t="shared" si="152"/>
        <v/>
      </c>
      <c r="NIT1" s="499" t="str">
        <f t="shared" si="152"/>
        <v/>
      </c>
      <c r="NIU1" s="499" t="str">
        <f t="shared" si="152"/>
        <v/>
      </c>
      <c r="NIV1" s="499" t="str">
        <f t="shared" si="152"/>
        <v/>
      </c>
      <c r="NIW1" s="499" t="str">
        <f t="shared" si="152"/>
        <v/>
      </c>
      <c r="NIX1" s="499" t="str">
        <f t="shared" si="152"/>
        <v/>
      </c>
      <c r="NIY1" s="499" t="str">
        <f t="shared" si="152"/>
        <v/>
      </c>
      <c r="NIZ1" s="499" t="str">
        <f t="shared" si="152"/>
        <v/>
      </c>
      <c r="NJA1" s="499" t="str">
        <f t="shared" si="152"/>
        <v/>
      </c>
      <c r="NJB1" s="499" t="str">
        <f t="shared" si="152"/>
        <v/>
      </c>
      <c r="NJC1" s="499" t="str">
        <f t="shared" si="152"/>
        <v/>
      </c>
      <c r="NJD1" s="499" t="str">
        <f t="shared" si="152"/>
        <v/>
      </c>
      <c r="NJE1" s="499" t="str">
        <f t="shared" si="152"/>
        <v/>
      </c>
      <c r="NJF1" s="499" t="str">
        <f t="shared" si="152"/>
        <v/>
      </c>
      <c r="NJG1" s="499" t="str">
        <f t="shared" si="152"/>
        <v/>
      </c>
      <c r="NJH1" s="499" t="str">
        <f t="shared" si="152"/>
        <v/>
      </c>
      <c r="NJI1" s="499" t="str">
        <f t="shared" si="152"/>
        <v/>
      </c>
      <c r="NJJ1" s="499" t="str">
        <f t="shared" si="152"/>
        <v/>
      </c>
      <c r="NJK1" s="499" t="str">
        <f t="shared" si="152"/>
        <v/>
      </c>
      <c r="NJL1" s="499" t="str">
        <f t="shared" si="152"/>
        <v/>
      </c>
      <c r="NJM1" s="499" t="str">
        <f t="shared" si="152"/>
        <v/>
      </c>
      <c r="NJN1" s="499" t="str">
        <f t="shared" si="152"/>
        <v/>
      </c>
      <c r="NJO1" s="499" t="str">
        <f t="shared" si="152"/>
        <v/>
      </c>
      <c r="NJP1" s="499" t="str">
        <f t="shared" si="152"/>
        <v/>
      </c>
      <c r="NJQ1" s="499" t="str">
        <f t="shared" si="152"/>
        <v/>
      </c>
      <c r="NJR1" s="499" t="str">
        <f t="shared" si="152"/>
        <v/>
      </c>
      <c r="NJS1" s="499" t="str">
        <f t="shared" si="152"/>
        <v/>
      </c>
      <c r="NJT1" s="499" t="str">
        <f t="shared" si="152"/>
        <v/>
      </c>
      <c r="NJU1" s="499" t="str">
        <f t="shared" si="152"/>
        <v/>
      </c>
      <c r="NJV1" s="499" t="str">
        <f t="shared" si="152"/>
        <v/>
      </c>
      <c r="NJW1" s="499" t="str">
        <f t="shared" si="152"/>
        <v/>
      </c>
      <c r="NJX1" s="499" t="str">
        <f t="shared" si="152"/>
        <v/>
      </c>
      <c r="NJY1" s="499" t="str">
        <f t="shared" si="152"/>
        <v/>
      </c>
      <c r="NJZ1" s="499" t="str">
        <f t="shared" si="152"/>
        <v/>
      </c>
      <c r="NKA1" s="499" t="str">
        <f t="shared" si="152"/>
        <v/>
      </c>
      <c r="NKB1" s="499" t="str">
        <f t="shared" si="152"/>
        <v/>
      </c>
      <c r="NKC1" s="499" t="str">
        <f t="shared" si="152"/>
        <v/>
      </c>
      <c r="NKD1" s="499" t="str">
        <f t="shared" si="152"/>
        <v/>
      </c>
      <c r="NKE1" s="499" t="str">
        <f t="shared" si="152"/>
        <v/>
      </c>
      <c r="NKF1" s="499" t="str">
        <f t="shared" si="152"/>
        <v/>
      </c>
      <c r="NKG1" s="499" t="str">
        <f t="shared" si="152"/>
        <v/>
      </c>
      <c r="NKH1" s="499" t="str">
        <f t="shared" si="152"/>
        <v/>
      </c>
      <c r="NKI1" s="499" t="str">
        <f t="shared" si="152"/>
        <v/>
      </c>
      <c r="NKJ1" s="499" t="str">
        <f t="shared" si="152"/>
        <v/>
      </c>
      <c r="NKK1" s="499" t="str">
        <f t="shared" si="152"/>
        <v/>
      </c>
      <c r="NKL1" s="499" t="str">
        <f t="shared" si="152"/>
        <v/>
      </c>
      <c r="NKM1" s="499" t="str">
        <f t="shared" ref="NKM1:NMX1" si="153">IF(NKM13^2*NKM12=0,
"",
NKM13^2*NKM12)</f>
        <v/>
      </c>
      <c r="NKN1" s="499" t="str">
        <f t="shared" si="153"/>
        <v/>
      </c>
      <c r="NKO1" s="499" t="str">
        <f t="shared" si="153"/>
        <v/>
      </c>
      <c r="NKP1" s="499" t="str">
        <f t="shared" si="153"/>
        <v/>
      </c>
      <c r="NKQ1" s="499" t="str">
        <f t="shared" si="153"/>
        <v/>
      </c>
      <c r="NKR1" s="499" t="str">
        <f t="shared" si="153"/>
        <v/>
      </c>
      <c r="NKS1" s="499" t="str">
        <f t="shared" si="153"/>
        <v/>
      </c>
      <c r="NKT1" s="499" t="str">
        <f t="shared" si="153"/>
        <v/>
      </c>
      <c r="NKU1" s="499" t="str">
        <f t="shared" si="153"/>
        <v/>
      </c>
      <c r="NKV1" s="499" t="str">
        <f t="shared" si="153"/>
        <v/>
      </c>
      <c r="NKW1" s="499" t="str">
        <f t="shared" si="153"/>
        <v/>
      </c>
      <c r="NKX1" s="499" t="str">
        <f t="shared" si="153"/>
        <v/>
      </c>
      <c r="NKY1" s="499" t="str">
        <f t="shared" si="153"/>
        <v/>
      </c>
      <c r="NKZ1" s="499" t="str">
        <f t="shared" si="153"/>
        <v/>
      </c>
      <c r="NLA1" s="499" t="str">
        <f t="shared" si="153"/>
        <v/>
      </c>
      <c r="NLB1" s="499" t="str">
        <f t="shared" si="153"/>
        <v/>
      </c>
      <c r="NLC1" s="499" t="str">
        <f t="shared" si="153"/>
        <v/>
      </c>
      <c r="NLD1" s="499" t="str">
        <f t="shared" si="153"/>
        <v/>
      </c>
      <c r="NLE1" s="499" t="str">
        <f t="shared" si="153"/>
        <v/>
      </c>
      <c r="NLF1" s="499" t="str">
        <f t="shared" si="153"/>
        <v/>
      </c>
      <c r="NLG1" s="499" t="str">
        <f t="shared" si="153"/>
        <v/>
      </c>
      <c r="NLH1" s="499" t="str">
        <f t="shared" si="153"/>
        <v/>
      </c>
      <c r="NLI1" s="499" t="str">
        <f t="shared" si="153"/>
        <v/>
      </c>
      <c r="NLJ1" s="499" t="str">
        <f t="shared" si="153"/>
        <v/>
      </c>
      <c r="NLK1" s="499" t="str">
        <f t="shared" si="153"/>
        <v/>
      </c>
      <c r="NLL1" s="499" t="str">
        <f t="shared" si="153"/>
        <v/>
      </c>
      <c r="NLM1" s="499" t="str">
        <f t="shared" si="153"/>
        <v/>
      </c>
      <c r="NLN1" s="499" t="str">
        <f t="shared" si="153"/>
        <v/>
      </c>
      <c r="NLO1" s="499" t="str">
        <f t="shared" si="153"/>
        <v/>
      </c>
      <c r="NLP1" s="499" t="str">
        <f t="shared" si="153"/>
        <v/>
      </c>
      <c r="NLQ1" s="499" t="str">
        <f t="shared" si="153"/>
        <v/>
      </c>
      <c r="NLR1" s="499" t="str">
        <f t="shared" si="153"/>
        <v/>
      </c>
      <c r="NLS1" s="499" t="str">
        <f t="shared" si="153"/>
        <v/>
      </c>
      <c r="NLT1" s="499" t="str">
        <f t="shared" si="153"/>
        <v/>
      </c>
      <c r="NLU1" s="499" t="str">
        <f t="shared" si="153"/>
        <v/>
      </c>
      <c r="NLV1" s="499" t="str">
        <f t="shared" si="153"/>
        <v/>
      </c>
      <c r="NLW1" s="499" t="str">
        <f t="shared" si="153"/>
        <v/>
      </c>
      <c r="NLX1" s="499" t="str">
        <f t="shared" si="153"/>
        <v/>
      </c>
      <c r="NLY1" s="499" t="str">
        <f t="shared" si="153"/>
        <v/>
      </c>
      <c r="NLZ1" s="499" t="str">
        <f t="shared" si="153"/>
        <v/>
      </c>
      <c r="NMA1" s="499" t="str">
        <f t="shared" si="153"/>
        <v/>
      </c>
      <c r="NMB1" s="499" t="str">
        <f t="shared" si="153"/>
        <v/>
      </c>
      <c r="NMC1" s="499" t="str">
        <f t="shared" si="153"/>
        <v/>
      </c>
      <c r="NMD1" s="499" t="str">
        <f t="shared" si="153"/>
        <v/>
      </c>
      <c r="NME1" s="499" t="str">
        <f t="shared" si="153"/>
        <v/>
      </c>
      <c r="NMF1" s="499" t="str">
        <f t="shared" si="153"/>
        <v/>
      </c>
      <c r="NMG1" s="499" t="str">
        <f t="shared" si="153"/>
        <v/>
      </c>
      <c r="NMH1" s="499" t="str">
        <f t="shared" si="153"/>
        <v/>
      </c>
      <c r="NMI1" s="499" t="str">
        <f t="shared" si="153"/>
        <v/>
      </c>
      <c r="NMJ1" s="499" t="str">
        <f t="shared" si="153"/>
        <v/>
      </c>
      <c r="NMK1" s="499" t="str">
        <f t="shared" si="153"/>
        <v/>
      </c>
      <c r="NML1" s="499" t="str">
        <f t="shared" si="153"/>
        <v/>
      </c>
      <c r="NMM1" s="499" t="str">
        <f t="shared" si="153"/>
        <v/>
      </c>
      <c r="NMN1" s="499" t="str">
        <f t="shared" si="153"/>
        <v/>
      </c>
      <c r="NMO1" s="499" t="str">
        <f t="shared" si="153"/>
        <v/>
      </c>
      <c r="NMP1" s="499" t="str">
        <f t="shared" si="153"/>
        <v/>
      </c>
      <c r="NMQ1" s="499" t="str">
        <f t="shared" si="153"/>
        <v/>
      </c>
      <c r="NMR1" s="499" t="str">
        <f t="shared" si="153"/>
        <v/>
      </c>
      <c r="NMS1" s="499" t="str">
        <f t="shared" si="153"/>
        <v/>
      </c>
      <c r="NMT1" s="499" t="str">
        <f t="shared" si="153"/>
        <v/>
      </c>
      <c r="NMU1" s="499" t="str">
        <f t="shared" si="153"/>
        <v/>
      </c>
      <c r="NMV1" s="499" t="str">
        <f t="shared" si="153"/>
        <v/>
      </c>
      <c r="NMW1" s="499" t="str">
        <f t="shared" si="153"/>
        <v/>
      </c>
      <c r="NMX1" s="499" t="str">
        <f t="shared" si="153"/>
        <v/>
      </c>
      <c r="NMY1" s="499" t="str">
        <f t="shared" ref="NMY1:NPJ1" si="154">IF(NMY13^2*NMY12=0,
"",
NMY13^2*NMY12)</f>
        <v/>
      </c>
      <c r="NMZ1" s="499" t="str">
        <f t="shared" si="154"/>
        <v/>
      </c>
      <c r="NNA1" s="499" t="str">
        <f t="shared" si="154"/>
        <v/>
      </c>
      <c r="NNB1" s="499" t="str">
        <f t="shared" si="154"/>
        <v/>
      </c>
      <c r="NNC1" s="499" t="str">
        <f t="shared" si="154"/>
        <v/>
      </c>
      <c r="NND1" s="499" t="str">
        <f t="shared" si="154"/>
        <v/>
      </c>
      <c r="NNE1" s="499" t="str">
        <f t="shared" si="154"/>
        <v/>
      </c>
      <c r="NNF1" s="499" t="str">
        <f t="shared" si="154"/>
        <v/>
      </c>
      <c r="NNG1" s="499" t="str">
        <f t="shared" si="154"/>
        <v/>
      </c>
      <c r="NNH1" s="499" t="str">
        <f t="shared" si="154"/>
        <v/>
      </c>
      <c r="NNI1" s="499" t="str">
        <f t="shared" si="154"/>
        <v/>
      </c>
      <c r="NNJ1" s="499" t="str">
        <f t="shared" si="154"/>
        <v/>
      </c>
      <c r="NNK1" s="499" t="str">
        <f t="shared" si="154"/>
        <v/>
      </c>
      <c r="NNL1" s="499" t="str">
        <f t="shared" si="154"/>
        <v/>
      </c>
      <c r="NNM1" s="499" t="str">
        <f t="shared" si="154"/>
        <v/>
      </c>
      <c r="NNN1" s="499" t="str">
        <f t="shared" si="154"/>
        <v/>
      </c>
      <c r="NNO1" s="499" t="str">
        <f t="shared" si="154"/>
        <v/>
      </c>
      <c r="NNP1" s="499" t="str">
        <f t="shared" si="154"/>
        <v/>
      </c>
      <c r="NNQ1" s="499" t="str">
        <f t="shared" si="154"/>
        <v/>
      </c>
      <c r="NNR1" s="499" t="str">
        <f t="shared" si="154"/>
        <v/>
      </c>
      <c r="NNS1" s="499" t="str">
        <f t="shared" si="154"/>
        <v/>
      </c>
      <c r="NNT1" s="499" t="str">
        <f t="shared" si="154"/>
        <v/>
      </c>
      <c r="NNU1" s="499" t="str">
        <f t="shared" si="154"/>
        <v/>
      </c>
      <c r="NNV1" s="499" t="str">
        <f t="shared" si="154"/>
        <v/>
      </c>
      <c r="NNW1" s="499" t="str">
        <f t="shared" si="154"/>
        <v/>
      </c>
      <c r="NNX1" s="499" t="str">
        <f t="shared" si="154"/>
        <v/>
      </c>
      <c r="NNY1" s="499" t="str">
        <f t="shared" si="154"/>
        <v/>
      </c>
      <c r="NNZ1" s="499" t="str">
        <f t="shared" si="154"/>
        <v/>
      </c>
      <c r="NOA1" s="499" t="str">
        <f t="shared" si="154"/>
        <v/>
      </c>
      <c r="NOB1" s="499" t="str">
        <f t="shared" si="154"/>
        <v/>
      </c>
      <c r="NOC1" s="499" t="str">
        <f t="shared" si="154"/>
        <v/>
      </c>
      <c r="NOD1" s="499" t="str">
        <f t="shared" si="154"/>
        <v/>
      </c>
      <c r="NOE1" s="499" t="str">
        <f t="shared" si="154"/>
        <v/>
      </c>
      <c r="NOF1" s="499" t="str">
        <f t="shared" si="154"/>
        <v/>
      </c>
      <c r="NOG1" s="499" t="str">
        <f t="shared" si="154"/>
        <v/>
      </c>
      <c r="NOH1" s="499" t="str">
        <f t="shared" si="154"/>
        <v/>
      </c>
      <c r="NOI1" s="499" t="str">
        <f t="shared" si="154"/>
        <v/>
      </c>
      <c r="NOJ1" s="499" t="str">
        <f t="shared" si="154"/>
        <v/>
      </c>
      <c r="NOK1" s="499" t="str">
        <f t="shared" si="154"/>
        <v/>
      </c>
      <c r="NOL1" s="499" t="str">
        <f t="shared" si="154"/>
        <v/>
      </c>
      <c r="NOM1" s="499" t="str">
        <f t="shared" si="154"/>
        <v/>
      </c>
      <c r="NON1" s="499" t="str">
        <f t="shared" si="154"/>
        <v/>
      </c>
      <c r="NOO1" s="499" t="str">
        <f t="shared" si="154"/>
        <v/>
      </c>
      <c r="NOP1" s="499" t="str">
        <f t="shared" si="154"/>
        <v/>
      </c>
      <c r="NOQ1" s="499" t="str">
        <f t="shared" si="154"/>
        <v/>
      </c>
      <c r="NOR1" s="499" t="str">
        <f t="shared" si="154"/>
        <v/>
      </c>
      <c r="NOS1" s="499" t="str">
        <f t="shared" si="154"/>
        <v/>
      </c>
      <c r="NOT1" s="499" t="str">
        <f t="shared" si="154"/>
        <v/>
      </c>
      <c r="NOU1" s="499" t="str">
        <f t="shared" si="154"/>
        <v/>
      </c>
      <c r="NOV1" s="499" t="str">
        <f t="shared" si="154"/>
        <v/>
      </c>
      <c r="NOW1" s="499" t="str">
        <f t="shared" si="154"/>
        <v/>
      </c>
      <c r="NOX1" s="499" t="str">
        <f t="shared" si="154"/>
        <v/>
      </c>
      <c r="NOY1" s="499" t="str">
        <f t="shared" si="154"/>
        <v/>
      </c>
      <c r="NOZ1" s="499" t="str">
        <f t="shared" si="154"/>
        <v/>
      </c>
      <c r="NPA1" s="499" t="str">
        <f t="shared" si="154"/>
        <v/>
      </c>
      <c r="NPB1" s="499" t="str">
        <f t="shared" si="154"/>
        <v/>
      </c>
      <c r="NPC1" s="499" t="str">
        <f t="shared" si="154"/>
        <v/>
      </c>
      <c r="NPD1" s="499" t="str">
        <f t="shared" si="154"/>
        <v/>
      </c>
      <c r="NPE1" s="499" t="str">
        <f t="shared" si="154"/>
        <v/>
      </c>
      <c r="NPF1" s="499" t="str">
        <f t="shared" si="154"/>
        <v/>
      </c>
      <c r="NPG1" s="499" t="str">
        <f t="shared" si="154"/>
        <v/>
      </c>
      <c r="NPH1" s="499" t="str">
        <f t="shared" si="154"/>
        <v/>
      </c>
      <c r="NPI1" s="499" t="str">
        <f t="shared" si="154"/>
        <v/>
      </c>
      <c r="NPJ1" s="499" t="str">
        <f t="shared" si="154"/>
        <v/>
      </c>
      <c r="NPK1" s="499" t="str">
        <f t="shared" ref="NPK1:NRV1" si="155">IF(NPK13^2*NPK12=0,
"",
NPK13^2*NPK12)</f>
        <v/>
      </c>
      <c r="NPL1" s="499" t="str">
        <f t="shared" si="155"/>
        <v/>
      </c>
      <c r="NPM1" s="499" t="str">
        <f t="shared" si="155"/>
        <v/>
      </c>
      <c r="NPN1" s="499" t="str">
        <f t="shared" si="155"/>
        <v/>
      </c>
      <c r="NPO1" s="499" t="str">
        <f t="shared" si="155"/>
        <v/>
      </c>
      <c r="NPP1" s="499" t="str">
        <f t="shared" si="155"/>
        <v/>
      </c>
      <c r="NPQ1" s="499" t="str">
        <f t="shared" si="155"/>
        <v/>
      </c>
      <c r="NPR1" s="499" t="str">
        <f t="shared" si="155"/>
        <v/>
      </c>
      <c r="NPS1" s="499" t="str">
        <f t="shared" si="155"/>
        <v/>
      </c>
      <c r="NPT1" s="499" t="str">
        <f t="shared" si="155"/>
        <v/>
      </c>
      <c r="NPU1" s="499" t="str">
        <f t="shared" si="155"/>
        <v/>
      </c>
      <c r="NPV1" s="499" t="str">
        <f t="shared" si="155"/>
        <v/>
      </c>
      <c r="NPW1" s="499" t="str">
        <f t="shared" si="155"/>
        <v/>
      </c>
      <c r="NPX1" s="499" t="str">
        <f t="shared" si="155"/>
        <v/>
      </c>
      <c r="NPY1" s="499" t="str">
        <f t="shared" si="155"/>
        <v/>
      </c>
      <c r="NPZ1" s="499" t="str">
        <f t="shared" si="155"/>
        <v/>
      </c>
      <c r="NQA1" s="499" t="str">
        <f t="shared" si="155"/>
        <v/>
      </c>
      <c r="NQB1" s="499" t="str">
        <f t="shared" si="155"/>
        <v/>
      </c>
      <c r="NQC1" s="499" t="str">
        <f t="shared" si="155"/>
        <v/>
      </c>
      <c r="NQD1" s="499" t="str">
        <f t="shared" si="155"/>
        <v/>
      </c>
      <c r="NQE1" s="499" t="str">
        <f t="shared" si="155"/>
        <v/>
      </c>
      <c r="NQF1" s="499" t="str">
        <f t="shared" si="155"/>
        <v/>
      </c>
      <c r="NQG1" s="499" t="str">
        <f t="shared" si="155"/>
        <v/>
      </c>
      <c r="NQH1" s="499" t="str">
        <f t="shared" si="155"/>
        <v/>
      </c>
      <c r="NQI1" s="499" t="str">
        <f t="shared" si="155"/>
        <v/>
      </c>
      <c r="NQJ1" s="499" t="str">
        <f t="shared" si="155"/>
        <v/>
      </c>
      <c r="NQK1" s="499" t="str">
        <f t="shared" si="155"/>
        <v/>
      </c>
      <c r="NQL1" s="499" t="str">
        <f t="shared" si="155"/>
        <v/>
      </c>
      <c r="NQM1" s="499" t="str">
        <f t="shared" si="155"/>
        <v/>
      </c>
      <c r="NQN1" s="499" t="str">
        <f t="shared" si="155"/>
        <v/>
      </c>
      <c r="NQO1" s="499" t="str">
        <f t="shared" si="155"/>
        <v/>
      </c>
      <c r="NQP1" s="499" t="str">
        <f t="shared" si="155"/>
        <v/>
      </c>
      <c r="NQQ1" s="499" t="str">
        <f t="shared" si="155"/>
        <v/>
      </c>
      <c r="NQR1" s="499" t="str">
        <f t="shared" si="155"/>
        <v/>
      </c>
      <c r="NQS1" s="499" t="str">
        <f t="shared" si="155"/>
        <v/>
      </c>
      <c r="NQT1" s="499" t="str">
        <f t="shared" si="155"/>
        <v/>
      </c>
      <c r="NQU1" s="499" t="str">
        <f t="shared" si="155"/>
        <v/>
      </c>
      <c r="NQV1" s="499" t="str">
        <f t="shared" si="155"/>
        <v/>
      </c>
      <c r="NQW1" s="499" t="str">
        <f t="shared" si="155"/>
        <v/>
      </c>
      <c r="NQX1" s="499" t="str">
        <f t="shared" si="155"/>
        <v/>
      </c>
      <c r="NQY1" s="499" t="str">
        <f t="shared" si="155"/>
        <v/>
      </c>
      <c r="NQZ1" s="499" t="str">
        <f t="shared" si="155"/>
        <v/>
      </c>
      <c r="NRA1" s="499" t="str">
        <f t="shared" si="155"/>
        <v/>
      </c>
      <c r="NRB1" s="499" t="str">
        <f t="shared" si="155"/>
        <v/>
      </c>
      <c r="NRC1" s="499" t="str">
        <f t="shared" si="155"/>
        <v/>
      </c>
      <c r="NRD1" s="499" t="str">
        <f t="shared" si="155"/>
        <v/>
      </c>
      <c r="NRE1" s="499" t="str">
        <f t="shared" si="155"/>
        <v/>
      </c>
      <c r="NRF1" s="499" t="str">
        <f t="shared" si="155"/>
        <v/>
      </c>
      <c r="NRG1" s="499" t="str">
        <f t="shared" si="155"/>
        <v/>
      </c>
      <c r="NRH1" s="499" t="str">
        <f t="shared" si="155"/>
        <v/>
      </c>
      <c r="NRI1" s="499" t="str">
        <f t="shared" si="155"/>
        <v/>
      </c>
      <c r="NRJ1" s="499" t="str">
        <f t="shared" si="155"/>
        <v/>
      </c>
      <c r="NRK1" s="499" t="str">
        <f t="shared" si="155"/>
        <v/>
      </c>
      <c r="NRL1" s="499" t="str">
        <f t="shared" si="155"/>
        <v/>
      </c>
      <c r="NRM1" s="499" t="str">
        <f t="shared" si="155"/>
        <v/>
      </c>
      <c r="NRN1" s="499" t="str">
        <f t="shared" si="155"/>
        <v/>
      </c>
      <c r="NRO1" s="499" t="str">
        <f t="shared" si="155"/>
        <v/>
      </c>
      <c r="NRP1" s="499" t="str">
        <f t="shared" si="155"/>
        <v/>
      </c>
      <c r="NRQ1" s="499" t="str">
        <f t="shared" si="155"/>
        <v/>
      </c>
      <c r="NRR1" s="499" t="str">
        <f t="shared" si="155"/>
        <v/>
      </c>
      <c r="NRS1" s="499" t="str">
        <f t="shared" si="155"/>
        <v/>
      </c>
      <c r="NRT1" s="499" t="str">
        <f t="shared" si="155"/>
        <v/>
      </c>
      <c r="NRU1" s="499" t="str">
        <f t="shared" si="155"/>
        <v/>
      </c>
      <c r="NRV1" s="499" t="str">
        <f t="shared" si="155"/>
        <v/>
      </c>
      <c r="NRW1" s="499" t="str">
        <f t="shared" ref="NRW1:NUH1" si="156">IF(NRW13^2*NRW12=0,
"",
NRW13^2*NRW12)</f>
        <v/>
      </c>
      <c r="NRX1" s="499" t="str">
        <f t="shared" si="156"/>
        <v/>
      </c>
      <c r="NRY1" s="499" t="str">
        <f t="shared" si="156"/>
        <v/>
      </c>
      <c r="NRZ1" s="499" t="str">
        <f t="shared" si="156"/>
        <v/>
      </c>
      <c r="NSA1" s="499" t="str">
        <f t="shared" si="156"/>
        <v/>
      </c>
      <c r="NSB1" s="499" t="str">
        <f t="shared" si="156"/>
        <v/>
      </c>
      <c r="NSC1" s="499" t="str">
        <f t="shared" si="156"/>
        <v/>
      </c>
      <c r="NSD1" s="499" t="str">
        <f t="shared" si="156"/>
        <v/>
      </c>
      <c r="NSE1" s="499" t="str">
        <f t="shared" si="156"/>
        <v/>
      </c>
      <c r="NSF1" s="499" t="str">
        <f t="shared" si="156"/>
        <v/>
      </c>
      <c r="NSG1" s="499" t="str">
        <f t="shared" si="156"/>
        <v/>
      </c>
      <c r="NSH1" s="499" t="str">
        <f t="shared" si="156"/>
        <v/>
      </c>
      <c r="NSI1" s="499" t="str">
        <f t="shared" si="156"/>
        <v/>
      </c>
      <c r="NSJ1" s="499" t="str">
        <f t="shared" si="156"/>
        <v/>
      </c>
      <c r="NSK1" s="499" t="str">
        <f t="shared" si="156"/>
        <v/>
      </c>
      <c r="NSL1" s="499" t="str">
        <f t="shared" si="156"/>
        <v/>
      </c>
      <c r="NSM1" s="499" t="str">
        <f t="shared" si="156"/>
        <v/>
      </c>
      <c r="NSN1" s="499" t="str">
        <f t="shared" si="156"/>
        <v/>
      </c>
      <c r="NSO1" s="499" t="str">
        <f t="shared" si="156"/>
        <v/>
      </c>
      <c r="NSP1" s="499" t="str">
        <f t="shared" si="156"/>
        <v/>
      </c>
      <c r="NSQ1" s="499" t="str">
        <f t="shared" si="156"/>
        <v/>
      </c>
      <c r="NSR1" s="499" t="str">
        <f t="shared" si="156"/>
        <v/>
      </c>
      <c r="NSS1" s="499" t="str">
        <f t="shared" si="156"/>
        <v/>
      </c>
      <c r="NST1" s="499" t="str">
        <f t="shared" si="156"/>
        <v/>
      </c>
      <c r="NSU1" s="499" t="str">
        <f t="shared" si="156"/>
        <v/>
      </c>
      <c r="NSV1" s="499" t="str">
        <f t="shared" si="156"/>
        <v/>
      </c>
      <c r="NSW1" s="499" t="str">
        <f t="shared" si="156"/>
        <v/>
      </c>
      <c r="NSX1" s="499" t="str">
        <f t="shared" si="156"/>
        <v/>
      </c>
      <c r="NSY1" s="499" t="str">
        <f t="shared" si="156"/>
        <v/>
      </c>
      <c r="NSZ1" s="499" t="str">
        <f t="shared" si="156"/>
        <v/>
      </c>
      <c r="NTA1" s="499" t="str">
        <f t="shared" si="156"/>
        <v/>
      </c>
      <c r="NTB1" s="499" t="str">
        <f t="shared" si="156"/>
        <v/>
      </c>
      <c r="NTC1" s="499" t="str">
        <f t="shared" si="156"/>
        <v/>
      </c>
      <c r="NTD1" s="499" t="str">
        <f t="shared" si="156"/>
        <v/>
      </c>
      <c r="NTE1" s="499" t="str">
        <f t="shared" si="156"/>
        <v/>
      </c>
      <c r="NTF1" s="499" t="str">
        <f t="shared" si="156"/>
        <v/>
      </c>
      <c r="NTG1" s="499" t="str">
        <f t="shared" si="156"/>
        <v/>
      </c>
      <c r="NTH1" s="499" t="str">
        <f t="shared" si="156"/>
        <v/>
      </c>
      <c r="NTI1" s="499" t="str">
        <f t="shared" si="156"/>
        <v/>
      </c>
      <c r="NTJ1" s="499" t="str">
        <f t="shared" si="156"/>
        <v/>
      </c>
      <c r="NTK1" s="499" t="str">
        <f t="shared" si="156"/>
        <v/>
      </c>
      <c r="NTL1" s="499" t="str">
        <f t="shared" si="156"/>
        <v/>
      </c>
      <c r="NTM1" s="499" t="str">
        <f t="shared" si="156"/>
        <v/>
      </c>
      <c r="NTN1" s="499" t="str">
        <f t="shared" si="156"/>
        <v/>
      </c>
      <c r="NTO1" s="499" t="str">
        <f t="shared" si="156"/>
        <v/>
      </c>
      <c r="NTP1" s="499" t="str">
        <f t="shared" si="156"/>
        <v/>
      </c>
      <c r="NTQ1" s="499" t="str">
        <f t="shared" si="156"/>
        <v/>
      </c>
      <c r="NTR1" s="499" t="str">
        <f t="shared" si="156"/>
        <v/>
      </c>
      <c r="NTS1" s="499" t="str">
        <f t="shared" si="156"/>
        <v/>
      </c>
      <c r="NTT1" s="499" t="str">
        <f t="shared" si="156"/>
        <v/>
      </c>
      <c r="NTU1" s="499" t="str">
        <f t="shared" si="156"/>
        <v/>
      </c>
      <c r="NTV1" s="499" t="str">
        <f t="shared" si="156"/>
        <v/>
      </c>
      <c r="NTW1" s="499" t="str">
        <f t="shared" si="156"/>
        <v/>
      </c>
      <c r="NTX1" s="499" t="str">
        <f t="shared" si="156"/>
        <v/>
      </c>
      <c r="NTY1" s="499" t="str">
        <f t="shared" si="156"/>
        <v/>
      </c>
      <c r="NTZ1" s="499" t="str">
        <f t="shared" si="156"/>
        <v/>
      </c>
      <c r="NUA1" s="499" t="str">
        <f t="shared" si="156"/>
        <v/>
      </c>
      <c r="NUB1" s="499" t="str">
        <f t="shared" si="156"/>
        <v/>
      </c>
      <c r="NUC1" s="499" t="str">
        <f t="shared" si="156"/>
        <v/>
      </c>
      <c r="NUD1" s="499" t="str">
        <f t="shared" si="156"/>
        <v/>
      </c>
      <c r="NUE1" s="499" t="str">
        <f t="shared" si="156"/>
        <v/>
      </c>
      <c r="NUF1" s="499" t="str">
        <f t="shared" si="156"/>
        <v/>
      </c>
      <c r="NUG1" s="499" t="str">
        <f t="shared" si="156"/>
        <v/>
      </c>
      <c r="NUH1" s="499" t="str">
        <f t="shared" si="156"/>
        <v/>
      </c>
      <c r="NUI1" s="499" t="str">
        <f t="shared" ref="NUI1:NWT1" si="157">IF(NUI13^2*NUI12=0,
"",
NUI13^2*NUI12)</f>
        <v/>
      </c>
      <c r="NUJ1" s="499" t="str">
        <f t="shared" si="157"/>
        <v/>
      </c>
      <c r="NUK1" s="499" t="str">
        <f t="shared" si="157"/>
        <v/>
      </c>
      <c r="NUL1" s="499" t="str">
        <f t="shared" si="157"/>
        <v/>
      </c>
      <c r="NUM1" s="499" t="str">
        <f t="shared" si="157"/>
        <v/>
      </c>
      <c r="NUN1" s="499" t="str">
        <f t="shared" si="157"/>
        <v/>
      </c>
      <c r="NUO1" s="499" t="str">
        <f t="shared" si="157"/>
        <v/>
      </c>
      <c r="NUP1" s="499" t="str">
        <f t="shared" si="157"/>
        <v/>
      </c>
      <c r="NUQ1" s="499" t="str">
        <f t="shared" si="157"/>
        <v/>
      </c>
      <c r="NUR1" s="499" t="str">
        <f t="shared" si="157"/>
        <v/>
      </c>
      <c r="NUS1" s="499" t="str">
        <f t="shared" si="157"/>
        <v/>
      </c>
      <c r="NUT1" s="499" t="str">
        <f t="shared" si="157"/>
        <v/>
      </c>
      <c r="NUU1" s="499" t="str">
        <f t="shared" si="157"/>
        <v/>
      </c>
      <c r="NUV1" s="499" t="str">
        <f t="shared" si="157"/>
        <v/>
      </c>
      <c r="NUW1" s="499" t="str">
        <f t="shared" si="157"/>
        <v/>
      </c>
      <c r="NUX1" s="499" t="str">
        <f t="shared" si="157"/>
        <v/>
      </c>
      <c r="NUY1" s="499" t="str">
        <f t="shared" si="157"/>
        <v/>
      </c>
      <c r="NUZ1" s="499" t="str">
        <f t="shared" si="157"/>
        <v/>
      </c>
      <c r="NVA1" s="499" t="str">
        <f t="shared" si="157"/>
        <v/>
      </c>
      <c r="NVB1" s="499" t="str">
        <f t="shared" si="157"/>
        <v/>
      </c>
      <c r="NVC1" s="499" t="str">
        <f t="shared" si="157"/>
        <v/>
      </c>
      <c r="NVD1" s="499" t="str">
        <f t="shared" si="157"/>
        <v/>
      </c>
      <c r="NVE1" s="499" t="str">
        <f t="shared" si="157"/>
        <v/>
      </c>
      <c r="NVF1" s="499" t="str">
        <f t="shared" si="157"/>
        <v/>
      </c>
      <c r="NVG1" s="499" t="str">
        <f t="shared" si="157"/>
        <v/>
      </c>
      <c r="NVH1" s="499" t="str">
        <f t="shared" si="157"/>
        <v/>
      </c>
      <c r="NVI1" s="499" t="str">
        <f t="shared" si="157"/>
        <v/>
      </c>
      <c r="NVJ1" s="499" t="str">
        <f t="shared" si="157"/>
        <v/>
      </c>
      <c r="NVK1" s="499" t="str">
        <f t="shared" si="157"/>
        <v/>
      </c>
      <c r="NVL1" s="499" t="str">
        <f t="shared" si="157"/>
        <v/>
      </c>
      <c r="NVM1" s="499" t="str">
        <f t="shared" si="157"/>
        <v/>
      </c>
      <c r="NVN1" s="499" t="str">
        <f t="shared" si="157"/>
        <v/>
      </c>
      <c r="NVO1" s="499" t="str">
        <f t="shared" si="157"/>
        <v/>
      </c>
      <c r="NVP1" s="499" t="str">
        <f t="shared" si="157"/>
        <v/>
      </c>
      <c r="NVQ1" s="499" t="str">
        <f t="shared" si="157"/>
        <v/>
      </c>
      <c r="NVR1" s="499" t="str">
        <f t="shared" si="157"/>
        <v/>
      </c>
      <c r="NVS1" s="499" t="str">
        <f t="shared" si="157"/>
        <v/>
      </c>
      <c r="NVT1" s="499" t="str">
        <f t="shared" si="157"/>
        <v/>
      </c>
      <c r="NVU1" s="499" t="str">
        <f t="shared" si="157"/>
        <v/>
      </c>
      <c r="NVV1" s="499" t="str">
        <f t="shared" si="157"/>
        <v/>
      </c>
      <c r="NVW1" s="499" t="str">
        <f t="shared" si="157"/>
        <v/>
      </c>
      <c r="NVX1" s="499" t="str">
        <f t="shared" si="157"/>
        <v/>
      </c>
      <c r="NVY1" s="499" t="str">
        <f t="shared" si="157"/>
        <v/>
      </c>
      <c r="NVZ1" s="499" t="str">
        <f t="shared" si="157"/>
        <v/>
      </c>
      <c r="NWA1" s="499" t="str">
        <f t="shared" si="157"/>
        <v/>
      </c>
      <c r="NWB1" s="499" t="str">
        <f t="shared" si="157"/>
        <v/>
      </c>
      <c r="NWC1" s="499" t="str">
        <f t="shared" si="157"/>
        <v/>
      </c>
      <c r="NWD1" s="499" t="str">
        <f t="shared" si="157"/>
        <v/>
      </c>
      <c r="NWE1" s="499" t="str">
        <f t="shared" si="157"/>
        <v/>
      </c>
      <c r="NWF1" s="499" t="str">
        <f t="shared" si="157"/>
        <v/>
      </c>
      <c r="NWG1" s="499" t="str">
        <f t="shared" si="157"/>
        <v/>
      </c>
      <c r="NWH1" s="499" t="str">
        <f t="shared" si="157"/>
        <v/>
      </c>
      <c r="NWI1" s="499" t="str">
        <f t="shared" si="157"/>
        <v/>
      </c>
      <c r="NWJ1" s="499" t="str">
        <f t="shared" si="157"/>
        <v/>
      </c>
      <c r="NWK1" s="499" t="str">
        <f t="shared" si="157"/>
        <v/>
      </c>
      <c r="NWL1" s="499" t="str">
        <f t="shared" si="157"/>
        <v/>
      </c>
      <c r="NWM1" s="499" t="str">
        <f t="shared" si="157"/>
        <v/>
      </c>
      <c r="NWN1" s="499" t="str">
        <f t="shared" si="157"/>
        <v/>
      </c>
      <c r="NWO1" s="499" t="str">
        <f t="shared" si="157"/>
        <v/>
      </c>
      <c r="NWP1" s="499" t="str">
        <f t="shared" si="157"/>
        <v/>
      </c>
      <c r="NWQ1" s="499" t="str">
        <f t="shared" si="157"/>
        <v/>
      </c>
      <c r="NWR1" s="499" t="str">
        <f t="shared" si="157"/>
        <v/>
      </c>
      <c r="NWS1" s="499" t="str">
        <f t="shared" si="157"/>
        <v/>
      </c>
      <c r="NWT1" s="499" t="str">
        <f t="shared" si="157"/>
        <v/>
      </c>
      <c r="NWU1" s="499" t="str">
        <f t="shared" ref="NWU1:NZF1" si="158">IF(NWU13^2*NWU12=0,
"",
NWU13^2*NWU12)</f>
        <v/>
      </c>
      <c r="NWV1" s="499" t="str">
        <f t="shared" si="158"/>
        <v/>
      </c>
      <c r="NWW1" s="499" t="str">
        <f t="shared" si="158"/>
        <v/>
      </c>
      <c r="NWX1" s="499" t="str">
        <f t="shared" si="158"/>
        <v/>
      </c>
      <c r="NWY1" s="499" t="str">
        <f t="shared" si="158"/>
        <v/>
      </c>
      <c r="NWZ1" s="499" t="str">
        <f t="shared" si="158"/>
        <v/>
      </c>
      <c r="NXA1" s="499" t="str">
        <f t="shared" si="158"/>
        <v/>
      </c>
      <c r="NXB1" s="499" t="str">
        <f t="shared" si="158"/>
        <v/>
      </c>
      <c r="NXC1" s="499" t="str">
        <f t="shared" si="158"/>
        <v/>
      </c>
      <c r="NXD1" s="499" t="str">
        <f t="shared" si="158"/>
        <v/>
      </c>
      <c r="NXE1" s="499" t="str">
        <f t="shared" si="158"/>
        <v/>
      </c>
      <c r="NXF1" s="499" t="str">
        <f t="shared" si="158"/>
        <v/>
      </c>
      <c r="NXG1" s="499" t="str">
        <f t="shared" si="158"/>
        <v/>
      </c>
      <c r="NXH1" s="499" t="str">
        <f t="shared" si="158"/>
        <v/>
      </c>
      <c r="NXI1" s="499" t="str">
        <f t="shared" si="158"/>
        <v/>
      </c>
      <c r="NXJ1" s="499" t="str">
        <f t="shared" si="158"/>
        <v/>
      </c>
      <c r="NXK1" s="499" t="str">
        <f t="shared" si="158"/>
        <v/>
      </c>
      <c r="NXL1" s="499" t="str">
        <f t="shared" si="158"/>
        <v/>
      </c>
      <c r="NXM1" s="499" t="str">
        <f t="shared" si="158"/>
        <v/>
      </c>
      <c r="NXN1" s="499" t="str">
        <f t="shared" si="158"/>
        <v/>
      </c>
      <c r="NXO1" s="499" t="str">
        <f t="shared" si="158"/>
        <v/>
      </c>
      <c r="NXP1" s="499" t="str">
        <f t="shared" si="158"/>
        <v/>
      </c>
      <c r="NXQ1" s="499" t="str">
        <f t="shared" si="158"/>
        <v/>
      </c>
      <c r="NXR1" s="499" t="str">
        <f t="shared" si="158"/>
        <v/>
      </c>
      <c r="NXS1" s="499" t="str">
        <f t="shared" si="158"/>
        <v/>
      </c>
      <c r="NXT1" s="499" t="str">
        <f t="shared" si="158"/>
        <v/>
      </c>
      <c r="NXU1" s="499" t="str">
        <f t="shared" si="158"/>
        <v/>
      </c>
      <c r="NXV1" s="499" t="str">
        <f t="shared" si="158"/>
        <v/>
      </c>
      <c r="NXW1" s="499" t="str">
        <f t="shared" si="158"/>
        <v/>
      </c>
      <c r="NXX1" s="499" t="str">
        <f t="shared" si="158"/>
        <v/>
      </c>
      <c r="NXY1" s="499" t="str">
        <f t="shared" si="158"/>
        <v/>
      </c>
      <c r="NXZ1" s="499" t="str">
        <f t="shared" si="158"/>
        <v/>
      </c>
      <c r="NYA1" s="499" t="str">
        <f t="shared" si="158"/>
        <v/>
      </c>
      <c r="NYB1" s="499" t="str">
        <f t="shared" si="158"/>
        <v/>
      </c>
      <c r="NYC1" s="499" t="str">
        <f t="shared" si="158"/>
        <v/>
      </c>
      <c r="NYD1" s="499" t="str">
        <f t="shared" si="158"/>
        <v/>
      </c>
      <c r="NYE1" s="499" t="str">
        <f t="shared" si="158"/>
        <v/>
      </c>
      <c r="NYF1" s="499" t="str">
        <f t="shared" si="158"/>
        <v/>
      </c>
      <c r="NYG1" s="499" t="str">
        <f t="shared" si="158"/>
        <v/>
      </c>
      <c r="NYH1" s="499" t="str">
        <f t="shared" si="158"/>
        <v/>
      </c>
      <c r="NYI1" s="499" t="str">
        <f t="shared" si="158"/>
        <v/>
      </c>
      <c r="NYJ1" s="499" t="str">
        <f t="shared" si="158"/>
        <v/>
      </c>
      <c r="NYK1" s="499" t="str">
        <f t="shared" si="158"/>
        <v/>
      </c>
      <c r="NYL1" s="499" t="str">
        <f t="shared" si="158"/>
        <v/>
      </c>
      <c r="NYM1" s="499" t="str">
        <f t="shared" si="158"/>
        <v/>
      </c>
      <c r="NYN1" s="499" t="str">
        <f t="shared" si="158"/>
        <v/>
      </c>
      <c r="NYO1" s="499" t="str">
        <f t="shared" si="158"/>
        <v/>
      </c>
      <c r="NYP1" s="499" t="str">
        <f t="shared" si="158"/>
        <v/>
      </c>
      <c r="NYQ1" s="499" t="str">
        <f t="shared" si="158"/>
        <v/>
      </c>
      <c r="NYR1" s="499" t="str">
        <f t="shared" si="158"/>
        <v/>
      </c>
      <c r="NYS1" s="499" t="str">
        <f t="shared" si="158"/>
        <v/>
      </c>
      <c r="NYT1" s="499" t="str">
        <f t="shared" si="158"/>
        <v/>
      </c>
      <c r="NYU1" s="499" t="str">
        <f t="shared" si="158"/>
        <v/>
      </c>
      <c r="NYV1" s="499" t="str">
        <f t="shared" si="158"/>
        <v/>
      </c>
      <c r="NYW1" s="499" t="str">
        <f t="shared" si="158"/>
        <v/>
      </c>
      <c r="NYX1" s="499" t="str">
        <f t="shared" si="158"/>
        <v/>
      </c>
      <c r="NYY1" s="499" t="str">
        <f t="shared" si="158"/>
        <v/>
      </c>
      <c r="NYZ1" s="499" t="str">
        <f t="shared" si="158"/>
        <v/>
      </c>
      <c r="NZA1" s="499" t="str">
        <f t="shared" si="158"/>
        <v/>
      </c>
      <c r="NZB1" s="499" t="str">
        <f t="shared" si="158"/>
        <v/>
      </c>
      <c r="NZC1" s="499" t="str">
        <f t="shared" si="158"/>
        <v/>
      </c>
      <c r="NZD1" s="499" t="str">
        <f t="shared" si="158"/>
        <v/>
      </c>
      <c r="NZE1" s="499" t="str">
        <f t="shared" si="158"/>
        <v/>
      </c>
      <c r="NZF1" s="499" t="str">
        <f t="shared" si="158"/>
        <v/>
      </c>
      <c r="NZG1" s="499" t="str">
        <f t="shared" ref="NZG1:OBR1" si="159">IF(NZG13^2*NZG12=0,
"",
NZG13^2*NZG12)</f>
        <v/>
      </c>
      <c r="NZH1" s="499" t="str">
        <f t="shared" si="159"/>
        <v/>
      </c>
      <c r="NZI1" s="499" t="str">
        <f t="shared" si="159"/>
        <v/>
      </c>
      <c r="NZJ1" s="499" t="str">
        <f t="shared" si="159"/>
        <v/>
      </c>
      <c r="NZK1" s="499" t="str">
        <f t="shared" si="159"/>
        <v/>
      </c>
      <c r="NZL1" s="499" t="str">
        <f t="shared" si="159"/>
        <v/>
      </c>
      <c r="NZM1" s="499" t="str">
        <f t="shared" si="159"/>
        <v/>
      </c>
      <c r="NZN1" s="499" t="str">
        <f t="shared" si="159"/>
        <v/>
      </c>
      <c r="NZO1" s="499" t="str">
        <f t="shared" si="159"/>
        <v/>
      </c>
      <c r="NZP1" s="499" t="str">
        <f t="shared" si="159"/>
        <v/>
      </c>
      <c r="NZQ1" s="499" t="str">
        <f t="shared" si="159"/>
        <v/>
      </c>
      <c r="NZR1" s="499" t="str">
        <f t="shared" si="159"/>
        <v/>
      </c>
      <c r="NZS1" s="499" t="str">
        <f t="shared" si="159"/>
        <v/>
      </c>
      <c r="NZT1" s="499" t="str">
        <f t="shared" si="159"/>
        <v/>
      </c>
      <c r="NZU1" s="499" t="str">
        <f t="shared" si="159"/>
        <v/>
      </c>
      <c r="NZV1" s="499" t="str">
        <f t="shared" si="159"/>
        <v/>
      </c>
      <c r="NZW1" s="499" t="str">
        <f t="shared" si="159"/>
        <v/>
      </c>
      <c r="NZX1" s="499" t="str">
        <f t="shared" si="159"/>
        <v/>
      </c>
      <c r="NZY1" s="499" t="str">
        <f t="shared" si="159"/>
        <v/>
      </c>
      <c r="NZZ1" s="499" t="str">
        <f t="shared" si="159"/>
        <v/>
      </c>
      <c r="OAA1" s="499" t="str">
        <f t="shared" si="159"/>
        <v/>
      </c>
      <c r="OAB1" s="499" t="str">
        <f t="shared" si="159"/>
        <v/>
      </c>
      <c r="OAC1" s="499" t="str">
        <f t="shared" si="159"/>
        <v/>
      </c>
      <c r="OAD1" s="499" t="str">
        <f t="shared" si="159"/>
        <v/>
      </c>
      <c r="OAE1" s="499" t="str">
        <f t="shared" si="159"/>
        <v/>
      </c>
      <c r="OAF1" s="499" t="str">
        <f t="shared" si="159"/>
        <v/>
      </c>
      <c r="OAG1" s="499" t="str">
        <f t="shared" si="159"/>
        <v/>
      </c>
      <c r="OAH1" s="499" t="str">
        <f t="shared" si="159"/>
        <v/>
      </c>
      <c r="OAI1" s="499" t="str">
        <f t="shared" si="159"/>
        <v/>
      </c>
      <c r="OAJ1" s="499" t="str">
        <f t="shared" si="159"/>
        <v/>
      </c>
      <c r="OAK1" s="499" t="str">
        <f t="shared" si="159"/>
        <v/>
      </c>
      <c r="OAL1" s="499" t="str">
        <f t="shared" si="159"/>
        <v/>
      </c>
      <c r="OAM1" s="499" t="str">
        <f t="shared" si="159"/>
        <v/>
      </c>
      <c r="OAN1" s="499" t="str">
        <f t="shared" si="159"/>
        <v/>
      </c>
      <c r="OAO1" s="499" t="str">
        <f t="shared" si="159"/>
        <v/>
      </c>
      <c r="OAP1" s="499" t="str">
        <f t="shared" si="159"/>
        <v/>
      </c>
      <c r="OAQ1" s="499" t="str">
        <f t="shared" si="159"/>
        <v/>
      </c>
      <c r="OAR1" s="499" t="str">
        <f t="shared" si="159"/>
        <v/>
      </c>
      <c r="OAS1" s="499" t="str">
        <f t="shared" si="159"/>
        <v/>
      </c>
      <c r="OAT1" s="499" t="str">
        <f t="shared" si="159"/>
        <v/>
      </c>
      <c r="OAU1" s="499" t="str">
        <f t="shared" si="159"/>
        <v/>
      </c>
      <c r="OAV1" s="499" t="str">
        <f t="shared" si="159"/>
        <v/>
      </c>
      <c r="OAW1" s="499" t="str">
        <f t="shared" si="159"/>
        <v/>
      </c>
      <c r="OAX1" s="499" t="str">
        <f t="shared" si="159"/>
        <v/>
      </c>
      <c r="OAY1" s="499" t="str">
        <f t="shared" si="159"/>
        <v/>
      </c>
      <c r="OAZ1" s="499" t="str">
        <f t="shared" si="159"/>
        <v/>
      </c>
      <c r="OBA1" s="499" t="str">
        <f t="shared" si="159"/>
        <v/>
      </c>
      <c r="OBB1" s="499" t="str">
        <f t="shared" si="159"/>
        <v/>
      </c>
      <c r="OBC1" s="499" t="str">
        <f t="shared" si="159"/>
        <v/>
      </c>
      <c r="OBD1" s="499" t="str">
        <f t="shared" si="159"/>
        <v/>
      </c>
      <c r="OBE1" s="499" t="str">
        <f t="shared" si="159"/>
        <v/>
      </c>
      <c r="OBF1" s="499" t="str">
        <f t="shared" si="159"/>
        <v/>
      </c>
      <c r="OBG1" s="499" t="str">
        <f t="shared" si="159"/>
        <v/>
      </c>
      <c r="OBH1" s="499" t="str">
        <f t="shared" si="159"/>
        <v/>
      </c>
      <c r="OBI1" s="499" t="str">
        <f t="shared" si="159"/>
        <v/>
      </c>
      <c r="OBJ1" s="499" t="str">
        <f t="shared" si="159"/>
        <v/>
      </c>
      <c r="OBK1" s="499" t="str">
        <f t="shared" si="159"/>
        <v/>
      </c>
      <c r="OBL1" s="499" t="str">
        <f t="shared" si="159"/>
        <v/>
      </c>
      <c r="OBM1" s="499" t="str">
        <f t="shared" si="159"/>
        <v/>
      </c>
      <c r="OBN1" s="499" t="str">
        <f t="shared" si="159"/>
        <v/>
      </c>
      <c r="OBO1" s="499" t="str">
        <f t="shared" si="159"/>
        <v/>
      </c>
      <c r="OBP1" s="499" t="str">
        <f t="shared" si="159"/>
        <v/>
      </c>
      <c r="OBQ1" s="499" t="str">
        <f t="shared" si="159"/>
        <v/>
      </c>
      <c r="OBR1" s="499" t="str">
        <f t="shared" si="159"/>
        <v/>
      </c>
      <c r="OBS1" s="499" t="str">
        <f t="shared" ref="OBS1:OED1" si="160">IF(OBS13^2*OBS12=0,
"",
OBS13^2*OBS12)</f>
        <v/>
      </c>
      <c r="OBT1" s="499" t="str">
        <f t="shared" si="160"/>
        <v/>
      </c>
      <c r="OBU1" s="499" t="str">
        <f t="shared" si="160"/>
        <v/>
      </c>
      <c r="OBV1" s="499" t="str">
        <f t="shared" si="160"/>
        <v/>
      </c>
      <c r="OBW1" s="499" t="str">
        <f t="shared" si="160"/>
        <v/>
      </c>
      <c r="OBX1" s="499" t="str">
        <f t="shared" si="160"/>
        <v/>
      </c>
      <c r="OBY1" s="499" t="str">
        <f t="shared" si="160"/>
        <v/>
      </c>
      <c r="OBZ1" s="499" t="str">
        <f t="shared" si="160"/>
        <v/>
      </c>
      <c r="OCA1" s="499" t="str">
        <f t="shared" si="160"/>
        <v/>
      </c>
      <c r="OCB1" s="499" t="str">
        <f t="shared" si="160"/>
        <v/>
      </c>
      <c r="OCC1" s="499" t="str">
        <f t="shared" si="160"/>
        <v/>
      </c>
      <c r="OCD1" s="499" t="str">
        <f t="shared" si="160"/>
        <v/>
      </c>
      <c r="OCE1" s="499" t="str">
        <f t="shared" si="160"/>
        <v/>
      </c>
      <c r="OCF1" s="499" t="str">
        <f t="shared" si="160"/>
        <v/>
      </c>
      <c r="OCG1" s="499" t="str">
        <f t="shared" si="160"/>
        <v/>
      </c>
      <c r="OCH1" s="499" t="str">
        <f t="shared" si="160"/>
        <v/>
      </c>
      <c r="OCI1" s="499" t="str">
        <f t="shared" si="160"/>
        <v/>
      </c>
      <c r="OCJ1" s="499" t="str">
        <f t="shared" si="160"/>
        <v/>
      </c>
      <c r="OCK1" s="499" t="str">
        <f t="shared" si="160"/>
        <v/>
      </c>
      <c r="OCL1" s="499" t="str">
        <f t="shared" si="160"/>
        <v/>
      </c>
      <c r="OCM1" s="499" t="str">
        <f t="shared" si="160"/>
        <v/>
      </c>
      <c r="OCN1" s="499" t="str">
        <f t="shared" si="160"/>
        <v/>
      </c>
      <c r="OCO1" s="499" t="str">
        <f t="shared" si="160"/>
        <v/>
      </c>
      <c r="OCP1" s="499" t="str">
        <f t="shared" si="160"/>
        <v/>
      </c>
      <c r="OCQ1" s="499" t="str">
        <f t="shared" si="160"/>
        <v/>
      </c>
      <c r="OCR1" s="499" t="str">
        <f t="shared" si="160"/>
        <v/>
      </c>
      <c r="OCS1" s="499" t="str">
        <f t="shared" si="160"/>
        <v/>
      </c>
      <c r="OCT1" s="499" t="str">
        <f t="shared" si="160"/>
        <v/>
      </c>
      <c r="OCU1" s="499" t="str">
        <f t="shared" si="160"/>
        <v/>
      </c>
      <c r="OCV1" s="499" t="str">
        <f t="shared" si="160"/>
        <v/>
      </c>
      <c r="OCW1" s="499" t="str">
        <f t="shared" si="160"/>
        <v/>
      </c>
      <c r="OCX1" s="499" t="str">
        <f t="shared" si="160"/>
        <v/>
      </c>
      <c r="OCY1" s="499" t="str">
        <f t="shared" si="160"/>
        <v/>
      </c>
      <c r="OCZ1" s="499" t="str">
        <f t="shared" si="160"/>
        <v/>
      </c>
      <c r="ODA1" s="499" t="str">
        <f t="shared" si="160"/>
        <v/>
      </c>
      <c r="ODB1" s="499" t="str">
        <f t="shared" si="160"/>
        <v/>
      </c>
      <c r="ODC1" s="499" t="str">
        <f t="shared" si="160"/>
        <v/>
      </c>
      <c r="ODD1" s="499" t="str">
        <f t="shared" si="160"/>
        <v/>
      </c>
      <c r="ODE1" s="499" t="str">
        <f t="shared" si="160"/>
        <v/>
      </c>
      <c r="ODF1" s="499" t="str">
        <f t="shared" si="160"/>
        <v/>
      </c>
      <c r="ODG1" s="499" t="str">
        <f t="shared" si="160"/>
        <v/>
      </c>
      <c r="ODH1" s="499" t="str">
        <f t="shared" si="160"/>
        <v/>
      </c>
      <c r="ODI1" s="499" t="str">
        <f t="shared" si="160"/>
        <v/>
      </c>
      <c r="ODJ1" s="499" t="str">
        <f t="shared" si="160"/>
        <v/>
      </c>
      <c r="ODK1" s="499" t="str">
        <f t="shared" si="160"/>
        <v/>
      </c>
      <c r="ODL1" s="499" t="str">
        <f t="shared" si="160"/>
        <v/>
      </c>
      <c r="ODM1" s="499" t="str">
        <f t="shared" si="160"/>
        <v/>
      </c>
      <c r="ODN1" s="499" t="str">
        <f t="shared" si="160"/>
        <v/>
      </c>
      <c r="ODO1" s="499" t="str">
        <f t="shared" si="160"/>
        <v/>
      </c>
      <c r="ODP1" s="499" t="str">
        <f t="shared" si="160"/>
        <v/>
      </c>
      <c r="ODQ1" s="499" t="str">
        <f t="shared" si="160"/>
        <v/>
      </c>
      <c r="ODR1" s="499" t="str">
        <f t="shared" si="160"/>
        <v/>
      </c>
      <c r="ODS1" s="499" t="str">
        <f t="shared" si="160"/>
        <v/>
      </c>
      <c r="ODT1" s="499" t="str">
        <f t="shared" si="160"/>
        <v/>
      </c>
      <c r="ODU1" s="499" t="str">
        <f t="shared" si="160"/>
        <v/>
      </c>
      <c r="ODV1" s="499" t="str">
        <f t="shared" si="160"/>
        <v/>
      </c>
      <c r="ODW1" s="499" t="str">
        <f t="shared" si="160"/>
        <v/>
      </c>
      <c r="ODX1" s="499" t="str">
        <f t="shared" si="160"/>
        <v/>
      </c>
      <c r="ODY1" s="499" t="str">
        <f t="shared" si="160"/>
        <v/>
      </c>
      <c r="ODZ1" s="499" t="str">
        <f t="shared" si="160"/>
        <v/>
      </c>
      <c r="OEA1" s="499" t="str">
        <f t="shared" si="160"/>
        <v/>
      </c>
      <c r="OEB1" s="499" t="str">
        <f t="shared" si="160"/>
        <v/>
      </c>
      <c r="OEC1" s="499" t="str">
        <f t="shared" si="160"/>
        <v/>
      </c>
      <c r="OED1" s="499" t="str">
        <f t="shared" si="160"/>
        <v/>
      </c>
      <c r="OEE1" s="499" t="str">
        <f t="shared" ref="OEE1:OGP1" si="161">IF(OEE13^2*OEE12=0,
"",
OEE13^2*OEE12)</f>
        <v/>
      </c>
      <c r="OEF1" s="499" t="str">
        <f t="shared" si="161"/>
        <v/>
      </c>
      <c r="OEG1" s="499" t="str">
        <f t="shared" si="161"/>
        <v/>
      </c>
      <c r="OEH1" s="499" t="str">
        <f t="shared" si="161"/>
        <v/>
      </c>
      <c r="OEI1" s="499" t="str">
        <f t="shared" si="161"/>
        <v/>
      </c>
      <c r="OEJ1" s="499" t="str">
        <f t="shared" si="161"/>
        <v/>
      </c>
      <c r="OEK1" s="499" t="str">
        <f t="shared" si="161"/>
        <v/>
      </c>
      <c r="OEL1" s="499" t="str">
        <f t="shared" si="161"/>
        <v/>
      </c>
      <c r="OEM1" s="499" t="str">
        <f t="shared" si="161"/>
        <v/>
      </c>
      <c r="OEN1" s="499" t="str">
        <f t="shared" si="161"/>
        <v/>
      </c>
      <c r="OEO1" s="499" t="str">
        <f t="shared" si="161"/>
        <v/>
      </c>
      <c r="OEP1" s="499" t="str">
        <f t="shared" si="161"/>
        <v/>
      </c>
      <c r="OEQ1" s="499" t="str">
        <f t="shared" si="161"/>
        <v/>
      </c>
      <c r="OER1" s="499" t="str">
        <f t="shared" si="161"/>
        <v/>
      </c>
      <c r="OES1" s="499" t="str">
        <f t="shared" si="161"/>
        <v/>
      </c>
      <c r="OET1" s="499" t="str">
        <f t="shared" si="161"/>
        <v/>
      </c>
      <c r="OEU1" s="499" t="str">
        <f t="shared" si="161"/>
        <v/>
      </c>
      <c r="OEV1" s="499" t="str">
        <f t="shared" si="161"/>
        <v/>
      </c>
      <c r="OEW1" s="499" t="str">
        <f t="shared" si="161"/>
        <v/>
      </c>
      <c r="OEX1" s="499" t="str">
        <f t="shared" si="161"/>
        <v/>
      </c>
      <c r="OEY1" s="499" t="str">
        <f t="shared" si="161"/>
        <v/>
      </c>
      <c r="OEZ1" s="499" t="str">
        <f t="shared" si="161"/>
        <v/>
      </c>
      <c r="OFA1" s="499" t="str">
        <f t="shared" si="161"/>
        <v/>
      </c>
      <c r="OFB1" s="499" t="str">
        <f t="shared" si="161"/>
        <v/>
      </c>
      <c r="OFC1" s="499" t="str">
        <f t="shared" si="161"/>
        <v/>
      </c>
      <c r="OFD1" s="499" t="str">
        <f t="shared" si="161"/>
        <v/>
      </c>
      <c r="OFE1" s="499" t="str">
        <f t="shared" si="161"/>
        <v/>
      </c>
      <c r="OFF1" s="499" t="str">
        <f t="shared" si="161"/>
        <v/>
      </c>
      <c r="OFG1" s="499" t="str">
        <f t="shared" si="161"/>
        <v/>
      </c>
      <c r="OFH1" s="499" t="str">
        <f t="shared" si="161"/>
        <v/>
      </c>
      <c r="OFI1" s="499" t="str">
        <f t="shared" si="161"/>
        <v/>
      </c>
      <c r="OFJ1" s="499" t="str">
        <f t="shared" si="161"/>
        <v/>
      </c>
      <c r="OFK1" s="499" t="str">
        <f t="shared" si="161"/>
        <v/>
      </c>
      <c r="OFL1" s="499" t="str">
        <f t="shared" si="161"/>
        <v/>
      </c>
      <c r="OFM1" s="499" t="str">
        <f t="shared" si="161"/>
        <v/>
      </c>
      <c r="OFN1" s="499" t="str">
        <f t="shared" si="161"/>
        <v/>
      </c>
      <c r="OFO1" s="499" t="str">
        <f t="shared" si="161"/>
        <v/>
      </c>
      <c r="OFP1" s="499" t="str">
        <f t="shared" si="161"/>
        <v/>
      </c>
      <c r="OFQ1" s="499" t="str">
        <f t="shared" si="161"/>
        <v/>
      </c>
      <c r="OFR1" s="499" t="str">
        <f t="shared" si="161"/>
        <v/>
      </c>
      <c r="OFS1" s="499" t="str">
        <f t="shared" si="161"/>
        <v/>
      </c>
      <c r="OFT1" s="499" t="str">
        <f t="shared" si="161"/>
        <v/>
      </c>
      <c r="OFU1" s="499" t="str">
        <f t="shared" si="161"/>
        <v/>
      </c>
      <c r="OFV1" s="499" t="str">
        <f t="shared" si="161"/>
        <v/>
      </c>
      <c r="OFW1" s="499" t="str">
        <f t="shared" si="161"/>
        <v/>
      </c>
      <c r="OFX1" s="499" t="str">
        <f t="shared" si="161"/>
        <v/>
      </c>
      <c r="OFY1" s="499" t="str">
        <f t="shared" si="161"/>
        <v/>
      </c>
      <c r="OFZ1" s="499" t="str">
        <f t="shared" si="161"/>
        <v/>
      </c>
      <c r="OGA1" s="499" t="str">
        <f t="shared" si="161"/>
        <v/>
      </c>
      <c r="OGB1" s="499" t="str">
        <f t="shared" si="161"/>
        <v/>
      </c>
      <c r="OGC1" s="499" t="str">
        <f t="shared" si="161"/>
        <v/>
      </c>
      <c r="OGD1" s="499" t="str">
        <f t="shared" si="161"/>
        <v/>
      </c>
      <c r="OGE1" s="499" t="str">
        <f t="shared" si="161"/>
        <v/>
      </c>
      <c r="OGF1" s="499" t="str">
        <f t="shared" si="161"/>
        <v/>
      </c>
      <c r="OGG1" s="499" t="str">
        <f t="shared" si="161"/>
        <v/>
      </c>
      <c r="OGH1" s="499" t="str">
        <f t="shared" si="161"/>
        <v/>
      </c>
      <c r="OGI1" s="499" t="str">
        <f t="shared" si="161"/>
        <v/>
      </c>
      <c r="OGJ1" s="499" t="str">
        <f t="shared" si="161"/>
        <v/>
      </c>
      <c r="OGK1" s="499" t="str">
        <f t="shared" si="161"/>
        <v/>
      </c>
      <c r="OGL1" s="499" t="str">
        <f t="shared" si="161"/>
        <v/>
      </c>
      <c r="OGM1" s="499" t="str">
        <f t="shared" si="161"/>
        <v/>
      </c>
      <c r="OGN1" s="499" t="str">
        <f t="shared" si="161"/>
        <v/>
      </c>
      <c r="OGO1" s="499" t="str">
        <f t="shared" si="161"/>
        <v/>
      </c>
      <c r="OGP1" s="499" t="str">
        <f t="shared" si="161"/>
        <v/>
      </c>
      <c r="OGQ1" s="499" t="str">
        <f t="shared" ref="OGQ1:OJB1" si="162">IF(OGQ13^2*OGQ12=0,
"",
OGQ13^2*OGQ12)</f>
        <v/>
      </c>
      <c r="OGR1" s="499" t="str">
        <f t="shared" si="162"/>
        <v/>
      </c>
      <c r="OGS1" s="499" t="str">
        <f t="shared" si="162"/>
        <v/>
      </c>
      <c r="OGT1" s="499" t="str">
        <f t="shared" si="162"/>
        <v/>
      </c>
      <c r="OGU1" s="499" t="str">
        <f t="shared" si="162"/>
        <v/>
      </c>
      <c r="OGV1" s="499" t="str">
        <f t="shared" si="162"/>
        <v/>
      </c>
      <c r="OGW1" s="499" t="str">
        <f t="shared" si="162"/>
        <v/>
      </c>
      <c r="OGX1" s="499" t="str">
        <f t="shared" si="162"/>
        <v/>
      </c>
      <c r="OGY1" s="499" t="str">
        <f t="shared" si="162"/>
        <v/>
      </c>
      <c r="OGZ1" s="499" t="str">
        <f t="shared" si="162"/>
        <v/>
      </c>
      <c r="OHA1" s="499" t="str">
        <f t="shared" si="162"/>
        <v/>
      </c>
      <c r="OHB1" s="499" t="str">
        <f t="shared" si="162"/>
        <v/>
      </c>
      <c r="OHC1" s="499" t="str">
        <f t="shared" si="162"/>
        <v/>
      </c>
      <c r="OHD1" s="499" t="str">
        <f t="shared" si="162"/>
        <v/>
      </c>
      <c r="OHE1" s="499" t="str">
        <f t="shared" si="162"/>
        <v/>
      </c>
      <c r="OHF1" s="499" t="str">
        <f t="shared" si="162"/>
        <v/>
      </c>
      <c r="OHG1" s="499" t="str">
        <f t="shared" si="162"/>
        <v/>
      </c>
      <c r="OHH1" s="499" t="str">
        <f t="shared" si="162"/>
        <v/>
      </c>
      <c r="OHI1" s="499" t="str">
        <f t="shared" si="162"/>
        <v/>
      </c>
      <c r="OHJ1" s="499" t="str">
        <f t="shared" si="162"/>
        <v/>
      </c>
      <c r="OHK1" s="499" t="str">
        <f t="shared" si="162"/>
        <v/>
      </c>
      <c r="OHL1" s="499" t="str">
        <f t="shared" si="162"/>
        <v/>
      </c>
      <c r="OHM1" s="499" t="str">
        <f t="shared" si="162"/>
        <v/>
      </c>
      <c r="OHN1" s="499" t="str">
        <f t="shared" si="162"/>
        <v/>
      </c>
      <c r="OHO1" s="499" t="str">
        <f t="shared" si="162"/>
        <v/>
      </c>
      <c r="OHP1" s="499" t="str">
        <f t="shared" si="162"/>
        <v/>
      </c>
      <c r="OHQ1" s="499" t="str">
        <f t="shared" si="162"/>
        <v/>
      </c>
      <c r="OHR1" s="499" t="str">
        <f t="shared" si="162"/>
        <v/>
      </c>
      <c r="OHS1" s="499" t="str">
        <f t="shared" si="162"/>
        <v/>
      </c>
      <c r="OHT1" s="499" t="str">
        <f t="shared" si="162"/>
        <v/>
      </c>
      <c r="OHU1" s="499" t="str">
        <f t="shared" si="162"/>
        <v/>
      </c>
      <c r="OHV1" s="499" t="str">
        <f t="shared" si="162"/>
        <v/>
      </c>
      <c r="OHW1" s="499" t="str">
        <f t="shared" si="162"/>
        <v/>
      </c>
      <c r="OHX1" s="499" t="str">
        <f t="shared" si="162"/>
        <v/>
      </c>
      <c r="OHY1" s="499" t="str">
        <f t="shared" si="162"/>
        <v/>
      </c>
      <c r="OHZ1" s="499" t="str">
        <f t="shared" si="162"/>
        <v/>
      </c>
      <c r="OIA1" s="499" t="str">
        <f t="shared" si="162"/>
        <v/>
      </c>
      <c r="OIB1" s="499" t="str">
        <f t="shared" si="162"/>
        <v/>
      </c>
      <c r="OIC1" s="499" t="str">
        <f t="shared" si="162"/>
        <v/>
      </c>
      <c r="OID1" s="499" t="str">
        <f t="shared" si="162"/>
        <v/>
      </c>
      <c r="OIE1" s="499" t="str">
        <f t="shared" si="162"/>
        <v/>
      </c>
      <c r="OIF1" s="499" t="str">
        <f t="shared" si="162"/>
        <v/>
      </c>
      <c r="OIG1" s="499" t="str">
        <f t="shared" si="162"/>
        <v/>
      </c>
      <c r="OIH1" s="499" t="str">
        <f t="shared" si="162"/>
        <v/>
      </c>
      <c r="OII1" s="499" t="str">
        <f t="shared" si="162"/>
        <v/>
      </c>
      <c r="OIJ1" s="499" t="str">
        <f t="shared" si="162"/>
        <v/>
      </c>
      <c r="OIK1" s="499" t="str">
        <f t="shared" si="162"/>
        <v/>
      </c>
      <c r="OIL1" s="499" t="str">
        <f t="shared" si="162"/>
        <v/>
      </c>
      <c r="OIM1" s="499" t="str">
        <f t="shared" si="162"/>
        <v/>
      </c>
      <c r="OIN1" s="499" t="str">
        <f t="shared" si="162"/>
        <v/>
      </c>
      <c r="OIO1" s="499" t="str">
        <f t="shared" si="162"/>
        <v/>
      </c>
      <c r="OIP1" s="499" t="str">
        <f t="shared" si="162"/>
        <v/>
      </c>
      <c r="OIQ1" s="499" t="str">
        <f t="shared" si="162"/>
        <v/>
      </c>
      <c r="OIR1" s="499" t="str">
        <f t="shared" si="162"/>
        <v/>
      </c>
      <c r="OIS1" s="499" t="str">
        <f t="shared" si="162"/>
        <v/>
      </c>
      <c r="OIT1" s="499" t="str">
        <f t="shared" si="162"/>
        <v/>
      </c>
      <c r="OIU1" s="499" t="str">
        <f t="shared" si="162"/>
        <v/>
      </c>
      <c r="OIV1" s="499" t="str">
        <f t="shared" si="162"/>
        <v/>
      </c>
      <c r="OIW1" s="499" t="str">
        <f t="shared" si="162"/>
        <v/>
      </c>
      <c r="OIX1" s="499" t="str">
        <f t="shared" si="162"/>
        <v/>
      </c>
      <c r="OIY1" s="499" t="str">
        <f t="shared" si="162"/>
        <v/>
      </c>
      <c r="OIZ1" s="499" t="str">
        <f t="shared" si="162"/>
        <v/>
      </c>
      <c r="OJA1" s="499" t="str">
        <f t="shared" si="162"/>
        <v/>
      </c>
      <c r="OJB1" s="499" t="str">
        <f t="shared" si="162"/>
        <v/>
      </c>
      <c r="OJC1" s="499" t="str">
        <f t="shared" ref="OJC1:OLN1" si="163">IF(OJC13^2*OJC12=0,
"",
OJC13^2*OJC12)</f>
        <v/>
      </c>
      <c r="OJD1" s="499" t="str">
        <f t="shared" si="163"/>
        <v/>
      </c>
      <c r="OJE1" s="499" t="str">
        <f t="shared" si="163"/>
        <v/>
      </c>
      <c r="OJF1" s="499" t="str">
        <f t="shared" si="163"/>
        <v/>
      </c>
      <c r="OJG1" s="499" t="str">
        <f t="shared" si="163"/>
        <v/>
      </c>
      <c r="OJH1" s="499" t="str">
        <f t="shared" si="163"/>
        <v/>
      </c>
      <c r="OJI1" s="499" t="str">
        <f t="shared" si="163"/>
        <v/>
      </c>
      <c r="OJJ1" s="499" t="str">
        <f t="shared" si="163"/>
        <v/>
      </c>
      <c r="OJK1" s="499" t="str">
        <f t="shared" si="163"/>
        <v/>
      </c>
      <c r="OJL1" s="499" t="str">
        <f t="shared" si="163"/>
        <v/>
      </c>
      <c r="OJM1" s="499" t="str">
        <f t="shared" si="163"/>
        <v/>
      </c>
      <c r="OJN1" s="499" t="str">
        <f t="shared" si="163"/>
        <v/>
      </c>
      <c r="OJO1" s="499" t="str">
        <f t="shared" si="163"/>
        <v/>
      </c>
      <c r="OJP1" s="499" t="str">
        <f t="shared" si="163"/>
        <v/>
      </c>
      <c r="OJQ1" s="499" t="str">
        <f t="shared" si="163"/>
        <v/>
      </c>
      <c r="OJR1" s="499" t="str">
        <f t="shared" si="163"/>
        <v/>
      </c>
      <c r="OJS1" s="499" t="str">
        <f t="shared" si="163"/>
        <v/>
      </c>
      <c r="OJT1" s="499" t="str">
        <f t="shared" si="163"/>
        <v/>
      </c>
      <c r="OJU1" s="499" t="str">
        <f t="shared" si="163"/>
        <v/>
      </c>
      <c r="OJV1" s="499" t="str">
        <f t="shared" si="163"/>
        <v/>
      </c>
      <c r="OJW1" s="499" t="str">
        <f t="shared" si="163"/>
        <v/>
      </c>
      <c r="OJX1" s="499" t="str">
        <f t="shared" si="163"/>
        <v/>
      </c>
      <c r="OJY1" s="499" t="str">
        <f t="shared" si="163"/>
        <v/>
      </c>
      <c r="OJZ1" s="499" t="str">
        <f t="shared" si="163"/>
        <v/>
      </c>
      <c r="OKA1" s="499" t="str">
        <f t="shared" si="163"/>
        <v/>
      </c>
      <c r="OKB1" s="499" t="str">
        <f t="shared" si="163"/>
        <v/>
      </c>
      <c r="OKC1" s="499" t="str">
        <f t="shared" si="163"/>
        <v/>
      </c>
      <c r="OKD1" s="499" t="str">
        <f t="shared" si="163"/>
        <v/>
      </c>
      <c r="OKE1" s="499" t="str">
        <f t="shared" si="163"/>
        <v/>
      </c>
      <c r="OKF1" s="499" t="str">
        <f t="shared" si="163"/>
        <v/>
      </c>
      <c r="OKG1" s="499" t="str">
        <f t="shared" si="163"/>
        <v/>
      </c>
      <c r="OKH1" s="499" t="str">
        <f t="shared" si="163"/>
        <v/>
      </c>
      <c r="OKI1" s="499" t="str">
        <f t="shared" si="163"/>
        <v/>
      </c>
      <c r="OKJ1" s="499" t="str">
        <f t="shared" si="163"/>
        <v/>
      </c>
      <c r="OKK1" s="499" t="str">
        <f t="shared" si="163"/>
        <v/>
      </c>
      <c r="OKL1" s="499" t="str">
        <f t="shared" si="163"/>
        <v/>
      </c>
      <c r="OKM1" s="499" t="str">
        <f t="shared" si="163"/>
        <v/>
      </c>
      <c r="OKN1" s="499" t="str">
        <f t="shared" si="163"/>
        <v/>
      </c>
      <c r="OKO1" s="499" t="str">
        <f t="shared" si="163"/>
        <v/>
      </c>
      <c r="OKP1" s="499" t="str">
        <f t="shared" si="163"/>
        <v/>
      </c>
      <c r="OKQ1" s="499" t="str">
        <f t="shared" si="163"/>
        <v/>
      </c>
      <c r="OKR1" s="499" t="str">
        <f t="shared" si="163"/>
        <v/>
      </c>
      <c r="OKS1" s="499" t="str">
        <f t="shared" si="163"/>
        <v/>
      </c>
      <c r="OKT1" s="499" t="str">
        <f t="shared" si="163"/>
        <v/>
      </c>
      <c r="OKU1" s="499" t="str">
        <f t="shared" si="163"/>
        <v/>
      </c>
      <c r="OKV1" s="499" t="str">
        <f t="shared" si="163"/>
        <v/>
      </c>
      <c r="OKW1" s="499" t="str">
        <f t="shared" si="163"/>
        <v/>
      </c>
      <c r="OKX1" s="499" t="str">
        <f t="shared" si="163"/>
        <v/>
      </c>
      <c r="OKY1" s="499" t="str">
        <f t="shared" si="163"/>
        <v/>
      </c>
      <c r="OKZ1" s="499" t="str">
        <f t="shared" si="163"/>
        <v/>
      </c>
      <c r="OLA1" s="499" t="str">
        <f t="shared" si="163"/>
        <v/>
      </c>
      <c r="OLB1" s="499" t="str">
        <f t="shared" si="163"/>
        <v/>
      </c>
      <c r="OLC1" s="499" t="str">
        <f t="shared" si="163"/>
        <v/>
      </c>
      <c r="OLD1" s="499" t="str">
        <f t="shared" si="163"/>
        <v/>
      </c>
      <c r="OLE1" s="499" t="str">
        <f t="shared" si="163"/>
        <v/>
      </c>
      <c r="OLF1" s="499" t="str">
        <f t="shared" si="163"/>
        <v/>
      </c>
      <c r="OLG1" s="499" t="str">
        <f t="shared" si="163"/>
        <v/>
      </c>
      <c r="OLH1" s="499" t="str">
        <f t="shared" si="163"/>
        <v/>
      </c>
      <c r="OLI1" s="499" t="str">
        <f t="shared" si="163"/>
        <v/>
      </c>
      <c r="OLJ1" s="499" t="str">
        <f t="shared" si="163"/>
        <v/>
      </c>
      <c r="OLK1" s="499" t="str">
        <f t="shared" si="163"/>
        <v/>
      </c>
      <c r="OLL1" s="499" t="str">
        <f t="shared" si="163"/>
        <v/>
      </c>
      <c r="OLM1" s="499" t="str">
        <f t="shared" si="163"/>
        <v/>
      </c>
      <c r="OLN1" s="499" t="str">
        <f t="shared" si="163"/>
        <v/>
      </c>
      <c r="OLO1" s="499" t="str">
        <f t="shared" ref="OLO1:ONZ1" si="164">IF(OLO13^2*OLO12=0,
"",
OLO13^2*OLO12)</f>
        <v/>
      </c>
      <c r="OLP1" s="499" t="str">
        <f t="shared" si="164"/>
        <v/>
      </c>
      <c r="OLQ1" s="499" t="str">
        <f t="shared" si="164"/>
        <v/>
      </c>
      <c r="OLR1" s="499" t="str">
        <f t="shared" si="164"/>
        <v/>
      </c>
      <c r="OLS1" s="499" t="str">
        <f t="shared" si="164"/>
        <v/>
      </c>
      <c r="OLT1" s="499" t="str">
        <f t="shared" si="164"/>
        <v/>
      </c>
      <c r="OLU1" s="499" t="str">
        <f t="shared" si="164"/>
        <v/>
      </c>
      <c r="OLV1" s="499" t="str">
        <f t="shared" si="164"/>
        <v/>
      </c>
      <c r="OLW1" s="499" t="str">
        <f t="shared" si="164"/>
        <v/>
      </c>
      <c r="OLX1" s="499" t="str">
        <f t="shared" si="164"/>
        <v/>
      </c>
      <c r="OLY1" s="499" t="str">
        <f t="shared" si="164"/>
        <v/>
      </c>
      <c r="OLZ1" s="499" t="str">
        <f t="shared" si="164"/>
        <v/>
      </c>
      <c r="OMA1" s="499" t="str">
        <f t="shared" si="164"/>
        <v/>
      </c>
      <c r="OMB1" s="499" t="str">
        <f t="shared" si="164"/>
        <v/>
      </c>
      <c r="OMC1" s="499" t="str">
        <f t="shared" si="164"/>
        <v/>
      </c>
      <c r="OMD1" s="499" t="str">
        <f t="shared" si="164"/>
        <v/>
      </c>
      <c r="OME1" s="499" t="str">
        <f t="shared" si="164"/>
        <v/>
      </c>
      <c r="OMF1" s="499" t="str">
        <f t="shared" si="164"/>
        <v/>
      </c>
      <c r="OMG1" s="499" t="str">
        <f t="shared" si="164"/>
        <v/>
      </c>
      <c r="OMH1" s="499" t="str">
        <f t="shared" si="164"/>
        <v/>
      </c>
      <c r="OMI1" s="499" t="str">
        <f t="shared" si="164"/>
        <v/>
      </c>
      <c r="OMJ1" s="499" t="str">
        <f t="shared" si="164"/>
        <v/>
      </c>
      <c r="OMK1" s="499" t="str">
        <f t="shared" si="164"/>
        <v/>
      </c>
      <c r="OML1" s="499" t="str">
        <f t="shared" si="164"/>
        <v/>
      </c>
      <c r="OMM1" s="499" t="str">
        <f t="shared" si="164"/>
        <v/>
      </c>
      <c r="OMN1" s="499" t="str">
        <f t="shared" si="164"/>
        <v/>
      </c>
      <c r="OMO1" s="499" t="str">
        <f t="shared" si="164"/>
        <v/>
      </c>
      <c r="OMP1" s="499" t="str">
        <f t="shared" si="164"/>
        <v/>
      </c>
      <c r="OMQ1" s="499" t="str">
        <f t="shared" si="164"/>
        <v/>
      </c>
      <c r="OMR1" s="499" t="str">
        <f t="shared" si="164"/>
        <v/>
      </c>
      <c r="OMS1" s="499" t="str">
        <f t="shared" si="164"/>
        <v/>
      </c>
      <c r="OMT1" s="499" t="str">
        <f t="shared" si="164"/>
        <v/>
      </c>
      <c r="OMU1" s="499" t="str">
        <f t="shared" si="164"/>
        <v/>
      </c>
      <c r="OMV1" s="499" t="str">
        <f t="shared" si="164"/>
        <v/>
      </c>
      <c r="OMW1" s="499" t="str">
        <f t="shared" si="164"/>
        <v/>
      </c>
      <c r="OMX1" s="499" t="str">
        <f t="shared" si="164"/>
        <v/>
      </c>
      <c r="OMY1" s="499" t="str">
        <f t="shared" si="164"/>
        <v/>
      </c>
      <c r="OMZ1" s="499" t="str">
        <f t="shared" si="164"/>
        <v/>
      </c>
      <c r="ONA1" s="499" t="str">
        <f t="shared" si="164"/>
        <v/>
      </c>
      <c r="ONB1" s="499" t="str">
        <f t="shared" si="164"/>
        <v/>
      </c>
      <c r="ONC1" s="499" t="str">
        <f t="shared" si="164"/>
        <v/>
      </c>
      <c r="OND1" s="499" t="str">
        <f t="shared" si="164"/>
        <v/>
      </c>
      <c r="ONE1" s="499" t="str">
        <f t="shared" si="164"/>
        <v/>
      </c>
      <c r="ONF1" s="499" t="str">
        <f t="shared" si="164"/>
        <v/>
      </c>
      <c r="ONG1" s="499" t="str">
        <f t="shared" si="164"/>
        <v/>
      </c>
      <c r="ONH1" s="499" t="str">
        <f t="shared" si="164"/>
        <v/>
      </c>
      <c r="ONI1" s="499" t="str">
        <f t="shared" si="164"/>
        <v/>
      </c>
      <c r="ONJ1" s="499" t="str">
        <f t="shared" si="164"/>
        <v/>
      </c>
      <c r="ONK1" s="499" t="str">
        <f t="shared" si="164"/>
        <v/>
      </c>
      <c r="ONL1" s="499" t="str">
        <f t="shared" si="164"/>
        <v/>
      </c>
      <c r="ONM1" s="499" t="str">
        <f t="shared" si="164"/>
        <v/>
      </c>
      <c r="ONN1" s="499" t="str">
        <f t="shared" si="164"/>
        <v/>
      </c>
      <c r="ONO1" s="499" t="str">
        <f t="shared" si="164"/>
        <v/>
      </c>
      <c r="ONP1" s="499" t="str">
        <f t="shared" si="164"/>
        <v/>
      </c>
      <c r="ONQ1" s="499" t="str">
        <f t="shared" si="164"/>
        <v/>
      </c>
      <c r="ONR1" s="499" t="str">
        <f t="shared" si="164"/>
        <v/>
      </c>
      <c r="ONS1" s="499" t="str">
        <f t="shared" si="164"/>
        <v/>
      </c>
      <c r="ONT1" s="499" t="str">
        <f t="shared" si="164"/>
        <v/>
      </c>
      <c r="ONU1" s="499" t="str">
        <f t="shared" si="164"/>
        <v/>
      </c>
      <c r="ONV1" s="499" t="str">
        <f t="shared" si="164"/>
        <v/>
      </c>
      <c r="ONW1" s="499" t="str">
        <f t="shared" si="164"/>
        <v/>
      </c>
      <c r="ONX1" s="499" t="str">
        <f t="shared" si="164"/>
        <v/>
      </c>
      <c r="ONY1" s="499" t="str">
        <f t="shared" si="164"/>
        <v/>
      </c>
      <c r="ONZ1" s="499" t="str">
        <f t="shared" si="164"/>
        <v/>
      </c>
      <c r="OOA1" s="499" t="str">
        <f t="shared" ref="OOA1:OQL1" si="165">IF(OOA13^2*OOA12=0,
"",
OOA13^2*OOA12)</f>
        <v/>
      </c>
      <c r="OOB1" s="499" t="str">
        <f t="shared" si="165"/>
        <v/>
      </c>
      <c r="OOC1" s="499" t="str">
        <f t="shared" si="165"/>
        <v/>
      </c>
      <c r="OOD1" s="499" t="str">
        <f t="shared" si="165"/>
        <v/>
      </c>
      <c r="OOE1" s="499" t="str">
        <f t="shared" si="165"/>
        <v/>
      </c>
      <c r="OOF1" s="499" t="str">
        <f t="shared" si="165"/>
        <v/>
      </c>
      <c r="OOG1" s="499" t="str">
        <f t="shared" si="165"/>
        <v/>
      </c>
      <c r="OOH1" s="499" t="str">
        <f t="shared" si="165"/>
        <v/>
      </c>
      <c r="OOI1" s="499" t="str">
        <f t="shared" si="165"/>
        <v/>
      </c>
      <c r="OOJ1" s="499" t="str">
        <f t="shared" si="165"/>
        <v/>
      </c>
      <c r="OOK1" s="499" t="str">
        <f t="shared" si="165"/>
        <v/>
      </c>
      <c r="OOL1" s="499" t="str">
        <f t="shared" si="165"/>
        <v/>
      </c>
      <c r="OOM1" s="499" t="str">
        <f t="shared" si="165"/>
        <v/>
      </c>
      <c r="OON1" s="499" t="str">
        <f t="shared" si="165"/>
        <v/>
      </c>
      <c r="OOO1" s="499" t="str">
        <f t="shared" si="165"/>
        <v/>
      </c>
      <c r="OOP1" s="499" t="str">
        <f t="shared" si="165"/>
        <v/>
      </c>
      <c r="OOQ1" s="499" t="str">
        <f t="shared" si="165"/>
        <v/>
      </c>
      <c r="OOR1" s="499" t="str">
        <f t="shared" si="165"/>
        <v/>
      </c>
      <c r="OOS1" s="499" t="str">
        <f t="shared" si="165"/>
        <v/>
      </c>
      <c r="OOT1" s="499" t="str">
        <f t="shared" si="165"/>
        <v/>
      </c>
      <c r="OOU1" s="499" t="str">
        <f t="shared" si="165"/>
        <v/>
      </c>
      <c r="OOV1" s="499" t="str">
        <f t="shared" si="165"/>
        <v/>
      </c>
      <c r="OOW1" s="499" t="str">
        <f t="shared" si="165"/>
        <v/>
      </c>
      <c r="OOX1" s="499" t="str">
        <f t="shared" si="165"/>
        <v/>
      </c>
      <c r="OOY1" s="499" t="str">
        <f t="shared" si="165"/>
        <v/>
      </c>
      <c r="OOZ1" s="499" t="str">
        <f t="shared" si="165"/>
        <v/>
      </c>
      <c r="OPA1" s="499" t="str">
        <f t="shared" si="165"/>
        <v/>
      </c>
      <c r="OPB1" s="499" t="str">
        <f t="shared" si="165"/>
        <v/>
      </c>
      <c r="OPC1" s="499" t="str">
        <f t="shared" si="165"/>
        <v/>
      </c>
      <c r="OPD1" s="499" t="str">
        <f t="shared" si="165"/>
        <v/>
      </c>
      <c r="OPE1" s="499" t="str">
        <f t="shared" si="165"/>
        <v/>
      </c>
      <c r="OPF1" s="499" t="str">
        <f t="shared" si="165"/>
        <v/>
      </c>
      <c r="OPG1" s="499" t="str">
        <f t="shared" si="165"/>
        <v/>
      </c>
      <c r="OPH1" s="499" t="str">
        <f t="shared" si="165"/>
        <v/>
      </c>
      <c r="OPI1" s="499" t="str">
        <f t="shared" si="165"/>
        <v/>
      </c>
      <c r="OPJ1" s="499" t="str">
        <f t="shared" si="165"/>
        <v/>
      </c>
      <c r="OPK1" s="499" t="str">
        <f t="shared" si="165"/>
        <v/>
      </c>
      <c r="OPL1" s="499" t="str">
        <f t="shared" si="165"/>
        <v/>
      </c>
      <c r="OPM1" s="499" t="str">
        <f t="shared" si="165"/>
        <v/>
      </c>
      <c r="OPN1" s="499" t="str">
        <f t="shared" si="165"/>
        <v/>
      </c>
      <c r="OPO1" s="499" t="str">
        <f t="shared" si="165"/>
        <v/>
      </c>
      <c r="OPP1" s="499" t="str">
        <f t="shared" si="165"/>
        <v/>
      </c>
      <c r="OPQ1" s="499" t="str">
        <f t="shared" si="165"/>
        <v/>
      </c>
      <c r="OPR1" s="499" t="str">
        <f t="shared" si="165"/>
        <v/>
      </c>
      <c r="OPS1" s="499" t="str">
        <f t="shared" si="165"/>
        <v/>
      </c>
      <c r="OPT1" s="499" t="str">
        <f t="shared" si="165"/>
        <v/>
      </c>
      <c r="OPU1" s="499" t="str">
        <f t="shared" si="165"/>
        <v/>
      </c>
      <c r="OPV1" s="499" t="str">
        <f t="shared" si="165"/>
        <v/>
      </c>
      <c r="OPW1" s="499" t="str">
        <f t="shared" si="165"/>
        <v/>
      </c>
      <c r="OPX1" s="499" t="str">
        <f t="shared" si="165"/>
        <v/>
      </c>
      <c r="OPY1" s="499" t="str">
        <f t="shared" si="165"/>
        <v/>
      </c>
      <c r="OPZ1" s="499" t="str">
        <f t="shared" si="165"/>
        <v/>
      </c>
      <c r="OQA1" s="499" t="str">
        <f t="shared" si="165"/>
        <v/>
      </c>
      <c r="OQB1" s="499" t="str">
        <f t="shared" si="165"/>
        <v/>
      </c>
      <c r="OQC1" s="499" t="str">
        <f t="shared" si="165"/>
        <v/>
      </c>
      <c r="OQD1" s="499" t="str">
        <f t="shared" si="165"/>
        <v/>
      </c>
      <c r="OQE1" s="499" t="str">
        <f t="shared" si="165"/>
        <v/>
      </c>
      <c r="OQF1" s="499" t="str">
        <f t="shared" si="165"/>
        <v/>
      </c>
      <c r="OQG1" s="499" t="str">
        <f t="shared" si="165"/>
        <v/>
      </c>
      <c r="OQH1" s="499" t="str">
        <f t="shared" si="165"/>
        <v/>
      </c>
      <c r="OQI1" s="499" t="str">
        <f t="shared" si="165"/>
        <v/>
      </c>
      <c r="OQJ1" s="499" t="str">
        <f t="shared" si="165"/>
        <v/>
      </c>
      <c r="OQK1" s="499" t="str">
        <f t="shared" si="165"/>
        <v/>
      </c>
      <c r="OQL1" s="499" t="str">
        <f t="shared" si="165"/>
        <v/>
      </c>
      <c r="OQM1" s="499" t="str">
        <f t="shared" ref="OQM1:OSX1" si="166">IF(OQM13^2*OQM12=0,
"",
OQM13^2*OQM12)</f>
        <v/>
      </c>
      <c r="OQN1" s="499" t="str">
        <f t="shared" si="166"/>
        <v/>
      </c>
      <c r="OQO1" s="499" t="str">
        <f t="shared" si="166"/>
        <v/>
      </c>
      <c r="OQP1" s="499" t="str">
        <f t="shared" si="166"/>
        <v/>
      </c>
      <c r="OQQ1" s="499" t="str">
        <f t="shared" si="166"/>
        <v/>
      </c>
      <c r="OQR1" s="499" t="str">
        <f t="shared" si="166"/>
        <v/>
      </c>
      <c r="OQS1" s="499" t="str">
        <f t="shared" si="166"/>
        <v/>
      </c>
      <c r="OQT1" s="499" t="str">
        <f t="shared" si="166"/>
        <v/>
      </c>
      <c r="OQU1" s="499" t="str">
        <f t="shared" si="166"/>
        <v/>
      </c>
      <c r="OQV1" s="499" t="str">
        <f t="shared" si="166"/>
        <v/>
      </c>
      <c r="OQW1" s="499" t="str">
        <f t="shared" si="166"/>
        <v/>
      </c>
      <c r="OQX1" s="499" t="str">
        <f t="shared" si="166"/>
        <v/>
      </c>
      <c r="OQY1" s="499" t="str">
        <f t="shared" si="166"/>
        <v/>
      </c>
      <c r="OQZ1" s="499" t="str">
        <f t="shared" si="166"/>
        <v/>
      </c>
      <c r="ORA1" s="499" t="str">
        <f t="shared" si="166"/>
        <v/>
      </c>
      <c r="ORB1" s="499" t="str">
        <f t="shared" si="166"/>
        <v/>
      </c>
      <c r="ORC1" s="499" t="str">
        <f t="shared" si="166"/>
        <v/>
      </c>
      <c r="ORD1" s="499" t="str">
        <f t="shared" si="166"/>
        <v/>
      </c>
      <c r="ORE1" s="499" t="str">
        <f t="shared" si="166"/>
        <v/>
      </c>
      <c r="ORF1" s="499" t="str">
        <f t="shared" si="166"/>
        <v/>
      </c>
      <c r="ORG1" s="499" t="str">
        <f t="shared" si="166"/>
        <v/>
      </c>
      <c r="ORH1" s="499" t="str">
        <f t="shared" si="166"/>
        <v/>
      </c>
      <c r="ORI1" s="499" t="str">
        <f t="shared" si="166"/>
        <v/>
      </c>
      <c r="ORJ1" s="499" t="str">
        <f t="shared" si="166"/>
        <v/>
      </c>
      <c r="ORK1" s="499" t="str">
        <f t="shared" si="166"/>
        <v/>
      </c>
      <c r="ORL1" s="499" t="str">
        <f t="shared" si="166"/>
        <v/>
      </c>
      <c r="ORM1" s="499" t="str">
        <f t="shared" si="166"/>
        <v/>
      </c>
      <c r="ORN1" s="499" t="str">
        <f t="shared" si="166"/>
        <v/>
      </c>
      <c r="ORO1" s="499" t="str">
        <f t="shared" si="166"/>
        <v/>
      </c>
      <c r="ORP1" s="499" t="str">
        <f t="shared" si="166"/>
        <v/>
      </c>
      <c r="ORQ1" s="499" t="str">
        <f t="shared" si="166"/>
        <v/>
      </c>
      <c r="ORR1" s="499" t="str">
        <f t="shared" si="166"/>
        <v/>
      </c>
      <c r="ORS1" s="499" t="str">
        <f t="shared" si="166"/>
        <v/>
      </c>
      <c r="ORT1" s="499" t="str">
        <f t="shared" si="166"/>
        <v/>
      </c>
      <c r="ORU1" s="499" t="str">
        <f t="shared" si="166"/>
        <v/>
      </c>
      <c r="ORV1" s="499" t="str">
        <f t="shared" si="166"/>
        <v/>
      </c>
      <c r="ORW1" s="499" t="str">
        <f t="shared" si="166"/>
        <v/>
      </c>
      <c r="ORX1" s="499" t="str">
        <f t="shared" si="166"/>
        <v/>
      </c>
      <c r="ORY1" s="499" t="str">
        <f t="shared" si="166"/>
        <v/>
      </c>
      <c r="ORZ1" s="499" t="str">
        <f t="shared" si="166"/>
        <v/>
      </c>
      <c r="OSA1" s="499" t="str">
        <f t="shared" si="166"/>
        <v/>
      </c>
      <c r="OSB1" s="499" t="str">
        <f t="shared" si="166"/>
        <v/>
      </c>
      <c r="OSC1" s="499" t="str">
        <f t="shared" si="166"/>
        <v/>
      </c>
      <c r="OSD1" s="499" t="str">
        <f t="shared" si="166"/>
        <v/>
      </c>
      <c r="OSE1" s="499" t="str">
        <f t="shared" si="166"/>
        <v/>
      </c>
      <c r="OSF1" s="499" t="str">
        <f t="shared" si="166"/>
        <v/>
      </c>
      <c r="OSG1" s="499" t="str">
        <f t="shared" si="166"/>
        <v/>
      </c>
      <c r="OSH1" s="499" t="str">
        <f t="shared" si="166"/>
        <v/>
      </c>
      <c r="OSI1" s="499" t="str">
        <f t="shared" si="166"/>
        <v/>
      </c>
      <c r="OSJ1" s="499" t="str">
        <f t="shared" si="166"/>
        <v/>
      </c>
      <c r="OSK1" s="499" t="str">
        <f t="shared" si="166"/>
        <v/>
      </c>
      <c r="OSL1" s="499" t="str">
        <f t="shared" si="166"/>
        <v/>
      </c>
      <c r="OSM1" s="499" t="str">
        <f t="shared" si="166"/>
        <v/>
      </c>
      <c r="OSN1" s="499" t="str">
        <f t="shared" si="166"/>
        <v/>
      </c>
      <c r="OSO1" s="499" t="str">
        <f t="shared" si="166"/>
        <v/>
      </c>
      <c r="OSP1" s="499" t="str">
        <f t="shared" si="166"/>
        <v/>
      </c>
      <c r="OSQ1" s="499" t="str">
        <f t="shared" si="166"/>
        <v/>
      </c>
      <c r="OSR1" s="499" t="str">
        <f t="shared" si="166"/>
        <v/>
      </c>
      <c r="OSS1" s="499" t="str">
        <f t="shared" si="166"/>
        <v/>
      </c>
      <c r="OST1" s="499" t="str">
        <f t="shared" si="166"/>
        <v/>
      </c>
      <c r="OSU1" s="499" t="str">
        <f t="shared" si="166"/>
        <v/>
      </c>
      <c r="OSV1" s="499" t="str">
        <f t="shared" si="166"/>
        <v/>
      </c>
      <c r="OSW1" s="499" t="str">
        <f t="shared" si="166"/>
        <v/>
      </c>
      <c r="OSX1" s="499" t="str">
        <f t="shared" si="166"/>
        <v/>
      </c>
      <c r="OSY1" s="499" t="str">
        <f t="shared" ref="OSY1:OVJ1" si="167">IF(OSY13^2*OSY12=0,
"",
OSY13^2*OSY12)</f>
        <v/>
      </c>
      <c r="OSZ1" s="499" t="str">
        <f t="shared" si="167"/>
        <v/>
      </c>
      <c r="OTA1" s="499" t="str">
        <f t="shared" si="167"/>
        <v/>
      </c>
      <c r="OTB1" s="499" t="str">
        <f t="shared" si="167"/>
        <v/>
      </c>
      <c r="OTC1" s="499" t="str">
        <f t="shared" si="167"/>
        <v/>
      </c>
      <c r="OTD1" s="499" t="str">
        <f t="shared" si="167"/>
        <v/>
      </c>
      <c r="OTE1" s="499" t="str">
        <f t="shared" si="167"/>
        <v/>
      </c>
      <c r="OTF1" s="499" t="str">
        <f t="shared" si="167"/>
        <v/>
      </c>
      <c r="OTG1" s="499" t="str">
        <f t="shared" si="167"/>
        <v/>
      </c>
      <c r="OTH1" s="499" t="str">
        <f t="shared" si="167"/>
        <v/>
      </c>
      <c r="OTI1" s="499" t="str">
        <f t="shared" si="167"/>
        <v/>
      </c>
      <c r="OTJ1" s="499" t="str">
        <f t="shared" si="167"/>
        <v/>
      </c>
      <c r="OTK1" s="499" t="str">
        <f t="shared" si="167"/>
        <v/>
      </c>
      <c r="OTL1" s="499" t="str">
        <f t="shared" si="167"/>
        <v/>
      </c>
      <c r="OTM1" s="499" t="str">
        <f t="shared" si="167"/>
        <v/>
      </c>
      <c r="OTN1" s="499" t="str">
        <f t="shared" si="167"/>
        <v/>
      </c>
      <c r="OTO1" s="499" t="str">
        <f t="shared" si="167"/>
        <v/>
      </c>
      <c r="OTP1" s="499" t="str">
        <f t="shared" si="167"/>
        <v/>
      </c>
      <c r="OTQ1" s="499" t="str">
        <f t="shared" si="167"/>
        <v/>
      </c>
      <c r="OTR1" s="499" t="str">
        <f t="shared" si="167"/>
        <v/>
      </c>
      <c r="OTS1" s="499" t="str">
        <f t="shared" si="167"/>
        <v/>
      </c>
      <c r="OTT1" s="499" t="str">
        <f t="shared" si="167"/>
        <v/>
      </c>
      <c r="OTU1" s="499" t="str">
        <f t="shared" si="167"/>
        <v/>
      </c>
      <c r="OTV1" s="499" t="str">
        <f t="shared" si="167"/>
        <v/>
      </c>
      <c r="OTW1" s="499" t="str">
        <f t="shared" si="167"/>
        <v/>
      </c>
      <c r="OTX1" s="499" t="str">
        <f t="shared" si="167"/>
        <v/>
      </c>
      <c r="OTY1" s="499" t="str">
        <f t="shared" si="167"/>
        <v/>
      </c>
      <c r="OTZ1" s="499" t="str">
        <f t="shared" si="167"/>
        <v/>
      </c>
      <c r="OUA1" s="499" t="str">
        <f t="shared" si="167"/>
        <v/>
      </c>
      <c r="OUB1" s="499" t="str">
        <f t="shared" si="167"/>
        <v/>
      </c>
      <c r="OUC1" s="499" t="str">
        <f t="shared" si="167"/>
        <v/>
      </c>
      <c r="OUD1" s="499" t="str">
        <f t="shared" si="167"/>
        <v/>
      </c>
      <c r="OUE1" s="499" t="str">
        <f t="shared" si="167"/>
        <v/>
      </c>
      <c r="OUF1" s="499" t="str">
        <f t="shared" si="167"/>
        <v/>
      </c>
      <c r="OUG1" s="499" t="str">
        <f t="shared" si="167"/>
        <v/>
      </c>
      <c r="OUH1" s="499" t="str">
        <f t="shared" si="167"/>
        <v/>
      </c>
      <c r="OUI1" s="499" t="str">
        <f t="shared" si="167"/>
        <v/>
      </c>
      <c r="OUJ1" s="499" t="str">
        <f t="shared" si="167"/>
        <v/>
      </c>
      <c r="OUK1" s="499" t="str">
        <f t="shared" si="167"/>
        <v/>
      </c>
      <c r="OUL1" s="499" t="str">
        <f t="shared" si="167"/>
        <v/>
      </c>
      <c r="OUM1" s="499" t="str">
        <f t="shared" si="167"/>
        <v/>
      </c>
      <c r="OUN1" s="499" t="str">
        <f t="shared" si="167"/>
        <v/>
      </c>
      <c r="OUO1" s="499" t="str">
        <f t="shared" si="167"/>
        <v/>
      </c>
      <c r="OUP1" s="499" t="str">
        <f t="shared" si="167"/>
        <v/>
      </c>
      <c r="OUQ1" s="499" t="str">
        <f t="shared" si="167"/>
        <v/>
      </c>
      <c r="OUR1" s="499" t="str">
        <f t="shared" si="167"/>
        <v/>
      </c>
      <c r="OUS1" s="499" t="str">
        <f t="shared" si="167"/>
        <v/>
      </c>
      <c r="OUT1" s="499" t="str">
        <f t="shared" si="167"/>
        <v/>
      </c>
      <c r="OUU1" s="499" t="str">
        <f t="shared" si="167"/>
        <v/>
      </c>
      <c r="OUV1" s="499" t="str">
        <f t="shared" si="167"/>
        <v/>
      </c>
      <c r="OUW1" s="499" t="str">
        <f t="shared" si="167"/>
        <v/>
      </c>
      <c r="OUX1" s="499" t="str">
        <f t="shared" si="167"/>
        <v/>
      </c>
      <c r="OUY1" s="499" t="str">
        <f t="shared" si="167"/>
        <v/>
      </c>
      <c r="OUZ1" s="499" t="str">
        <f t="shared" si="167"/>
        <v/>
      </c>
      <c r="OVA1" s="499" t="str">
        <f t="shared" si="167"/>
        <v/>
      </c>
      <c r="OVB1" s="499" t="str">
        <f t="shared" si="167"/>
        <v/>
      </c>
      <c r="OVC1" s="499" t="str">
        <f t="shared" si="167"/>
        <v/>
      </c>
      <c r="OVD1" s="499" t="str">
        <f t="shared" si="167"/>
        <v/>
      </c>
      <c r="OVE1" s="499" t="str">
        <f t="shared" si="167"/>
        <v/>
      </c>
      <c r="OVF1" s="499" t="str">
        <f t="shared" si="167"/>
        <v/>
      </c>
      <c r="OVG1" s="499" t="str">
        <f t="shared" si="167"/>
        <v/>
      </c>
      <c r="OVH1" s="499" t="str">
        <f t="shared" si="167"/>
        <v/>
      </c>
      <c r="OVI1" s="499" t="str">
        <f t="shared" si="167"/>
        <v/>
      </c>
      <c r="OVJ1" s="499" t="str">
        <f t="shared" si="167"/>
        <v/>
      </c>
      <c r="OVK1" s="499" t="str">
        <f t="shared" ref="OVK1:OXV1" si="168">IF(OVK13^2*OVK12=0,
"",
OVK13^2*OVK12)</f>
        <v/>
      </c>
      <c r="OVL1" s="499" t="str">
        <f t="shared" si="168"/>
        <v/>
      </c>
      <c r="OVM1" s="499" t="str">
        <f t="shared" si="168"/>
        <v/>
      </c>
      <c r="OVN1" s="499" t="str">
        <f t="shared" si="168"/>
        <v/>
      </c>
      <c r="OVO1" s="499" t="str">
        <f t="shared" si="168"/>
        <v/>
      </c>
      <c r="OVP1" s="499" t="str">
        <f t="shared" si="168"/>
        <v/>
      </c>
      <c r="OVQ1" s="499" t="str">
        <f t="shared" si="168"/>
        <v/>
      </c>
      <c r="OVR1" s="499" t="str">
        <f t="shared" si="168"/>
        <v/>
      </c>
      <c r="OVS1" s="499" t="str">
        <f t="shared" si="168"/>
        <v/>
      </c>
      <c r="OVT1" s="499" t="str">
        <f t="shared" si="168"/>
        <v/>
      </c>
      <c r="OVU1" s="499" t="str">
        <f t="shared" si="168"/>
        <v/>
      </c>
      <c r="OVV1" s="499" t="str">
        <f t="shared" si="168"/>
        <v/>
      </c>
      <c r="OVW1" s="499" t="str">
        <f t="shared" si="168"/>
        <v/>
      </c>
      <c r="OVX1" s="499" t="str">
        <f t="shared" si="168"/>
        <v/>
      </c>
      <c r="OVY1" s="499" t="str">
        <f t="shared" si="168"/>
        <v/>
      </c>
      <c r="OVZ1" s="499" t="str">
        <f t="shared" si="168"/>
        <v/>
      </c>
      <c r="OWA1" s="499" t="str">
        <f t="shared" si="168"/>
        <v/>
      </c>
      <c r="OWB1" s="499" t="str">
        <f t="shared" si="168"/>
        <v/>
      </c>
      <c r="OWC1" s="499" t="str">
        <f t="shared" si="168"/>
        <v/>
      </c>
      <c r="OWD1" s="499" t="str">
        <f t="shared" si="168"/>
        <v/>
      </c>
      <c r="OWE1" s="499" t="str">
        <f t="shared" si="168"/>
        <v/>
      </c>
      <c r="OWF1" s="499" t="str">
        <f t="shared" si="168"/>
        <v/>
      </c>
      <c r="OWG1" s="499" t="str">
        <f t="shared" si="168"/>
        <v/>
      </c>
      <c r="OWH1" s="499" t="str">
        <f t="shared" si="168"/>
        <v/>
      </c>
      <c r="OWI1" s="499" t="str">
        <f t="shared" si="168"/>
        <v/>
      </c>
      <c r="OWJ1" s="499" t="str">
        <f t="shared" si="168"/>
        <v/>
      </c>
      <c r="OWK1" s="499" t="str">
        <f t="shared" si="168"/>
        <v/>
      </c>
      <c r="OWL1" s="499" t="str">
        <f t="shared" si="168"/>
        <v/>
      </c>
      <c r="OWM1" s="499" t="str">
        <f t="shared" si="168"/>
        <v/>
      </c>
      <c r="OWN1" s="499" t="str">
        <f t="shared" si="168"/>
        <v/>
      </c>
      <c r="OWO1" s="499" t="str">
        <f t="shared" si="168"/>
        <v/>
      </c>
      <c r="OWP1" s="499" t="str">
        <f t="shared" si="168"/>
        <v/>
      </c>
      <c r="OWQ1" s="499" t="str">
        <f t="shared" si="168"/>
        <v/>
      </c>
      <c r="OWR1" s="499" t="str">
        <f t="shared" si="168"/>
        <v/>
      </c>
      <c r="OWS1" s="499" t="str">
        <f t="shared" si="168"/>
        <v/>
      </c>
      <c r="OWT1" s="499" t="str">
        <f t="shared" si="168"/>
        <v/>
      </c>
      <c r="OWU1" s="499" t="str">
        <f t="shared" si="168"/>
        <v/>
      </c>
      <c r="OWV1" s="499" t="str">
        <f t="shared" si="168"/>
        <v/>
      </c>
      <c r="OWW1" s="499" t="str">
        <f t="shared" si="168"/>
        <v/>
      </c>
      <c r="OWX1" s="499" t="str">
        <f t="shared" si="168"/>
        <v/>
      </c>
      <c r="OWY1" s="499" t="str">
        <f t="shared" si="168"/>
        <v/>
      </c>
      <c r="OWZ1" s="499" t="str">
        <f t="shared" si="168"/>
        <v/>
      </c>
      <c r="OXA1" s="499" t="str">
        <f t="shared" si="168"/>
        <v/>
      </c>
      <c r="OXB1" s="499" t="str">
        <f t="shared" si="168"/>
        <v/>
      </c>
      <c r="OXC1" s="499" t="str">
        <f t="shared" si="168"/>
        <v/>
      </c>
      <c r="OXD1" s="499" t="str">
        <f t="shared" si="168"/>
        <v/>
      </c>
      <c r="OXE1" s="499" t="str">
        <f t="shared" si="168"/>
        <v/>
      </c>
      <c r="OXF1" s="499" t="str">
        <f t="shared" si="168"/>
        <v/>
      </c>
      <c r="OXG1" s="499" t="str">
        <f t="shared" si="168"/>
        <v/>
      </c>
      <c r="OXH1" s="499" t="str">
        <f t="shared" si="168"/>
        <v/>
      </c>
      <c r="OXI1" s="499" t="str">
        <f t="shared" si="168"/>
        <v/>
      </c>
      <c r="OXJ1" s="499" t="str">
        <f t="shared" si="168"/>
        <v/>
      </c>
      <c r="OXK1" s="499" t="str">
        <f t="shared" si="168"/>
        <v/>
      </c>
      <c r="OXL1" s="499" t="str">
        <f t="shared" si="168"/>
        <v/>
      </c>
      <c r="OXM1" s="499" t="str">
        <f t="shared" si="168"/>
        <v/>
      </c>
      <c r="OXN1" s="499" t="str">
        <f t="shared" si="168"/>
        <v/>
      </c>
      <c r="OXO1" s="499" t="str">
        <f t="shared" si="168"/>
        <v/>
      </c>
      <c r="OXP1" s="499" t="str">
        <f t="shared" si="168"/>
        <v/>
      </c>
      <c r="OXQ1" s="499" t="str">
        <f t="shared" si="168"/>
        <v/>
      </c>
      <c r="OXR1" s="499" t="str">
        <f t="shared" si="168"/>
        <v/>
      </c>
      <c r="OXS1" s="499" t="str">
        <f t="shared" si="168"/>
        <v/>
      </c>
      <c r="OXT1" s="499" t="str">
        <f t="shared" si="168"/>
        <v/>
      </c>
      <c r="OXU1" s="499" t="str">
        <f t="shared" si="168"/>
        <v/>
      </c>
      <c r="OXV1" s="499" t="str">
        <f t="shared" si="168"/>
        <v/>
      </c>
      <c r="OXW1" s="499" t="str">
        <f t="shared" ref="OXW1:PAH1" si="169">IF(OXW13^2*OXW12=0,
"",
OXW13^2*OXW12)</f>
        <v/>
      </c>
      <c r="OXX1" s="499" t="str">
        <f t="shared" si="169"/>
        <v/>
      </c>
      <c r="OXY1" s="499" t="str">
        <f t="shared" si="169"/>
        <v/>
      </c>
      <c r="OXZ1" s="499" t="str">
        <f t="shared" si="169"/>
        <v/>
      </c>
      <c r="OYA1" s="499" t="str">
        <f t="shared" si="169"/>
        <v/>
      </c>
      <c r="OYB1" s="499" t="str">
        <f t="shared" si="169"/>
        <v/>
      </c>
      <c r="OYC1" s="499" t="str">
        <f t="shared" si="169"/>
        <v/>
      </c>
      <c r="OYD1" s="499" t="str">
        <f t="shared" si="169"/>
        <v/>
      </c>
      <c r="OYE1" s="499" t="str">
        <f t="shared" si="169"/>
        <v/>
      </c>
      <c r="OYF1" s="499" t="str">
        <f t="shared" si="169"/>
        <v/>
      </c>
      <c r="OYG1" s="499" t="str">
        <f t="shared" si="169"/>
        <v/>
      </c>
      <c r="OYH1" s="499" t="str">
        <f t="shared" si="169"/>
        <v/>
      </c>
      <c r="OYI1" s="499" t="str">
        <f t="shared" si="169"/>
        <v/>
      </c>
      <c r="OYJ1" s="499" t="str">
        <f t="shared" si="169"/>
        <v/>
      </c>
      <c r="OYK1" s="499" t="str">
        <f t="shared" si="169"/>
        <v/>
      </c>
      <c r="OYL1" s="499" t="str">
        <f t="shared" si="169"/>
        <v/>
      </c>
      <c r="OYM1" s="499" t="str">
        <f t="shared" si="169"/>
        <v/>
      </c>
      <c r="OYN1" s="499" t="str">
        <f t="shared" si="169"/>
        <v/>
      </c>
      <c r="OYO1" s="499" t="str">
        <f t="shared" si="169"/>
        <v/>
      </c>
      <c r="OYP1" s="499" t="str">
        <f t="shared" si="169"/>
        <v/>
      </c>
      <c r="OYQ1" s="499" t="str">
        <f t="shared" si="169"/>
        <v/>
      </c>
      <c r="OYR1" s="499" t="str">
        <f t="shared" si="169"/>
        <v/>
      </c>
      <c r="OYS1" s="499" t="str">
        <f t="shared" si="169"/>
        <v/>
      </c>
      <c r="OYT1" s="499" t="str">
        <f t="shared" si="169"/>
        <v/>
      </c>
      <c r="OYU1" s="499" t="str">
        <f t="shared" si="169"/>
        <v/>
      </c>
      <c r="OYV1" s="499" t="str">
        <f t="shared" si="169"/>
        <v/>
      </c>
      <c r="OYW1" s="499" t="str">
        <f t="shared" si="169"/>
        <v/>
      </c>
      <c r="OYX1" s="499" t="str">
        <f t="shared" si="169"/>
        <v/>
      </c>
      <c r="OYY1" s="499" t="str">
        <f t="shared" si="169"/>
        <v/>
      </c>
      <c r="OYZ1" s="499" t="str">
        <f t="shared" si="169"/>
        <v/>
      </c>
      <c r="OZA1" s="499" t="str">
        <f t="shared" si="169"/>
        <v/>
      </c>
      <c r="OZB1" s="499" t="str">
        <f t="shared" si="169"/>
        <v/>
      </c>
      <c r="OZC1" s="499" t="str">
        <f t="shared" si="169"/>
        <v/>
      </c>
      <c r="OZD1" s="499" t="str">
        <f t="shared" si="169"/>
        <v/>
      </c>
      <c r="OZE1" s="499" t="str">
        <f t="shared" si="169"/>
        <v/>
      </c>
      <c r="OZF1" s="499" t="str">
        <f t="shared" si="169"/>
        <v/>
      </c>
      <c r="OZG1" s="499" t="str">
        <f t="shared" si="169"/>
        <v/>
      </c>
      <c r="OZH1" s="499" t="str">
        <f t="shared" si="169"/>
        <v/>
      </c>
      <c r="OZI1" s="499" t="str">
        <f t="shared" si="169"/>
        <v/>
      </c>
      <c r="OZJ1" s="499" t="str">
        <f t="shared" si="169"/>
        <v/>
      </c>
      <c r="OZK1" s="499" t="str">
        <f t="shared" si="169"/>
        <v/>
      </c>
      <c r="OZL1" s="499" t="str">
        <f t="shared" si="169"/>
        <v/>
      </c>
      <c r="OZM1" s="499" t="str">
        <f t="shared" si="169"/>
        <v/>
      </c>
      <c r="OZN1" s="499" t="str">
        <f t="shared" si="169"/>
        <v/>
      </c>
      <c r="OZO1" s="499" t="str">
        <f t="shared" si="169"/>
        <v/>
      </c>
      <c r="OZP1" s="499" t="str">
        <f t="shared" si="169"/>
        <v/>
      </c>
      <c r="OZQ1" s="499" t="str">
        <f t="shared" si="169"/>
        <v/>
      </c>
      <c r="OZR1" s="499" t="str">
        <f t="shared" si="169"/>
        <v/>
      </c>
      <c r="OZS1" s="499" t="str">
        <f t="shared" si="169"/>
        <v/>
      </c>
      <c r="OZT1" s="499" t="str">
        <f t="shared" si="169"/>
        <v/>
      </c>
      <c r="OZU1" s="499" t="str">
        <f t="shared" si="169"/>
        <v/>
      </c>
      <c r="OZV1" s="499" t="str">
        <f t="shared" si="169"/>
        <v/>
      </c>
      <c r="OZW1" s="499" t="str">
        <f t="shared" si="169"/>
        <v/>
      </c>
      <c r="OZX1" s="499" t="str">
        <f t="shared" si="169"/>
        <v/>
      </c>
      <c r="OZY1" s="499" t="str">
        <f t="shared" si="169"/>
        <v/>
      </c>
      <c r="OZZ1" s="499" t="str">
        <f t="shared" si="169"/>
        <v/>
      </c>
      <c r="PAA1" s="499" t="str">
        <f t="shared" si="169"/>
        <v/>
      </c>
      <c r="PAB1" s="499" t="str">
        <f t="shared" si="169"/>
        <v/>
      </c>
      <c r="PAC1" s="499" t="str">
        <f t="shared" si="169"/>
        <v/>
      </c>
      <c r="PAD1" s="499" t="str">
        <f t="shared" si="169"/>
        <v/>
      </c>
      <c r="PAE1" s="499" t="str">
        <f t="shared" si="169"/>
        <v/>
      </c>
      <c r="PAF1" s="499" t="str">
        <f t="shared" si="169"/>
        <v/>
      </c>
      <c r="PAG1" s="499" t="str">
        <f t="shared" si="169"/>
        <v/>
      </c>
      <c r="PAH1" s="499" t="str">
        <f t="shared" si="169"/>
        <v/>
      </c>
      <c r="PAI1" s="499" t="str">
        <f t="shared" ref="PAI1:PCT1" si="170">IF(PAI13^2*PAI12=0,
"",
PAI13^2*PAI12)</f>
        <v/>
      </c>
      <c r="PAJ1" s="499" t="str">
        <f t="shared" si="170"/>
        <v/>
      </c>
      <c r="PAK1" s="499" t="str">
        <f t="shared" si="170"/>
        <v/>
      </c>
      <c r="PAL1" s="499" t="str">
        <f t="shared" si="170"/>
        <v/>
      </c>
      <c r="PAM1" s="499" t="str">
        <f t="shared" si="170"/>
        <v/>
      </c>
      <c r="PAN1" s="499" t="str">
        <f t="shared" si="170"/>
        <v/>
      </c>
      <c r="PAO1" s="499" t="str">
        <f t="shared" si="170"/>
        <v/>
      </c>
      <c r="PAP1" s="499" t="str">
        <f t="shared" si="170"/>
        <v/>
      </c>
      <c r="PAQ1" s="499" t="str">
        <f t="shared" si="170"/>
        <v/>
      </c>
      <c r="PAR1" s="499" t="str">
        <f t="shared" si="170"/>
        <v/>
      </c>
      <c r="PAS1" s="499" t="str">
        <f t="shared" si="170"/>
        <v/>
      </c>
      <c r="PAT1" s="499" t="str">
        <f t="shared" si="170"/>
        <v/>
      </c>
      <c r="PAU1" s="499" t="str">
        <f t="shared" si="170"/>
        <v/>
      </c>
      <c r="PAV1" s="499" t="str">
        <f t="shared" si="170"/>
        <v/>
      </c>
      <c r="PAW1" s="499" t="str">
        <f t="shared" si="170"/>
        <v/>
      </c>
      <c r="PAX1" s="499" t="str">
        <f t="shared" si="170"/>
        <v/>
      </c>
      <c r="PAY1" s="499" t="str">
        <f t="shared" si="170"/>
        <v/>
      </c>
      <c r="PAZ1" s="499" t="str">
        <f t="shared" si="170"/>
        <v/>
      </c>
      <c r="PBA1" s="499" t="str">
        <f t="shared" si="170"/>
        <v/>
      </c>
      <c r="PBB1" s="499" t="str">
        <f t="shared" si="170"/>
        <v/>
      </c>
      <c r="PBC1" s="499" t="str">
        <f t="shared" si="170"/>
        <v/>
      </c>
      <c r="PBD1" s="499" t="str">
        <f t="shared" si="170"/>
        <v/>
      </c>
      <c r="PBE1" s="499" t="str">
        <f t="shared" si="170"/>
        <v/>
      </c>
      <c r="PBF1" s="499" t="str">
        <f t="shared" si="170"/>
        <v/>
      </c>
      <c r="PBG1" s="499" t="str">
        <f t="shared" si="170"/>
        <v/>
      </c>
      <c r="PBH1" s="499" t="str">
        <f t="shared" si="170"/>
        <v/>
      </c>
      <c r="PBI1" s="499" t="str">
        <f t="shared" si="170"/>
        <v/>
      </c>
      <c r="PBJ1" s="499" t="str">
        <f t="shared" si="170"/>
        <v/>
      </c>
      <c r="PBK1" s="499" t="str">
        <f t="shared" si="170"/>
        <v/>
      </c>
      <c r="PBL1" s="499" t="str">
        <f t="shared" si="170"/>
        <v/>
      </c>
      <c r="PBM1" s="499" t="str">
        <f t="shared" si="170"/>
        <v/>
      </c>
      <c r="PBN1" s="499" t="str">
        <f t="shared" si="170"/>
        <v/>
      </c>
      <c r="PBO1" s="499" t="str">
        <f t="shared" si="170"/>
        <v/>
      </c>
      <c r="PBP1" s="499" t="str">
        <f t="shared" si="170"/>
        <v/>
      </c>
      <c r="PBQ1" s="499" t="str">
        <f t="shared" si="170"/>
        <v/>
      </c>
      <c r="PBR1" s="499" t="str">
        <f t="shared" si="170"/>
        <v/>
      </c>
      <c r="PBS1" s="499" t="str">
        <f t="shared" si="170"/>
        <v/>
      </c>
      <c r="PBT1" s="499" t="str">
        <f t="shared" si="170"/>
        <v/>
      </c>
      <c r="PBU1" s="499" t="str">
        <f t="shared" si="170"/>
        <v/>
      </c>
      <c r="PBV1" s="499" t="str">
        <f t="shared" si="170"/>
        <v/>
      </c>
      <c r="PBW1" s="499" t="str">
        <f t="shared" si="170"/>
        <v/>
      </c>
      <c r="PBX1" s="499" t="str">
        <f t="shared" si="170"/>
        <v/>
      </c>
      <c r="PBY1" s="499" t="str">
        <f t="shared" si="170"/>
        <v/>
      </c>
      <c r="PBZ1" s="499" t="str">
        <f t="shared" si="170"/>
        <v/>
      </c>
      <c r="PCA1" s="499" t="str">
        <f t="shared" si="170"/>
        <v/>
      </c>
      <c r="PCB1" s="499" t="str">
        <f t="shared" si="170"/>
        <v/>
      </c>
      <c r="PCC1" s="499" t="str">
        <f t="shared" si="170"/>
        <v/>
      </c>
      <c r="PCD1" s="499" t="str">
        <f t="shared" si="170"/>
        <v/>
      </c>
      <c r="PCE1" s="499" t="str">
        <f t="shared" si="170"/>
        <v/>
      </c>
      <c r="PCF1" s="499" t="str">
        <f t="shared" si="170"/>
        <v/>
      </c>
      <c r="PCG1" s="499" t="str">
        <f t="shared" si="170"/>
        <v/>
      </c>
      <c r="PCH1" s="499" t="str">
        <f t="shared" si="170"/>
        <v/>
      </c>
      <c r="PCI1" s="499" t="str">
        <f t="shared" si="170"/>
        <v/>
      </c>
      <c r="PCJ1" s="499" t="str">
        <f t="shared" si="170"/>
        <v/>
      </c>
      <c r="PCK1" s="499" t="str">
        <f t="shared" si="170"/>
        <v/>
      </c>
      <c r="PCL1" s="499" t="str">
        <f t="shared" si="170"/>
        <v/>
      </c>
      <c r="PCM1" s="499" t="str">
        <f t="shared" si="170"/>
        <v/>
      </c>
      <c r="PCN1" s="499" t="str">
        <f t="shared" si="170"/>
        <v/>
      </c>
      <c r="PCO1" s="499" t="str">
        <f t="shared" si="170"/>
        <v/>
      </c>
      <c r="PCP1" s="499" t="str">
        <f t="shared" si="170"/>
        <v/>
      </c>
      <c r="PCQ1" s="499" t="str">
        <f t="shared" si="170"/>
        <v/>
      </c>
      <c r="PCR1" s="499" t="str">
        <f t="shared" si="170"/>
        <v/>
      </c>
      <c r="PCS1" s="499" t="str">
        <f t="shared" si="170"/>
        <v/>
      </c>
      <c r="PCT1" s="499" t="str">
        <f t="shared" si="170"/>
        <v/>
      </c>
      <c r="PCU1" s="499" t="str">
        <f t="shared" ref="PCU1:PFF1" si="171">IF(PCU13^2*PCU12=0,
"",
PCU13^2*PCU12)</f>
        <v/>
      </c>
      <c r="PCV1" s="499" t="str">
        <f t="shared" si="171"/>
        <v/>
      </c>
      <c r="PCW1" s="499" t="str">
        <f t="shared" si="171"/>
        <v/>
      </c>
      <c r="PCX1" s="499" t="str">
        <f t="shared" si="171"/>
        <v/>
      </c>
      <c r="PCY1" s="499" t="str">
        <f t="shared" si="171"/>
        <v/>
      </c>
      <c r="PCZ1" s="499" t="str">
        <f t="shared" si="171"/>
        <v/>
      </c>
      <c r="PDA1" s="499" t="str">
        <f t="shared" si="171"/>
        <v/>
      </c>
      <c r="PDB1" s="499" t="str">
        <f t="shared" si="171"/>
        <v/>
      </c>
      <c r="PDC1" s="499" t="str">
        <f t="shared" si="171"/>
        <v/>
      </c>
      <c r="PDD1" s="499" t="str">
        <f t="shared" si="171"/>
        <v/>
      </c>
      <c r="PDE1" s="499" t="str">
        <f t="shared" si="171"/>
        <v/>
      </c>
      <c r="PDF1" s="499" t="str">
        <f t="shared" si="171"/>
        <v/>
      </c>
      <c r="PDG1" s="499" t="str">
        <f t="shared" si="171"/>
        <v/>
      </c>
      <c r="PDH1" s="499" t="str">
        <f t="shared" si="171"/>
        <v/>
      </c>
      <c r="PDI1" s="499" t="str">
        <f t="shared" si="171"/>
        <v/>
      </c>
      <c r="PDJ1" s="499" t="str">
        <f t="shared" si="171"/>
        <v/>
      </c>
      <c r="PDK1" s="499" t="str">
        <f t="shared" si="171"/>
        <v/>
      </c>
      <c r="PDL1" s="499" t="str">
        <f t="shared" si="171"/>
        <v/>
      </c>
      <c r="PDM1" s="499" t="str">
        <f t="shared" si="171"/>
        <v/>
      </c>
      <c r="PDN1" s="499" t="str">
        <f t="shared" si="171"/>
        <v/>
      </c>
      <c r="PDO1" s="499" t="str">
        <f t="shared" si="171"/>
        <v/>
      </c>
      <c r="PDP1" s="499" t="str">
        <f t="shared" si="171"/>
        <v/>
      </c>
      <c r="PDQ1" s="499" t="str">
        <f t="shared" si="171"/>
        <v/>
      </c>
      <c r="PDR1" s="499" t="str">
        <f t="shared" si="171"/>
        <v/>
      </c>
      <c r="PDS1" s="499" t="str">
        <f t="shared" si="171"/>
        <v/>
      </c>
      <c r="PDT1" s="499" t="str">
        <f t="shared" si="171"/>
        <v/>
      </c>
      <c r="PDU1" s="499" t="str">
        <f t="shared" si="171"/>
        <v/>
      </c>
      <c r="PDV1" s="499" t="str">
        <f t="shared" si="171"/>
        <v/>
      </c>
      <c r="PDW1" s="499" t="str">
        <f t="shared" si="171"/>
        <v/>
      </c>
      <c r="PDX1" s="499" t="str">
        <f t="shared" si="171"/>
        <v/>
      </c>
      <c r="PDY1" s="499" t="str">
        <f t="shared" si="171"/>
        <v/>
      </c>
      <c r="PDZ1" s="499" t="str">
        <f t="shared" si="171"/>
        <v/>
      </c>
      <c r="PEA1" s="499" t="str">
        <f t="shared" si="171"/>
        <v/>
      </c>
      <c r="PEB1" s="499" t="str">
        <f t="shared" si="171"/>
        <v/>
      </c>
      <c r="PEC1" s="499" t="str">
        <f t="shared" si="171"/>
        <v/>
      </c>
      <c r="PED1" s="499" t="str">
        <f t="shared" si="171"/>
        <v/>
      </c>
      <c r="PEE1" s="499" t="str">
        <f t="shared" si="171"/>
        <v/>
      </c>
      <c r="PEF1" s="499" t="str">
        <f t="shared" si="171"/>
        <v/>
      </c>
      <c r="PEG1" s="499" t="str">
        <f t="shared" si="171"/>
        <v/>
      </c>
      <c r="PEH1" s="499" t="str">
        <f t="shared" si="171"/>
        <v/>
      </c>
      <c r="PEI1" s="499" t="str">
        <f t="shared" si="171"/>
        <v/>
      </c>
      <c r="PEJ1" s="499" t="str">
        <f t="shared" si="171"/>
        <v/>
      </c>
      <c r="PEK1" s="499" t="str">
        <f t="shared" si="171"/>
        <v/>
      </c>
      <c r="PEL1" s="499" t="str">
        <f t="shared" si="171"/>
        <v/>
      </c>
      <c r="PEM1" s="499" t="str">
        <f t="shared" si="171"/>
        <v/>
      </c>
      <c r="PEN1" s="499" t="str">
        <f t="shared" si="171"/>
        <v/>
      </c>
      <c r="PEO1" s="499" t="str">
        <f t="shared" si="171"/>
        <v/>
      </c>
      <c r="PEP1" s="499" t="str">
        <f t="shared" si="171"/>
        <v/>
      </c>
      <c r="PEQ1" s="499" t="str">
        <f t="shared" si="171"/>
        <v/>
      </c>
      <c r="PER1" s="499" t="str">
        <f t="shared" si="171"/>
        <v/>
      </c>
      <c r="PES1" s="499" t="str">
        <f t="shared" si="171"/>
        <v/>
      </c>
      <c r="PET1" s="499" t="str">
        <f t="shared" si="171"/>
        <v/>
      </c>
      <c r="PEU1" s="499" t="str">
        <f t="shared" si="171"/>
        <v/>
      </c>
      <c r="PEV1" s="499" t="str">
        <f t="shared" si="171"/>
        <v/>
      </c>
      <c r="PEW1" s="499" t="str">
        <f t="shared" si="171"/>
        <v/>
      </c>
      <c r="PEX1" s="499" t="str">
        <f t="shared" si="171"/>
        <v/>
      </c>
      <c r="PEY1" s="499" t="str">
        <f t="shared" si="171"/>
        <v/>
      </c>
      <c r="PEZ1" s="499" t="str">
        <f t="shared" si="171"/>
        <v/>
      </c>
      <c r="PFA1" s="499" t="str">
        <f t="shared" si="171"/>
        <v/>
      </c>
      <c r="PFB1" s="499" t="str">
        <f t="shared" si="171"/>
        <v/>
      </c>
      <c r="PFC1" s="499" t="str">
        <f t="shared" si="171"/>
        <v/>
      </c>
      <c r="PFD1" s="499" t="str">
        <f t="shared" si="171"/>
        <v/>
      </c>
      <c r="PFE1" s="499" t="str">
        <f t="shared" si="171"/>
        <v/>
      </c>
      <c r="PFF1" s="499" t="str">
        <f t="shared" si="171"/>
        <v/>
      </c>
      <c r="PFG1" s="499" t="str">
        <f t="shared" ref="PFG1:PHR1" si="172">IF(PFG13^2*PFG12=0,
"",
PFG13^2*PFG12)</f>
        <v/>
      </c>
      <c r="PFH1" s="499" t="str">
        <f t="shared" si="172"/>
        <v/>
      </c>
      <c r="PFI1" s="499" t="str">
        <f t="shared" si="172"/>
        <v/>
      </c>
      <c r="PFJ1" s="499" t="str">
        <f t="shared" si="172"/>
        <v/>
      </c>
      <c r="PFK1" s="499" t="str">
        <f t="shared" si="172"/>
        <v/>
      </c>
      <c r="PFL1" s="499" t="str">
        <f t="shared" si="172"/>
        <v/>
      </c>
      <c r="PFM1" s="499" t="str">
        <f t="shared" si="172"/>
        <v/>
      </c>
      <c r="PFN1" s="499" t="str">
        <f t="shared" si="172"/>
        <v/>
      </c>
      <c r="PFO1" s="499" t="str">
        <f t="shared" si="172"/>
        <v/>
      </c>
      <c r="PFP1" s="499" t="str">
        <f t="shared" si="172"/>
        <v/>
      </c>
      <c r="PFQ1" s="499" t="str">
        <f t="shared" si="172"/>
        <v/>
      </c>
      <c r="PFR1" s="499" t="str">
        <f t="shared" si="172"/>
        <v/>
      </c>
      <c r="PFS1" s="499" t="str">
        <f t="shared" si="172"/>
        <v/>
      </c>
      <c r="PFT1" s="499" t="str">
        <f t="shared" si="172"/>
        <v/>
      </c>
      <c r="PFU1" s="499" t="str">
        <f t="shared" si="172"/>
        <v/>
      </c>
      <c r="PFV1" s="499" t="str">
        <f t="shared" si="172"/>
        <v/>
      </c>
      <c r="PFW1" s="499" t="str">
        <f t="shared" si="172"/>
        <v/>
      </c>
      <c r="PFX1" s="499" t="str">
        <f t="shared" si="172"/>
        <v/>
      </c>
      <c r="PFY1" s="499" t="str">
        <f t="shared" si="172"/>
        <v/>
      </c>
      <c r="PFZ1" s="499" t="str">
        <f t="shared" si="172"/>
        <v/>
      </c>
      <c r="PGA1" s="499" t="str">
        <f t="shared" si="172"/>
        <v/>
      </c>
      <c r="PGB1" s="499" t="str">
        <f t="shared" si="172"/>
        <v/>
      </c>
      <c r="PGC1" s="499" t="str">
        <f t="shared" si="172"/>
        <v/>
      </c>
      <c r="PGD1" s="499" t="str">
        <f t="shared" si="172"/>
        <v/>
      </c>
      <c r="PGE1" s="499" t="str">
        <f t="shared" si="172"/>
        <v/>
      </c>
      <c r="PGF1" s="499" t="str">
        <f t="shared" si="172"/>
        <v/>
      </c>
      <c r="PGG1" s="499" t="str">
        <f t="shared" si="172"/>
        <v/>
      </c>
      <c r="PGH1" s="499" t="str">
        <f t="shared" si="172"/>
        <v/>
      </c>
      <c r="PGI1" s="499" t="str">
        <f t="shared" si="172"/>
        <v/>
      </c>
      <c r="PGJ1" s="499" t="str">
        <f t="shared" si="172"/>
        <v/>
      </c>
      <c r="PGK1" s="499" t="str">
        <f t="shared" si="172"/>
        <v/>
      </c>
      <c r="PGL1" s="499" t="str">
        <f t="shared" si="172"/>
        <v/>
      </c>
      <c r="PGM1" s="499" t="str">
        <f t="shared" si="172"/>
        <v/>
      </c>
      <c r="PGN1" s="499" t="str">
        <f t="shared" si="172"/>
        <v/>
      </c>
      <c r="PGO1" s="499" t="str">
        <f t="shared" si="172"/>
        <v/>
      </c>
      <c r="PGP1" s="499" t="str">
        <f t="shared" si="172"/>
        <v/>
      </c>
      <c r="PGQ1" s="499" t="str">
        <f t="shared" si="172"/>
        <v/>
      </c>
      <c r="PGR1" s="499" t="str">
        <f t="shared" si="172"/>
        <v/>
      </c>
      <c r="PGS1" s="499" t="str">
        <f t="shared" si="172"/>
        <v/>
      </c>
      <c r="PGT1" s="499" t="str">
        <f t="shared" si="172"/>
        <v/>
      </c>
      <c r="PGU1" s="499" t="str">
        <f t="shared" si="172"/>
        <v/>
      </c>
      <c r="PGV1" s="499" t="str">
        <f t="shared" si="172"/>
        <v/>
      </c>
      <c r="PGW1" s="499" t="str">
        <f t="shared" si="172"/>
        <v/>
      </c>
      <c r="PGX1" s="499" t="str">
        <f t="shared" si="172"/>
        <v/>
      </c>
      <c r="PGY1" s="499" t="str">
        <f t="shared" si="172"/>
        <v/>
      </c>
      <c r="PGZ1" s="499" t="str">
        <f t="shared" si="172"/>
        <v/>
      </c>
      <c r="PHA1" s="499" t="str">
        <f t="shared" si="172"/>
        <v/>
      </c>
      <c r="PHB1" s="499" t="str">
        <f t="shared" si="172"/>
        <v/>
      </c>
      <c r="PHC1" s="499" t="str">
        <f t="shared" si="172"/>
        <v/>
      </c>
      <c r="PHD1" s="499" t="str">
        <f t="shared" si="172"/>
        <v/>
      </c>
      <c r="PHE1" s="499" t="str">
        <f t="shared" si="172"/>
        <v/>
      </c>
      <c r="PHF1" s="499" t="str">
        <f t="shared" si="172"/>
        <v/>
      </c>
      <c r="PHG1" s="499" t="str">
        <f t="shared" si="172"/>
        <v/>
      </c>
      <c r="PHH1" s="499" t="str">
        <f t="shared" si="172"/>
        <v/>
      </c>
      <c r="PHI1" s="499" t="str">
        <f t="shared" si="172"/>
        <v/>
      </c>
      <c r="PHJ1" s="499" t="str">
        <f t="shared" si="172"/>
        <v/>
      </c>
      <c r="PHK1" s="499" t="str">
        <f t="shared" si="172"/>
        <v/>
      </c>
      <c r="PHL1" s="499" t="str">
        <f t="shared" si="172"/>
        <v/>
      </c>
      <c r="PHM1" s="499" t="str">
        <f t="shared" si="172"/>
        <v/>
      </c>
      <c r="PHN1" s="499" t="str">
        <f t="shared" si="172"/>
        <v/>
      </c>
      <c r="PHO1" s="499" t="str">
        <f t="shared" si="172"/>
        <v/>
      </c>
      <c r="PHP1" s="499" t="str">
        <f t="shared" si="172"/>
        <v/>
      </c>
      <c r="PHQ1" s="499" t="str">
        <f t="shared" si="172"/>
        <v/>
      </c>
      <c r="PHR1" s="499" t="str">
        <f t="shared" si="172"/>
        <v/>
      </c>
      <c r="PHS1" s="499" t="str">
        <f t="shared" ref="PHS1:PKD1" si="173">IF(PHS13^2*PHS12=0,
"",
PHS13^2*PHS12)</f>
        <v/>
      </c>
      <c r="PHT1" s="499" t="str">
        <f t="shared" si="173"/>
        <v/>
      </c>
      <c r="PHU1" s="499" t="str">
        <f t="shared" si="173"/>
        <v/>
      </c>
      <c r="PHV1" s="499" t="str">
        <f t="shared" si="173"/>
        <v/>
      </c>
      <c r="PHW1" s="499" t="str">
        <f t="shared" si="173"/>
        <v/>
      </c>
      <c r="PHX1" s="499" t="str">
        <f t="shared" si="173"/>
        <v/>
      </c>
      <c r="PHY1" s="499" t="str">
        <f t="shared" si="173"/>
        <v/>
      </c>
      <c r="PHZ1" s="499" t="str">
        <f t="shared" si="173"/>
        <v/>
      </c>
      <c r="PIA1" s="499" t="str">
        <f t="shared" si="173"/>
        <v/>
      </c>
      <c r="PIB1" s="499" t="str">
        <f t="shared" si="173"/>
        <v/>
      </c>
      <c r="PIC1" s="499" t="str">
        <f t="shared" si="173"/>
        <v/>
      </c>
      <c r="PID1" s="499" t="str">
        <f t="shared" si="173"/>
        <v/>
      </c>
      <c r="PIE1" s="499" t="str">
        <f t="shared" si="173"/>
        <v/>
      </c>
      <c r="PIF1" s="499" t="str">
        <f t="shared" si="173"/>
        <v/>
      </c>
      <c r="PIG1" s="499" t="str">
        <f t="shared" si="173"/>
        <v/>
      </c>
      <c r="PIH1" s="499" t="str">
        <f t="shared" si="173"/>
        <v/>
      </c>
      <c r="PII1" s="499" t="str">
        <f t="shared" si="173"/>
        <v/>
      </c>
      <c r="PIJ1" s="499" t="str">
        <f t="shared" si="173"/>
        <v/>
      </c>
      <c r="PIK1" s="499" t="str">
        <f t="shared" si="173"/>
        <v/>
      </c>
      <c r="PIL1" s="499" t="str">
        <f t="shared" si="173"/>
        <v/>
      </c>
      <c r="PIM1" s="499" t="str">
        <f t="shared" si="173"/>
        <v/>
      </c>
      <c r="PIN1" s="499" t="str">
        <f t="shared" si="173"/>
        <v/>
      </c>
      <c r="PIO1" s="499" t="str">
        <f t="shared" si="173"/>
        <v/>
      </c>
      <c r="PIP1" s="499" t="str">
        <f t="shared" si="173"/>
        <v/>
      </c>
      <c r="PIQ1" s="499" t="str">
        <f t="shared" si="173"/>
        <v/>
      </c>
      <c r="PIR1" s="499" t="str">
        <f t="shared" si="173"/>
        <v/>
      </c>
      <c r="PIS1" s="499" t="str">
        <f t="shared" si="173"/>
        <v/>
      </c>
      <c r="PIT1" s="499" t="str">
        <f t="shared" si="173"/>
        <v/>
      </c>
      <c r="PIU1" s="499" t="str">
        <f t="shared" si="173"/>
        <v/>
      </c>
      <c r="PIV1" s="499" t="str">
        <f t="shared" si="173"/>
        <v/>
      </c>
      <c r="PIW1" s="499" t="str">
        <f t="shared" si="173"/>
        <v/>
      </c>
      <c r="PIX1" s="499" t="str">
        <f t="shared" si="173"/>
        <v/>
      </c>
      <c r="PIY1" s="499" t="str">
        <f t="shared" si="173"/>
        <v/>
      </c>
      <c r="PIZ1" s="499" t="str">
        <f t="shared" si="173"/>
        <v/>
      </c>
      <c r="PJA1" s="499" t="str">
        <f t="shared" si="173"/>
        <v/>
      </c>
      <c r="PJB1" s="499" t="str">
        <f t="shared" si="173"/>
        <v/>
      </c>
      <c r="PJC1" s="499" t="str">
        <f t="shared" si="173"/>
        <v/>
      </c>
      <c r="PJD1" s="499" t="str">
        <f t="shared" si="173"/>
        <v/>
      </c>
      <c r="PJE1" s="499" t="str">
        <f t="shared" si="173"/>
        <v/>
      </c>
      <c r="PJF1" s="499" t="str">
        <f t="shared" si="173"/>
        <v/>
      </c>
      <c r="PJG1" s="499" t="str">
        <f t="shared" si="173"/>
        <v/>
      </c>
      <c r="PJH1" s="499" t="str">
        <f t="shared" si="173"/>
        <v/>
      </c>
      <c r="PJI1" s="499" t="str">
        <f t="shared" si="173"/>
        <v/>
      </c>
      <c r="PJJ1" s="499" t="str">
        <f t="shared" si="173"/>
        <v/>
      </c>
      <c r="PJK1" s="499" t="str">
        <f t="shared" si="173"/>
        <v/>
      </c>
      <c r="PJL1" s="499" t="str">
        <f t="shared" si="173"/>
        <v/>
      </c>
      <c r="PJM1" s="499" t="str">
        <f t="shared" si="173"/>
        <v/>
      </c>
      <c r="PJN1" s="499" t="str">
        <f t="shared" si="173"/>
        <v/>
      </c>
      <c r="PJO1" s="499" t="str">
        <f t="shared" si="173"/>
        <v/>
      </c>
      <c r="PJP1" s="499" t="str">
        <f t="shared" si="173"/>
        <v/>
      </c>
      <c r="PJQ1" s="499" t="str">
        <f t="shared" si="173"/>
        <v/>
      </c>
      <c r="PJR1" s="499" t="str">
        <f t="shared" si="173"/>
        <v/>
      </c>
      <c r="PJS1" s="499" t="str">
        <f t="shared" si="173"/>
        <v/>
      </c>
      <c r="PJT1" s="499" t="str">
        <f t="shared" si="173"/>
        <v/>
      </c>
      <c r="PJU1" s="499" t="str">
        <f t="shared" si="173"/>
        <v/>
      </c>
      <c r="PJV1" s="499" t="str">
        <f t="shared" si="173"/>
        <v/>
      </c>
      <c r="PJW1" s="499" t="str">
        <f t="shared" si="173"/>
        <v/>
      </c>
      <c r="PJX1" s="499" t="str">
        <f t="shared" si="173"/>
        <v/>
      </c>
      <c r="PJY1" s="499" t="str">
        <f t="shared" si="173"/>
        <v/>
      </c>
      <c r="PJZ1" s="499" t="str">
        <f t="shared" si="173"/>
        <v/>
      </c>
      <c r="PKA1" s="499" t="str">
        <f t="shared" si="173"/>
        <v/>
      </c>
      <c r="PKB1" s="499" t="str">
        <f t="shared" si="173"/>
        <v/>
      </c>
      <c r="PKC1" s="499" t="str">
        <f t="shared" si="173"/>
        <v/>
      </c>
      <c r="PKD1" s="499" t="str">
        <f t="shared" si="173"/>
        <v/>
      </c>
      <c r="PKE1" s="499" t="str">
        <f t="shared" ref="PKE1:PMP1" si="174">IF(PKE13^2*PKE12=0,
"",
PKE13^2*PKE12)</f>
        <v/>
      </c>
      <c r="PKF1" s="499" t="str">
        <f t="shared" si="174"/>
        <v/>
      </c>
      <c r="PKG1" s="499" t="str">
        <f t="shared" si="174"/>
        <v/>
      </c>
      <c r="PKH1" s="499" t="str">
        <f t="shared" si="174"/>
        <v/>
      </c>
      <c r="PKI1" s="499" t="str">
        <f t="shared" si="174"/>
        <v/>
      </c>
      <c r="PKJ1" s="499" t="str">
        <f t="shared" si="174"/>
        <v/>
      </c>
      <c r="PKK1" s="499" t="str">
        <f t="shared" si="174"/>
        <v/>
      </c>
      <c r="PKL1" s="499" t="str">
        <f t="shared" si="174"/>
        <v/>
      </c>
      <c r="PKM1" s="499" t="str">
        <f t="shared" si="174"/>
        <v/>
      </c>
      <c r="PKN1" s="499" t="str">
        <f t="shared" si="174"/>
        <v/>
      </c>
      <c r="PKO1" s="499" t="str">
        <f t="shared" si="174"/>
        <v/>
      </c>
      <c r="PKP1" s="499" t="str">
        <f t="shared" si="174"/>
        <v/>
      </c>
      <c r="PKQ1" s="499" t="str">
        <f t="shared" si="174"/>
        <v/>
      </c>
      <c r="PKR1" s="499" t="str">
        <f t="shared" si="174"/>
        <v/>
      </c>
      <c r="PKS1" s="499" t="str">
        <f t="shared" si="174"/>
        <v/>
      </c>
      <c r="PKT1" s="499" t="str">
        <f t="shared" si="174"/>
        <v/>
      </c>
      <c r="PKU1" s="499" t="str">
        <f t="shared" si="174"/>
        <v/>
      </c>
      <c r="PKV1" s="499" t="str">
        <f t="shared" si="174"/>
        <v/>
      </c>
      <c r="PKW1" s="499" t="str">
        <f t="shared" si="174"/>
        <v/>
      </c>
      <c r="PKX1" s="499" t="str">
        <f t="shared" si="174"/>
        <v/>
      </c>
      <c r="PKY1" s="499" t="str">
        <f t="shared" si="174"/>
        <v/>
      </c>
      <c r="PKZ1" s="499" t="str">
        <f t="shared" si="174"/>
        <v/>
      </c>
      <c r="PLA1" s="499" t="str">
        <f t="shared" si="174"/>
        <v/>
      </c>
      <c r="PLB1" s="499" t="str">
        <f t="shared" si="174"/>
        <v/>
      </c>
      <c r="PLC1" s="499" t="str">
        <f t="shared" si="174"/>
        <v/>
      </c>
      <c r="PLD1" s="499" t="str">
        <f t="shared" si="174"/>
        <v/>
      </c>
      <c r="PLE1" s="499" t="str">
        <f t="shared" si="174"/>
        <v/>
      </c>
      <c r="PLF1" s="499" t="str">
        <f t="shared" si="174"/>
        <v/>
      </c>
      <c r="PLG1" s="499" t="str">
        <f t="shared" si="174"/>
        <v/>
      </c>
      <c r="PLH1" s="499" t="str">
        <f t="shared" si="174"/>
        <v/>
      </c>
      <c r="PLI1" s="499" t="str">
        <f t="shared" si="174"/>
        <v/>
      </c>
      <c r="PLJ1" s="499" t="str">
        <f t="shared" si="174"/>
        <v/>
      </c>
      <c r="PLK1" s="499" t="str">
        <f t="shared" si="174"/>
        <v/>
      </c>
      <c r="PLL1" s="499" t="str">
        <f t="shared" si="174"/>
        <v/>
      </c>
      <c r="PLM1" s="499" t="str">
        <f t="shared" si="174"/>
        <v/>
      </c>
      <c r="PLN1" s="499" t="str">
        <f t="shared" si="174"/>
        <v/>
      </c>
      <c r="PLO1" s="499" t="str">
        <f t="shared" si="174"/>
        <v/>
      </c>
      <c r="PLP1" s="499" t="str">
        <f t="shared" si="174"/>
        <v/>
      </c>
      <c r="PLQ1" s="499" t="str">
        <f t="shared" si="174"/>
        <v/>
      </c>
      <c r="PLR1" s="499" t="str">
        <f t="shared" si="174"/>
        <v/>
      </c>
      <c r="PLS1" s="499" t="str">
        <f t="shared" si="174"/>
        <v/>
      </c>
      <c r="PLT1" s="499" t="str">
        <f t="shared" si="174"/>
        <v/>
      </c>
      <c r="PLU1" s="499" t="str">
        <f t="shared" si="174"/>
        <v/>
      </c>
      <c r="PLV1" s="499" t="str">
        <f t="shared" si="174"/>
        <v/>
      </c>
      <c r="PLW1" s="499" t="str">
        <f t="shared" si="174"/>
        <v/>
      </c>
      <c r="PLX1" s="499" t="str">
        <f t="shared" si="174"/>
        <v/>
      </c>
      <c r="PLY1" s="499" t="str">
        <f t="shared" si="174"/>
        <v/>
      </c>
      <c r="PLZ1" s="499" t="str">
        <f t="shared" si="174"/>
        <v/>
      </c>
      <c r="PMA1" s="499" t="str">
        <f t="shared" si="174"/>
        <v/>
      </c>
      <c r="PMB1" s="499" t="str">
        <f t="shared" si="174"/>
        <v/>
      </c>
      <c r="PMC1" s="499" t="str">
        <f t="shared" si="174"/>
        <v/>
      </c>
      <c r="PMD1" s="499" t="str">
        <f t="shared" si="174"/>
        <v/>
      </c>
      <c r="PME1" s="499" t="str">
        <f t="shared" si="174"/>
        <v/>
      </c>
      <c r="PMF1" s="499" t="str">
        <f t="shared" si="174"/>
        <v/>
      </c>
      <c r="PMG1" s="499" t="str">
        <f t="shared" si="174"/>
        <v/>
      </c>
      <c r="PMH1" s="499" t="str">
        <f t="shared" si="174"/>
        <v/>
      </c>
      <c r="PMI1" s="499" t="str">
        <f t="shared" si="174"/>
        <v/>
      </c>
      <c r="PMJ1" s="499" t="str">
        <f t="shared" si="174"/>
        <v/>
      </c>
      <c r="PMK1" s="499" t="str">
        <f t="shared" si="174"/>
        <v/>
      </c>
      <c r="PML1" s="499" t="str">
        <f t="shared" si="174"/>
        <v/>
      </c>
      <c r="PMM1" s="499" t="str">
        <f t="shared" si="174"/>
        <v/>
      </c>
      <c r="PMN1" s="499" t="str">
        <f t="shared" si="174"/>
        <v/>
      </c>
      <c r="PMO1" s="499" t="str">
        <f t="shared" si="174"/>
        <v/>
      </c>
      <c r="PMP1" s="499" t="str">
        <f t="shared" si="174"/>
        <v/>
      </c>
      <c r="PMQ1" s="499" t="str">
        <f t="shared" ref="PMQ1:PPB1" si="175">IF(PMQ13^2*PMQ12=0,
"",
PMQ13^2*PMQ12)</f>
        <v/>
      </c>
      <c r="PMR1" s="499" t="str">
        <f t="shared" si="175"/>
        <v/>
      </c>
      <c r="PMS1" s="499" t="str">
        <f t="shared" si="175"/>
        <v/>
      </c>
      <c r="PMT1" s="499" t="str">
        <f t="shared" si="175"/>
        <v/>
      </c>
      <c r="PMU1" s="499" t="str">
        <f t="shared" si="175"/>
        <v/>
      </c>
      <c r="PMV1" s="499" t="str">
        <f t="shared" si="175"/>
        <v/>
      </c>
      <c r="PMW1" s="499" t="str">
        <f t="shared" si="175"/>
        <v/>
      </c>
      <c r="PMX1" s="499" t="str">
        <f t="shared" si="175"/>
        <v/>
      </c>
      <c r="PMY1" s="499" t="str">
        <f t="shared" si="175"/>
        <v/>
      </c>
      <c r="PMZ1" s="499" t="str">
        <f t="shared" si="175"/>
        <v/>
      </c>
      <c r="PNA1" s="499" t="str">
        <f t="shared" si="175"/>
        <v/>
      </c>
      <c r="PNB1" s="499" t="str">
        <f t="shared" si="175"/>
        <v/>
      </c>
      <c r="PNC1" s="499" t="str">
        <f t="shared" si="175"/>
        <v/>
      </c>
      <c r="PND1" s="499" t="str">
        <f t="shared" si="175"/>
        <v/>
      </c>
      <c r="PNE1" s="499" t="str">
        <f t="shared" si="175"/>
        <v/>
      </c>
      <c r="PNF1" s="499" t="str">
        <f t="shared" si="175"/>
        <v/>
      </c>
      <c r="PNG1" s="499" t="str">
        <f t="shared" si="175"/>
        <v/>
      </c>
      <c r="PNH1" s="499" t="str">
        <f t="shared" si="175"/>
        <v/>
      </c>
      <c r="PNI1" s="499" t="str">
        <f t="shared" si="175"/>
        <v/>
      </c>
      <c r="PNJ1" s="499" t="str">
        <f t="shared" si="175"/>
        <v/>
      </c>
      <c r="PNK1" s="499" t="str">
        <f t="shared" si="175"/>
        <v/>
      </c>
      <c r="PNL1" s="499" t="str">
        <f t="shared" si="175"/>
        <v/>
      </c>
      <c r="PNM1" s="499" t="str">
        <f t="shared" si="175"/>
        <v/>
      </c>
      <c r="PNN1" s="499" t="str">
        <f t="shared" si="175"/>
        <v/>
      </c>
      <c r="PNO1" s="499" t="str">
        <f t="shared" si="175"/>
        <v/>
      </c>
      <c r="PNP1" s="499" t="str">
        <f t="shared" si="175"/>
        <v/>
      </c>
      <c r="PNQ1" s="499" t="str">
        <f t="shared" si="175"/>
        <v/>
      </c>
      <c r="PNR1" s="499" t="str">
        <f t="shared" si="175"/>
        <v/>
      </c>
      <c r="PNS1" s="499" t="str">
        <f t="shared" si="175"/>
        <v/>
      </c>
      <c r="PNT1" s="499" t="str">
        <f t="shared" si="175"/>
        <v/>
      </c>
      <c r="PNU1" s="499" t="str">
        <f t="shared" si="175"/>
        <v/>
      </c>
      <c r="PNV1" s="499" t="str">
        <f t="shared" si="175"/>
        <v/>
      </c>
      <c r="PNW1" s="499" t="str">
        <f t="shared" si="175"/>
        <v/>
      </c>
      <c r="PNX1" s="499" t="str">
        <f t="shared" si="175"/>
        <v/>
      </c>
      <c r="PNY1" s="499" t="str">
        <f t="shared" si="175"/>
        <v/>
      </c>
      <c r="PNZ1" s="499" t="str">
        <f t="shared" si="175"/>
        <v/>
      </c>
      <c r="POA1" s="499" t="str">
        <f t="shared" si="175"/>
        <v/>
      </c>
      <c r="POB1" s="499" t="str">
        <f t="shared" si="175"/>
        <v/>
      </c>
      <c r="POC1" s="499" t="str">
        <f t="shared" si="175"/>
        <v/>
      </c>
      <c r="POD1" s="499" t="str">
        <f t="shared" si="175"/>
        <v/>
      </c>
      <c r="POE1" s="499" t="str">
        <f t="shared" si="175"/>
        <v/>
      </c>
      <c r="POF1" s="499" t="str">
        <f t="shared" si="175"/>
        <v/>
      </c>
      <c r="POG1" s="499" t="str">
        <f t="shared" si="175"/>
        <v/>
      </c>
      <c r="POH1" s="499" t="str">
        <f t="shared" si="175"/>
        <v/>
      </c>
      <c r="POI1" s="499" t="str">
        <f t="shared" si="175"/>
        <v/>
      </c>
      <c r="POJ1" s="499" t="str">
        <f t="shared" si="175"/>
        <v/>
      </c>
      <c r="POK1" s="499" t="str">
        <f t="shared" si="175"/>
        <v/>
      </c>
      <c r="POL1" s="499" t="str">
        <f t="shared" si="175"/>
        <v/>
      </c>
      <c r="POM1" s="499" t="str">
        <f t="shared" si="175"/>
        <v/>
      </c>
      <c r="PON1" s="499" t="str">
        <f t="shared" si="175"/>
        <v/>
      </c>
      <c r="POO1" s="499" t="str">
        <f t="shared" si="175"/>
        <v/>
      </c>
      <c r="POP1" s="499" t="str">
        <f t="shared" si="175"/>
        <v/>
      </c>
      <c r="POQ1" s="499" t="str">
        <f t="shared" si="175"/>
        <v/>
      </c>
      <c r="POR1" s="499" t="str">
        <f t="shared" si="175"/>
        <v/>
      </c>
      <c r="POS1" s="499" t="str">
        <f t="shared" si="175"/>
        <v/>
      </c>
      <c r="POT1" s="499" t="str">
        <f t="shared" si="175"/>
        <v/>
      </c>
      <c r="POU1" s="499" t="str">
        <f t="shared" si="175"/>
        <v/>
      </c>
      <c r="POV1" s="499" t="str">
        <f t="shared" si="175"/>
        <v/>
      </c>
      <c r="POW1" s="499" t="str">
        <f t="shared" si="175"/>
        <v/>
      </c>
      <c r="POX1" s="499" t="str">
        <f t="shared" si="175"/>
        <v/>
      </c>
      <c r="POY1" s="499" t="str">
        <f t="shared" si="175"/>
        <v/>
      </c>
      <c r="POZ1" s="499" t="str">
        <f t="shared" si="175"/>
        <v/>
      </c>
      <c r="PPA1" s="499" t="str">
        <f t="shared" si="175"/>
        <v/>
      </c>
      <c r="PPB1" s="499" t="str">
        <f t="shared" si="175"/>
        <v/>
      </c>
      <c r="PPC1" s="499" t="str">
        <f t="shared" ref="PPC1:PRN1" si="176">IF(PPC13^2*PPC12=0,
"",
PPC13^2*PPC12)</f>
        <v/>
      </c>
      <c r="PPD1" s="499" t="str">
        <f t="shared" si="176"/>
        <v/>
      </c>
      <c r="PPE1" s="499" t="str">
        <f t="shared" si="176"/>
        <v/>
      </c>
      <c r="PPF1" s="499" t="str">
        <f t="shared" si="176"/>
        <v/>
      </c>
      <c r="PPG1" s="499" t="str">
        <f t="shared" si="176"/>
        <v/>
      </c>
      <c r="PPH1" s="499" t="str">
        <f t="shared" si="176"/>
        <v/>
      </c>
      <c r="PPI1" s="499" t="str">
        <f t="shared" si="176"/>
        <v/>
      </c>
      <c r="PPJ1" s="499" t="str">
        <f t="shared" si="176"/>
        <v/>
      </c>
      <c r="PPK1" s="499" t="str">
        <f t="shared" si="176"/>
        <v/>
      </c>
      <c r="PPL1" s="499" t="str">
        <f t="shared" si="176"/>
        <v/>
      </c>
      <c r="PPM1" s="499" t="str">
        <f t="shared" si="176"/>
        <v/>
      </c>
      <c r="PPN1" s="499" t="str">
        <f t="shared" si="176"/>
        <v/>
      </c>
      <c r="PPO1" s="499" t="str">
        <f t="shared" si="176"/>
        <v/>
      </c>
      <c r="PPP1" s="499" t="str">
        <f t="shared" si="176"/>
        <v/>
      </c>
      <c r="PPQ1" s="499" t="str">
        <f t="shared" si="176"/>
        <v/>
      </c>
      <c r="PPR1" s="499" t="str">
        <f t="shared" si="176"/>
        <v/>
      </c>
      <c r="PPS1" s="499" t="str">
        <f t="shared" si="176"/>
        <v/>
      </c>
      <c r="PPT1" s="499" t="str">
        <f t="shared" si="176"/>
        <v/>
      </c>
      <c r="PPU1" s="499" t="str">
        <f t="shared" si="176"/>
        <v/>
      </c>
      <c r="PPV1" s="499" t="str">
        <f t="shared" si="176"/>
        <v/>
      </c>
      <c r="PPW1" s="499" t="str">
        <f t="shared" si="176"/>
        <v/>
      </c>
      <c r="PPX1" s="499" t="str">
        <f t="shared" si="176"/>
        <v/>
      </c>
      <c r="PPY1" s="499" t="str">
        <f t="shared" si="176"/>
        <v/>
      </c>
      <c r="PPZ1" s="499" t="str">
        <f t="shared" si="176"/>
        <v/>
      </c>
      <c r="PQA1" s="499" t="str">
        <f t="shared" si="176"/>
        <v/>
      </c>
      <c r="PQB1" s="499" t="str">
        <f t="shared" si="176"/>
        <v/>
      </c>
      <c r="PQC1" s="499" t="str">
        <f t="shared" si="176"/>
        <v/>
      </c>
      <c r="PQD1" s="499" t="str">
        <f t="shared" si="176"/>
        <v/>
      </c>
      <c r="PQE1" s="499" t="str">
        <f t="shared" si="176"/>
        <v/>
      </c>
      <c r="PQF1" s="499" t="str">
        <f t="shared" si="176"/>
        <v/>
      </c>
      <c r="PQG1" s="499" t="str">
        <f t="shared" si="176"/>
        <v/>
      </c>
      <c r="PQH1" s="499" t="str">
        <f t="shared" si="176"/>
        <v/>
      </c>
      <c r="PQI1" s="499" t="str">
        <f t="shared" si="176"/>
        <v/>
      </c>
      <c r="PQJ1" s="499" t="str">
        <f t="shared" si="176"/>
        <v/>
      </c>
      <c r="PQK1" s="499" t="str">
        <f t="shared" si="176"/>
        <v/>
      </c>
      <c r="PQL1" s="499" t="str">
        <f t="shared" si="176"/>
        <v/>
      </c>
      <c r="PQM1" s="499" t="str">
        <f t="shared" si="176"/>
        <v/>
      </c>
      <c r="PQN1" s="499" t="str">
        <f t="shared" si="176"/>
        <v/>
      </c>
      <c r="PQO1" s="499" t="str">
        <f t="shared" si="176"/>
        <v/>
      </c>
      <c r="PQP1" s="499" t="str">
        <f t="shared" si="176"/>
        <v/>
      </c>
      <c r="PQQ1" s="499" t="str">
        <f t="shared" si="176"/>
        <v/>
      </c>
      <c r="PQR1" s="499" t="str">
        <f t="shared" si="176"/>
        <v/>
      </c>
      <c r="PQS1" s="499" t="str">
        <f t="shared" si="176"/>
        <v/>
      </c>
      <c r="PQT1" s="499" t="str">
        <f t="shared" si="176"/>
        <v/>
      </c>
      <c r="PQU1" s="499" t="str">
        <f t="shared" si="176"/>
        <v/>
      </c>
      <c r="PQV1" s="499" t="str">
        <f t="shared" si="176"/>
        <v/>
      </c>
      <c r="PQW1" s="499" t="str">
        <f t="shared" si="176"/>
        <v/>
      </c>
      <c r="PQX1" s="499" t="str">
        <f t="shared" si="176"/>
        <v/>
      </c>
      <c r="PQY1" s="499" t="str">
        <f t="shared" si="176"/>
        <v/>
      </c>
      <c r="PQZ1" s="499" t="str">
        <f t="shared" si="176"/>
        <v/>
      </c>
      <c r="PRA1" s="499" t="str">
        <f t="shared" si="176"/>
        <v/>
      </c>
      <c r="PRB1" s="499" t="str">
        <f t="shared" si="176"/>
        <v/>
      </c>
      <c r="PRC1" s="499" t="str">
        <f t="shared" si="176"/>
        <v/>
      </c>
      <c r="PRD1" s="499" t="str">
        <f t="shared" si="176"/>
        <v/>
      </c>
      <c r="PRE1" s="499" t="str">
        <f t="shared" si="176"/>
        <v/>
      </c>
      <c r="PRF1" s="499" t="str">
        <f t="shared" si="176"/>
        <v/>
      </c>
      <c r="PRG1" s="499" t="str">
        <f t="shared" si="176"/>
        <v/>
      </c>
      <c r="PRH1" s="499" t="str">
        <f t="shared" si="176"/>
        <v/>
      </c>
      <c r="PRI1" s="499" t="str">
        <f t="shared" si="176"/>
        <v/>
      </c>
      <c r="PRJ1" s="499" t="str">
        <f t="shared" si="176"/>
        <v/>
      </c>
      <c r="PRK1" s="499" t="str">
        <f t="shared" si="176"/>
        <v/>
      </c>
      <c r="PRL1" s="499" t="str">
        <f t="shared" si="176"/>
        <v/>
      </c>
      <c r="PRM1" s="499" t="str">
        <f t="shared" si="176"/>
        <v/>
      </c>
      <c r="PRN1" s="499" t="str">
        <f t="shared" si="176"/>
        <v/>
      </c>
      <c r="PRO1" s="499" t="str">
        <f t="shared" ref="PRO1:PTZ1" si="177">IF(PRO13^2*PRO12=0,
"",
PRO13^2*PRO12)</f>
        <v/>
      </c>
      <c r="PRP1" s="499" t="str">
        <f t="shared" si="177"/>
        <v/>
      </c>
      <c r="PRQ1" s="499" t="str">
        <f t="shared" si="177"/>
        <v/>
      </c>
      <c r="PRR1" s="499" t="str">
        <f t="shared" si="177"/>
        <v/>
      </c>
      <c r="PRS1" s="499" t="str">
        <f t="shared" si="177"/>
        <v/>
      </c>
      <c r="PRT1" s="499" t="str">
        <f t="shared" si="177"/>
        <v/>
      </c>
      <c r="PRU1" s="499" t="str">
        <f t="shared" si="177"/>
        <v/>
      </c>
      <c r="PRV1" s="499" t="str">
        <f t="shared" si="177"/>
        <v/>
      </c>
      <c r="PRW1" s="499" t="str">
        <f t="shared" si="177"/>
        <v/>
      </c>
      <c r="PRX1" s="499" t="str">
        <f t="shared" si="177"/>
        <v/>
      </c>
      <c r="PRY1" s="499" t="str">
        <f t="shared" si="177"/>
        <v/>
      </c>
      <c r="PRZ1" s="499" t="str">
        <f t="shared" si="177"/>
        <v/>
      </c>
      <c r="PSA1" s="499" t="str">
        <f t="shared" si="177"/>
        <v/>
      </c>
      <c r="PSB1" s="499" t="str">
        <f t="shared" si="177"/>
        <v/>
      </c>
      <c r="PSC1" s="499" t="str">
        <f t="shared" si="177"/>
        <v/>
      </c>
      <c r="PSD1" s="499" t="str">
        <f t="shared" si="177"/>
        <v/>
      </c>
      <c r="PSE1" s="499" t="str">
        <f t="shared" si="177"/>
        <v/>
      </c>
      <c r="PSF1" s="499" t="str">
        <f t="shared" si="177"/>
        <v/>
      </c>
      <c r="PSG1" s="499" t="str">
        <f t="shared" si="177"/>
        <v/>
      </c>
      <c r="PSH1" s="499" t="str">
        <f t="shared" si="177"/>
        <v/>
      </c>
      <c r="PSI1" s="499" t="str">
        <f t="shared" si="177"/>
        <v/>
      </c>
      <c r="PSJ1" s="499" t="str">
        <f t="shared" si="177"/>
        <v/>
      </c>
      <c r="PSK1" s="499" t="str">
        <f t="shared" si="177"/>
        <v/>
      </c>
      <c r="PSL1" s="499" t="str">
        <f t="shared" si="177"/>
        <v/>
      </c>
      <c r="PSM1" s="499" t="str">
        <f t="shared" si="177"/>
        <v/>
      </c>
      <c r="PSN1" s="499" t="str">
        <f t="shared" si="177"/>
        <v/>
      </c>
      <c r="PSO1" s="499" t="str">
        <f t="shared" si="177"/>
        <v/>
      </c>
      <c r="PSP1" s="499" t="str">
        <f t="shared" si="177"/>
        <v/>
      </c>
      <c r="PSQ1" s="499" t="str">
        <f t="shared" si="177"/>
        <v/>
      </c>
      <c r="PSR1" s="499" t="str">
        <f t="shared" si="177"/>
        <v/>
      </c>
      <c r="PSS1" s="499" t="str">
        <f t="shared" si="177"/>
        <v/>
      </c>
      <c r="PST1" s="499" t="str">
        <f t="shared" si="177"/>
        <v/>
      </c>
      <c r="PSU1" s="499" t="str">
        <f t="shared" si="177"/>
        <v/>
      </c>
      <c r="PSV1" s="499" t="str">
        <f t="shared" si="177"/>
        <v/>
      </c>
      <c r="PSW1" s="499" t="str">
        <f t="shared" si="177"/>
        <v/>
      </c>
      <c r="PSX1" s="499" t="str">
        <f t="shared" si="177"/>
        <v/>
      </c>
      <c r="PSY1" s="499" t="str">
        <f t="shared" si="177"/>
        <v/>
      </c>
      <c r="PSZ1" s="499" t="str">
        <f t="shared" si="177"/>
        <v/>
      </c>
      <c r="PTA1" s="499" t="str">
        <f t="shared" si="177"/>
        <v/>
      </c>
      <c r="PTB1" s="499" t="str">
        <f t="shared" si="177"/>
        <v/>
      </c>
      <c r="PTC1" s="499" t="str">
        <f t="shared" si="177"/>
        <v/>
      </c>
      <c r="PTD1" s="499" t="str">
        <f t="shared" si="177"/>
        <v/>
      </c>
      <c r="PTE1" s="499" t="str">
        <f t="shared" si="177"/>
        <v/>
      </c>
      <c r="PTF1" s="499" t="str">
        <f t="shared" si="177"/>
        <v/>
      </c>
      <c r="PTG1" s="499" t="str">
        <f t="shared" si="177"/>
        <v/>
      </c>
      <c r="PTH1" s="499" t="str">
        <f t="shared" si="177"/>
        <v/>
      </c>
      <c r="PTI1" s="499" t="str">
        <f t="shared" si="177"/>
        <v/>
      </c>
      <c r="PTJ1" s="499" t="str">
        <f t="shared" si="177"/>
        <v/>
      </c>
      <c r="PTK1" s="499" t="str">
        <f t="shared" si="177"/>
        <v/>
      </c>
      <c r="PTL1" s="499" t="str">
        <f t="shared" si="177"/>
        <v/>
      </c>
      <c r="PTM1" s="499" t="str">
        <f t="shared" si="177"/>
        <v/>
      </c>
      <c r="PTN1" s="499" t="str">
        <f t="shared" si="177"/>
        <v/>
      </c>
      <c r="PTO1" s="499" t="str">
        <f t="shared" si="177"/>
        <v/>
      </c>
      <c r="PTP1" s="499" t="str">
        <f t="shared" si="177"/>
        <v/>
      </c>
      <c r="PTQ1" s="499" t="str">
        <f t="shared" si="177"/>
        <v/>
      </c>
      <c r="PTR1" s="499" t="str">
        <f t="shared" si="177"/>
        <v/>
      </c>
      <c r="PTS1" s="499" t="str">
        <f t="shared" si="177"/>
        <v/>
      </c>
      <c r="PTT1" s="499" t="str">
        <f t="shared" si="177"/>
        <v/>
      </c>
      <c r="PTU1" s="499" t="str">
        <f t="shared" si="177"/>
        <v/>
      </c>
      <c r="PTV1" s="499" t="str">
        <f t="shared" si="177"/>
        <v/>
      </c>
      <c r="PTW1" s="499" t="str">
        <f t="shared" si="177"/>
        <v/>
      </c>
      <c r="PTX1" s="499" t="str">
        <f t="shared" si="177"/>
        <v/>
      </c>
      <c r="PTY1" s="499" t="str">
        <f t="shared" si="177"/>
        <v/>
      </c>
      <c r="PTZ1" s="499" t="str">
        <f t="shared" si="177"/>
        <v/>
      </c>
      <c r="PUA1" s="499" t="str">
        <f t="shared" ref="PUA1:PWL1" si="178">IF(PUA13^2*PUA12=0,
"",
PUA13^2*PUA12)</f>
        <v/>
      </c>
      <c r="PUB1" s="499" t="str">
        <f t="shared" si="178"/>
        <v/>
      </c>
      <c r="PUC1" s="499" t="str">
        <f t="shared" si="178"/>
        <v/>
      </c>
      <c r="PUD1" s="499" t="str">
        <f t="shared" si="178"/>
        <v/>
      </c>
      <c r="PUE1" s="499" t="str">
        <f t="shared" si="178"/>
        <v/>
      </c>
      <c r="PUF1" s="499" t="str">
        <f t="shared" si="178"/>
        <v/>
      </c>
      <c r="PUG1" s="499" t="str">
        <f t="shared" si="178"/>
        <v/>
      </c>
      <c r="PUH1" s="499" t="str">
        <f t="shared" si="178"/>
        <v/>
      </c>
      <c r="PUI1" s="499" t="str">
        <f t="shared" si="178"/>
        <v/>
      </c>
      <c r="PUJ1" s="499" t="str">
        <f t="shared" si="178"/>
        <v/>
      </c>
      <c r="PUK1" s="499" t="str">
        <f t="shared" si="178"/>
        <v/>
      </c>
      <c r="PUL1" s="499" t="str">
        <f t="shared" si="178"/>
        <v/>
      </c>
      <c r="PUM1" s="499" t="str">
        <f t="shared" si="178"/>
        <v/>
      </c>
      <c r="PUN1" s="499" t="str">
        <f t="shared" si="178"/>
        <v/>
      </c>
      <c r="PUO1" s="499" t="str">
        <f t="shared" si="178"/>
        <v/>
      </c>
      <c r="PUP1" s="499" t="str">
        <f t="shared" si="178"/>
        <v/>
      </c>
      <c r="PUQ1" s="499" t="str">
        <f t="shared" si="178"/>
        <v/>
      </c>
      <c r="PUR1" s="499" t="str">
        <f t="shared" si="178"/>
        <v/>
      </c>
      <c r="PUS1" s="499" t="str">
        <f t="shared" si="178"/>
        <v/>
      </c>
      <c r="PUT1" s="499" t="str">
        <f t="shared" si="178"/>
        <v/>
      </c>
      <c r="PUU1" s="499" t="str">
        <f t="shared" si="178"/>
        <v/>
      </c>
      <c r="PUV1" s="499" t="str">
        <f t="shared" si="178"/>
        <v/>
      </c>
      <c r="PUW1" s="499" t="str">
        <f t="shared" si="178"/>
        <v/>
      </c>
      <c r="PUX1" s="499" t="str">
        <f t="shared" si="178"/>
        <v/>
      </c>
      <c r="PUY1" s="499" t="str">
        <f t="shared" si="178"/>
        <v/>
      </c>
      <c r="PUZ1" s="499" t="str">
        <f t="shared" si="178"/>
        <v/>
      </c>
      <c r="PVA1" s="499" t="str">
        <f t="shared" si="178"/>
        <v/>
      </c>
      <c r="PVB1" s="499" t="str">
        <f t="shared" si="178"/>
        <v/>
      </c>
      <c r="PVC1" s="499" t="str">
        <f t="shared" si="178"/>
        <v/>
      </c>
      <c r="PVD1" s="499" t="str">
        <f t="shared" si="178"/>
        <v/>
      </c>
      <c r="PVE1" s="499" t="str">
        <f t="shared" si="178"/>
        <v/>
      </c>
      <c r="PVF1" s="499" t="str">
        <f t="shared" si="178"/>
        <v/>
      </c>
      <c r="PVG1" s="499" t="str">
        <f t="shared" si="178"/>
        <v/>
      </c>
      <c r="PVH1" s="499" t="str">
        <f t="shared" si="178"/>
        <v/>
      </c>
      <c r="PVI1" s="499" t="str">
        <f t="shared" si="178"/>
        <v/>
      </c>
      <c r="PVJ1" s="499" t="str">
        <f t="shared" si="178"/>
        <v/>
      </c>
      <c r="PVK1" s="499" t="str">
        <f t="shared" si="178"/>
        <v/>
      </c>
      <c r="PVL1" s="499" t="str">
        <f t="shared" si="178"/>
        <v/>
      </c>
      <c r="PVM1" s="499" t="str">
        <f t="shared" si="178"/>
        <v/>
      </c>
      <c r="PVN1" s="499" t="str">
        <f t="shared" si="178"/>
        <v/>
      </c>
      <c r="PVO1" s="499" t="str">
        <f t="shared" si="178"/>
        <v/>
      </c>
      <c r="PVP1" s="499" t="str">
        <f t="shared" si="178"/>
        <v/>
      </c>
      <c r="PVQ1" s="499" t="str">
        <f t="shared" si="178"/>
        <v/>
      </c>
      <c r="PVR1" s="499" t="str">
        <f t="shared" si="178"/>
        <v/>
      </c>
      <c r="PVS1" s="499" t="str">
        <f t="shared" si="178"/>
        <v/>
      </c>
      <c r="PVT1" s="499" t="str">
        <f t="shared" si="178"/>
        <v/>
      </c>
      <c r="PVU1" s="499" t="str">
        <f t="shared" si="178"/>
        <v/>
      </c>
      <c r="PVV1" s="499" t="str">
        <f t="shared" si="178"/>
        <v/>
      </c>
      <c r="PVW1" s="499" t="str">
        <f t="shared" si="178"/>
        <v/>
      </c>
      <c r="PVX1" s="499" t="str">
        <f t="shared" si="178"/>
        <v/>
      </c>
      <c r="PVY1" s="499" t="str">
        <f t="shared" si="178"/>
        <v/>
      </c>
      <c r="PVZ1" s="499" t="str">
        <f t="shared" si="178"/>
        <v/>
      </c>
      <c r="PWA1" s="499" t="str">
        <f t="shared" si="178"/>
        <v/>
      </c>
      <c r="PWB1" s="499" t="str">
        <f t="shared" si="178"/>
        <v/>
      </c>
      <c r="PWC1" s="499" t="str">
        <f t="shared" si="178"/>
        <v/>
      </c>
      <c r="PWD1" s="499" t="str">
        <f t="shared" si="178"/>
        <v/>
      </c>
      <c r="PWE1" s="499" t="str">
        <f t="shared" si="178"/>
        <v/>
      </c>
      <c r="PWF1" s="499" t="str">
        <f t="shared" si="178"/>
        <v/>
      </c>
      <c r="PWG1" s="499" t="str">
        <f t="shared" si="178"/>
        <v/>
      </c>
      <c r="PWH1" s="499" t="str">
        <f t="shared" si="178"/>
        <v/>
      </c>
      <c r="PWI1" s="499" t="str">
        <f t="shared" si="178"/>
        <v/>
      </c>
      <c r="PWJ1" s="499" t="str">
        <f t="shared" si="178"/>
        <v/>
      </c>
      <c r="PWK1" s="499" t="str">
        <f t="shared" si="178"/>
        <v/>
      </c>
      <c r="PWL1" s="499" t="str">
        <f t="shared" si="178"/>
        <v/>
      </c>
      <c r="PWM1" s="499" t="str">
        <f t="shared" ref="PWM1:PYX1" si="179">IF(PWM13^2*PWM12=0,
"",
PWM13^2*PWM12)</f>
        <v/>
      </c>
      <c r="PWN1" s="499" t="str">
        <f t="shared" si="179"/>
        <v/>
      </c>
      <c r="PWO1" s="499" t="str">
        <f t="shared" si="179"/>
        <v/>
      </c>
      <c r="PWP1" s="499" t="str">
        <f t="shared" si="179"/>
        <v/>
      </c>
      <c r="PWQ1" s="499" t="str">
        <f t="shared" si="179"/>
        <v/>
      </c>
      <c r="PWR1" s="499" t="str">
        <f t="shared" si="179"/>
        <v/>
      </c>
      <c r="PWS1" s="499" t="str">
        <f t="shared" si="179"/>
        <v/>
      </c>
      <c r="PWT1" s="499" t="str">
        <f t="shared" si="179"/>
        <v/>
      </c>
      <c r="PWU1" s="499" t="str">
        <f t="shared" si="179"/>
        <v/>
      </c>
      <c r="PWV1" s="499" t="str">
        <f t="shared" si="179"/>
        <v/>
      </c>
      <c r="PWW1" s="499" t="str">
        <f t="shared" si="179"/>
        <v/>
      </c>
      <c r="PWX1" s="499" t="str">
        <f t="shared" si="179"/>
        <v/>
      </c>
      <c r="PWY1" s="499" t="str">
        <f t="shared" si="179"/>
        <v/>
      </c>
      <c r="PWZ1" s="499" t="str">
        <f t="shared" si="179"/>
        <v/>
      </c>
      <c r="PXA1" s="499" t="str">
        <f t="shared" si="179"/>
        <v/>
      </c>
      <c r="PXB1" s="499" t="str">
        <f t="shared" si="179"/>
        <v/>
      </c>
      <c r="PXC1" s="499" t="str">
        <f t="shared" si="179"/>
        <v/>
      </c>
      <c r="PXD1" s="499" t="str">
        <f t="shared" si="179"/>
        <v/>
      </c>
      <c r="PXE1" s="499" t="str">
        <f t="shared" si="179"/>
        <v/>
      </c>
      <c r="PXF1" s="499" t="str">
        <f t="shared" si="179"/>
        <v/>
      </c>
      <c r="PXG1" s="499" t="str">
        <f t="shared" si="179"/>
        <v/>
      </c>
      <c r="PXH1" s="499" t="str">
        <f t="shared" si="179"/>
        <v/>
      </c>
      <c r="PXI1" s="499" t="str">
        <f t="shared" si="179"/>
        <v/>
      </c>
      <c r="PXJ1" s="499" t="str">
        <f t="shared" si="179"/>
        <v/>
      </c>
      <c r="PXK1" s="499" t="str">
        <f t="shared" si="179"/>
        <v/>
      </c>
      <c r="PXL1" s="499" t="str">
        <f t="shared" si="179"/>
        <v/>
      </c>
      <c r="PXM1" s="499" t="str">
        <f t="shared" si="179"/>
        <v/>
      </c>
      <c r="PXN1" s="499" t="str">
        <f t="shared" si="179"/>
        <v/>
      </c>
      <c r="PXO1" s="499" t="str">
        <f t="shared" si="179"/>
        <v/>
      </c>
      <c r="PXP1" s="499" t="str">
        <f t="shared" si="179"/>
        <v/>
      </c>
      <c r="PXQ1" s="499" t="str">
        <f t="shared" si="179"/>
        <v/>
      </c>
      <c r="PXR1" s="499" t="str">
        <f t="shared" si="179"/>
        <v/>
      </c>
      <c r="PXS1" s="499" t="str">
        <f t="shared" si="179"/>
        <v/>
      </c>
      <c r="PXT1" s="499" t="str">
        <f t="shared" si="179"/>
        <v/>
      </c>
      <c r="PXU1" s="499" t="str">
        <f t="shared" si="179"/>
        <v/>
      </c>
      <c r="PXV1" s="499" t="str">
        <f t="shared" si="179"/>
        <v/>
      </c>
      <c r="PXW1" s="499" t="str">
        <f t="shared" si="179"/>
        <v/>
      </c>
      <c r="PXX1" s="499" t="str">
        <f t="shared" si="179"/>
        <v/>
      </c>
      <c r="PXY1" s="499" t="str">
        <f t="shared" si="179"/>
        <v/>
      </c>
      <c r="PXZ1" s="499" t="str">
        <f t="shared" si="179"/>
        <v/>
      </c>
      <c r="PYA1" s="499" t="str">
        <f t="shared" si="179"/>
        <v/>
      </c>
      <c r="PYB1" s="499" t="str">
        <f t="shared" si="179"/>
        <v/>
      </c>
      <c r="PYC1" s="499" t="str">
        <f t="shared" si="179"/>
        <v/>
      </c>
      <c r="PYD1" s="499" t="str">
        <f t="shared" si="179"/>
        <v/>
      </c>
      <c r="PYE1" s="499" t="str">
        <f t="shared" si="179"/>
        <v/>
      </c>
      <c r="PYF1" s="499" t="str">
        <f t="shared" si="179"/>
        <v/>
      </c>
      <c r="PYG1" s="499" t="str">
        <f t="shared" si="179"/>
        <v/>
      </c>
      <c r="PYH1" s="499" t="str">
        <f t="shared" si="179"/>
        <v/>
      </c>
      <c r="PYI1" s="499" t="str">
        <f t="shared" si="179"/>
        <v/>
      </c>
      <c r="PYJ1" s="499" t="str">
        <f t="shared" si="179"/>
        <v/>
      </c>
      <c r="PYK1" s="499" t="str">
        <f t="shared" si="179"/>
        <v/>
      </c>
      <c r="PYL1" s="499" t="str">
        <f t="shared" si="179"/>
        <v/>
      </c>
      <c r="PYM1" s="499" t="str">
        <f t="shared" si="179"/>
        <v/>
      </c>
      <c r="PYN1" s="499" t="str">
        <f t="shared" si="179"/>
        <v/>
      </c>
      <c r="PYO1" s="499" t="str">
        <f t="shared" si="179"/>
        <v/>
      </c>
      <c r="PYP1" s="499" t="str">
        <f t="shared" si="179"/>
        <v/>
      </c>
      <c r="PYQ1" s="499" t="str">
        <f t="shared" si="179"/>
        <v/>
      </c>
      <c r="PYR1" s="499" t="str">
        <f t="shared" si="179"/>
        <v/>
      </c>
      <c r="PYS1" s="499" t="str">
        <f t="shared" si="179"/>
        <v/>
      </c>
      <c r="PYT1" s="499" t="str">
        <f t="shared" si="179"/>
        <v/>
      </c>
      <c r="PYU1" s="499" t="str">
        <f t="shared" si="179"/>
        <v/>
      </c>
      <c r="PYV1" s="499" t="str">
        <f t="shared" si="179"/>
        <v/>
      </c>
      <c r="PYW1" s="499" t="str">
        <f t="shared" si="179"/>
        <v/>
      </c>
      <c r="PYX1" s="499" t="str">
        <f t="shared" si="179"/>
        <v/>
      </c>
      <c r="PYY1" s="499" t="str">
        <f t="shared" ref="PYY1:QBJ1" si="180">IF(PYY13^2*PYY12=0,
"",
PYY13^2*PYY12)</f>
        <v/>
      </c>
      <c r="PYZ1" s="499" t="str">
        <f t="shared" si="180"/>
        <v/>
      </c>
      <c r="PZA1" s="499" t="str">
        <f t="shared" si="180"/>
        <v/>
      </c>
      <c r="PZB1" s="499" t="str">
        <f t="shared" si="180"/>
        <v/>
      </c>
      <c r="PZC1" s="499" t="str">
        <f t="shared" si="180"/>
        <v/>
      </c>
      <c r="PZD1" s="499" t="str">
        <f t="shared" si="180"/>
        <v/>
      </c>
      <c r="PZE1" s="499" t="str">
        <f t="shared" si="180"/>
        <v/>
      </c>
      <c r="PZF1" s="499" t="str">
        <f t="shared" si="180"/>
        <v/>
      </c>
      <c r="PZG1" s="499" t="str">
        <f t="shared" si="180"/>
        <v/>
      </c>
      <c r="PZH1" s="499" t="str">
        <f t="shared" si="180"/>
        <v/>
      </c>
      <c r="PZI1" s="499" t="str">
        <f t="shared" si="180"/>
        <v/>
      </c>
      <c r="PZJ1" s="499" t="str">
        <f t="shared" si="180"/>
        <v/>
      </c>
      <c r="PZK1" s="499" t="str">
        <f t="shared" si="180"/>
        <v/>
      </c>
      <c r="PZL1" s="499" t="str">
        <f t="shared" si="180"/>
        <v/>
      </c>
      <c r="PZM1" s="499" t="str">
        <f t="shared" si="180"/>
        <v/>
      </c>
      <c r="PZN1" s="499" t="str">
        <f t="shared" si="180"/>
        <v/>
      </c>
      <c r="PZO1" s="499" t="str">
        <f t="shared" si="180"/>
        <v/>
      </c>
      <c r="PZP1" s="499" t="str">
        <f t="shared" si="180"/>
        <v/>
      </c>
      <c r="PZQ1" s="499" t="str">
        <f t="shared" si="180"/>
        <v/>
      </c>
      <c r="PZR1" s="499" t="str">
        <f t="shared" si="180"/>
        <v/>
      </c>
      <c r="PZS1" s="499" t="str">
        <f t="shared" si="180"/>
        <v/>
      </c>
      <c r="PZT1" s="499" t="str">
        <f t="shared" si="180"/>
        <v/>
      </c>
      <c r="PZU1" s="499" t="str">
        <f t="shared" si="180"/>
        <v/>
      </c>
      <c r="PZV1" s="499" t="str">
        <f t="shared" si="180"/>
        <v/>
      </c>
      <c r="PZW1" s="499" t="str">
        <f t="shared" si="180"/>
        <v/>
      </c>
      <c r="PZX1" s="499" t="str">
        <f t="shared" si="180"/>
        <v/>
      </c>
      <c r="PZY1" s="499" t="str">
        <f t="shared" si="180"/>
        <v/>
      </c>
      <c r="PZZ1" s="499" t="str">
        <f t="shared" si="180"/>
        <v/>
      </c>
      <c r="QAA1" s="499" t="str">
        <f t="shared" si="180"/>
        <v/>
      </c>
      <c r="QAB1" s="499" t="str">
        <f t="shared" si="180"/>
        <v/>
      </c>
      <c r="QAC1" s="499" t="str">
        <f t="shared" si="180"/>
        <v/>
      </c>
      <c r="QAD1" s="499" t="str">
        <f t="shared" si="180"/>
        <v/>
      </c>
      <c r="QAE1" s="499" t="str">
        <f t="shared" si="180"/>
        <v/>
      </c>
      <c r="QAF1" s="499" t="str">
        <f t="shared" si="180"/>
        <v/>
      </c>
      <c r="QAG1" s="499" t="str">
        <f t="shared" si="180"/>
        <v/>
      </c>
      <c r="QAH1" s="499" t="str">
        <f t="shared" si="180"/>
        <v/>
      </c>
      <c r="QAI1" s="499" t="str">
        <f t="shared" si="180"/>
        <v/>
      </c>
      <c r="QAJ1" s="499" t="str">
        <f t="shared" si="180"/>
        <v/>
      </c>
      <c r="QAK1" s="499" t="str">
        <f t="shared" si="180"/>
        <v/>
      </c>
      <c r="QAL1" s="499" t="str">
        <f t="shared" si="180"/>
        <v/>
      </c>
      <c r="QAM1" s="499" t="str">
        <f t="shared" si="180"/>
        <v/>
      </c>
      <c r="QAN1" s="499" t="str">
        <f t="shared" si="180"/>
        <v/>
      </c>
      <c r="QAO1" s="499" t="str">
        <f t="shared" si="180"/>
        <v/>
      </c>
      <c r="QAP1" s="499" t="str">
        <f t="shared" si="180"/>
        <v/>
      </c>
      <c r="QAQ1" s="499" t="str">
        <f t="shared" si="180"/>
        <v/>
      </c>
      <c r="QAR1" s="499" t="str">
        <f t="shared" si="180"/>
        <v/>
      </c>
      <c r="QAS1" s="499" t="str">
        <f t="shared" si="180"/>
        <v/>
      </c>
      <c r="QAT1" s="499" t="str">
        <f t="shared" si="180"/>
        <v/>
      </c>
      <c r="QAU1" s="499" t="str">
        <f t="shared" si="180"/>
        <v/>
      </c>
      <c r="QAV1" s="499" t="str">
        <f t="shared" si="180"/>
        <v/>
      </c>
      <c r="QAW1" s="499" t="str">
        <f t="shared" si="180"/>
        <v/>
      </c>
      <c r="QAX1" s="499" t="str">
        <f t="shared" si="180"/>
        <v/>
      </c>
      <c r="QAY1" s="499" t="str">
        <f t="shared" si="180"/>
        <v/>
      </c>
      <c r="QAZ1" s="499" t="str">
        <f t="shared" si="180"/>
        <v/>
      </c>
      <c r="QBA1" s="499" t="str">
        <f t="shared" si="180"/>
        <v/>
      </c>
      <c r="QBB1" s="499" t="str">
        <f t="shared" si="180"/>
        <v/>
      </c>
      <c r="QBC1" s="499" t="str">
        <f t="shared" si="180"/>
        <v/>
      </c>
      <c r="QBD1" s="499" t="str">
        <f t="shared" si="180"/>
        <v/>
      </c>
      <c r="QBE1" s="499" t="str">
        <f t="shared" si="180"/>
        <v/>
      </c>
      <c r="QBF1" s="499" t="str">
        <f t="shared" si="180"/>
        <v/>
      </c>
      <c r="QBG1" s="499" t="str">
        <f t="shared" si="180"/>
        <v/>
      </c>
      <c r="QBH1" s="499" t="str">
        <f t="shared" si="180"/>
        <v/>
      </c>
      <c r="QBI1" s="499" t="str">
        <f t="shared" si="180"/>
        <v/>
      </c>
      <c r="QBJ1" s="499" t="str">
        <f t="shared" si="180"/>
        <v/>
      </c>
      <c r="QBK1" s="499" t="str">
        <f t="shared" ref="QBK1:QDV1" si="181">IF(QBK13^2*QBK12=0,
"",
QBK13^2*QBK12)</f>
        <v/>
      </c>
      <c r="QBL1" s="499" t="str">
        <f t="shared" si="181"/>
        <v/>
      </c>
      <c r="QBM1" s="499" t="str">
        <f t="shared" si="181"/>
        <v/>
      </c>
      <c r="QBN1" s="499" t="str">
        <f t="shared" si="181"/>
        <v/>
      </c>
      <c r="QBO1" s="499" t="str">
        <f t="shared" si="181"/>
        <v/>
      </c>
      <c r="QBP1" s="499" t="str">
        <f t="shared" si="181"/>
        <v/>
      </c>
      <c r="QBQ1" s="499" t="str">
        <f t="shared" si="181"/>
        <v/>
      </c>
      <c r="QBR1" s="499" t="str">
        <f t="shared" si="181"/>
        <v/>
      </c>
      <c r="QBS1" s="499" t="str">
        <f t="shared" si="181"/>
        <v/>
      </c>
      <c r="QBT1" s="499" t="str">
        <f t="shared" si="181"/>
        <v/>
      </c>
      <c r="QBU1" s="499" t="str">
        <f t="shared" si="181"/>
        <v/>
      </c>
      <c r="QBV1" s="499" t="str">
        <f t="shared" si="181"/>
        <v/>
      </c>
      <c r="QBW1" s="499" t="str">
        <f t="shared" si="181"/>
        <v/>
      </c>
      <c r="QBX1" s="499" t="str">
        <f t="shared" si="181"/>
        <v/>
      </c>
      <c r="QBY1" s="499" t="str">
        <f t="shared" si="181"/>
        <v/>
      </c>
      <c r="QBZ1" s="499" t="str">
        <f t="shared" si="181"/>
        <v/>
      </c>
      <c r="QCA1" s="499" t="str">
        <f t="shared" si="181"/>
        <v/>
      </c>
      <c r="QCB1" s="499" t="str">
        <f t="shared" si="181"/>
        <v/>
      </c>
      <c r="QCC1" s="499" t="str">
        <f t="shared" si="181"/>
        <v/>
      </c>
      <c r="QCD1" s="499" t="str">
        <f t="shared" si="181"/>
        <v/>
      </c>
      <c r="QCE1" s="499" t="str">
        <f t="shared" si="181"/>
        <v/>
      </c>
      <c r="QCF1" s="499" t="str">
        <f t="shared" si="181"/>
        <v/>
      </c>
      <c r="QCG1" s="499" t="str">
        <f t="shared" si="181"/>
        <v/>
      </c>
      <c r="QCH1" s="499" t="str">
        <f t="shared" si="181"/>
        <v/>
      </c>
      <c r="QCI1" s="499" t="str">
        <f t="shared" si="181"/>
        <v/>
      </c>
      <c r="QCJ1" s="499" t="str">
        <f t="shared" si="181"/>
        <v/>
      </c>
      <c r="QCK1" s="499" t="str">
        <f t="shared" si="181"/>
        <v/>
      </c>
      <c r="QCL1" s="499" t="str">
        <f t="shared" si="181"/>
        <v/>
      </c>
      <c r="QCM1" s="499" t="str">
        <f t="shared" si="181"/>
        <v/>
      </c>
      <c r="QCN1" s="499" t="str">
        <f t="shared" si="181"/>
        <v/>
      </c>
      <c r="QCO1" s="499" t="str">
        <f t="shared" si="181"/>
        <v/>
      </c>
      <c r="QCP1" s="499" t="str">
        <f t="shared" si="181"/>
        <v/>
      </c>
      <c r="QCQ1" s="499" t="str">
        <f t="shared" si="181"/>
        <v/>
      </c>
      <c r="QCR1" s="499" t="str">
        <f t="shared" si="181"/>
        <v/>
      </c>
      <c r="QCS1" s="499" t="str">
        <f t="shared" si="181"/>
        <v/>
      </c>
      <c r="QCT1" s="499" t="str">
        <f t="shared" si="181"/>
        <v/>
      </c>
      <c r="QCU1" s="499" t="str">
        <f t="shared" si="181"/>
        <v/>
      </c>
      <c r="QCV1" s="499" t="str">
        <f t="shared" si="181"/>
        <v/>
      </c>
      <c r="QCW1" s="499" t="str">
        <f t="shared" si="181"/>
        <v/>
      </c>
      <c r="QCX1" s="499" t="str">
        <f t="shared" si="181"/>
        <v/>
      </c>
      <c r="QCY1" s="499" t="str">
        <f t="shared" si="181"/>
        <v/>
      </c>
      <c r="QCZ1" s="499" t="str">
        <f t="shared" si="181"/>
        <v/>
      </c>
      <c r="QDA1" s="499" t="str">
        <f t="shared" si="181"/>
        <v/>
      </c>
      <c r="QDB1" s="499" t="str">
        <f t="shared" si="181"/>
        <v/>
      </c>
      <c r="QDC1" s="499" t="str">
        <f t="shared" si="181"/>
        <v/>
      </c>
      <c r="QDD1" s="499" t="str">
        <f t="shared" si="181"/>
        <v/>
      </c>
      <c r="QDE1" s="499" t="str">
        <f t="shared" si="181"/>
        <v/>
      </c>
      <c r="QDF1" s="499" t="str">
        <f t="shared" si="181"/>
        <v/>
      </c>
      <c r="QDG1" s="499" t="str">
        <f t="shared" si="181"/>
        <v/>
      </c>
      <c r="QDH1" s="499" t="str">
        <f t="shared" si="181"/>
        <v/>
      </c>
      <c r="QDI1" s="499" t="str">
        <f t="shared" si="181"/>
        <v/>
      </c>
      <c r="QDJ1" s="499" t="str">
        <f t="shared" si="181"/>
        <v/>
      </c>
      <c r="QDK1" s="499" t="str">
        <f t="shared" si="181"/>
        <v/>
      </c>
      <c r="QDL1" s="499" t="str">
        <f t="shared" si="181"/>
        <v/>
      </c>
      <c r="QDM1" s="499" t="str">
        <f t="shared" si="181"/>
        <v/>
      </c>
      <c r="QDN1" s="499" t="str">
        <f t="shared" si="181"/>
        <v/>
      </c>
      <c r="QDO1" s="499" t="str">
        <f t="shared" si="181"/>
        <v/>
      </c>
      <c r="QDP1" s="499" t="str">
        <f t="shared" si="181"/>
        <v/>
      </c>
      <c r="QDQ1" s="499" t="str">
        <f t="shared" si="181"/>
        <v/>
      </c>
      <c r="QDR1" s="499" t="str">
        <f t="shared" si="181"/>
        <v/>
      </c>
      <c r="QDS1" s="499" t="str">
        <f t="shared" si="181"/>
        <v/>
      </c>
      <c r="QDT1" s="499" t="str">
        <f t="shared" si="181"/>
        <v/>
      </c>
      <c r="QDU1" s="499" t="str">
        <f t="shared" si="181"/>
        <v/>
      </c>
      <c r="QDV1" s="499" t="str">
        <f t="shared" si="181"/>
        <v/>
      </c>
      <c r="QDW1" s="499" t="str">
        <f t="shared" ref="QDW1:QGH1" si="182">IF(QDW13^2*QDW12=0,
"",
QDW13^2*QDW12)</f>
        <v/>
      </c>
      <c r="QDX1" s="499" t="str">
        <f t="shared" si="182"/>
        <v/>
      </c>
      <c r="QDY1" s="499" t="str">
        <f t="shared" si="182"/>
        <v/>
      </c>
      <c r="QDZ1" s="499" t="str">
        <f t="shared" si="182"/>
        <v/>
      </c>
      <c r="QEA1" s="499" t="str">
        <f t="shared" si="182"/>
        <v/>
      </c>
      <c r="QEB1" s="499" t="str">
        <f t="shared" si="182"/>
        <v/>
      </c>
      <c r="QEC1" s="499" t="str">
        <f t="shared" si="182"/>
        <v/>
      </c>
      <c r="QED1" s="499" t="str">
        <f t="shared" si="182"/>
        <v/>
      </c>
      <c r="QEE1" s="499" t="str">
        <f t="shared" si="182"/>
        <v/>
      </c>
      <c r="QEF1" s="499" t="str">
        <f t="shared" si="182"/>
        <v/>
      </c>
      <c r="QEG1" s="499" t="str">
        <f t="shared" si="182"/>
        <v/>
      </c>
      <c r="QEH1" s="499" t="str">
        <f t="shared" si="182"/>
        <v/>
      </c>
      <c r="QEI1" s="499" t="str">
        <f t="shared" si="182"/>
        <v/>
      </c>
      <c r="QEJ1" s="499" t="str">
        <f t="shared" si="182"/>
        <v/>
      </c>
      <c r="QEK1" s="499" t="str">
        <f t="shared" si="182"/>
        <v/>
      </c>
      <c r="QEL1" s="499" t="str">
        <f t="shared" si="182"/>
        <v/>
      </c>
      <c r="QEM1" s="499" t="str">
        <f t="shared" si="182"/>
        <v/>
      </c>
      <c r="QEN1" s="499" t="str">
        <f t="shared" si="182"/>
        <v/>
      </c>
      <c r="QEO1" s="499" t="str">
        <f t="shared" si="182"/>
        <v/>
      </c>
      <c r="QEP1" s="499" t="str">
        <f t="shared" si="182"/>
        <v/>
      </c>
      <c r="QEQ1" s="499" t="str">
        <f t="shared" si="182"/>
        <v/>
      </c>
      <c r="QER1" s="499" t="str">
        <f t="shared" si="182"/>
        <v/>
      </c>
      <c r="QES1" s="499" t="str">
        <f t="shared" si="182"/>
        <v/>
      </c>
      <c r="QET1" s="499" t="str">
        <f t="shared" si="182"/>
        <v/>
      </c>
      <c r="QEU1" s="499" t="str">
        <f t="shared" si="182"/>
        <v/>
      </c>
      <c r="QEV1" s="499" t="str">
        <f t="shared" si="182"/>
        <v/>
      </c>
      <c r="QEW1" s="499" t="str">
        <f t="shared" si="182"/>
        <v/>
      </c>
      <c r="QEX1" s="499" t="str">
        <f t="shared" si="182"/>
        <v/>
      </c>
      <c r="QEY1" s="499" t="str">
        <f t="shared" si="182"/>
        <v/>
      </c>
      <c r="QEZ1" s="499" t="str">
        <f t="shared" si="182"/>
        <v/>
      </c>
      <c r="QFA1" s="499" t="str">
        <f t="shared" si="182"/>
        <v/>
      </c>
      <c r="QFB1" s="499" t="str">
        <f t="shared" si="182"/>
        <v/>
      </c>
      <c r="QFC1" s="499" t="str">
        <f t="shared" si="182"/>
        <v/>
      </c>
      <c r="QFD1" s="499" t="str">
        <f t="shared" si="182"/>
        <v/>
      </c>
      <c r="QFE1" s="499" t="str">
        <f t="shared" si="182"/>
        <v/>
      </c>
      <c r="QFF1" s="499" t="str">
        <f t="shared" si="182"/>
        <v/>
      </c>
      <c r="QFG1" s="499" t="str">
        <f t="shared" si="182"/>
        <v/>
      </c>
      <c r="QFH1" s="499" t="str">
        <f t="shared" si="182"/>
        <v/>
      </c>
      <c r="QFI1" s="499" t="str">
        <f t="shared" si="182"/>
        <v/>
      </c>
      <c r="QFJ1" s="499" t="str">
        <f t="shared" si="182"/>
        <v/>
      </c>
      <c r="QFK1" s="499" t="str">
        <f t="shared" si="182"/>
        <v/>
      </c>
      <c r="QFL1" s="499" t="str">
        <f t="shared" si="182"/>
        <v/>
      </c>
      <c r="QFM1" s="499" t="str">
        <f t="shared" si="182"/>
        <v/>
      </c>
      <c r="QFN1" s="499" t="str">
        <f t="shared" si="182"/>
        <v/>
      </c>
      <c r="QFO1" s="499" t="str">
        <f t="shared" si="182"/>
        <v/>
      </c>
      <c r="QFP1" s="499" t="str">
        <f t="shared" si="182"/>
        <v/>
      </c>
      <c r="QFQ1" s="499" t="str">
        <f t="shared" si="182"/>
        <v/>
      </c>
      <c r="QFR1" s="499" t="str">
        <f t="shared" si="182"/>
        <v/>
      </c>
      <c r="QFS1" s="499" t="str">
        <f t="shared" si="182"/>
        <v/>
      </c>
      <c r="QFT1" s="499" t="str">
        <f t="shared" si="182"/>
        <v/>
      </c>
      <c r="QFU1" s="499" t="str">
        <f t="shared" si="182"/>
        <v/>
      </c>
      <c r="QFV1" s="499" t="str">
        <f t="shared" si="182"/>
        <v/>
      </c>
      <c r="QFW1" s="499" t="str">
        <f t="shared" si="182"/>
        <v/>
      </c>
      <c r="QFX1" s="499" t="str">
        <f t="shared" si="182"/>
        <v/>
      </c>
      <c r="QFY1" s="499" t="str">
        <f t="shared" si="182"/>
        <v/>
      </c>
      <c r="QFZ1" s="499" t="str">
        <f t="shared" si="182"/>
        <v/>
      </c>
      <c r="QGA1" s="499" t="str">
        <f t="shared" si="182"/>
        <v/>
      </c>
      <c r="QGB1" s="499" t="str">
        <f t="shared" si="182"/>
        <v/>
      </c>
      <c r="QGC1" s="499" t="str">
        <f t="shared" si="182"/>
        <v/>
      </c>
      <c r="QGD1" s="499" t="str">
        <f t="shared" si="182"/>
        <v/>
      </c>
      <c r="QGE1" s="499" t="str">
        <f t="shared" si="182"/>
        <v/>
      </c>
      <c r="QGF1" s="499" t="str">
        <f t="shared" si="182"/>
        <v/>
      </c>
      <c r="QGG1" s="499" t="str">
        <f t="shared" si="182"/>
        <v/>
      </c>
      <c r="QGH1" s="499" t="str">
        <f t="shared" si="182"/>
        <v/>
      </c>
      <c r="QGI1" s="499" t="str">
        <f t="shared" ref="QGI1:QIT1" si="183">IF(QGI13^2*QGI12=0,
"",
QGI13^2*QGI12)</f>
        <v/>
      </c>
      <c r="QGJ1" s="499" t="str">
        <f t="shared" si="183"/>
        <v/>
      </c>
      <c r="QGK1" s="499" t="str">
        <f t="shared" si="183"/>
        <v/>
      </c>
      <c r="QGL1" s="499" t="str">
        <f t="shared" si="183"/>
        <v/>
      </c>
      <c r="QGM1" s="499" t="str">
        <f t="shared" si="183"/>
        <v/>
      </c>
      <c r="QGN1" s="499" t="str">
        <f t="shared" si="183"/>
        <v/>
      </c>
      <c r="QGO1" s="499" t="str">
        <f t="shared" si="183"/>
        <v/>
      </c>
      <c r="QGP1" s="499" t="str">
        <f t="shared" si="183"/>
        <v/>
      </c>
      <c r="QGQ1" s="499" t="str">
        <f t="shared" si="183"/>
        <v/>
      </c>
      <c r="QGR1" s="499" t="str">
        <f t="shared" si="183"/>
        <v/>
      </c>
      <c r="QGS1" s="499" t="str">
        <f t="shared" si="183"/>
        <v/>
      </c>
      <c r="QGT1" s="499" t="str">
        <f t="shared" si="183"/>
        <v/>
      </c>
      <c r="QGU1" s="499" t="str">
        <f t="shared" si="183"/>
        <v/>
      </c>
      <c r="QGV1" s="499" t="str">
        <f t="shared" si="183"/>
        <v/>
      </c>
      <c r="QGW1" s="499" t="str">
        <f t="shared" si="183"/>
        <v/>
      </c>
      <c r="QGX1" s="499" t="str">
        <f t="shared" si="183"/>
        <v/>
      </c>
      <c r="QGY1" s="499" t="str">
        <f t="shared" si="183"/>
        <v/>
      </c>
      <c r="QGZ1" s="499" t="str">
        <f t="shared" si="183"/>
        <v/>
      </c>
      <c r="QHA1" s="499" t="str">
        <f t="shared" si="183"/>
        <v/>
      </c>
      <c r="QHB1" s="499" t="str">
        <f t="shared" si="183"/>
        <v/>
      </c>
      <c r="QHC1" s="499" t="str">
        <f t="shared" si="183"/>
        <v/>
      </c>
      <c r="QHD1" s="499" t="str">
        <f t="shared" si="183"/>
        <v/>
      </c>
      <c r="QHE1" s="499" t="str">
        <f t="shared" si="183"/>
        <v/>
      </c>
      <c r="QHF1" s="499" t="str">
        <f t="shared" si="183"/>
        <v/>
      </c>
      <c r="QHG1" s="499" t="str">
        <f t="shared" si="183"/>
        <v/>
      </c>
      <c r="QHH1" s="499" t="str">
        <f t="shared" si="183"/>
        <v/>
      </c>
      <c r="QHI1" s="499" t="str">
        <f t="shared" si="183"/>
        <v/>
      </c>
      <c r="QHJ1" s="499" t="str">
        <f t="shared" si="183"/>
        <v/>
      </c>
      <c r="QHK1" s="499" t="str">
        <f t="shared" si="183"/>
        <v/>
      </c>
      <c r="QHL1" s="499" t="str">
        <f t="shared" si="183"/>
        <v/>
      </c>
      <c r="QHM1" s="499" t="str">
        <f t="shared" si="183"/>
        <v/>
      </c>
      <c r="QHN1" s="499" t="str">
        <f t="shared" si="183"/>
        <v/>
      </c>
      <c r="QHO1" s="499" t="str">
        <f t="shared" si="183"/>
        <v/>
      </c>
      <c r="QHP1" s="499" t="str">
        <f t="shared" si="183"/>
        <v/>
      </c>
      <c r="QHQ1" s="499" t="str">
        <f t="shared" si="183"/>
        <v/>
      </c>
      <c r="QHR1" s="499" t="str">
        <f t="shared" si="183"/>
        <v/>
      </c>
      <c r="QHS1" s="499" t="str">
        <f t="shared" si="183"/>
        <v/>
      </c>
      <c r="QHT1" s="499" t="str">
        <f t="shared" si="183"/>
        <v/>
      </c>
      <c r="QHU1" s="499" t="str">
        <f t="shared" si="183"/>
        <v/>
      </c>
      <c r="QHV1" s="499" t="str">
        <f t="shared" si="183"/>
        <v/>
      </c>
      <c r="QHW1" s="499" t="str">
        <f t="shared" si="183"/>
        <v/>
      </c>
      <c r="QHX1" s="499" t="str">
        <f t="shared" si="183"/>
        <v/>
      </c>
      <c r="QHY1" s="499" t="str">
        <f t="shared" si="183"/>
        <v/>
      </c>
      <c r="QHZ1" s="499" t="str">
        <f t="shared" si="183"/>
        <v/>
      </c>
      <c r="QIA1" s="499" t="str">
        <f t="shared" si="183"/>
        <v/>
      </c>
      <c r="QIB1" s="499" t="str">
        <f t="shared" si="183"/>
        <v/>
      </c>
      <c r="QIC1" s="499" t="str">
        <f t="shared" si="183"/>
        <v/>
      </c>
      <c r="QID1" s="499" t="str">
        <f t="shared" si="183"/>
        <v/>
      </c>
      <c r="QIE1" s="499" t="str">
        <f t="shared" si="183"/>
        <v/>
      </c>
      <c r="QIF1" s="499" t="str">
        <f t="shared" si="183"/>
        <v/>
      </c>
      <c r="QIG1" s="499" t="str">
        <f t="shared" si="183"/>
        <v/>
      </c>
      <c r="QIH1" s="499" t="str">
        <f t="shared" si="183"/>
        <v/>
      </c>
      <c r="QII1" s="499" t="str">
        <f t="shared" si="183"/>
        <v/>
      </c>
      <c r="QIJ1" s="499" t="str">
        <f t="shared" si="183"/>
        <v/>
      </c>
      <c r="QIK1" s="499" t="str">
        <f t="shared" si="183"/>
        <v/>
      </c>
      <c r="QIL1" s="499" t="str">
        <f t="shared" si="183"/>
        <v/>
      </c>
      <c r="QIM1" s="499" t="str">
        <f t="shared" si="183"/>
        <v/>
      </c>
      <c r="QIN1" s="499" t="str">
        <f t="shared" si="183"/>
        <v/>
      </c>
      <c r="QIO1" s="499" t="str">
        <f t="shared" si="183"/>
        <v/>
      </c>
      <c r="QIP1" s="499" t="str">
        <f t="shared" si="183"/>
        <v/>
      </c>
      <c r="QIQ1" s="499" t="str">
        <f t="shared" si="183"/>
        <v/>
      </c>
      <c r="QIR1" s="499" t="str">
        <f t="shared" si="183"/>
        <v/>
      </c>
      <c r="QIS1" s="499" t="str">
        <f t="shared" si="183"/>
        <v/>
      </c>
      <c r="QIT1" s="499" t="str">
        <f t="shared" si="183"/>
        <v/>
      </c>
      <c r="QIU1" s="499" t="str">
        <f t="shared" ref="QIU1:QLF1" si="184">IF(QIU13^2*QIU12=0,
"",
QIU13^2*QIU12)</f>
        <v/>
      </c>
      <c r="QIV1" s="499" t="str">
        <f t="shared" si="184"/>
        <v/>
      </c>
      <c r="QIW1" s="499" t="str">
        <f t="shared" si="184"/>
        <v/>
      </c>
      <c r="QIX1" s="499" t="str">
        <f t="shared" si="184"/>
        <v/>
      </c>
      <c r="QIY1" s="499" t="str">
        <f t="shared" si="184"/>
        <v/>
      </c>
      <c r="QIZ1" s="499" t="str">
        <f t="shared" si="184"/>
        <v/>
      </c>
      <c r="QJA1" s="499" t="str">
        <f t="shared" si="184"/>
        <v/>
      </c>
      <c r="QJB1" s="499" t="str">
        <f t="shared" si="184"/>
        <v/>
      </c>
      <c r="QJC1" s="499" t="str">
        <f t="shared" si="184"/>
        <v/>
      </c>
      <c r="QJD1" s="499" t="str">
        <f t="shared" si="184"/>
        <v/>
      </c>
      <c r="QJE1" s="499" t="str">
        <f t="shared" si="184"/>
        <v/>
      </c>
      <c r="QJF1" s="499" t="str">
        <f t="shared" si="184"/>
        <v/>
      </c>
      <c r="QJG1" s="499" t="str">
        <f t="shared" si="184"/>
        <v/>
      </c>
      <c r="QJH1" s="499" t="str">
        <f t="shared" si="184"/>
        <v/>
      </c>
      <c r="QJI1" s="499" t="str">
        <f t="shared" si="184"/>
        <v/>
      </c>
      <c r="QJJ1" s="499" t="str">
        <f t="shared" si="184"/>
        <v/>
      </c>
      <c r="QJK1" s="499" t="str">
        <f t="shared" si="184"/>
        <v/>
      </c>
      <c r="QJL1" s="499" t="str">
        <f t="shared" si="184"/>
        <v/>
      </c>
      <c r="QJM1" s="499" t="str">
        <f t="shared" si="184"/>
        <v/>
      </c>
      <c r="QJN1" s="499" t="str">
        <f t="shared" si="184"/>
        <v/>
      </c>
      <c r="QJO1" s="499" t="str">
        <f t="shared" si="184"/>
        <v/>
      </c>
      <c r="QJP1" s="499" t="str">
        <f t="shared" si="184"/>
        <v/>
      </c>
      <c r="QJQ1" s="499" t="str">
        <f t="shared" si="184"/>
        <v/>
      </c>
      <c r="QJR1" s="499" t="str">
        <f t="shared" si="184"/>
        <v/>
      </c>
      <c r="QJS1" s="499" t="str">
        <f t="shared" si="184"/>
        <v/>
      </c>
      <c r="QJT1" s="499" t="str">
        <f t="shared" si="184"/>
        <v/>
      </c>
      <c r="QJU1" s="499" t="str">
        <f t="shared" si="184"/>
        <v/>
      </c>
      <c r="QJV1" s="499" t="str">
        <f t="shared" si="184"/>
        <v/>
      </c>
      <c r="QJW1" s="499" t="str">
        <f t="shared" si="184"/>
        <v/>
      </c>
      <c r="QJX1" s="499" t="str">
        <f t="shared" si="184"/>
        <v/>
      </c>
      <c r="QJY1" s="499" t="str">
        <f t="shared" si="184"/>
        <v/>
      </c>
      <c r="QJZ1" s="499" t="str">
        <f t="shared" si="184"/>
        <v/>
      </c>
      <c r="QKA1" s="499" t="str">
        <f t="shared" si="184"/>
        <v/>
      </c>
      <c r="QKB1" s="499" t="str">
        <f t="shared" si="184"/>
        <v/>
      </c>
      <c r="QKC1" s="499" t="str">
        <f t="shared" si="184"/>
        <v/>
      </c>
      <c r="QKD1" s="499" t="str">
        <f t="shared" si="184"/>
        <v/>
      </c>
      <c r="QKE1" s="499" t="str">
        <f t="shared" si="184"/>
        <v/>
      </c>
      <c r="QKF1" s="499" t="str">
        <f t="shared" si="184"/>
        <v/>
      </c>
      <c r="QKG1" s="499" t="str">
        <f t="shared" si="184"/>
        <v/>
      </c>
      <c r="QKH1" s="499" t="str">
        <f t="shared" si="184"/>
        <v/>
      </c>
      <c r="QKI1" s="499" t="str">
        <f t="shared" si="184"/>
        <v/>
      </c>
      <c r="QKJ1" s="499" t="str">
        <f t="shared" si="184"/>
        <v/>
      </c>
      <c r="QKK1" s="499" t="str">
        <f t="shared" si="184"/>
        <v/>
      </c>
      <c r="QKL1" s="499" t="str">
        <f t="shared" si="184"/>
        <v/>
      </c>
      <c r="QKM1" s="499" t="str">
        <f t="shared" si="184"/>
        <v/>
      </c>
      <c r="QKN1" s="499" t="str">
        <f t="shared" si="184"/>
        <v/>
      </c>
      <c r="QKO1" s="499" t="str">
        <f t="shared" si="184"/>
        <v/>
      </c>
      <c r="QKP1" s="499" t="str">
        <f t="shared" si="184"/>
        <v/>
      </c>
      <c r="QKQ1" s="499" t="str">
        <f t="shared" si="184"/>
        <v/>
      </c>
      <c r="QKR1" s="499" t="str">
        <f t="shared" si="184"/>
        <v/>
      </c>
      <c r="QKS1" s="499" t="str">
        <f t="shared" si="184"/>
        <v/>
      </c>
      <c r="QKT1" s="499" t="str">
        <f t="shared" si="184"/>
        <v/>
      </c>
      <c r="QKU1" s="499" t="str">
        <f t="shared" si="184"/>
        <v/>
      </c>
      <c r="QKV1" s="499" t="str">
        <f t="shared" si="184"/>
        <v/>
      </c>
      <c r="QKW1" s="499" t="str">
        <f t="shared" si="184"/>
        <v/>
      </c>
      <c r="QKX1" s="499" t="str">
        <f t="shared" si="184"/>
        <v/>
      </c>
      <c r="QKY1" s="499" t="str">
        <f t="shared" si="184"/>
        <v/>
      </c>
      <c r="QKZ1" s="499" t="str">
        <f t="shared" si="184"/>
        <v/>
      </c>
      <c r="QLA1" s="499" t="str">
        <f t="shared" si="184"/>
        <v/>
      </c>
      <c r="QLB1" s="499" t="str">
        <f t="shared" si="184"/>
        <v/>
      </c>
      <c r="QLC1" s="499" t="str">
        <f t="shared" si="184"/>
        <v/>
      </c>
      <c r="QLD1" s="499" t="str">
        <f t="shared" si="184"/>
        <v/>
      </c>
      <c r="QLE1" s="499" t="str">
        <f t="shared" si="184"/>
        <v/>
      </c>
      <c r="QLF1" s="499" t="str">
        <f t="shared" si="184"/>
        <v/>
      </c>
      <c r="QLG1" s="499" t="str">
        <f t="shared" ref="QLG1:QNR1" si="185">IF(QLG13^2*QLG12=0,
"",
QLG13^2*QLG12)</f>
        <v/>
      </c>
      <c r="QLH1" s="499" t="str">
        <f t="shared" si="185"/>
        <v/>
      </c>
      <c r="QLI1" s="499" t="str">
        <f t="shared" si="185"/>
        <v/>
      </c>
      <c r="QLJ1" s="499" t="str">
        <f t="shared" si="185"/>
        <v/>
      </c>
      <c r="QLK1" s="499" t="str">
        <f t="shared" si="185"/>
        <v/>
      </c>
      <c r="QLL1" s="499" t="str">
        <f t="shared" si="185"/>
        <v/>
      </c>
      <c r="QLM1" s="499" t="str">
        <f t="shared" si="185"/>
        <v/>
      </c>
      <c r="QLN1" s="499" t="str">
        <f t="shared" si="185"/>
        <v/>
      </c>
      <c r="QLO1" s="499" t="str">
        <f t="shared" si="185"/>
        <v/>
      </c>
      <c r="QLP1" s="499" t="str">
        <f t="shared" si="185"/>
        <v/>
      </c>
      <c r="QLQ1" s="499" t="str">
        <f t="shared" si="185"/>
        <v/>
      </c>
      <c r="QLR1" s="499" t="str">
        <f t="shared" si="185"/>
        <v/>
      </c>
      <c r="QLS1" s="499" t="str">
        <f t="shared" si="185"/>
        <v/>
      </c>
      <c r="QLT1" s="499" t="str">
        <f t="shared" si="185"/>
        <v/>
      </c>
      <c r="QLU1" s="499" t="str">
        <f t="shared" si="185"/>
        <v/>
      </c>
      <c r="QLV1" s="499" t="str">
        <f t="shared" si="185"/>
        <v/>
      </c>
      <c r="QLW1" s="499" t="str">
        <f t="shared" si="185"/>
        <v/>
      </c>
      <c r="QLX1" s="499" t="str">
        <f t="shared" si="185"/>
        <v/>
      </c>
      <c r="QLY1" s="499" t="str">
        <f t="shared" si="185"/>
        <v/>
      </c>
      <c r="QLZ1" s="499" t="str">
        <f t="shared" si="185"/>
        <v/>
      </c>
      <c r="QMA1" s="499" t="str">
        <f t="shared" si="185"/>
        <v/>
      </c>
      <c r="QMB1" s="499" t="str">
        <f t="shared" si="185"/>
        <v/>
      </c>
      <c r="QMC1" s="499" t="str">
        <f t="shared" si="185"/>
        <v/>
      </c>
      <c r="QMD1" s="499" t="str">
        <f t="shared" si="185"/>
        <v/>
      </c>
      <c r="QME1" s="499" t="str">
        <f t="shared" si="185"/>
        <v/>
      </c>
      <c r="QMF1" s="499" t="str">
        <f t="shared" si="185"/>
        <v/>
      </c>
      <c r="QMG1" s="499" t="str">
        <f t="shared" si="185"/>
        <v/>
      </c>
      <c r="QMH1" s="499" t="str">
        <f t="shared" si="185"/>
        <v/>
      </c>
      <c r="QMI1" s="499" t="str">
        <f t="shared" si="185"/>
        <v/>
      </c>
      <c r="QMJ1" s="499" t="str">
        <f t="shared" si="185"/>
        <v/>
      </c>
      <c r="QMK1" s="499" t="str">
        <f t="shared" si="185"/>
        <v/>
      </c>
      <c r="QML1" s="499" t="str">
        <f t="shared" si="185"/>
        <v/>
      </c>
      <c r="QMM1" s="499" t="str">
        <f t="shared" si="185"/>
        <v/>
      </c>
      <c r="QMN1" s="499" t="str">
        <f t="shared" si="185"/>
        <v/>
      </c>
      <c r="QMO1" s="499" t="str">
        <f t="shared" si="185"/>
        <v/>
      </c>
      <c r="QMP1" s="499" t="str">
        <f t="shared" si="185"/>
        <v/>
      </c>
      <c r="QMQ1" s="499" t="str">
        <f t="shared" si="185"/>
        <v/>
      </c>
      <c r="QMR1" s="499" t="str">
        <f t="shared" si="185"/>
        <v/>
      </c>
      <c r="QMS1" s="499" t="str">
        <f t="shared" si="185"/>
        <v/>
      </c>
      <c r="QMT1" s="499" t="str">
        <f t="shared" si="185"/>
        <v/>
      </c>
      <c r="QMU1" s="499" t="str">
        <f t="shared" si="185"/>
        <v/>
      </c>
      <c r="QMV1" s="499" t="str">
        <f t="shared" si="185"/>
        <v/>
      </c>
      <c r="QMW1" s="499" t="str">
        <f t="shared" si="185"/>
        <v/>
      </c>
      <c r="QMX1" s="499" t="str">
        <f t="shared" si="185"/>
        <v/>
      </c>
      <c r="QMY1" s="499" t="str">
        <f t="shared" si="185"/>
        <v/>
      </c>
      <c r="QMZ1" s="499" t="str">
        <f t="shared" si="185"/>
        <v/>
      </c>
      <c r="QNA1" s="499" t="str">
        <f t="shared" si="185"/>
        <v/>
      </c>
      <c r="QNB1" s="499" t="str">
        <f t="shared" si="185"/>
        <v/>
      </c>
      <c r="QNC1" s="499" t="str">
        <f t="shared" si="185"/>
        <v/>
      </c>
      <c r="QND1" s="499" t="str">
        <f t="shared" si="185"/>
        <v/>
      </c>
      <c r="QNE1" s="499" t="str">
        <f t="shared" si="185"/>
        <v/>
      </c>
      <c r="QNF1" s="499" t="str">
        <f t="shared" si="185"/>
        <v/>
      </c>
      <c r="QNG1" s="499" t="str">
        <f t="shared" si="185"/>
        <v/>
      </c>
      <c r="QNH1" s="499" t="str">
        <f t="shared" si="185"/>
        <v/>
      </c>
      <c r="QNI1" s="499" t="str">
        <f t="shared" si="185"/>
        <v/>
      </c>
      <c r="QNJ1" s="499" t="str">
        <f t="shared" si="185"/>
        <v/>
      </c>
      <c r="QNK1" s="499" t="str">
        <f t="shared" si="185"/>
        <v/>
      </c>
      <c r="QNL1" s="499" t="str">
        <f t="shared" si="185"/>
        <v/>
      </c>
      <c r="QNM1" s="499" t="str">
        <f t="shared" si="185"/>
        <v/>
      </c>
      <c r="QNN1" s="499" t="str">
        <f t="shared" si="185"/>
        <v/>
      </c>
      <c r="QNO1" s="499" t="str">
        <f t="shared" si="185"/>
        <v/>
      </c>
      <c r="QNP1" s="499" t="str">
        <f t="shared" si="185"/>
        <v/>
      </c>
      <c r="QNQ1" s="499" t="str">
        <f t="shared" si="185"/>
        <v/>
      </c>
      <c r="QNR1" s="499" t="str">
        <f t="shared" si="185"/>
        <v/>
      </c>
      <c r="QNS1" s="499" t="str">
        <f t="shared" ref="QNS1:QQD1" si="186">IF(QNS13^2*QNS12=0,
"",
QNS13^2*QNS12)</f>
        <v/>
      </c>
      <c r="QNT1" s="499" t="str">
        <f t="shared" si="186"/>
        <v/>
      </c>
      <c r="QNU1" s="499" t="str">
        <f t="shared" si="186"/>
        <v/>
      </c>
      <c r="QNV1" s="499" t="str">
        <f t="shared" si="186"/>
        <v/>
      </c>
      <c r="QNW1" s="499" t="str">
        <f t="shared" si="186"/>
        <v/>
      </c>
      <c r="QNX1" s="499" t="str">
        <f t="shared" si="186"/>
        <v/>
      </c>
      <c r="QNY1" s="499" t="str">
        <f t="shared" si="186"/>
        <v/>
      </c>
      <c r="QNZ1" s="499" t="str">
        <f t="shared" si="186"/>
        <v/>
      </c>
      <c r="QOA1" s="499" t="str">
        <f t="shared" si="186"/>
        <v/>
      </c>
      <c r="QOB1" s="499" t="str">
        <f t="shared" si="186"/>
        <v/>
      </c>
      <c r="QOC1" s="499" t="str">
        <f t="shared" si="186"/>
        <v/>
      </c>
      <c r="QOD1" s="499" t="str">
        <f t="shared" si="186"/>
        <v/>
      </c>
      <c r="QOE1" s="499" t="str">
        <f t="shared" si="186"/>
        <v/>
      </c>
      <c r="QOF1" s="499" t="str">
        <f t="shared" si="186"/>
        <v/>
      </c>
      <c r="QOG1" s="499" t="str">
        <f t="shared" si="186"/>
        <v/>
      </c>
      <c r="QOH1" s="499" t="str">
        <f t="shared" si="186"/>
        <v/>
      </c>
      <c r="QOI1" s="499" t="str">
        <f t="shared" si="186"/>
        <v/>
      </c>
      <c r="QOJ1" s="499" t="str">
        <f t="shared" si="186"/>
        <v/>
      </c>
      <c r="QOK1" s="499" t="str">
        <f t="shared" si="186"/>
        <v/>
      </c>
      <c r="QOL1" s="499" t="str">
        <f t="shared" si="186"/>
        <v/>
      </c>
      <c r="QOM1" s="499" t="str">
        <f t="shared" si="186"/>
        <v/>
      </c>
      <c r="QON1" s="499" t="str">
        <f t="shared" si="186"/>
        <v/>
      </c>
      <c r="QOO1" s="499" t="str">
        <f t="shared" si="186"/>
        <v/>
      </c>
      <c r="QOP1" s="499" t="str">
        <f t="shared" si="186"/>
        <v/>
      </c>
      <c r="QOQ1" s="499" t="str">
        <f t="shared" si="186"/>
        <v/>
      </c>
      <c r="QOR1" s="499" t="str">
        <f t="shared" si="186"/>
        <v/>
      </c>
      <c r="QOS1" s="499" t="str">
        <f t="shared" si="186"/>
        <v/>
      </c>
      <c r="QOT1" s="499" t="str">
        <f t="shared" si="186"/>
        <v/>
      </c>
      <c r="QOU1" s="499" t="str">
        <f t="shared" si="186"/>
        <v/>
      </c>
      <c r="QOV1" s="499" t="str">
        <f t="shared" si="186"/>
        <v/>
      </c>
      <c r="QOW1" s="499" t="str">
        <f t="shared" si="186"/>
        <v/>
      </c>
      <c r="QOX1" s="499" t="str">
        <f t="shared" si="186"/>
        <v/>
      </c>
      <c r="QOY1" s="499" t="str">
        <f t="shared" si="186"/>
        <v/>
      </c>
      <c r="QOZ1" s="499" t="str">
        <f t="shared" si="186"/>
        <v/>
      </c>
      <c r="QPA1" s="499" t="str">
        <f t="shared" si="186"/>
        <v/>
      </c>
      <c r="QPB1" s="499" t="str">
        <f t="shared" si="186"/>
        <v/>
      </c>
      <c r="QPC1" s="499" t="str">
        <f t="shared" si="186"/>
        <v/>
      </c>
      <c r="QPD1" s="499" t="str">
        <f t="shared" si="186"/>
        <v/>
      </c>
      <c r="QPE1" s="499" t="str">
        <f t="shared" si="186"/>
        <v/>
      </c>
      <c r="QPF1" s="499" t="str">
        <f t="shared" si="186"/>
        <v/>
      </c>
      <c r="QPG1" s="499" t="str">
        <f t="shared" si="186"/>
        <v/>
      </c>
      <c r="QPH1" s="499" t="str">
        <f t="shared" si="186"/>
        <v/>
      </c>
      <c r="QPI1" s="499" t="str">
        <f t="shared" si="186"/>
        <v/>
      </c>
      <c r="QPJ1" s="499" t="str">
        <f t="shared" si="186"/>
        <v/>
      </c>
      <c r="QPK1" s="499" t="str">
        <f t="shared" si="186"/>
        <v/>
      </c>
      <c r="QPL1" s="499" t="str">
        <f t="shared" si="186"/>
        <v/>
      </c>
      <c r="QPM1" s="499" t="str">
        <f t="shared" si="186"/>
        <v/>
      </c>
      <c r="QPN1" s="499" t="str">
        <f t="shared" si="186"/>
        <v/>
      </c>
      <c r="QPO1" s="499" t="str">
        <f t="shared" si="186"/>
        <v/>
      </c>
      <c r="QPP1" s="499" t="str">
        <f t="shared" si="186"/>
        <v/>
      </c>
      <c r="QPQ1" s="499" t="str">
        <f t="shared" si="186"/>
        <v/>
      </c>
      <c r="QPR1" s="499" t="str">
        <f t="shared" si="186"/>
        <v/>
      </c>
      <c r="QPS1" s="499" t="str">
        <f t="shared" si="186"/>
        <v/>
      </c>
      <c r="QPT1" s="499" t="str">
        <f t="shared" si="186"/>
        <v/>
      </c>
      <c r="QPU1" s="499" t="str">
        <f t="shared" si="186"/>
        <v/>
      </c>
      <c r="QPV1" s="499" t="str">
        <f t="shared" si="186"/>
        <v/>
      </c>
      <c r="QPW1" s="499" t="str">
        <f t="shared" si="186"/>
        <v/>
      </c>
      <c r="QPX1" s="499" t="str">
        <f t="shared" si="186"/>
        <v/>
      </c>
      <c r="QPY1" s="499" t="str">
        <f t="shared" si="186"/>
        <v/>
      </c>
      <c r="QPZ1" s="499" t="str">
        <f t="shared" si="186"/>
        <v/>
      </c>
      <c r="QQA1" s="499" t="str">
        <f t="shared" si="186"/>
        <v/>
      </c>
      <c r="QQB1" s="499" t="str">
        <f t="shared" si="186"/>
        <v/>
      </c>
      <c r="QQC1" s="499" t="str">
        <f t="shared" si="186"/>
        <v/>
      </c>
      <c r="QQD1" s="499" t="str">
        <f t="shared" si="186"/>
        <v/>
      </c>
      <c r="QQE1" s="499" t="str">
        <f t="shared" ref="QQE1:QSP1" si="187">IF(QQE13^2*QQE12=0,
"",
QQE13^2*QQE12)</f>
        <v/>
      </c>
      <c r="QQF1" s="499" t="str">
        <f t="shared" si="187"/>
        <v/>
      </c>
      <c r="QQG1" s="499" t="str">
        <f t="shared" si="187"/>
        <v/>
      </c>
      <c r="QQH1" s="499" t="str">
        <f t="shared" si="187"/>
        <v/>
      </c>
      <c r="QQI1" s="499" t="str">
        <f t="shared" si="187"/>
        <v/>
      </c>
      <c r="QQJ1" s="499" t="str">
        <f t="shared" si="187"/>
        <v/>
      </c>
      <c r="QQK1" s="499" t="str">
        <f t="shared" si="187"/>
        <v/>
      </c>
      <c r="QQL1" s="499" t="str">
        <f t="shared" si="187"/>
        <v/>
      </c>
      <c r="QQM1" s="499" t="str">
        <f t="shared" si="187"/>
        <v/>
      </c>
      <c r="QQN1" s="499" t="str">
        <f t="shared" si="187"/>
        <v/>
      </c>
      <c r="QQO1" s="499" t="str">
        <f t="shared" si="187"/>
        <v/>
      </c>
      <c r="QQP1" s="499" t="str">
        <f t="shared" si="187"/>
        <v/>
      </c>
      <c r="QQQ1" s="499" t="str">
        <f t="shared" si="187"/>
        <v/>
      </c>
      <c r="QQR1" s="499" t="str">
        <f t="shared" si="187"/>
        <v/>
      </c>
      <c r="QQS1" s="499" t="str">
        <f t="shared" si="187"/>
        <v/>
      </c>
      <c r="QQT1" s="499" t="str">
        <f t="shared" si="187"/>
        <v/>
      </c>
      <c r="QQU1" s="499" t="str">
        <f t="shared" si="187"/>
        <v/>
      </c>
      <c r="QQV1" s="499" t="str">
        <f t="shared" si="187"/>
        <v/>
      </c>
      <c r="QQW1" s="499" t="str">
        <f t="shared" si="187"/>
        <v/>
      </c>
      <c r="QQX1" s="499" t="str">
        <f t="shared" si="187"/>
        <v/>
      </c>
      <c r="QQY1" s="499" t="str">
        <f t="shared" si="187"/>
        <v/>
      </c>
      <c r="QQZ1" s="499" t="str">
        <f t="shared" si="187"/>
        <v/>
      </c>
      <c r="QRA1" s="499" t="str">
        <f t="shared" si="187"/>
        <v/>
      </c>
      <c r="QRB1" s="499" t="str">
        <f t="shared" si="187"/>
        <v/>
      </c>
      <c r="QRC1" s="499" t="str">
        <f t="shared" si="187"/>
        <v/>
      </c>
      <c r="QRD1" s="499" t="str">
        <f t="shared" si="187"/>
        <v/>
      </c>
      <c r="QRE1" s="499" t="str">
        <f t="shared" si="187"/>
        <v/>
      </c>
      <c r="QRF1" s="499" t="str">
        <f t="shared" si="187"/>
        <v/>
      </c>
      <c r="QRG1" s="499" t="str">
        <f t="shared" si="187"/>
        <v/>
      </c>
      <c r="QRH1" s="499" t="str">
        <f t="shared" si="187"/>
        <v/>
      </c>
      <c r="QRI1" s="499" t="str">
        <f t="shared" si="187"/>
        <v/>
      </c>
      <c r="QRJ1" s="499" t="str">
        <f t="shared" si="187"/>
        <v/>
      </c>
      <c r="QRK1" s="499" t="str">
        <f t="shared" si="187"/>
        <v/>
      </c>
      <c r="QRL1" s="499" t="str">
        <f t="shared" si="187"/>
        <v/>
      </c>
      <c r="QRM1" s="499" t="str">
        <f t="shared" si="187"/>
        <v/>
      </c>
      <c r="QRN1" s="499" t="str">
        <f t="shared" si="187"/>
        <v/>
      </c>
      <c r="QRO1" s="499" t="str">
        <f t="shared" si="187"/>
        <v/>
      </c>
      <c r="QRP1" s="499" t="str">
        <f t="shared" si="187"/>
        <v/>
      </c>
      <c r="QRQ1" s="499" t="str">
        <f t="shared" si="187"/>
        <v/>
      </c>
      <c r="QRR1" s="499" t="str">
        <f t="shared" si="187"/>
        <v/>
      </c>
      <c r="QRS1" s="499" t="str">
        <f t="shared" si="187"/>
        <v/>
      </c>
      <c r="QRT1" s="499" t="str">
        <f t="shared" si="187"/>
        <v/>
      </c>
      <c r="QRU1" s="499" t="str">
        <f t="shared" si="187"/>
        <v/>
      </c>
      <c r="QRV1" s="499" t="str">
        <f t="shared" si="187"/>
        <v/>
      </c>
      <c r="QRW1" s="499" t="str">
        <f t="shared" si="187"/>
        <v/>
      </c>
      <c r="QRX1" s="499" t="str">
        <f t="shared" si="187"/>
        <v/>
      </c>
      <c r="QRY1" s="499" t="str">
        <f t="shared" si="187"/>
        <v/>
      </c>
      <c r="QRZ1" s="499" t="str">
        <f t="shared" si="187"/>
        <v/>
      </c>
      <c r="QSA1" s="499" t="str">
        <f t="shared" si="187"/>
        <v/>
      </c>
      <c r="QSB1" s="499" t="str">
        <f t="shared" si="187"/>
        <v/>
      </c>
      <c r="QSC1" s="499" t="str">
        <f t="shared" si="187"/>
        <v/>
      </c>
      <c r="QSD1" s="499" t="str">
        <f t="shared" si="187"/>
        <v/>
      </c>
      <c r="QSE1" s="499" t="str">
        <f t="shared" si="187"/>
        <v/>
      </c>
      <c r="QSF1" s="499" t="str">
        <f t="shared" si="187"/>
        <v/>
      </c>
      <c r="QSG1" s="499" t="str">
        <f t="shared" si="187"/>
        <v/>
      </c>
      <c r="QSH1" s="499" t="str">
        <f t="shared" si="187"/>
        <v/>
      </c>
      <c r="QSI1" s="499" t="str">
        <f t="shared" si="187"/>
        <v/>
      </c>
      <c r="QSJ1" s="499" t="str">
        <f t="shared" si="187"/>
        <v/>
      </c>
      <c r="QSK1" s="499" t="str">
        <f t="shared" si="187"/>
        <v/>
      </c>
      <c r="QSL1" s="499" t="str">
        <f t="shared" si="187"/>
        <v/>
      </c>
      <c r="QSM1" s="499" t="str">
        <f t="shared" si="187"/>
        <v/>
      </c>
      <c r="QSN1" s="499" t="str">
        <f t="shared" si="187"/>
        <v/>
      </c>
      <c r="QSO1" s="499" t="str">
        <f t="shared" si="187"/>
        <v/>
      </c>
      <c r="QSP1" s="499" t="str">
        <f t="shared" si="187"/>
        <v/>
      </c>
      <c r="QSQ1" s="499" t="str">
        <f t="shared" ref="QSQ1:QVB1" si="188">IF(QSQ13^2*QSQ12=0,
"",
QSQ13^2*QSQ12)</f>
        <v/>
      </c>
      <c r="QSR1" s="499" t="str">
        <f t="shared" si="188"/>
        <v/>
      </c>
      <c r="QSS1" s="499" t="str">
        <f t="shared" si="188"/>
        <v/>
      </c>
      <c r="QST1" s="499" t="str">
        <f t="shared" si="188"/>
        <v/>
      </c>
      <c r="QSU1" s="499" t="str">
        <f t="shared" si="188"/>
        <v/>
      </c>
      <c r="QSV1" s="499" t="str">
        <f t="shared" si="188"/>
        <v/>
      </c>
      <c r="QSW1" s="499" t="str">
        <f t="shared" si="188"/>
        <v/>
      </c>
      <c r="QSX1" s="499" t="str">
        <f t="shared" si="188"/>
        <v/>
      </c>
      <c r="QSY1" s="499" t="str">
        <f t="shared" si="188"/>
        <v/>
      </c>
      <c r="QSZ1" s="499" t="str">
        <f t="shared" si="188"/>
        <v/>
      </c>
      <c r="QTA1" s="499" t="str">
        <f t="shared" si="188"/>
        <v/>
      </c>
      <c r="QTB1" s="499" t="str">
        <f t="shared" si="188"/>
        <v/>
      </c>
      <c r="QTC1" s="499" t="str">
        <f t="shared" si="188"/>
        <v/>
      </c>
      <c r="QTD1" s="499" t="str">
        <f t="shared" si="188"/>
        <v/>
      </c>
      <c r="QTE1" s="499" t="str">
        <f t="shared" si="188"/>
        <v/>
      </c>
      <c r="QTF1" s="499" t="str">
        <f t="shared" si="188"/>
        <v/>
      </c>
      <c r="QTG1" s="499" t="str">
        <f t="shared" si="188"/>
        <v/>
      </c>
      <c r="QTH1" s="499" t="str">
        <f t="shared" si="188"/>
        <v/>
      </c>
      <c r="QTI1" s="499" t="str">
        <f t="shared" si="188"/>
        <v/>
      </c>
      <c r="QTJ1" s="499" t="str">
        <f t="shared" si="188"/>
        <v/>
      </c>
      <c r="QTK1" s="499" t="str">
        <f t="shared" si="188"/>
        <v/>
      </c>
      <c r="QTL1" s="499" t="str">
        <f t="shared" si="188"/>
        <v/>
      </c>
      <c r="QTM1" s="499" t="str">
        <f t="shared" si="188"/>
        <v/>
      </c>
      <c r="QTN1" s="499" t="str">
        <f t="shared" si="188"/>
        <v/>
      </c>
      <c r="QTO1" s="499" t="str">
        <f t="shared" si="188"/>
        <v/>
      </c>
      <c r="QTP1" s="499" t="str">
        <f t="shared" si="188"/>
        <v/>
      </c>
      <c r="QTQ1" s="499" t="str">
        <f t="shared" si="188"/>
        <v/>
      </c>
      <c r="QTR1" s="499" t="str">
        <f t="shared" si="188"/>
        <v/>
      </c>
      <c r="QTS1" s="499" t="str">
        <f t="shared" si="188"/>
        <v/>
      </c>
      <c r="QTT1" s="499" t="str">
        <f t="shared" si="188"/>
        <v/>
      </c>
      <c r="QTU1" s="499" t="str">
        <f t="shared" si="188"/>
        <v/>
      </c>
      <c r="QTV1" s="499" t="str">
        <f t="shared" si="188"/>
        <v/>
      </c>
      <c r="QTW1" s="499" t="str">
        <f t="shared" si="188"/>
        <v/>
      </c>
      <c r="QTX1" s="499" t="str">
        <f t="shared" si="188"/>
        <v/>
      </c>
      <c r="QTY1" s="499" t="str">
        <f t="shared" si="188"/>
        <v/>
      </c>
      <c r="QTZ1" s="499" t="str">
        <f t="shared" si="188"/>
        <v/>
      </c>
      <c r="QUA1" s="499" t="str">
        <f t="shared" si="188"/>
        <v/>
      </c>
      <c r="QUB1" s="499" t="str">
        <f t="shared" si="188"/>
        <v/>
      </c>
      <c r="QUC1" s="499" t="str">
        <f t="shared" si="188"/>
        <v/>
      </c>
      <c r="QUD1" s="499" t="str">
        <f t="shared" si="188"/>
        <v/>
      </c>
      <c r="QUE1" s="499" t="str">
        <f t="shared" si="188"/>
        <v/>
      </c>
      <c r="QUF1" s="499" t="str">
        <f t="shared" si="188"/>
        <v/>
      </c>
      <c r="QUG1" s="499" t="str">
        <f t="shared" si="188"/>
        <v/>
      </c>
      <c r="QUH1" s="499" t="str">
        <f t="shared" si="188"/>
        <v/>
      </c>
      <c r="QUI1" s="499" t="str">
        <f t="shared" si="188"/>
        <v/>
      </c>
      <c r="QUJ1" s="499" t="str">
        <f t="shared" si="188"/>
        <v/>
      </c>
      <c r="QUK1" s="499" t="str">
        <f t="shared" si="188"/>
        <v/>
      </c>
      <c r="QUL1" s="499" t="str">
        <f t="shared" si="188"/>
        <v/>
      </c>
      <c r="QUM1" s="499" t="str">
        <f t="shared" si="188"/>
        <v/>
      </c>
      <c r="QUN1" s="499" t="str">
        <f t="shared" si="188"/>
        <v/>
      </c>
      <c r="QUO1" s="499" t="str">
        <f t="shared" si="188"/>
        <v/>
      </c>
      <c r="QUP1" s="499" t="str">
        <f t="shared" si="188"/>
        <v/>
      </c>
      <c r="QUQ1" s="499" t="str">
        <f t="shared" si="188"/>
        <v/>
      </c>
      <c r="QUR1" s="499" t="str">
        <f t="shared" si="188"/>
        <v/>
      </c>
      <c r="QUS1" s="499" t="str">
        <f t="shared" si="188"/>
        <v/>
      </c>
      <c r="QUT1" s="499" t="str">
        <f t="shared" si="188"/>
        <v/>
      </c>
      <c r="QUU1" s="499" t="str">
        <f t="shared" si="188"/>
        <v/>
      </c>
      <c r="QUV1" s="499" t="str">
        <f t="shared" si="188"/>
        <v/>
      </c>
      <c r="QUW1" s="499" t="str">
        <f t="shared" si="188"/>
        <v/>
      </c>
      <c r="QUX1" s="499" t="str">
        <f t="shared" si="188"/>
        <v/>
      </c>
      <c r="QUY1" s="499" t="str">
        <f t="shared" si="188"/>
        <v/>
      </c>
      <c r="QUZ1" s="499" t="str">
        <f t="shared" si="188"/>
        <v/>
      </c>
      <c r="QVA1" s="499" t="str">
        <f t="shared" si="188"/>
        <v/>
      </c>
      <c r="QVB1" s="499" t="str">
        <f t="shared" si="188"/>
        <v/>
      </c>
      <c r="QVC1" s="499" t="str">
        <f t="shared" ref="QVC1:QXN1" si="189">IF(QVC13^2*QVC12=0,
"",
QVC13^2*QVC12)</f>
        <v/>
      </c>
      <c r="QVD1" s="499" t="str">
        <f t="shared" si="189"/>
        <v/>
      </c>
      <c r="QVE1" s="499" t="str">
        <f t="shared" si="189"/>
        <v/>
      </c>
      <c r="QVF1" s="499" t="str">
        <f t="shared" si="189"/>
        <v/>
      </c>
      <c r="QVG1" s="499" t="str">
        <f t="shared" si="189"/>
        <v/>
      </c>
      <c r="QVH1" s="499" t="str">
        <f t="shared" si="189"/>
        <v/>
      </c>
      <c r="QVI1" s="499" t="str">
        <f t="shared" si="189"/>
        <v/>
      </c>
      <c r="QVJ1" s="499" t="str">
        <f t="shared" si="189"/>
        <v/>
      </c>
      <c r="QVK1" s="499" t="str">
        <f t="shared" si="189"/>
        <v/>
      </c>
      <c r="QVL1" s="499" t="str">
        <f t="shared" si="189"/>
        <v/>
      </c>
      <c r="QVM1" s="499" t="str">
        <f t="shared" si="189"/>
        <v/>
      </c>
      <c r="QVN1" s="499" t="str">
        <f t="shared" si="189"/>
        <v/>
      </c>
      <c r="QVO1" s="499" t="str">
        <f t="shared" si="189"/>
        <v/>
      </c>
      <c r="QVP1" s="499" t="str">
        <f t="shared" si="189"/>
        <v/>
      </c>
      <c r="QVQ1" s="499" t="str">
        <f t="shared" si="189"/>
        <v/>
      </c>
      <c r="QVR1" s="499" t="str">
        <f t="shared" si="189"/>
        <v/>
      </c>
      <c r="QVS1" s="499" t="str">
        <f t="shared" si="189"/>
        <v/>
      </c>
      <c r="QVT1" s="499" t="str">
        <f t="shared" si="189"/>
        <v/>
      </c>
      <c r="QVU1" s="499" t="str">
        <f t="shared" si="189"/>
        <v/>
      </c>
      <c r="QVV1" s="499" t="str">
        <f t="shared" si="189"/>
        <v/>
      </c>
      <c r="QVW1" s="499" t="str">
        <f t="shared" si="189"/>
        <v/>
      </c>
      <c r="QVX1" s="499" t="str">
        <f t="shared" si="189"/>
        <v/>
      </c>
      <c r="QVY1" s="499" t="str">
        <f t="shared" si="189"/>
        <v/>
      </c>
      <c r="QVZ1" s="499" t="str">
        <f t="shared" si="189"/>
        <v/>
      </c>
      <c r="QWA1" s="499" t="str">
        <f t="shared" si="189"/>
        <v/>
      </c>
      <c r="QWB1" s="499" t="str">
        <f t="shared" si="189"/>
        <v/>
      </c>
      <c r="QWC1" s="499" t="str">
        <f t="shared" si="189"/>
        <v/>
      </c>
      <c r="QWD1" s="499" t="str">
        <f t="shared" si="189"/>
        <v/>
      </c>
      <c r="QWE1" s="499" t="str">
        <f t="shared" si="189"/>
        <v/>
      </c>
      <c r="QWF1" s="499" t="str">
        <f t="shared" si="189"/>
        <v/>
      </c>
      <c r="QWG1" s="499" t="str">
        <f t="shared" si="189"/>
        <v/>
      </c>
      <c r="QWH1" s="499" t="str">
        <f t="shared" si="189"/>
        <v/>
      </c>
      <c r="QWI1" s="499" t="str">
        <f t="shared" si="189"/>
        <v/>
      </c>
      <c r="QWJ1" s="499" t="str">
        <f t="shared" si="189"/>
        <v/>
      </c>
      <c r="QWK1" s="499" t="str">
        <f t="shared" si="189"/>
        <v/>
      </c>
      <c r="QWL1" s="499" t="str">
        <f t="shared" si="189"/>
        <v/>
      </c>
      <c r="QWM1" s="499" t="str">
        <f t="shared" si="189"/>
        <v/>
      </c>
      <c r="QWN1" s="499" t="str">
        <f t="shared" si="189"/>
        <v/>
      </c>
      <c r="QWO1" s="499" t="str">
        <f t="shared" si="189"/>
        <v/>
      </c>
      <c r="QWP1" s="499" t="str">
        <f t="shared" si="189"/>
        <v/>
      </c>
      <c r="QWQ1" s="499" t="str">
        <f t="shared" si="189"/>
        <v/>
      </c>
      <c r="QWR1" s="499" t="str">
        <f t="shared" si="189"/>
        <v/>
      </c>
      <c r="QWS1" s="499" t="str">
        <f t="shared" si="189"/>
        <v/>
      </c>
      <c r="QWT1" s="499" t="str">
        <f t="shared" si="189"/>
        <v/>
      </c>
      <c r="QWU1" s="499" t="str">
        <f t="shared" si="189"/>
        <v/>
      </c>
      <c r="QWV1" s="499" t="str">
        <f t="shared" si="189"/>
        <v/>
      </c>
      <c r="QWW1" s="499" t="str">
        <f t="shared" si="189"/>
        <v/>
      </c>
      <c r="QWX1" s="499" t="str">
        <f t="shared" si="189"/>
        <v/>
      </c>
      <c r="QWY1" s="499" t="str">
        <f t="shared" si="189"/>
        <v/>
      </c>
      <c r="QWZ1" s="499" t="str">
        <f t="shared" si="189"/>
        <v/>
      </c>
      <c r="QXA1" s="499" t="str">
        <f t="shared" si="189"/>
        <v/>
      </c>
      <c r="QXB1" s="499" t="str">
        <f t="shared" si="189"/>
        <v/>
      </c>
      <c r="QXC1" s="499" t="str">
        <f t="shared" si="189"/>
        <v/>
      </c>
      <c r="QXD1" s="499" t="str">
        <f t="shared" si="189"/>
        <v/>
      </c>
      <c r="QXE1" s="499" t="str">
        <f t="shared" si="189"/>
        <v/>
      </c>
      <c r="QXF1" s="499" t="str">
        <f t="shared" si="189"/>
        <v/>
      </c>
      <c r="QXG1" s="499" t="str">
        <f t="shared" si="189"/>
        <v/>
      </c>
      <c r="QXH1" s="499" t="str">
        <f t="shared" si="189"/>
        <v/>
      </c>
      <c r="QXI1" s="499" t="str">
        <f t="shared" si="189"/>
        <v/>
      </c>
      <c r="QXJ1" s="499" t="str">
        <f t="shared" si="189"/>
        <v/>
      </c>
      <c r="QXK1" s="499" t="str">
        <f t="shared" si="189"/>
        <v/>
      </c>
      <c r="QXL1" s="499" t="str">
        <f t="shared" si="189"/>
        <v/>
      </c>
      <c r="QXM1" s="499" t="str">
        <f t="shared" si="189"/>
        <v/>
      </c>
      <c r="QXN1" s="499" t="str">
        <f t="shared" si="189"/>
        <v/>
      </c>
      <c r="QXO1" s="499" t="str">
        <f t="shared" ref="QXO1:QZZ1" si="190">IF(QXO13^2*QXO12=0,
"",
QXO13^2*QXO12)</f>
        <v/>
      </c>
      <c r="QXP1" s="499" t="str">
        <f t="shared" si="190"/>
        <v/>
      </c>
      <c r="QXQ1" s="499" t="str">
        <f t="shared" si="190"/>
        <v/>
      </c>
      <c r="QXR1" s="499" t="str">
        <f t="shared" si="190"/>
        <v/>
      </c>
      <c r="QXS1" s="499" t="str">
        <f t="shared" si="190"/>
        <v/>
      </c>
      <c r="QXT1" s="499" t="str">
        <f t="shared" si="190"/>
        <v/>
      </c>
      <c r="QXU1" s="499" t="str">
        <f t="shared" si="190"/>
        <v/>
      </c>
      <c r="QXV1" s="499" t="str">
        <f t="shared" si="190"/>
        <v/>
      </c>
      <c r="QXW1" s="499" t="str">
        <f t="shared" si="190"/>
        <v/>
      </c>
      <c r="QXX1" s="499" t="str">
        <f t="shared" si="190"/>
        <v/>
      </c>
      <c r="QXY1" s="499" t="str">
        <f t="shared" si="190"/>
        <v/>
      </c>
      <c r="QXZ1" s="499" t="str">
        <f t="shared" si="190"/>
        <v/>
      </c>
      <c r="QYA1" s="499" t="str">
        <f t="shared" si="190"/>
        <v/>
      </c>
      <c r="QYB1" s="499" t="str">
        <f t="shared" si="190"/>
        <v/>
      </c>
      <c r="QYC1" s="499" t="str">
        <f t="shared" si="190"/>
        <v/>
      </c>
      <c r="QYD1" s="499" t="str">
        <f t="shared" si="190"/>
        <v/>
      </c>
      <c r="QYE1" s="499" t="str">
        <f t="shared" si="190"/>
        <v/>
      </c>
      <c r="QYF1" s="499" t="str">
        <f t="shared" si="190"/>
        <v/>
      </c>
      <c r="QYG1" s="499" t="str">
        <f t="shared" si="190"/>
        <v/>
      </c>
      <c r="QYH1" s="499" t="str">
        <f t="shared" si="190"/>
        <v/>
      </c>
      <c r="QYI1" s="499" t="str">
        <f t="shared" si="190"/>
        <v/>
      </c>
      <c r="QYJ1" s="499" t="str">
        <f t="shared" si="190"/>
        <v/>
      </c>
      <c r="QYK1" s="499" t="str">
        <f t="shared" si="190"/>
        <v/>
      </c>
      <c r="QYL1" s="499" t="str">
        <f t="shared" si="190"/>
        <v/>
      </c>
      <c r="QYM1" s="499" t="str">
        <f t="shared" si="190"/>
        <v/>
      </c>
      <c r="QYN1" s="499" t="str">
        <f t="shared" si="190"/>
        <v/>
      </c>
      <c r="QYO1" s="499" t="str">
        <f t="shared" si="190"/>
        <v/>
      </c>
      <c r="QYP1" s="499" t="str">
        <f t="shared" si="190"/>
        <v/>
      </c>
      <c r="QYQ1" s="499" t="str">
        <f t="shared" si="190"/>
        <v/>
      </c>
      <c r="QYR1" s="499" t="str">
        <f t="shared" si="190"/>
        <v/>
      </c>
      <c r="QYS1" s="499" t="str">
        <f t="shared" si="190"/>
        <v/>
      </c>
      <c r="QYT1" s="499" t="str">
        <f t="shared" si="190"/>
        <v/>
      </c>
      <c r="QYU1" s="499" t="str">
        <f t="shared" si="190"/>
        <v/>
      </c>
      <c r="QYV1" s="499" t="str">
        <f t="shared" si="190"/>
        <v/>
      </c>
      <c r="QYW1" s="499" t="str">
        <f t="shared" si="190"/>
        <v/>
      </c>
      <c r="QYX1" s="499" t="str">
        <f t="shared" si="190"/>
        <v/>
      </c>
      <c r="QYY1" s="499" t="str">
        <f t="shared" si="190"/>
        <v/>
      </c>
      <c r="QYZ1" s="499" t="str">
        <f t="shared" si="190"/>
        <v/>
      </c>
      <c r="QZA1" s="499" t="str">
        <f t="shared" si="190"/>
        <v/>
      </c>
      <c r="QZB1" s="499" t="str">
        <f t="shared" si="190"/>
        <v/>
      </c>
      <c r="QZC1" s="499" t="str">
        <f t="shared" si="190"/>
        <v/>
      </c>
      <c r="QZD1" s="499" t="str">
        <f t="shared" si="190"/>
        <v/>
      </c>
      <c r="QZE1" s="499" t="str">
        <f t="shared" si="190"/>
        <v/>
      </c>
      <c r="QZF1" s="499" t="str">
        <f t="shared" si="190"/>
        <v/>
      </c>
      <c r="QZG1" s="499" t="str">
        <f t="shared" si="190"/>
        <v/>
      </c>
      <c r="QZH1" s="499" t="str">
        <f t="shared" si="190"/>
        <v/>
      </c>
      <c r="QZI1" s="499" t="str">
        <f t="shared" si="190"/>
        <v/>
      </c>
      <c r="QZJ1" s="499" t="str">
        <f t="shared" si="190"/>
        <v/>
      </c>
      <c r="QZK1" s="499" t="str">
        <f t="shared" si="190"/>
        <v/>
      </c>
      <c r="QZL1" s="499" t="str">
        <f t="shared" si="190"/>
        <v/>
      </c>
      <c r="QZM1" s="499" t="str">
        <f t="shared" si="190"/>
        <v/>
      </c>
      <c r="QZN1" s="499" t="str">
        <f t="shared" si="190"/>
        <v/>
      </c>
      <c r="QZO1" s="499" t="str">
        <f t="shared" si="190"/>
        <v/>
      </c>
      <c r="QZP1" s="499" t="str">
        <f t="shared" si="190"/>
        <v/>
      </c>
      <c r="QZQ1" s="499" t="str">
        <f t="shared" si="190"/>
        <v/>
      </c>
      <c r="QZR1" s="499" t="str">
        <f t="shared" si="190"/>
        <v/>
      </c>
      <c r="QZS1" s="499" t="str">
        <f t="shared" si="190"/>
        <v/>
      </c>
      <c r="QZT1" s="499" t="str">
        <f t="shared" si="190"/>
        <v/>
      </c>
      <c r="QZU1" s="499" t="str">
        <f t="shared" si="190"/>
        <v/>
      </c>
      <c r="QZV1" s="499" t="str">
        <f t="shared" si="190"/>
        <v/>
      </c>
      <c r="QZW1" s="499" t="str">
        <f t="shared" si="190"/>
        <v/>
      </c>
      <c r="QZX1" s="499" t="str">
        <f t="shared" si="190"/>
        <v/>
      </c>
      <c r="QZY1" s="499" t="str">
        <f t="shared" si="190"/>
        <v/>
      </c>
      <c r="QZZ1" s="499" t="str">
        <f t="shared" si="190"/>
        <v/>
      </c>
      <c r="RAA1" s="499" t="str">
        <f t="shared" ref="RAA1:RCL1" si="191">IF(RAA13^2*RAA12=0,
"",
RAA13^2*RAA12)</f>
        <v/>
      </c>
      <c r="RAB1" s="499" t="str">
        <f t="shared" si="191"/>
        <v/>
      </c>
      <c r="RAC1" s="499" t="str">
        <f t="shared" si="191"/>
        <v/>
      </c>
      <c r="RAD1" s="499" t="str">
        <f t="shared" si="191"/>
        <v/>
      </c>
      <c r="RAE1" s="499" t="str">
        <f t="shared" si="191"/>
        <v/>
      </c>
      <c r="RAF1" s="499" t="str">
        <f t="shared" si="191"/>
        <v/>
      </c>
      <c r="RAG1" s="499" t="str">
        <f t="shared" si="191"/>
        <v/>
      </c>
      <c r="RAH1" s="499" t="str">
        <f t="shared" si="191"/>
        <v/>
      </c>
      <c r="RAI1" s="499" t="str">
        <f t="shared" si="191"/>
        <v/>
      </c>
      <c r="RAJ1" s="499" t="str">
        <f t="shared" si="191"/>
        <v/>
      </c>
      <c r="RAK1" s="499" t="str">
        <f t="shared" si="191"/>
        <v/>
      </c>
      <c r="RAL1" s="499" t="str">
        <f t="shared" si="191"/>
        <v/>
      </c>
      <c r="RAM1" s="499" t="str">
        <f t="shared" si="191"/>
        <v/>
      </c>
      <c r="RAN1" s="499" t="str">
        <f t="shared" si="191"/>
        <v/>
      </c>
      <c r="RAO1" s="499" t="str">
        <f t="shared" si="191"/>
        <v/>
      </c>
      <c r="RAP1" s="499" t="str">
        <f t="shared" si="191"/>
        <v/>
      </c>
      <c r="RAQ1" s="499" t="str">
        <f t="shared" si="191"/>
        <v/>
      </c>
      <c r="RAR1" s="499" t="str">
        <f t="shared" si="191"/>
        <v/>
      </c>
      <c r="RAS1" s="499" t="str">
        <f t="shared" si="191"/>
        <v/>
      </c>
      <c r="RAT1" s="499" t="str">
        <f t="shared" si="191"/>
        <v/>
      </c>
      <c r="RAU1" s="499" t="str">
        <f t="shared" si="191"/>
        <v/>
      </c>
      <c r="RAV1" s="499" t="str">
        <f t="shared" si="191"/>
        <v/>
      </c>
      <c r="RAW1" s="499" t="str">
        <f t="shared" si="191"/>
        <v/>
      </c>
      <c r="RAX1" s="499" t="str">
        <f t="shared" si="191"/>
        <v/>
      </c>
      <c r="RAY1" s="499" t="str">
        <f t="shared" si="191"/>
        <v/>
      </c>
      <c r="RAZ1" s="499" t="str">
        <f t="shared" si="191"/>
        <v/>
      </c>
      <c r="RBA1" s="499" t="str">
        <f t="shared" si="191"/>
        <v/>
      </c>
      <c r="RBB1" s="499" t="str">
        <f t="shared" si="191"/>
        <v/>
      </c>
      <c r="RBC1" s="499" t="str">
        <f t="shared" si="191"/>
        <v/>
      </c>
      <c r="RBD1" s="499" t="str">
        <f t="shared" si="191"/>
        <v/>
      </c>
      <c r="RBE1" s="499" t="str">
        <f t="shared" si="191"/>
        <v/>
      </c>
      <c r="RBF1" s="499" t="str">
        <f t="shared" si="191"/>
        <v/>
      </c>
      <c r="RBG1" s="499" t="str">
        <f t="shared" si="191"/>
        <v/>
      </c>
      <c r="RBH1" s="499" t="str">
        <f t="shared" si="191"/>
        <v/>
      </c>
      <c r="RBI1" s="499" t="str">
        <f t="shared" si="191"/>
        <v/>
      </c>
      <c r="RBJ1" s="499" t="str">
        <f t="shared" si="191"/>
        <v/>
      </c>
      <c r="RBK1" s="499" t="str">
        <f t="shared" si="191"/>
        <v/>
      </c>
      <c r="RBL1" s="499" t="str">
        <f t="shared" si="191"/>
        <v/>
      </c>
      <c r="RBM1" s="499" t="str">
        <f t="shared" si="191"/>
        <v/>
      </c>
      <c r="RBN1" s="499" t="str">
        <f t="shared" si="191"/>
        <v/>
      </c>
      <c r="RBO1" s="499" t="str">
        <f t="shared" si="191"/>
        <v/>
      </c>
      <c r="RBP1" s="499" t="str">
        <f t="shared" si="191"/>
        <v/>
      </c>
      <c r="RBQ1" s="499" t="str">
        <f t="shared" si="191"/>
        <v/>
      </c>
      <c r="RBR1" s="499" t="str">
        <f t="shared" si="191"/>
        <v/>
      </c>
      <c r="RBS1" s="499" t="str">
        <f t="shared" si="191"/>
        <v/>
      </c>
      <c r="RBT1" s="499" t="str">
        <f t="shared" si="191"/>
        <v/>
      </c>
      <c r="RBU1" s="499" t="str">
        <f t="shared" si="191"/>
        <v/>
      </c>
      <c r="RBV1" s="499" t="str">
        <f t="shared" si="191"/>
        <v/>
      </c>
      <c r="RBW1" s="499" t="str">
        <f t="shared" si="191"/>
        <v/>
      </c>
      <c r="RBX1" s="499" t="str">
        <f t="shared" si="191"/>
        <v/>
      </c>
      <c r="RBY1" s="499" t="str">
        <f t="shared" si="191"/>
        <v/>
      </c>
      <c r="RBZ1" s="499" t="str">
        <f t="shared" si="191"/>
        <v/>
      </c>
      <c r="RCA1" s="499" t="str">
        <f t="shared" si="191"/>
        <v/>
      </c>
      <c r="RCB1" s="499" t="str">
        <f t="shared" si="191"/>
        <v/>
      </c>
      <c r="RCC1" s="499" t="str">
        <f t="shared" si="191"/>
        <v/>
      </c>
      <c r="RCD1" s="499" t="str">
        <f t="shared" si="191"/>
        <v/>
      </c>
      <c r="RCE1" s="499" t="str">
        <f t="shared" si="191"/>
        <v/>
      </c>
      <c r="RCF1" s="499" t="str">
        <f t="shared" si="191"/>
        <v/>
      </c>
      <c r="RCG1" s="499" t="str">
        <f t="shared" si="191"/>
        <v/>
      </c>
      <c r="RCH1" s="499" t="str">
        <f t="shared" si="191"/>
        <v/>
      </c>
      <c r="RCI1" s="499" t="str">
        <f t="shared" si="191"/>
        <v/>
      </c>
      <c r="RCJ1" s="499" t="str">
        <f t="shared" si="191"/>
        <v/>
      </c>
      <c r="RCK1" s="499" t="str">
        <f t="shared" si="191"/>
        <v/>
      </c>
      <c r="RCL1" s="499" t="str">
        <f t="shared" si="191"/>
        <v/>
      </c>
      <c r="RCM1" s="499" t="str">
        <f t="shared" ref="RCM1:REX1" si="192">IF(RCM13^2*RCM12=0,
"",
RCM13^2*RCM12)</f>
        <v/>
      </c>
      <c r="RCN1" s="499" t="str">
        <f t="shared" si="192"/>
        <v/>
      </c>
      <c r="RCO1" s="499" t="str">
        <f t="shared" si="192"/>
        <v/>
      </c>
      <c r="RCP1" s="499" t="str">
        <f t="shared" si="192"/>
        <v/>
      </c>
      <c r="RCQ1" s="499" t="str">
        <f t="shared" si="192"/>
        <v/>
      </c>
      <c r="RCR1" s="499" t="str">
        <f t="shared" si="192"/>
        <v/>
      </c>
      <c r="RCS1" s="499" t="str">
        <f t="shared" si="192"/>
        <v/>
      </c>
      <c r="RCT1" s="499" t="str">
        <f t="shared" si="192"/>
        <v/>
      </c>
      <c r="RCU1" s="499" t="str">
        <f t="shared" si="192"/>
        <v/>
      </c>
      <c r="RCV1" s="499" t="str">
        <f t="shared" si="192"/>
        <v/>
      </c>
      <c r="RCW1" s="499" t="str">
        <f t="shared" si="192"/>
        <v/>
      </c>
      <c r="RCX1" s="499" t="str">
        <f t="shared" si="192"/>
        <v/>
      </c>
      <c r="RCY1" s="499" t="str">
        <f t="shared" si="192"/>
        <v/>
      </c>
      <c r="RCZ1" s="499" t="str">
        <f t="shared" si="192"/>
        <v/>
      </c>
      <c r="RDA1" s="499" t="str">
        <f t="shared" si="192"/>
        <v/>
      </c>
      <c r="RDB1" s="499" t="str">
        <f t="shared" si="192"/>
        <v/>
      </c>
      <c r="RDC1" s="499" t="str">
        <f t="shared" si="192"/>
        <v/>
      </c>
      <c r="RDD1" s="499" t="str">
        <f t="shared" si="192"/>
        <v/>
      </c>
      <c r="RDE1" s="499" t="str">
        <f t="shared" si="192"/>
        <v/>
      </c>
      <c r="RDF1" s="499" t="str">
        <f t="shared" si="192"/>
        <v/>
      </c>
      <c r="RDG1" s="499" t="str">
        <f t="shared" si="192"/>
        <v/>
      </c>
      <c r="RDH1" s="499" t="str">
        <f t="shared" si="192"/>
        <v/>
      </c>
      <c r="RDI1" s="499" t="str">
        <f t="shared" si="192"/>
        <v/>
      </c>
      <c r="RDJ1" s="499" t="str">
        <f t="shared" si="192"/>
        <v/>
      </c>
      <c r="RDK1" s="499" t="str">
        <f t="shared" si="192"/>
        <v/>
      </c>
      <c r="RDL1" s="499" t="str">
        <f t="shared" si="192"/>
        <v/>
      </c>
      <c r="RDM1" s="499" t="str">
        <f t="shared" si="192"/>
        <v/>
      </c>
      <c r="RDN1" s="499" t="str">
        <f t="shared" si="192"/>
        <v/>
      </c>
      <c r="RDO1" s="499" t="str">
        <f t="shared" si="192"/>
        <v/>
      </c>
      <c r="RDP1" s="499" t="str">
        <f t="shared" si="192"/>
        <v/>
      </c>
      <c r="RDQ1" s="499" t="str">
        <f t="shared" si="192"/>
        <v/>
      </c>
      <c r="RDR1" s="499" t="str">
        <f t="shared" si="192"/>
        <v/>
      </c>
      <c r="RDS1" s="499" t="str">
        <f t="shared" si="192"/>
        <v/>
      </c>
      <c r="RDT1" s="499" t="str">
        <f t="shared" si="192"/>
        <v/>
      </c>
      <c r="RDU1" s="499" t="str">
        <f t="shared" si="192"/>
        <v/>
      </c>
      <c r="RDV1" s="499" t="str">
        <f t="shared" si="192"/>
        <v/>
      </c>
      <c r="RDW1" s="499" t="str">
        <f t="shared" si="192"/>
        <v/>
      </c>
      <c r="RDX1" s="499" t="str">
        <f t="shared" si="192"/>
        <v/>
      </c>
      <c r="RDY1" s="499" t="str">
        <f t="shared" si="192"/>
        <v/>
      </c>
      <c r="RDZ1" s="499" t="str">
        <f t="shared" si="192"/>
        <v/>
      </c>
      <c r="REA1" s="499" t="str">
        <f t="shared" si="192"/>
        <v/>
      </c>
      <c r="REB1" s="499" t="str">
        <f t="shared" si="192"/>
        <v/>
      </c>
      <c r="REC1" s="499" t="str">
        <f t="shared" si="192"/>
        <v/>
      </c>
      <c r="RED1" s="499" t="str">
        <f t="shared" si="192"/>
        <v/>
      </c>
      <c r="REE1" s="499" t="str">
        <f t="shared" si="192"/>
        <v/>
      </c>
      <c r="REF1" s="499" t="str">
        <f t="shared" si="192"/>
        <v/>
      </c>
      <c r="REG1" s="499" t="str">
        <f t="shared" si="192"/>
        <v/>
      </c>
      <c r="REH1" s="499" t="str">
        <f t="shared" si="192"/>
        <v/>
      </c>
      <c r="REI1" s="499" t="str">
        <f t="shared" si="192"/>
        <v/>
      </c>
      <c r="REJ1" s="499" t="str">
        <f t="shared" si="192"/>
        <v/>
      </c>
      <c r="REK1" s="499" t="str">
        <f t="shared" si="192"/>
        <v/>
      </c>
      <c r="REL1" s="499" t="str">
        <f t="shared" si="192"/>
        <v/>
      </c>
      <c r="REM1" s="499" t="str">
        <f t="shared" si="192"/>
        <v/>
      </c>
      <c r="REN1" s="499" t="str">
        <f t="shared" si="192"/>
        <v/>
      </c>
      <c r="REO1" s="499" t="str">
        <f t="shared" si="192"/>
        <v/>
      </c>
      <c r="REP1" s="499" t="str">
        <f t="shared" si="192"/>
        <v/>
      </c>
      <c r="REQ1" s="499" t="str">
        <f t="shared" si="192"/>
        <v/>
      </c>
      <c r="RER1" s="499" t="str">
        <f t="shared" si="192"/>
        <v/>
      </c>
      <c r="RES1" s="499" t="str">
        <f t="shared" si="192"/>
        <v/>
      </c>
      <c r="RET1" s="499" t="str">
        <f t="shared" si="192"/>
        <v/>
      </c>
      <c r="REU1" s="499" t="str">
        <f t="shared" si="192"/>
        <v/>
      </c>
      <c r="REV1" s="499" t="str">
        <f t="shared" si="192"/>
        <v/>
      </c>
      <c r="REW1" s="499" t="str">
        <f t="shared" si="192"/>
        <v/>
      </c>
      <c r="REX1" s="499" t="str">
        <f t="shared" si="192"/>
        <v/>
      </c>
      <c r="REY1" s="499" t="str">
        <f t="shared" ref="REY1:RHJ1" si="193">IF(REY13^2*REY12=0,
"",
REY13^2*REY12)</f>
        <v/>
      </c>
      <c r="REZ1" s="499" t="str">
        <f t="shared" si="193"/>
        <v/>
      </c>
      <c r="RFA1" s="499" t="str">
        <f t="shared" si="193"/>
        <v/>
      </c>
      <c r="RFB1" s="499" t="str">
        <f t="shared" si="193"/>
        <v/>
      </c>
      <c r="RFC1" s="499" t="str">
        <f t="shared" si="193"/>
        <v/>
      </c>
      <c r="RFD1" s="499" t="str">
        <f t="shared" si="193"/>
        <v/>
      </c>
      <c r="RFE1" s="499" t="str">
        <f t="shared" si="193"/>
        <v/>
      </c>
      <c r="RFF1" s="499" t="str">
        <f t="shared" si="193"/>
        <v/>
      </c>
      <c r="RFG1" s="499" t="str">
        <f t="shared" si="193"/>
        <v/>
      </c>
      <c r="RFH1" s="499" t="str">
        <f t="shared" si="193"/>
        <v/>
      </c>
      <c r="RFI1" s="499" t="str">
        <f t="shared" si="193"/>
        <v/>
      </c>
      <c r="RFJ1" s="499" t="str">
        <f t="shared" si="193"/>
        <v/>
      </c>
      <c r="RFK1" s="499" t="str">
        <f t="shared" si="193"/>
        <v/>
      </c>
      <c r="RFL1" s="499" t="str">
        <f t="shared" si="193"/>
        <v/>
      </c>
      <c r="RFM1" s="499" t="str">
        <f t="shared" si="193"/>
        <v/>
      </c>
      <c r="RFN1" s="499" t="str">
        <f t="shared" si="193"/>
        <v/>
      </c>
      <c r="RFO1" s="499" t="str">
        <f t="shared" si="193"/>
        <v/>
      </c>
      <c r="RFP1" s="499" t="str">
        <f t="shared" si="193"/>
        <v/>
      </c>
      <c r="RFQ1" s="499" t="str">
        <f t="shared" si="193"/>
        <v/>
      </c>
      <c r="RFR1" s="499" t="str">
        <f t="shared" si="193"/>
        <v/>
      </c>
      <c r="RFS1" s="499" t="str">
        <f t="shared" si="193"/>
        <v/>
      </c>
      <c r="RFT1" s="499" t="str">
        <f t="shared" si="193"/>
        <v/>
      </c>
      <c r="RFU1" s="499" t="str">
        <f t="shared" si="193"/>
        <v/>
      </c>
      <c r="RFV1" s="499" t="str">
        <f t="shared" si="193"/>
        <v/>
      </c>
      <c r="RFW1" s="499" t="str">
        <f t="shared" si="193"/>
        <v/>
      </c>
      <c r="RFX1" s="499" t="str">
        <f t="shared" si="193"/>
        <v/>
      </c>
      <c r="RFY1" s="499" t="str">
        <f t="shared" si="193"/>
        <v/>
      </c>
      <c r="RFZ1" s="499" t="str">
        <f t="shared" si="193"/>
        <v/>
      </c>
      <c r="RGA1" s="499" t="str">
        <f t="shared" si="193"/>
        <v/>
      </c>
      <c r="RGB1" s="499" t="str">
        <f t="shared" si="193"/>
        <v/>
      </c>
      <c r="RGC1" s="499" t="str">
        <f t="shared" si="193"/>
        <v/>
      </c>
      <c r="RGD1" s="499" t="str">
        <f t="shared" si="193"/>
        <v/>
      </c>
      <c r="RGE1" s="499" t="str">
        <f t="shared" si="193"/>
        <v/>
      </c>
      <c r="RGF1" s="499" t="str">
        <f t="shared" si="193"/>
        <v/>
      </c>
      <c r="RGG1" s="499" t="str">
        <f t="shared" si="193"/>
        <v/>
      </c>
      <c r="RGH1" s="499" t="str">
        <f t="shared" si="193"/>
        <v/>
      </c>
      <c r="RGI1" s="499" t="str">
        <f t="shared" si="193"/>
        <v/>
      </c>
      <c r="RGJ1" s="499" t="str">
        <f t="shared" si="193"/>
        <v/>
      </c>
      <c r="RGK1" s="499" t="str">
        <f t="shared" si="193"/>
        <v/>
      </c>
      <c r="RGL1" s="499" t="str">
        <f t="shared" si="193"/>
        <v/>
      </c>
      <c r="RGM1" s="499" t="str">
        <f t="shared" si="193"/>
        <v/>
      </c>
      <c r="RGN1" s="499" t="str">
        <f t="shared" si="193"/>
        <v/>
      </c>
      <c r="RGO1" s="499" t="str">
        <f t="shared" si="193"/>
        <v/>
      </c>
      <c r="RGP1" s="499" t="str">
        <f t="shared" si="193"/>
        <v/>
      </c>
      <c r="RGQ1" s="499" t="str">
        <f t="shared" si="193"/>
        <v/>
      </c>
      <c r="RGR1" s="499" t="str">
        <f t="shared" si="193"/>
        <v/>
      </c>
      <c r="RGS1" s="499" t="str">
        <f t="shared" si="193"/>
        <v/>
      </c>
      <c r="RGT1" s="499" t="str">
        <f t="shared" si="193"/>
        <v/>
      </c>
      <c r="RGU1" s="499" t="str">
        <f t="shared" si="193"/>
        <v/>
      </c>
      <c r="RGV1" s="499" t="str">
        <f t="shared" si="193"/>
        <v/>
      </c>
      <c r="RGW1" s="499" t="str">
        <f t="shared" si="193"/>
        <v/>
      </c>
      <c r="RGX1" s="499" t="str">
        <f t="shared" si="193"/>
        <v/>
      </c>
      <c r="RGY1" s="499" t="str">
        <f t="shared" si="193"/>
        <v/>
      </c>
      <c r="RGZ1" s="499" t="str">
        <f t="shared" si="193"/>
        <v/>
      </c>
      <c r="RHA1" s="499" t="str">
        <f t="shared" si="193"/>
        <v/>
      </c>
      <c r="RHB1" s="499" t="str">
        <f t="shared" si="193"/>
        <v/>
      </c>
      <c r="RHC1" s="499" t="str">
        <f t="shared" si="193"/>
        <v/>
      </c>
      <c r="RHD1" s="499" t="str">
        <f t="shared" si="193"/>
        <v/>
      </c>
      <c r="RHE1" s="499" t="str">
        <f t="shared" si="193"/>
        <v/>
      </c>
      <c r="RHF1" s="499" t="str">
        <f t="shared" si="193"/>
        <v/>
      </c>
      <c r="RHG1" s="499" t="str">
        <f t="shared" si="193"/>
        <v/>
      </c>
      <c r="RHH1" s="499" t="str">
        <f t="shared" si="193"/>
        <v/>
      </c>
      <c r="RHI1" s="499" t="str">
        <f t="shared" si="193"/>
        <v/>
      </c>
      <c r="RHJ1" s="499" t="str">
        <f t="shared" si="193"/>
        <v/>
      </c>
      <c r="RHK1" s="499" t="str">
        <f t="shared" ref="RHK1:RJV1" si="194">IF(RHK13^2*RHK12=0,
"",
RHK13^2*RHK12)</f>
        <v/>
      </c>
      <c r="RHL1" s="499" t="str">
        <f t="shared" si="194"/>
        <v/>
      </c>
      <c r="RHM1" s="499" t="str">
        <f t="shared" si="194"/>
        <v/>
      </c>
      <c r="RHN1" s="499" t="str">
        <f t="shared" si="194"/>
        <v/>
      </c>
      <c r="RHO1" s="499" t="str">
        <f t="shared" si="194"/>
        <v/>
      </c>
      <c r="RHP1" s="499" t="str">
        <f t="shared" si="194"/>
        <v/>
      </c>
      <c r="RHQ1" s="499" t="str">
        <f t="shared" si="194"/>
        <v/>
      </c>
      <c r="RHR1" s="499" t="str">
        <f t="shared" si="194"/>
        <v/>
      </c>
      <c r="RHS1" s="499" t="str">
        <f t="shared" si="194"/>
        <v/>
      </c>
      <c r="RHT1" s="499" t="str">
        <f t="shared" si="194"/>
        <v/>
      </c>
      <c r="RHU1" s="499" t="str">
        <f t="shared" si="194"/>
        <v/>
      </c>
      <c r="RHV1" s="499" t="str">
        <f t="shared" si="194"/>
        <v/>
      </c>
      <c r="RHW1" s="499" t="str">
        <f t="shared" si="194"/>
        <v/>
      </c>
      <c r="RHX1" s="499" t="str">
        <f t="shared" si="194"/>
        <v/>
      </c>
      <c r="RHY1" s="499" t="str">
        <f t="shared" si="194"/>
        <v/>
      </c>
      <c r="RHZ1" s="499" t="str">
        <f t="shared" si="194"/>
        <v/>
      </c>
      <c r="RIA1" s="499" t="str">
        <f t="shared" si="194"/>
        <v/>
      </c>
      <c r="RIB1" s="499" t="str">
        <f t="shared" si="194"/>
        <v/>
      </c>
      <c r="RIC1" s="499" t="str">
        <f t="shared" si="194"/>
        <v/>
      </c>
      <c r="RID1" s="499" t="str">
        <f t="shared" si="194"/>
        <v/>
      </c>
      <c r="RIE1" s="499" t="str">
        <f t="shared" si="194"/>
        <v/>
      </c>
      <c r="RIF1" s="499" t="str">
        <f t="shared" si="194"/>
        <v/>
      </c>
      <c r="RIG1" s="499" t="str">
        <f t="shared" si="194"/>
        <v/>
      </c>
      <c r="RIH1" s="499" t="str">
        <f t="shared" si="194"/>
        <v/>
      </c>
      <c r="RII1" s="499" t="str">
        <f t="shared" si="194"/>
        <v/>
      </c>
      <c r="RIJ1" s="499" t="str">
        <f t="shared" si="194"/>
        <v/>
      </c>
      <c r="RIK1" s="499" t="str">
        <f t="shared" si="194"/>
        <v/>
      </c>
      <c r="RIL1" s="499" t="str">
        <f t="shared" si="194"/>
        <v/>
      </c>
      <c r="RIM1" s="499" t="str">
        <f t="shared" si="194"/>
        <v/>
      </c>
      <c r="RIN1" s="499" t="str">
        <f t="shared" si="194"/>
        <v/>
      </c>
      <c r="RIO1" s="499" t="str">
        <f t="shared" si="194"/>
        <v/>
      </c>
      <c r="RIP1" s="499" t="str">
        <f t="shared" si="194"/>
        <v/>
      </c>
      <c r="RIQ1" s="499" t="str">
        <f t="shared" si="194"/>
        <v/>
      </c>
      <c r="RIR1" s="499" t="str">
        <f t="shared" si="194"/>
        <v/>
      </c>
      <c r="RIS1" s="499" t="str">
        <f t="shared" si="194"/>
        <v/>
      </c>
      <c r="RIT1" s="499" t="str">
        <f t="shared" si="194"/>
        <v/>
      </c>
      <c r="RIU1" s="499" t="str">
        <f t="shared" si="194"/>
        <v/>
      </c>
      <c r="RIV1" s="499" t="str">
        <f t="shared" si="194"/>
        <v/>
      </c>
      <c r="RIW1" s="499" t="str">
        <f t="shared" si="194"/>
        <v/>
      </c>
      <c r="RIX1" s="499" t="str">
        <f t="shared" si="194"/>
        <v/>
      </c>
      <c r="RIY1" s="499" t="str">
        <f t="shared" si="194"/>
        <v/>
      </c>
      <c r="RIZ1" s="499" t="str">
        <f t="shared" si="194"/>
        <v/>
      </c>
      <c r="RJA1" s="499" t="str">
        <f t="shared" si="194"/>
        <v/>
      </c>
      <c r="RJB1" s="499" t="str">
        <f t="shared" si="194"/>
        <v/>
      </c>
      <c r="RJC1" s="499" t="str">
        <f t="shared" si="194"/>
        <v/>
      </c>
      <c r="RJD1" s="499" t="str">
        <f t="shared" si="194"/>
        <v/>
      </c>
      <c r="RJE1" s="499" t="str">
        <f t="shared" si="194"/>
        <v/>
      </c>
      <c r="RJF1" s="499" t="str">
        <f t="shared" si="194"/>
        <v/>
      </c>
      <c r="RJG1" s="499" t="str">
        <f t="shared" si="194"/>
        <v/>
      </c>
      <c r="RJH1" s="499" t="str">
        <f t="shared" si="194"/>
        <v/>
      </c>
      <c r="RJI1" s="499" t="str">
        <f t="shared" si="194"/>
        <v/>
      </c>
      <c r="RJJ1" s="499" t="str">
        <f t="shared" si="194"/>
        <v/>
      </c>
      <c r="RJK1" s="499" t="str">
        <f t="shared" si="194"/>
        <v/>
      </c>
      <c r="RJL1" s="499" t="str">
        <f t="shared" si="194"/>
        <v/>
      </c>
      <c r="RJM1" s="499" t="str">
        <f t="shared" si="194"/>
        <v/>
      </c>
      <c r="RJN1" s="499" t="str">
        <f t="shared" si="194"/>
        <v/>
      </c>
      <c r="RJO1" s="499" t="str">
        <f t="shared" si="194"/>
        <v/>
      </c>
      <c r="RJP1" s="499" t="str">
        <f t="shared" si="194"/>
        <v/>
      </c>
      <c r="RJQ1" s="499" t="str">
        <f t="shared" si="194"/>
        <v/>
      </c>
      <c r="RJR1" s="499" t="str">
        <f t="shared" si="194"/>
        <v/>
      </c>
      <c r="RJS1" s="499" t="str">
        <f t="shared" si="194"/>
        <v/>
      </c>
      <c r="RJT1" s="499" t="str">
        <f t="shared" si="194"/>
        <v/>
      </c>
      <c r="RJU1" s="499" t="str">
        <f t="shared" si="194"/>
        <v/>
      </c>
      <c r="RJV1" s="499" t="str">
        <f t="shared" si="194"/>
        <v/>
      </c>
      <c r="RJW1" s="499" t="str">
        <f t="shared" ref="RJW1:RMH1" si="195">IF(RJW13^2*RJW12=0,
"",
RJW13^2*RJW12)</f>
        <v/>
      </c>
      <c r="RJX1" s="499" t="str">
        <f t="shared" si="195"/>
        <v/>
      </c>
      <c r="RJY1" s="499" t="str">
        <f t="shared" si="195"/>
        <v/>
      </c>
      <c r="RJZ1" s="499" t="str">
        <f t="shared" si="195"/>
        <v/>
      </c>
      <c r="RKA1" s="499" t="str">
        <f t="shared" si="195"/>
        <v/>
      </c>
      <c r="RKB1" s="499" t="str">
        <f t="shared" si="195"/>
        <v/>
      </c>
      <c r="RKC1" s="499" t="str">
        <f t="shared" si="195"/>
        <v/>
      </c>
      <c r="RKD1" s="499" t="str">
        <f t="shared" si="195"/>
        <v/>
      </c>
      <c r="RKE1" s="499" t="str">
        <f t="shared" si="195"/>
        <v/>
      </c>
      <c r="RKF1" s="499" t="str">
        <f t="shared" si="195"/>
        <v/>
      </c>
      <c r="RKG1" s="499" t="str">
        <f t="shared" si="195"/>
        <v/>
      </c>
      <c r="RKH1" s="499" t="str">
        <f t="shared" si="195"/>
        <v/>
      </c>
      <c r="RKI1" s="499" t="str">
        <f t="shared" si="195"/>
        <v/>
      </c>
      <c r="RKJ1" s="499" t="str">
        <f t="shared" si="195"/>
        <v/>
      </c>
      <c r="RKK1" s="499" t="str">
        <f t="shared" si="195"/>
        <v/>
      </c>
      <c r="RKL1" s="499" t="str">
        <f t="shared" si="195"/>
        <v/>
      </c>
      <c r="RKM1" s="499" t="str">
        <f t="shared" si="195"/>
        <v/>
      </c>
      <c r="RKN1" s="499" t="str">
        <f t="shared" si="195"/>
        <v/>
      </c>
      <c r="RKO1" s="499" t="str">
        <f t="shared" si="195"/>
        <v/>
      </c>
      <c r="RKP1" s="499" t="str">
        <f t="shared" si="195"/>
        <v/>
      </c>
      <c r="RKQ1" s="499" t="str">
        <f t="shared" si="195"/>
        <v/>
      </c>
      <c r="RKR1" s="499" t="str">
        <f t="shared" si="195"/>
        <v/>
      </c>
      <c r="RKS1" s="499" t="str">
        <f t="shared" si="195"/>
        <v/>
      </c>
      <c r="RKT1" s="499" t="str">
        <f t="shared" si="195"/>
        <v/>
      </c>
      <c r="RKU1" s="499" t="str">
        <f t="shared" si="195"/>
        <v/>
      </c>
      <c r="RKV1" s="499" t="str">
        <f t="shared" si="195"/>
        <v/>
      </c>
      <c r="RKW1" s="499" t="str">
        <f t="shared" si="195"/>
        <v/>
      </c>
      <c r="RKX1" s="499" t="str">
        <f t="shared" si="195"/>
        <v/>
      </c>
      <c r="RKY1" s="499" t="str">
        <f t="shared" si="195"/>
        <v/>
      </c>
      <c r="RKZ1" s="499" t="str">
        <f t="shared" si="195"/>
        <v/>
      </c>
      <c r="RLA1" s="499" t="str">
        <f t="shared" si="195"/>
        <v/>
      </c>
      <c r="RLB1" s="499" t="str">
        <f t="shared" si="195"/>
        <v/>
      </c>
      <c r="RLC1" s="499" t="str">
        <f t="shared" si="195"/>
        <v/>
      </c>
      <c r="RLD1" s="499" t="str">
        <f t="shared" si="195"/>
        <v/>
      </c>
      <c r="RLE1" s="499" t="str">
        <f t="shared" si="195"/>
        <v/>
      </c>
      <c r="RLF1" s="499" t="str">
        <f t="shared" si="195"/>
        <v/>
      </c>
      <c r="RLG1" s="499" t="str">
        <f t="shared" si="195"/>
        <v/>
      </c>
      <c r="RLH1" s="499" t="str">
        <f t="shared" si="195"/>
        <v/>
      </c>
      <c r="RLI1" s="499" t="str">
        <f t="shared" si="195"/>
        <v/>
      </c>
      <c r="RLJ1" s="499" t="str">
        <f t="shared" si="195"/>
        <v/>
      </c>
      <c r="RLK1" s="499" t="str">
        <f t="shared" si="195"/>
        <v/>
      </c>
      <c r="RLL1" s="499" t="str">
        <f t="shared" si="195"/>
        <v/>
      </c>
      <c r="RLM1" s="499" t="str">
        <f t="shared" si="195"/>
        <v/>
      </c>
      <c r="RLN1" s="499" t="str">
        <f t="shared" si="195"/>
        <v/>
      </c>
      <c r="RLO1" s="499" t="str">
        <f t="shared" si="195"/>
        <v/>
      </c>
      <c r="RLP1" s="499" t="str">
        <f t="shared" si="195"/>
        <v/>
      </c>
      <c r="RLQ1" s="499" t="str">
        <f t="shared" si="195"/>
        <v/>
      </c>
      <c r="RLR1" s="499" t="str">
        <f t="shared" si="195"/>
        <v/>
      </c>
      <c r="RLS1" s="499" t="str">
        <f t="shared" si="195"/>
        <v/>
      </c>
      <c r="RLT1" s="499" t="str">
        <f t="shared" si="195"/>
        <v/>
      </c>
      <c r="RLU1" s="499" t="str">
        <f t="shared" si="195"/>
        <v/>
      </c>
      <c r="RLV1" s="499" t="str">
        <f t="shared" si="195"/>
        <v/>
      </c>
      <c r="RLW1" s="499" t="str">
        <f t="shared" si="195"/>
        <v/>
      </c>
      <c r="RLX1" s="499" t="str">
        <f t="shared" si="195"/>
        <v/>
      </c>
      <c r="RLY1" s="499" t="str">
        <f t="shared" si="195"/>
        <v/>
      </c>
      <c r="RLZ1" s="499" t="str">
        <f t="shared" si="195"/>
        <v/>
      </c>
      <c r="RMA1" s="499" t="str">
        <f t="shared" si="195"/>
        <v/>
      </c>
      <c r="RMB1" s="499" t="str">
        <f t="shared" si="195"/>
        <v/>
      </c>
      <c r="RMC1" s="499" t="str">
        <f t="shared" si="195"/>
        <v/>
      </c>
      <c r="RMD1" s="499" t="str">
        <f t="shared" si="195"/>
        <v/>
      </c>
      <c r="RME1" s="499" t="str">
        <f t="shared" si="195"/>
        <v/>
      </c>
      <c r="RMF1" s="499" t="str">
        <f t="shared" si="195"/>
        <v/>
      </c>
      <c r="RMG1" s="499" t="str">
        <f t="shared" si="195"/>
        <v/>
      </c>
      <c r="RMH1" s="499" t="str">
        <f t="shared" si="195"/>
        <v/>
      </c>
      <c r="RMI1" s="499" t="str">
        <f t="shared" ref="RMI1:ROT1" si="196">IF(RMI13^2*RMI12=0,
"",
RMI13^2*RMI12)</f>
        <v/>
      </c>
      <c r="RMJ1" s="499" t="str">
        <f t="shared" si="196"/>
        <v/>
      </c>
      <c r="RMK1" s="499" t="str">
        <f t="shared" si="196"/>
        <v/>
      </c>
      <c r="RML1" s="499" t="str">
        <f t="shared" si="196"/>
        <v/>
      </c>
      <c r="RMM1" s="499" t="str">
        <f t="shared" si="196"/>
        <v/>
      </c>
      <c r="RMN1" s="499" t="str">
        <f t="shared" si="196"/>
        <v/>
      </c>
      <c r="RMO1" s="499" t="str">
        <f t="shared" si="196"/>
        <v/>
      </c>
      <c r="RMP1" s="499" t="str">
        <f t="shared" si="196"/>
        <v/>
      </c>
      <c r="RMQ1" s="499" t="str">
        <f t="shared" si="196"/>
        <v/>
      </c>
      <c r="RMR1" s="499" t="str">
        <f t="shared" si="196"/>
        <v/>
      </c>
      <c r="RMS1" s="499" t="str">
        <f t="shared" si="196"/>
        <v/>
      </c>
      <c r="RMT1" s="499" t="str">
        <f t="shared" si="196"/>
        <v/>
      </c>
      <c r="RMU1" s="499" t="str">
        <f t="shared" si="196"/>
        <v/>
      </c>
      <c r="RMV1" s="499" t="str">
        <f t="shared" si="196"/>
        <v/>
      </c>
      <c r="RMW1" s="499" t="str">
        <f t="shared" si="196"/>
        <v/>
      </c>
      <c r="RMX1" s="499" t="str">
        <f t="shared" si="196"/>
        <v/>
      </c>
      <c r="RMY1" s="499" t="str">
        <f t="shared" si="196"/>
        <v/>
      </c>
      <c r="RMZ1" s="499" t="str">
        <f t="shared" si="196"/>
        <v/>
      </c>
      <c r="RNA1" s="499" t="str">
        <f t="shared" si="196"/>
        <v/>
      </c>
      <c r="RNB1" s="499" t="str">
        <f t="shared" si="196"/>
        <v/>
      </c>
      <c r="RNC1" s="499" t="str">
        <f t="shared" si="196"/>
        <v/>
      </c>
      <c r="RND1" s="499" t="str">
        <f t="shared" si="196"/>
        <v/>
      </c>
      <c r="RNE1" s="499" t="str">
        <f t="shared" si="196"/>
        <v/>
      </c>
      <c r="RNF1" s="499" t="str">
        <f t="shared" si="196"/>
        <v/>
      </c>
      <c r="RNG1" s="499" t="str">
        <f t="shared" si="196"/>
        <v/>
      </c>
      <c r="RNH1" s="499" t="str">
        <f t="shared" si="196"/>
        <v/>
      </c>
      <c r="RNI1" s="499" t="str">
        <f t="shared" si="196"/>
        <v/>
      </c>
      <c r="RNJ1" s="499" t="str">
        <f t="shared" si="196"/>
        <v/>
      </c>
      <c r="RNK1" s="499" t="str">
        <f t="shared" si="196"/>
        <v/>
      </c>
      <c r="RNL1" s="499" t="str">
        <f t="shared" si="196"/>
        <v/>
      </c>
      <c r="RNM1" s="499" t="str">
        <f t="shared" si="196"/>
        <v/>
      </c>
      <c r="RNN1" s="499" t="str">
        <f t="shared" si="196"/>
        <v/>
      </c>
      <c r="RNO1" s="499" t="str">
        <f t="shared" si="196"/>
        <v/>
      </c>
      <c r="RNP1" s="499" t="str">
        <f t="shared" si="196"/>
        <v/>
      </c>
      <c r="RNQ1" s="499" t="str">
        <f t="shared" si="196"/>
        <v/>
      </c>
      <c r="RNR1" s="499" t="str">
        <f t="shared" si="196"/>
        <v/>
      </c>
      <c r="RNS1" s="499" t="str">
        <f t="shared" si="196"/>
        <v/>
      </c>
      <c r="RNT1" s="499" t="str">
        <f t="shared" si="196"/>
        <v/>
      </c>
      <c r="RNU1" s="499" t="str">
        <f t="shared" si="196"/>
        <v/>
      </c>
      <c r="RNV1" s="499" t="str">
        <f t="shared" si="196"/>
        <v/>
      </c>
      <c r="RNW1" s="499" t="str">
        <f t="shared" si="196"/>
        <v/>
      </c>
      <c r="RNX1" s="499" t="str">
        <f t="shared" si="196"/>
        <v/>
      </c>
      <c r="RNY1" s="499" t="str">
        <f t="shared" si="196"/>
        <v/>
      </c>
      <c r="RNZ1" s="499" t="str">
        <f t="shared" si="196"/>
        <v/>
      </c>
      <c r="ROA1" s="499" t="str">
        <f t="shared" si="196"/>
        <v/>
      </c>
      <c r="ROB1" s="499" t="str">
        <f t="shared" si="196"/>
        <v/>
      </c>
      <c r="ROC1" s="499" t="str">
        <f t="shared" si="196"/>
        <v/>
      </c>
      <c r="ROD1" s="499" t="str">
        <f t="shared" si="196"/>
        <v/>
      </c>
      <c r="ROE1" s="499" t="str">
        <f t="shared" si="196"/>
        <v/>
      </c>
      <c r="ROF1" s="499" t="str">
        <f t="shared" si="196"/>
        <v/>
      </c>
      <c r="ROG1" s="499" t="str">
        <f t="shared" si="196"/>
        <v/>
      </c>
      <c r="ROH1" s="499" t="str">
        <f t="shared" si="196"/>
        <v/>
      </c>
      <c r="ROI1" s="499" t="str">
        <f t="shared" si="196"/>
        <v/>
      </c>
      <c r="ROJ1" s="499" t="str">
        <f t="shared" si="196"/>
        <v/>
      </c>
      <c r="ROK1" s="499" t="str">
        <f t="shared" si="196"/>
        <v/>
      </c>
      <c r="ROL1" s="499" t="str">
        <f t="shared" si="196"/>
        <v/>
      </c>
      <c r="ROM1" s="499" t="str">
        <f t="shared" si="196"/>
        <v/>
      </c>
      <c r="RON1" s="499" t="str">
        <f t="shared" si="196"/>
        <v/>
      </c>
      <c r="ROO1" s="499" t="str">
        <f t="shared" si="196"/>
        <v/>
      </c>
      <c r="ROP1" s="499" t="str">
        <f t="shared" si="196"/>
        <v/>
      </c>
      <c r="ROQ1" s="499" t="str">
        <f t="shared" si="196"/>
        <v/>
      </c>
      <c r="ROR1" s="499" t="str">
        <f t="shared" si="196"/>
        <v/>
      </c>
      <c r="ROS1" s="499" t="str">
        <f t="shared" si="196"/>
        <v/>
      </c>
      <c r="ROT1" s="499" t="str">
        <f t="shared" si="196"/>
        <v/>
      </c>
      <c r="ROU1" s="499" t="str">
        <f t="shared" ref="ROU1:RRF1" si="197">IF(ROU13^2*ROU12=0,
"",
ROU13^2*ROU12)</f>
        <v/>
      </c>
      <c r="ROV1" s="499" t="str">
        <f t="shared" si="197"/>
        <v/>
      </c>
      <c r="ROW1" s="499" t="str">
        <f t="shared" si="197"/>
        <v/>
      </c>
      <c r="ROX1" s="499" t="str">
        <f t="shared" si="197"/>
        <v/>
      </c>
      <c r="ROY1" s="499" t="str">
        <f t="shared" si="197"/>
        <v/>
      </c>
      <c r="ROZ1" s="499" t="str">
        <f t="shared" si="197"/>
        <v/>
      </c>
      <c r="RPA1" s="499" t="str">
        <f t="shared" si="197"/>
        <v/>
      </c>
      <c r="RPB1" s="499" t="str">
        <f t="shared" si="197"/>
        <v/>
      </c>
      <c r="RPC1" s="499" t="str">
        <f t="shared" si="197"/>
        <v/>
      </c>
      <c r="RPD1" s="499" t="str">
        <f t="shared" si="197"/>
        <v/>
      </c>
      <c r="RPE1" s="499" t="str">
        <f t="shared" si="197"/>
        <v/>
      </c>
      <c r="RPF1" s="499" t="str">
        <f t="shared" si="197"/>
        <v/>
      </c>
      <c r="RPG1" s="499" t="str">
        <f t="shared" si="197"/>
        <v/>
      </c>
      <c r="RPH1" s="499" t="str">
        <f t="shared" si="197"/>
        <v/>
      </c>
      <c r="RPI1" s="499" t="str">
        <f t="shared" si="197"/>
        <v/>
      </c>
      <c r="RPJ1" s="499" t="str">
        <f t="shared" si="197"/>
        <v/>
      </c>
      <c r="RPK1" s="499" t="str">
        <f t="shared" si="197"/>
        <v/>
      </c>
      <c r="RPL1" s="499" t="str">
        <f t="shared" si="197"/>
        <v/>
      </c>
      <c r="RPM1" s="499" t="str">
        <f t="shared" si="197"/>
        <v/>
      </c>
      <c r="RPN1" s="499" t="str">
        <f t="shared" si="197"/>
        <v/>
      </c>
      <c r="RPO1" s="499" t="str">
        <f t="shared" si="197"/>
        <v/>
      </c>
      <c r="RPP1" s="499" t="str">
        <f t="shared" si="197"/>
        <v/>
      </c>
      <c r="RPQ1" s="499" t="str">
        <f t="shared" si="197"/>
        <v/>
      </c>
      <c r="RPR1" s="499" t="str">
        <f t="shared" si="197"/>
        <v/>
      </c>
      <c r="RPS1" s="499" t="str">
        <f t="shared" si="197"/>
        <v/>
      </c>
      <c r="RPT1" s="499" t="str">
        <f t="shared" si="197"/>
        <v/>
      </c>
      <c r="RPU1" s="499" t="str">
        <f t="shared" si="197"/>
        <v/>
      </c>
      <c r="RPV1" s="499" t="str">
        <f t="shared" si="197"/>
        <v/>
      </c>
      <c r="RPW1" s="499" t="str">
        <f t="shared" si="197"/>
        <v/>
      </c>
      <c r="RPX1" s="499" t="str">
        <f t="shared" si="197"/>
        <v/>
      </c>
      <c r="RPY1" s="499" t="str">
        <f t="shared" si="197"/>
        <v/>
      </c>
      <c r="RPZ1" s="499" t="str">
        <f t="shared" si="197"/>
        <v/>
      </c>
      <c r="RQA1" s="499" t="str">
        <f t="shared" si="197"/>
        <v/>
      </c>
      <c r="RQB1" s="499" t="str">
        <f t="shared" si="197"/>
        <v/>
      </c>
      <c r="RQC1" s="499" t="str">
        <f t="shared" si="197"/>
        <v/>
      </c>
      <c r="RQD1" s="499" t="str">
        <f t="shared" si="197"/>
        <v/>
      </c>
      <c r="RQE1" s="499" t="str">
        <f t="shared" si="197"/>
        <v/>
      </c>
      <c r="RQF1" s="499" t="str">
        <f t="shared" si="197"/>
        <v/>
      </c>
      <c r="RQG1" s="499" t="str">
        <f t="shared" si="197"/>
        <v/>
      </c>
      <c r="RQH1" s="499" t="str">
        <f t="shared" si="197"/>
        <v/>
      </c>
      <c r="RQI1" s="499" t="str">
        <f t="shared" si="197"/>
        <v/>
      </c>
      <c r="RQJ1" s="499" t="str">
        <f t="shared" si="197"/>
        <v/>
      </c>
      <c r="RQK1" s="499" t="str">
        <f t="shared" si="197"/>
        <v/>
      </c>
      <c r="RQL1" s="499" t="str">
        <f t="shared" si="197"/>
        <v/>
      </c>
      <c r="RQM1" s="499" t="str">
        <f t="shared" si="197"/>
        <v/>
      </c>
      <c r="RQN1" s="499" t="str">
        <f t="shared" si="197"/>
        <v/>
      </c>
      <c r="RQO1" s="499" t="str">
        <f t="shared" si="197"/>
        <v/>
      </c>
      <c r="RQP1" s="499" t="str">
        <f t="shared" si="197"/>
        <v/>
      </c>
      <c r="RQQ1" s="499" t="str">
        <f t="shared" si="197"/>
        <v/>
      </c>
      <c r="RQR1" s="499" t="str">
        <f t="shared" si="197"/>
        <v/>
      </c>
      <c r="RQS1" s="499" t="str">
        <f t="shared" si="197"/>
        <v/>
      </c>
      <c r="RQT1" s="499" t="str">
        <f t="shared" si="197"/>
        <v/>
      </c>
      <c r="RQU1" s="499" t="str">
        <f t="shared" si="197"/>
        <v/>
      </c>
      <c r="RQV1" s="499" t="str">
        <f t="shared" si="197"/>
        <v/>
      </c>
      <c r="RQW1" s="499" t="str">
        <f t="shared" si="197"/>
        <v/>
      </c>
      <c r="RQX1" s="499" t="str">
        <f t="shared" si="197"/>
        <v/>
      </c>
      <c r="RQY1" s="499" t="str">
        <f t="shared" si="197"/>
        <v/>
      </c>
      <c r="RQZ1" s="499" t="str">
        <f t="shared" si="197"/>
        <v/>
      </c>
      <c r="RRA1" s="499" t="str">
        <f t="shared" si="197"/>
        <v/>
      </c>
      <c r="RRB1" s="499" t="str">
        <f t="shared" si="197"/>
        <v/>
      </c>
      <c r="RRC1" s="499" t="str">
        <f t="shared" si="197"/>
        <v/>
      </c>
      <c r="RRD1" s="499" t="str">
        <f t="shared" si="197"/>
        <v/>
      </c>
      <c r="RRE1" s="499" t="str">
        <f t="shared" si="197"/>
        <v/>
      </c>
      <c r="RRF1" s="499" t="str">
        <f t="shared" si="197"/>
        <v/>
      </c>
      <c r="RRG1" s="499" t="str">
        <f t="shared" ref="RRG1:RTR1" si="198">IF(RRG13^2*RRG12=0,
"",
RRG13^2*RRG12)</f>
        <v/>
      </c>
      <c r="RRH1" s="499" t="str">
        <f t="shared" si="198"/>
        <v/>
      </c>
      <c r="RRI1" s="499" t="str">
        <f t="shared" si="198"/>
        <v/>
      </c>
      <c r="RRJ1" s="499" t="str">
        <f t="shared" si="198"/>
        <v/>
      </c>
      <c r="RRK1" s="499" t="str">
        <f t="shared" si="198"/>
        <v/>
      </c>
      <c r="RRL1" s="499" t="str">
        <f t="shared" si="198"/>
        <v/>
      </c>
      <c r="RRM1" s="499" t="str">
        <f t="shared" si="198"/>
        <v/>
      </c>
      <c r="RRN1" s="499" t="str">
        <f t="shared" si="198"/>
        <v/>
      </c>
      <c r="RRO1" s="499" t="str">
        <f t="shared" si="198"/>
        <v/>
      </c>
      <c r="RRP1" s="499" t="str">
        <f t="shared" si="198"/>
        <v/>
      </c>
      <c r="RRQ1" s="499" t="str">
        <f t="shared" si="198"/>
        <v/>
      </c>
      <c r="RRR1" s="499" t="str">
        <f t="shared" si="198"/>
        <v/>
      </c>
      <c r="RRS1" s="499" t="str">
        <f t="shared" si="198"/>
        <v/>
      </c>
      <c r="RRT1" s="499" t="str">
        <f t="shared" si="198"/>
        <v/>
      </c>
      <c r="RRU1" s="499" t="str">
        <f t="shared" si="198"/>
        <v/>
      </c>
      <c r="RRV1" s="499" t="str">
        <f t="shared" si="198"/>
        <v/>
      </c>
      <c r="RRW1" s="499" t="str">
        <f t="shared" si="198"/>
        <v/>
      </c>
      <c r="RRX1" s="499" t="str">
        <f t="shared" si="198"/>
        <v/>
      </c>
      <c r="RRY1" s="499" t="str">
        <f t="shared" si="198"/>
        <v/>
      </c>
      <c r="RRZ1" s="499" t="str">
        <f t="shared" si="198"/>
        <v/>
      </c>
      <c r="RSA1" s="499" t="str">
        <f t="shared" si="198"/>
        <v/>
      </c>
      <c r="RSB1" s="499" t="str">
        <f t="shared" si="198"/>
        <v/>
      </c>
      <c r="RSC1" s="499" t="str">
        <f t="shared" si="198"/>
        <v/>
      </c>
      <c r="RSD1" s="499" t="str">
        <f t="shared" si="198"/>
        <v/>
      </c>
      <c r="RSE1" s="499" t="str">
        <f t="shared" si="198"/>
        <v/>
      </c>
      <c r="RSF1" s="499" t="str">
        <f t="shared" si="198"/>
        <v/>
      </c>
      <c r="RSG1" s="499" t="str">
        <f t="shared" si="198"/>
        <v/>
      </c>
      <c r="RSH1" s="499" t="str">
        <f t="shared" si="198"/>
        <v/>
      </c>
      <c r="RSI1" s="499" t="str">
        <f t="shared" si="198"/>
        <v/>
      </c>
      <c r="RSJ1" s="499" t="str">
        <f t="shared" si="198"/>
        <v/>
      </c>
      <c r="RSK1" s="499" t="str">
        <f t="shared" si="198"/>
        <v/>
      </c>
      <c r="RSL1" s="499" t="str">
        <f t="shared" si="198"/>
        <v/>
      </c>
      <c r="RSM1" s="499" t="str">
        <f t="shared" si="198"/>
        <v/>
      </c>
      <c r="RSN1" s="499" t="str">
        <f t="shared" si="198"/>
        <v/>
      </c>
      <c r="RSO1" s="499" t="str">
        <f t="shared" si="198"/>
        <v/>
      </c>
      <c r="RSP1" s="499" t="str">
        <f t="shared" si="198"/>
        <v/>
      </c>
      <c r="RSQ1" s="499" t="str">
        <f t="shared" si="198"/>
        <v/>
      </c>
      <c r="RSR1" s="499" t="str">
        <f t="shared" si="198"/>
        <v/>
      </c>
      <c r="RSS1" s="499" t="str">
        <f t="shared" si="198"/>
        <v/>
      </c>
      <c r="RST1" s="499" t="str">
        <f t="shared" si="198"/>
        <v/>
      </c>
      <c r="RSU1" s="499" t="str">
        <f t="shared" si="198"/>
        <v/>
      </c>
      <c r="RSV1" s="499" t="str">
        <f t="shared" si="198"/>
        <v/>
      </c>
      <c r="RSW1" s="499" t="str">
        <f t="shared" si="198"/>
        <v/>
      </c>
      <c r="RSX1" s="499" t="str">
        <f t="shared" si="198"/>
        <v/>
      </c>
      <c r="RSY1" s="499" t="str">
        <f t="shared" si="198"/>
        <v/>
      </c>
      <c r="RSZ1" s="499" t="str">
        <f t="shared" si="198"/>
        <v/>
      </c>
      <c r="RTA1" s="499" t="str">
        <f t="shared" si="198"/>
        <v/>
      </c>
      <c r="RTB1" s="499" t="str">
        <f t="shared" si="198"/>
        <v/>
      </c>
      <c r="RTC1" s="499" t="str">
        <f t="shared" si="198"/>
        <v/>
      </c>
      <c r="RTD1" s="499" t="str">
        <f t="shared" si="198"/>
        <v/>
      </c>
      <c r="RTE1" s="499" t="str">
        <f t="shared" si="198"/>
        <v/>
      </c>
      <c r="RTF1" s="499" t="str">
        <f t="shared" si="198"/>
        <v/>
      </c>
      <c r="RTG1" s="499" t="str">
        <f t="shared" si="198"/>
        <v/>
      </c>
      <c r="RTH1" s="499" t="str">
        <f t="shared" si="198"/>
        <v/>
      </c>
      <c r="RTI1" s="499" t="str">
        <f t="shared" si="198"/>
        <v/>
      </c>
      <c r="RTJ1" s="499" t="str">
        <f t="shared" si="198"/>
        <v/>
      </c>
      <c r="RTK1" s="499" t="str">
        <f t="shared" si="198"/>
        <v/>
      </c>
      <c r="RTL1" s="499" t="str">
        <f t="shared" si="198"/>
        <v/>
      </c>
      <c r="RTM1" s="499" t="str">
        <f t="shared" si="198"/>
        <v/>
      </c>
      <c r="RTN1" s="499" t="str">
        <f t="shared" si="198"/>
        <v/>
      </c>
      <c r="RTO1" s="499" t="str">
        <f t="shared" si="198"/>
        <v/>
      </c>
      <c r="RTP1" s="499" t="str">
        <f t="shared" si="198"/>
        <v/>
      </c>
      <c r="RTQ1" s="499" t="str">
        <f t="shared" si="198"/>
        <v/>
      </c>
      <c r="RTR1" s="499" t="str">
        <f t="shared" si="198"/>
        <v/>
      </c>
      <c r="RTS1" s="499" t="str">
        <f t="shared" ref="RTS1:RWD1" si="199">IF(RTS13^2*RTS12=0,
"",
RTS13^2*RTS12)</f>
        <v/>
      </c>
      <c r="RTT1" s="499" t="str">
        <f t="shared" si="199"/>
        <v/>
      </c>
      <c r="RTU1" s="499" t="str">
        <f t="shared" si="199"/>
        <v/>
      </c>
      <c r="RTV1" s="499" t="str">
        <f t="shared" si="199"/>
        <v/>
      </c>
      <c r="RTW1" s="499" t="str">
        <f t="shared" si="199"/>
        <v/>
      </c>
      <c r="RTX1" s="499" t="str">
        <f t="shared" si="199"/>
        <v/>
      </c>
      <c r="RTY1" s="499" t="str">
        <f t="shared" si="199"/>
        <v/>
      </c>
      <c r="RTZ1" s="499" t="str">
        <f t="shared" si="199"/>
        <v/>
      </c>
      <c r="RUA1" s="499" t="str">
        <f t="shared" si="199"/>
        <v/>
      </c>
      <c r="RUB1" s="499" t="str">
        <f t="shared" si="199"/>
        <v/>
      </c>
      <c r="RUC1" s="499" t="str">
        <f t="shared" si="199"/>
        <v/>
      </c>
      <c r="RUD1" s="499" t="str">
        <f t="shared" si="199"/>
        <v/>
      </c>
      <c r="RUE1" s="499" t="str">
        <f t="shared" si="199"/>
        <v/>
      </c>
      <c r="RUF1" s="499" t="str">
        <f t="shared" si="199"/>
        <v/>
      </c>
      <c r="RUG1" s="499" t="str">
        <f t="shared" si="199"/>
        <v/>
      </c>
      <c r="RUH1" s="499" t="str">
        <f t="shared" si="199"/>
        <v/>
      </c>
      <c r="RUI1" s="499" t="str">
        <f t="shared" si="199"/>
        <v/>
      </c>
      <c r="RUJ1" s="499" t="str">
        <f t="shared" si="199"/>
        <v/>
      </c>
      <c r="RUK1" s="499" t="str">
        <f t="shared" si="199"/>
        <v/>
      </c>
      <c r="RUL1" s="499" t="str">
        <f t="shared" si="199"/>
        <v/>
      </c>
      <c r="RUM1" s="499" t="str">
        <f t="shared" si="199"/>
        <v/>
      </c>
      <c r="RUN1" s="499" t="str">
        <f t="shared" si="199"/>
        <v/>
      </c>
      <c r="RUO1" s="499" t="str">
        <f t="shared" si="199"/>
        <v/>
      </c>
      <c r="RUP1" s="499" t="str">
        <f t="shared" si="199"/>
        <v/>
      </c>
      <c r="RUQ1" s="499" t="str">
        <f t="shared" si="199"/>
        <v/>
      </c>
      <c r="RUR1" s="499" t="str">
        <f t="shared" si="199"/>
        <v/>
      </c>
      <c r="RUS1" s="499" t="str">
        <f t="shared" si="199"/>
        <v/>
      </c>
      <c r="RUT1" s="499" t="str">
        <f t="shared" si="199"/>
        <v/>
      </c>
      <c r="RUU1" s="499" t="str">
        <f t="shared" si="199"/>
        <v/>
      </c>
      <c r="RUV1" s="499" t="str">
        <f t="shared" si="199"/>
        <v/>
      </c>
      <c r="RUW1" s="499" t="str">
        <f t="shared" si="199"/>
        <v/>
      </c>
      <c r="RUX1" s="499" t="str">
        <f t="shared" si="199"/>
        <v/>
      </c>
      <c r="RUY1" s="499" t="str">
        <f t="shared" si="199"/>
        <v/>
      </c>
      <c r="RUZ1" s="499" t="str">
        <f t="shared" si="199"/>
        <v/>
      </c>
      <c r="RVA1" s="499" t="str">
        <f t="shared" si="199"/>
        <v/>
      </c>
      <c r="RVB1" s="499" t="str">
        <f t="shared" si="199"/>
        <v/>
      </c>
      <c r="RVC1" s="499" t="str">
        <f t="shared" si="199"/>
        <v/>
      </c>
      <c r="RVD1" s="499" t="str">
        <f t="shared" si="199"/>
        <v/>
      </c>
      <c r="RVE1" s="499" t="str">
        <f t="shared" si="199"/>
        <v/>
      </c>
      <c r="RVF1" s="499" t="str">
        <f t="shared" si="199"/>
        <v/>
      </c>
      <c r="RVG1" s="499" t="str">
        <f t="shared" si="199"/>
        <v/>
      </c>
      <c r="RVH1" s="499" t="str">
        <f t="shared" si="199"/>
        <v/>
      </c>
      <c r="RVI1" s="499" t="str">
        <f t="shared" si="199"/>
        <v/>
      </c>
      <c r="RVJ1" s="499" t="str">
        <f t="shared" si="199"/>
        <v/>
      </c>
      <c r="RVK1" s="499" t="str">
        <f t="shared" si="199"/>
        <v/>
      </c>
      <c r="RVL1" s="499" t="str">
        <f t="shared" si="199"/>
        <v/>
      </c>
      <c r="RVM1" s="499" t="str">
        <f t="shared" si="199"/>
        <v/>
      </c>
      <c r="RVN1" s="499" t="str">
        <f t="shared" si="199"/>
        <v/>
      </c>
      <c r="RVO1" s="499" t="str">
        <f t="shared" si="199"/>
        <v/>
      </c>
      <c r="RVP1" s="499" t="str">
        <f t="shared" si="199"/>
        <v/>
      </c>
      <c r="RVQ1" s="499" t="str">
        <f t="shared" si="199"/>
        <v/>
      </c>
      <c r="RVR1" s="499" t="str">
        <f t="shared" si="199"/>
        <v/>
      </c>
      <c r="RVS1" s="499" t="str">
        <f t="shared" si="199"/>
        <v/>
      </c>
      <c r="RVT1" s="499" t="str">
        <f t="shared" si="199"/>
        <v/>
      </c>
      <c r="RVU1" s="499" t="str">
        <f t="shared" si="199"/>
        <v/>
      </c>
      <c r="RVV1" s="499" t="str">
        <f t="shared" si="199"/>
        <v/>
      </c>
      <c r="RVW1" s="499" t="str">
        <f t="shared" si="199"/>
        <v/>
      </c>
      <c r="RVX1" s="499" t="str">
        <f t="shared" si="199"/>
        <v/>
      </c>
      <c r="RVY1" s="499" t="str">
        <f t="shared" si="199"/>
        <v/>
      </c>
      <c r="RVZ1" s="499" t="str">
        <f t="shared" si="199"/>
        <v/>
      </c>
      <c r="RWA1" s="499" t="str">
        <f t="shared" si="199"/>
        <v/>
      </c>
      <c r="RWB1" s="499" t="str">
        <f t="shared" si="199"/>
        <v/>
      </c>
      <c r="RWC1" s="499" t="str">
        <f t="shared" si="199"/>
        <v/>
      </c>
      <c r="RWD1" s="499" t="str">
        <f t="shared" si="199"/>
        <v/>
      </c>
      <c r="RWE1" s="499" t="str">
        <f t="shared" ref="RWE1:RYP1" si="200">IF(RWE13^2*RWE12=0,
"",
RWE13^2*RWE12)</f>
        <v/>
      </c>
      <c r="RWF1" s="499" t="str">
        <f t="shared" si="200"/>
        <v/>
      </c>
      <c r="RWG1" s="499" t="str">
        <f t="shared" si="200"/>
        <v/>
      </c>
      <c r="RWH1" s="499" t="str">
        <f t="shared" si="200"/>
        <v/>
      </c>
      <c r="RWI1" s="499" t="str">
        <f t="shared" si="200"/>
        <v/>
      </c>
      <c r="RWJ1" s="499" t="str">
        <f t="shared" si="200"/>
        <v/>
      </c>
      <c r="RWK1" s="499" t="str">
        <f t="shared" si="200"/>
        <v/>
      </c>
      <c r="RWL1" s="499" t="str">
        <f t="shared" si="200"/>
        <v/>
      </c>
      <c r="RWM1" s="499" t="str">
        <f t="shared" si="200"/>
        <v/>
      </c>
      <c r="RWN1" s="499" t="str">
        <f t="shared" si="200"/>
        <v/>
      </c>
      <c r="RWO1" s="499" t="str">
        <f t="shared" si="200"/>
        <v/>
      </c>
      <c r="RWP1" s="499" t="str">
        <f t="shared" si="200"/>
        <v/>
      </c>
      <c r="RWQ1" s="499" t="str">
        <f t="shared" si="200"/>
        <v/>
      </c>
      <c r="RWR1" s="499" t="str">
        <f t="shared" si="200"/>
        <v/>
      </c>
      <c r="RWS1" s="499" t="str">
        <f t="shared" si="200"/>
        <v/>
      </c>
      <c r="RWT1" s="499" t="str">
        <f t="shared" si="200"/>
        <v/>
      </c>
      <c r="RWU1" s="499" t="str">
        <f t="shared" si="200"/>
        <v/>
      </c>
      <c r="RWV1" s="499" t="str">
        <f t="shared" si="200"/>
        <v/>
      </c>
      <c r="RWW1" s="499" t="str">
        <f t="shared" si="200"/>
        <v/>
      </c>
      <c r="RWX1" s="499" t="str">
        <f t="shared" si="200"/>
        <v/>
      </c>
      <c r="RWY1" s="499" t="str">
        <f t="shared" si="200"/>
        <v/>
      </c>
      <c r="RWZ1" s="499" t="str">
        <f t="shared" si="200"/>
        <v/>
      </c>
      <c r="RXA1" s="499" t="str">
        <f t="shared" si="200"/>
        <v/>
      </c>
      <c r="RXB1" s="499" t="str">
        <f t="shared" si="200"/>
        <v/>
      </c>
      <c r="RXC1" s="499" t="str">
        <f t="shared" si="200"/>
        <v/>
      </c>
      <c r="RXD1" s="499" t="str">
        <f t="shared" si="200"/>
        <v/>
      </c>
      <c r="RXE1" s="499" t="str">
        <f t="shared" si="200"/>
        <v/>
      </c>
      <c r="RXF1" s="499" t="str">
        <f t="shared" si="200"/>
        <v/>
      </c>
      <c r="RXG1" s="499" t="str">
        <f t="shared" si="200"/>
        <v/>
      </c>
      <c r="RXH1" s="499" t="str">
        <f t="shared" si="200"/>
        <v/>
      </c>
      <c r="RXI1" s="499" t="str">
        <f t="shared" si="200"/>
        <v/>
      </c>
      <c r="RXJ1" s="499" t="str">
        <f t="shared" si="200"/>
        <v/>
      </c>
      <c r="RXK1" s="499" t="str">
        <f t="shared" si="200"/>
        <v/>
      </c>
      <c r="RXL1" s="499" t="str">
        <f t="shared" si="200"/>
        <v/>
      </c>
      <c r="RXM1" s="499" t="str">
        <f t="shared" si="200"/>
        <v/>
      </c>
      <c r="RXN1" s="499" t="str">
        <f t="shared" si="200"/>
        <v/>
      </c>
      <c r="RXO1" s="499" t="str">
        <f t="shared" si="200"/>
        <v/>
      </c>
      <c r="RXP1" s="499" t="str">
        <f t="shared" si="200"/>
        <v/>
      </c>
      <c r="RXQ1" s="499" t="str">
        <f t="shared" si="200"/>
        <v/>
      </c>
      <c r="RXR1" s="499" t="str">
        <f t="shared" si="200"/>
        <v/>
      </c>
      <c r="RXS1" s="499" t="str">
        <f t="shared" si="200"/>
        <v/>
      </c>
      <c r="RXT1" s="499" t="str">
        <f t="shared" si="200"/>
        <v/>
      </c>
      <c r="RXU1" s="499" t="str">
        <f t="shared" si="200"/>
        <v/>
      </c>
      <c r="RXV1" s="499" t="str">
        <f t="shared" si="200"/>
        <v/>
      </c>
      <c r="RXW1" s="499" t="str">
        <f t="shared" si="200"/>
        <v/>
      </c>
      <c r="RXX1" s="499" t="str">
        <f t="shared" si="200"/>
        <v/>
      </c>
      <c r="RXY1" s="499" t="str">
        <f t="shared" si="200"/>
        <v/>
      </c>
      <c r="RXZ1" s="499" t="str">
        <f t="shared" si="200"/>
        <v/>
      </c>
      <c r="RYA1" s="499" t="str">
        <f t="shared" si="200"/>
        <v/>
      </c>
      <c r="RYB1" s="499" t="str">
        <f t="shared" si="200"/>
        <v/>
      </c>
      <c r="RYC1" s="499" t="str">
        <f t="shared" si="200"/>
        <v/>
      </c>
      <c r="RYD1" s="499" t="str">
        <f t="shared" si="200"/>
        <v/>
      </c>
      <c r="RYE1" s="499" t="str">
        <f t="shared" si="200"/>
        <v/>
      </c>
      <c r="RYF1" s="499" t="str">
        <f t="shared" si="200"/>
        <v/>
      </c>
      <c r="RYG1" s="499" t="str">
        <f t="shared" si="200"/>
        <v/>
      </c>
      <c r="RYH1" s="499" t="str">
        <f t="shared" si="200"/>
        <v/>
      </c>
      <c r="RYI1" s="499" t="str">
        <f t="shared" si="200"/>
        <v/>
      </c>
      <c r="RYJ1" s="499" t="str">
        <f t="shared" si="200"/>
        <v/>
      </c>
      <c r="RYK1" s="499" t="str">
        <f t="shared" si="200"/>
        <v/>
      </c>
      <c r="RYL1" s="499" t="str">
        <f t="shared" si="200"/>
        <v/>
      </c>
      <c r="RYM1" s="499" t="str">
        <f t="shared" si="200"/>
        <v/>
      </c>
      <c r="RYN1" s="499" t="str">
        <f t="shared" si="200"/>
        <v/>
      </c>
      <c r="RYO1" s="499" t="str">
        <f t="shared" si="200"/>
        <v/>
      </c>
      <c r="RYP1" s="499" t="str">
        <f t="shared" si="200"/>
        <v/>
      </c>
      <c r="RYQ1" s="499" t="str">
        <f t="shared" ref="RYQ1:SBB1" si="201">IF(RYQ13^2*RYQ12=0,
"",
RYQ13^2*RYQ12)</f>
        <v/>
      </c>
      <c r="RYR1" s="499" t="str">
        <f t="shared" si="201"/>
        <v/>
      </c>
      <c r="RYS1" s="499" t="str">
        <f t="shared" si="201"/>
        <v/>
      </c>
      <c r="RYT1" s="499" t="str">
        <f t="shared" si="201"/>
        <v/>
      </c>
      <c r="RYU1" s="499" t="str">
        <f t="shared" si="201"/>
        <v/>
      </c>
      <c r="RYV1" s="499" t="str">
        <f t="shared" si="201"/>
        <v/>
      </c>
      <c r="RYW1" s="499" t="str">
        <f t="shared" si="201"/>
        <v/>
      </c>
      <c r="RYX1" s="499" t="str">
        <f t="shared" si="201"/>
        <v/>
      </c>
      <c r="RYY1" s="499" t="str">
        <f t="shared" si="201"/>
        <v/>
      </c>
      <c r="RYZ1" s="499" t="str">
        <f t="shared" si="201"/>
        <v/>
      </c>
      <c r="RZA1" s="499" t="str">
        <f t="shared" si="201"/>
        <v/>
      </c>
      <c r="RZB1" s="499" t="str">
        <f t="shared" si="201"/>
        <v/>
      </c>
      <c r="RZC1" s="499" t="str">
        <f t="shared" si="201"/>
        <v/>
      </c>
      <c r="RZD1" s="499" t="str">
        <f t="shared" si="201"/>
        <v/>
      </c>
      <c r="RZE1" s="499" t="str">
        <f t="shared" si="201"/>
        <v/>
      </c>
      <c r="RZF1" s="499" t="str">
        <f t="shared" si="201"/>
        <v/>
      </c>
      <c r="RZG1" s="499" t="str">
        <f t="shared" si="201"/>
        <v/>
      </c>
      <c r="RZH1" s="499" t="str">
        <f t="shared" si="201"/>
        <v/>
      </c>
      <c r="RZI1" s="499" t="str">
        <f t="shared" si="201"/>
        <v/>
      </c>
      <c r="RZJ1" s="499" t="str">
        <f t="shared" si="201"/>
        <v/>
      </c>
      <c r="RZK1" s="499" t="str">
        <f t="shared" si="201"/>
        <v/>
      </c>
      <c r="RZL1" s="499" t="str">
        <f t="shared" si="201"/>
        <v/>
      </c>
      <c r="RZM1" s="499" t="str">
        <f t="shared" si="201"/>
        <v/>
      </c>
      <c r="RZN1" s="499" t="str">
        <f t="shared" si="201"/>
        <v/>
      </c>
      <c r="RZO1" s="499" t="str">
        <f t="shared" si="201"/>
        <v/>
      </c>
      <c r="RZP1" s="499" t="str">
        <f t="shared" si="201"/>
        <v/>
      </c>
      <c r="RZQ1" s="499" t="str">
        <f t="shared" si="201"/>
        <v/>
      </c>
      <c r="RZR1" s="499" t="str">
        <f t="shared" si="201"/>
        <v/>
      </c>
      <c r="RZS1" s="499" t="str">
        <f t="shared" si="201"/>
        <v/>
      </c>
      <c r="RZT1" s="499" t="str">
        <f t="shared" si="201"/>
        <v/>
      </c>
      <c r="RZU1" s="499" t="str">
        <f t="shared" si="201"/>
        <v/>
      </c>
      <c r="RZV1" s="499" t="str">
        <f t="shared" si="201"/>
        <v/>
      </c>
      <c r="RZW1" s="499" t="str">
        <f t="shared" si="201"/>
        <v/>
      </c>
      <c r="RZX1" s="499" t="str">
        <f t="shared" si="201"/>
        <v/>
      </c>
      <c r="RZY1" s="499" t="str">
        <f t="shared" si="201"/>
        <v/>
      </c>
      <c r="RZZ1" s="499" t="str">
        <f t="shared" si="201"/>
        <v/>
      </c>
      <c r="SAA1" s="499" t="str">
        <f t="shared" si="201"/>
        <v/>
      </c>
      <c r="SAB1" s="499" t="str">
        <f t="shared" si="201"/>
        <v/>
      </c>
      <c r="SAC1" s="499" t="str">
        <f t="shared" si="201"/>
        <v/>
      </c>
      <c r="SAD1" s="499" t="str">
        <f t="shared" si="201"/>
        <v/>
      </c>
      <c r="SAE1" s="499" t="str">
        <f t="shared" si="201"/>
        <v/>
      </c>
      <c r="SAF1" s="499" t="str">
        <f t="shared" si="201"/>
        <v/>
      </c>
      <c r="SAG1" s="499" t="str">
        <f t="shared" si="201"/>
        <v/>
      </c>
      <c r="SAH1" s="499" t="str">
        <f t="shared" si="201"/>
        <v/>
      </c>
      <c r="SAI1" s="499" t="str">
        <f t="shared" si="201"/>
        <v/>
      </c>
      <c r="SAJ1" s="499" t="str">
        <f t="shared" si="201"/>
        <v/>
      </c>
      <c r="SAK1" s="499" t="str">
        <f t="shared" si="201"/>
        <v/>
      </c>
      <c r="SAL1" s="499" t="str">
        <f t="shared" si="201"/>
        <v/>
      </c>
      <c r="SAM1" s="499" t="str">
        <f t="shared" si="201"/>
        <v/>
      </c>
      <c r="SAN1" s="499" t="str">
        <f t="shared" si="201"/>
        <v/>
      </c>
      <c r="SAO1" s="499" t="str">
        <f t="shared" si="201"/>
        <v/>
      </c>
      <c r="SAP1" s="499" t="str">
        <f t="shared" si="201"/>
        <v/>
      </c>
      <c r="SAQ1" s="499" t="str">
        <f t="shared" si="201"/>
        <v/>
      </c>
      <c r="SAR1" s="499" t="str">
        <f t="shared" si="201"/>
        <v/>
      </c>
      <c r="SAS1" s="499" t="str">
        <f t="shared" si="201"/>
        <v/>
      </c>
      <c r="SAT1" s="499" t="str">
        <f t="shared" si="201"/>
        <v/>
      </c>
      <c r="SAU1" s="499" t="str">
        <f t="shared" si="201"/>
        <v/>
      </c>
      <c r="SAV1" s="499" t="str">
        <f t="shared" si="201"/>
        <v/>
      </c>
      <c r="SAW1" s="499" t="str">
        <f t="shared" si="201"/>
        <v/>
      </c>
      <c r="SAX1" s="499" t="str">
        <f t="shared" si="201"/>
        <v/>
      </c>
      <c r="SAY1" s="499" t="str">
        <f t="shared" si="201"/>
        <v/>
      </c>
      <c r="SAZ1" s="499" t="str">
        <f t="shared" si="201"/>
        <v/>
      </c>
      <c r="SBA1" s="499" t="str">
        <f t="shared" si="201"/>
        <v/>
      </c>
      <c r="SBB1" s="499" t="str">
        <f t="shared" si="201"/>
        <v/>
      </c>
      <c r="SBC1" s="499" t="str">
        <f t="shared" ref="SBC1:SDN1" si="202">IF(SBC13^2*SBC12=0,
"",
SBC13^2*SBC12)</f>
        <v/>
      </c>
      <c r="SBD1" s="499" t="str">
        <f t="shared" si="202"/>
        <v/>
      </c>
      <c r="SBE1" s="499" t="str">
        <f t="shared" si="202"/>
        <v/>
      </c>
      <c r="SBF1" s="499" t="str">
        <f t="shared" si="202"/>
        <v/>
      </c>
      <c r="SBG1" s="499" t="str">
        <f t="shared" si="202"/>
        <v/>
      </c>
      <c r="SBH1" s="499" t="str">
        <f t="shared" si="202"/>
        <v/>
      </c>
      <c r="SBI1" s="499" t="str">
        <f t="shared" si="202"/>
        <v/>
      </c>
      <c r="SBJ1" s="499" t="str">
        <f t="shared" si="202"/>
        <v/>
      </c>
      <c r="SBK1" s="499" t="str">
        <f t="shared" si="202"/>
        <v/>
      </c>
      <c r="SBL1" s="499" t="str">
        <f t="shared" si="202"/>
        <v/>
      </c>
      <c r="SBM1" s="499" t="str">
        <f t="shared" si="202"/>
        <v/>
      </c>
      <c r="SBN1" s="499" t="str">
        <f t="shared" si="202"/>
        <v/>
      </c>
      <c r="SBO1" s="499" t="str">
        <f t="shared" si="202"/>
        <v/>
      </c>
      <c r="SBP1" s="499" t="str">
        <f t="shared" si="202"/>
        <v/>
      </c>
      <c r="SBQ1" s="499" t="str">
        <f t="shared" si="202"/>
        <v/>
      </c>
      <c r="SBR1" s="499" t="str">
        <f t="shared" si="202"/>
        <v/>
      </c>
      <c r="SBS1" s="499" t="str">
        <f t="shared" si="202"/>
        <v/>
      </c>
      <c r="SBT1" s="499" t="str">
        <f t="shared" si="202"/>
        <v/>
      </c>
      <c r="SBU1" s="499" t="str">
        <f t="shared" si="202"/>
        <v/>
      </c>
      <c r="SBV1" s="499" t="str">
        <f t="shared" si="202"/>
        <v/>
      </c>
      <c r="SBW1" s="499" t="str">
        <f t="shared" si="202"/>
        <v/>
      </c>
      <c r="SBX1" s="499" t="str">
        <f t="shared" si="202"/>
        <v/>
      </c>
      <c r="SBY1" s="499" t="str">
        <f t="shared" si="202"/>
        <v/>
      </c>
      <c r="SBZ1" s="499" t="str">
        <f t="shared" si="202"/>
        <v/>
      </c>
      <c r="SCA1" s="499" t="str">
        <f t="shared" si="202"/>
        <v/>
      </c>
      <c r="SCB1" s="499" t="str">
        <f t="shared" si="202"/>
        <v/>
      </c>
      <c r="SCC1" s="499" t="str">
        <f t="shared" si="202"/>
        <v/>
      </c>
      <c r="SCD1" s="499" t="str">
        <f t="shared" si="202"/>
        <v/>
      </c>
      <c r="SCE1" s="499" t="str">
        <f t="shared" si="202"/>
        <v/>
      </c>
      <c r="SCF1" s="499" t="str">
        <f t="shared" si="202"/>
        <v/>
      </c>
      <c r="SCG1" s="499" t="str">
        <f t="shared" si="202"/>
        <v/>
      </c>
      <c r="SCH1" s="499" t="str">
        <f t="shared" si="202"/>
        <v/>
      </c>
      <c r="SCI1" s="499" t="str">
        <f t="shared" si="202"/>
        <v/>
      </c>
      <c r="SCJ1" s="499" t="str">
        <f t="shared" si="202"/>
        <v/>
      </c>
      <c r="SCK1" s="499" t="str">
        <f t="shared" si="202"/>
        <v/>
      </c>
      <c r="SCL1" s="499" t="str">
        <f t="shared" si="202"/>
        <v/>
      </c>
      <c r="SCM1" s="499" t="str">
        <f t="shared" si="202"/>
        <v/>
      </c>
      <c r="SCN1" s="499" t="str">
        <f t="shared" si="202"/>
        <v/>
      </c>
      <c r="SCO1" s="499" t="str">
        <f t="shared" si="202"/>
        <v/>
      </c>
      <c r="SCP1" s="499" t="str">
        <f t="shared" si="202"/>
        <v/>
      </c>
      <c r="SCQ1" s="499" t="str">
        <f t="shared" si="202"/>
        <v/>
      </c>
      <c r="SCR1" s="499" t="str">
        <f t="shared" si="202"/>
        <v/>
      </c>
      <c r="SCS1" s="499" t="str">
        <f t="shared" si="202"/>
        <v/>
      </c>
      <c r="SCT1" s="499" t="str">
        <f t="shared" si="202"/>
        <v/>
      </c>
      <c r="SCU1" s="499" t="str">
        <f t="shared" si="202"/>
        <v/>
      </c>
      <c r="SCV1" s="499" t="str">
        <f t="shared" si="202"/>
        <v/>
      </c>
      <c r="SCW1" s="499" t="str">
        <f t="shared" si="202"/>
        <v/>
      </c>
      <c r="SCX1" s="499" t="str">
        <f t="shared" si="202"/>
        <v/>
      </c>
      <c r="SCY1" s="499" t="str">
        <f t="shared" si="202"/>
        <v/>
      </c>
      <c r="SCZ1" s="499" t="str">
        <f t="shared" si="202"/>
        <v/>
      </c>
      <c r="SDA1" s="499" t="str">
        <f t="shared" si="202"/>
        <v/>
      </c>
      <c r="SDB1" s="499" t="str">
        <f t="shared" si="202"/>
        <v/>
      </c>
      <c r="SDC1" s="499" t="str">
        <f t="shared" si="202"/>
        <v/>
      </c>
      <c r="SDD1" s="499" t="str">
        <f t="shared" si="202"/>
        <v/>
      </c>
      <c r="SDE1" s="499" t="str">
        <f t="shared" si="202"/>
        <v/>
      </c>
      <c r="SDF1" s="499" t="str">
        <f t="shared" si="202"/>
        <v/>
      </c>
      <c r="SDG1" s="499" t="str">
        <f t="shared" si="202"/>
        <v/>
      </c>
      <c r="SDH1" s="499" t="str">
        <f t="shared" si="202"/>
        <v/>
      </c>
      <c r="SDI1" s="499" t="str">
        <f t="shared" si="202"/>
        <v/>
      </c>
      <c r="SDJ1" s="499" t="str">
        <f t="shared" si="202"/>
        <v/>
      </c>
      <c r="SDK1" s="499" t="str">
        <f t="shared" si="202"/>
        <v/>
      </c>
      <c r="SDL1" s="499" t="str">
        <f t="shared" si="202"/>
        <v/>
      </c>
      <c r="SDM1" s="499" t="str">
        <f t="shared" si="202"/>
        <v/>
      </c>
      <c r="SDN1" s="499" t="str">
        <f t="shared" si="202"/>
        <v/>
      </c>
      <c r="SDO1" s="499" t="str">
        <f t="shared" ref="SDO1:SFZ1" si="203">IF(SDO13^2*SDO12=0,
"",
SDO13^2*SDO12)</f>
        <v/>
      </c>
      <c r="SDP1" s="499" t="str">
        <f t="shared" si="203"/>
        <v/>
      </c>
      <c r="SDQ1" s="499" t="str">
        <f t="shared" si="203"/>
        <v/>
      </c>
      <c r="SDR1" s="499" t="str">
        <f t="shared" si="203"/>
        <v/>
      </c>
      <c r="SDS1" s="499" t="str">
        <f t="shared" si="203"/>
        <v/>
      </c>
      <c r="SDT1" s="499" t="str">
        <f t="shared" si="203"/>
        <v/>
      </c>
      <c r="SDU1" s="499" t="str">
        <f t="shared" si="203"/>
        <v/>
      </c>
      <c r="SDV1" s="499" t="str">
        <f t="shared" si="203"/>
        <v/>
      </c>
      <c r="SDW1" s="499" t="str">
        <f t="shared" si="203"/>
        <v/>
      </c>
      <c r="SDX1" s="499" t="str">
        <f t="shared" si="203"/>
        <v/>
      </c>
      <c r="SDY1" s="499" t="str">
        <f t="shared" si="203"/>
        <v/>
      </c>
      <c r="SDZ1" s="499" t="str">
        <f t="shared" si="203"/>
        <v/>
      </c>
      <c r="SEA1" s="499" t="str">
        <f t="shared" si="203"/>
        <v/>
      </c>
      <c r="SEB1" s="499" t="str">
        <f t="shared" si="203"/>
        <v/>
      </c>
      <c r="SEC1" s="499" t="str">
        <f t="shared" si="203"/>
        <v/>
      </c>
      <c r="SED1" s="499" t="str">
        <f t="shared" si="203"/>
        <v/>
      </c>
      <c r="SEE1" s="499" t="str">
        <f t="shared" si="203"/>
        <v/>
      </c>
      <c r="SEF1" s="499" t="str">
        <f t="shared" si="203"/>
        <v/>
      </c>
      <c r="SEG1" s="499" t="str">
        <f t="shared" si="203"/>
        <v/>
      </c>
      <c r="SEH1" s="499" t="str">
        <f t="shared" si="203"/>
        <v/>
      </c>
      <c r="SEI1" s="499" t="str">
        <f t="shared" si="203"/>
        <v/>
      </c>
      <c r="SEJ1" s="499" t="str">
        <f t="shared" si="203"/>
        <v/>
      </c>
      <c r="SEK1" s="499" t="str">
        <f t="shared" si="203"/>
        <v/>
      </c>
      <c r="SEL1" s="499" t="str">
        <f t="shared" si="203"/>
        <v/>
      </c>
      <c r="SEM1" s="499" t="str">
        <f t="shared" si="203"/>
        <v/>
      </c>
      <c r="SEN1" s="499" t="str">
        <f t="shared" si="203"/>
        <v/>
      </c>
      <c r="SEO1" s="499" t="str">
        <f t="shared" si="203"/>
        <v/>
      </c>
      <c r="SEP1" s="499" t="str">
        <f t="shared" si="203"/>
        <v/>
      </c>
      <c r="SEQ1" s="499" t="str">
        <f t="shared" si="203"/>
        <v/>
      </c>
      <c r="SER1" s="499" t="str">
        <f t="shared" si="203"/>
        <v/>
      </c>
      <c r="SES1" s="499" t="str">
        <f t="shared" si="203"/>
        <v/>
      </c>
      <c r="SET1" s="499" t="str">
        <f t="shared" si="203"/>
        <v/>
      </c>
      <c r="SEU1" s="499" t="str">
        <f t="shared" si="203"/>
        <v/>
      </c>
      <c r="SEV1" s="499" t="str">
        <f t="shared" si="203"/>
        <v/>
      </c>
      <c r="SEW1" s="499" t="str">
        <f t="shared" si="203"/>
        <v/>
      </c>
      <c r="SEX1" s="499" t="str">
        <f t="shared" si="203"/>
        <v/>
      </c>
      <c r="SEY1" s="499" t="str">
        <f t="shared" si="203"/>
        <v/>
      </c>
      <c r="SEZ1" s="499" t="str">
        <f t="shared" si="203"/>
        <v/>
      </c>
      <c r="SFA1" s="499" t="str">
        <f t="shared" si="203"/>
        <v/>
      </c>
      <c r="SFB1" s="499" t="str">
        <f t="shared" si="203"/>
        <v/>
      </c>
      <c r="SFC1" s="499" t="str">
        <f t="shared" si="203"/>
        <v/>
      </c>
      <c r="SFD1" s="499" t="str">
        <f t="shared" si="203"/>
        <v/>
      </c>
      <c r="SFE1" s="499" t="str">
        <f t="shared" si="203"/>
        <v/>
      </c>
      <c r="SFF1" s="499" t="str">
        <f t="shared" si="203"/>
        <v/>
      </c>
      <c r="SFG1" s="499" t="str">
        <f t="shared" si="203"/>
        <v/>
      </c>
      <c r="SFH1" s="499" t="str">
        <f t="shared" si="203"/>
        <v/>
      </c>
      <c r="SFI1" s="499" t="str">
        <f t="shared" si="203"/>
        <v/>
      </c>
      <c r="SFJ1" s="499" t="str">
        <f t="shared" si="203"/>
        <v/>
      </c>
      <c r="SFK1" s="499" t="str">
        <f t="shared" si="203"/>
        <v/>
      </c>
      <c r="SFL1" s="499" t="str">
        <f t="shared" si="203"/>
        <v/>
      </c>
      <c r="SFM1" s="499" t="str">
        <f t="shared" si="203"/>
        <v/>
      </c>
      <c r="SFN1" s="499" t="str">
        <f t="shared" si="203"/>
        <v/>
      </c>
      <c r="SFO1" s="499" t="str">
        <f t="shared" si="203"/>
        <v/>
      </c>
      <c r="SFP1" s="499" t="str">
        <f t="shared" si="203"/>
        <v/>
      </c>
      <c r="SFQ1" s="499" t="str">
        <f t="shared" si="203"/>
        <v/>
      </c>
      <c r="SFR1" s="499" t="str">
        <f t="shared" si="203"/>
        <v/>
      </c>
      <c r="SFS1" s="499" t="str">
        <f t="shared" si="203"/>
        <v/>
      </c>
      <c r="SFT1" s="499" t="str">
        <f t="shared" si="203"/>
        <v/>
      </c>
      <c r="SFU1" s="499" t="str">
        <f t="shared" si="203"/>
        <v/>
      </c>
      <c r="SFV1" s="499" t="str">
        <f t="shared" si="203"/>
        <v/>
      </c>
      <c r="SFW1" s="499" t="str">
        <f t="shared" si="203"/>
        <v/>
      </c>
      <c r="SFX1" s="499" t="str">
        <f t="shared" si="203"/>
        <v/>
      </c>
      <c r="SFY1" s="499" t="str">
        <f t="shared" si="203"/>
        <v/>
      </c>
      <c r="SFZ1" s="499" t="str">
        <f t="shared" si="203"/>
        <v/>
      </c>
      <c r="SGA1" s="499" t="str">
        <f t="shared" ref="SGA1:SIL1" si="204">IF(SGA13^2*SGA12=0,
"",
SGA13^2*SGA12)</f>
        <v/>
      </c>
      <c r="SGB1" s="499" t="str">
        <f t="shared" si="204"/>
        <v/>
      </c>
      <c r="SGC1" s="499" t="str">
        <f t="shared" si="204"/>
        <v/>
      </c>
      <c r="SGD1" s="499" t="str">
        <f t="shared" si="204"/>
        <v/>
      </c>
      <c r="SGE1" s="499" t="str">
        <f t="shared" si="204"/>
        <v/>
      </c>
      <c r="SGF1" s="499" t="str">
        <f t="shared" si="204"/>
        <v/>
      </c>
      <c r="SGG1" s="499" t="str">
        <f t="shared" si="204"/>
        <v/>
      </c>
      <c r="SGH1" s="499" t="str">
        <f t="shared" si="204"/>
        <v/>
      </c>
      <c r="SGI1" s="499" t="str">
        <f t="shared" si="204"/>
        <v/>
      </c>
      <c r="SGJ1" s="499" t="str">
        <f t="shared" si="204"/>
        <v/>
      </c>
      <c r="SGK1" s="499" t="str">
        <f t="shared" si="204"/>
        <v/>
      </c>
      <c r="SGL1" s="499" t="str">
        <f t="shared" si="204"/>
        <v/>
      </c>
      <c r="SGM1" s="499" t="str">
        <f t="shared" si="204"/>
        <v/>
      </c>
      <c r="SGN1" s="499" t="str">
        <f t="shared" si="204"/>
        <v/>
      </c>
      <c r="SGO1" s="499" t="str">
        <f t="shared" si="204"/>
        <v/>
      </c>
      <c r="SGP1" s="499" t="str">
        <f t="shared" si="204"/>
        <v/>
      </c>
      <c r="SGQ1" s="499" t="str">
        <f t="shared" si="204"/>
        <v/>
      </c>
      <c r="SGR1" s="499" t="str">
        <f t="shared" si="204"/>
        <v/>
      </c>
      <c r="SGS1" s="499" t="str">
        <f t="shared" si="204"/>
        <v/>
      </c>
      <c r="SGT1" s="499" t="str">
        <f t="shared" si="204"/>
        <v/>
      </c>
      <c r="SGU1" s="499" t="str">
        <f t="shared" si="204"/>
        <v/>
      </c>
      <c r="SGV1" s="499" t="str">
        <f t="shared" si="204"/>
        <v/>
      </c>
      <c r="SGW1" s="499" t="str">
        <f t="shared" si="204"/>
        <v/>
      </c>
      <c r="SGX1" s="499" t="str">
        <f t="shared" si="204"/>
        <v/>
      </c>
      <c r="SGY1" s="499" t="str">
        <f t="shared" si="204"/>
        <v/>
      </c>
      <c r="SGZ1" s="499" t="str">
        <f t="shared" si="204"/>
        <v/>
      </c>
      <c r="SHA1" s="499" t="str">
        <f t="shared" si="204"/>
        <v/>
      </c>
      <c r="SHB1" s="499" t="str">
        <f t="shared" si="204"/>
        <v/>
      </c>
      <c r="SHC1" s="499" t="str">
        <f t="shared" si="204"/>
        <v/>
      </c>
      <c r="SHD1" s="499" t="str">
        <f t="shared" si="204"/>
        <v/>
      </c>
      <c r="SHE1" s="499" t="str">
        <f t="shared" si="204"/>
        <v/>
      </c>
      <c r="SHF1" s="499" t="str">
        <f t="shared" si="204"/>
        <v/>
      </c>
      <c r="SHG1" s="499" t="str">
        <f t="shared" si="204"/>
        <v/>
      </c>
      <c r="SHH1" s="499" t="str">
        <f t="shared" si="204"/>
        <v/>
      </c>
      <c r="SHI1" s="499" t="str">
        <f t="shared" si="204"/>
        <v/>
      </c>
      <c r="SHJ1" s="499" t="str">
        <f t="shared" si="204"/>
        <v/>
      </c>
      <c r="SHK1" s="499" t="str">
        <f t="shared" si="204"/>
        <v/>
      </c>
      <c r="SHL1" s="499" t="str">
        <f t="shared" si="204"/>
        <v/>
      </c>
      <c r="SHM1" s="499" t="str">
        <f t="shared" si="204"/>
        <v/>
      </c>
      <c r="SHN1" s="499" t="str">
        <f t="shared" si="204"/>
        <v/>
      </c>
      <c r="SHO1" s="499" t="str">
        <f t="shared" si="204"/>
        <v/>
      </c>
      <c r="SHP1" s="499" t="str">
        <f t="shared" si="204"/>
        <v/>
      </c>
      <c r="SHQ1" s="499" t="str">
        <f t="shared" si="204"/>
        <v/>
      </c>
      <c r="SHR1" s="499" t="str">
        <f t="shared" si="204"/>
        <v/>
      </c>
      <c r="SHS1" s="499" t="str">
        <f t="shared" si="204"/>
        <v/>
      </c>
      <c r="SHT1" s="499" t="str">
        <f t="shared" si="204"/>
        <v/>
      </c>
      <c r="SHU1" s="499" t="str">
        <f t="shared" si="204"/>
        <v/>
      </c>
      <c r="SHV1" s="499" t="str">
        <f t="shared" si="204"/>
        <v/>
      </c>
      <c r="SHW1" s="499" t="str">
        <f t="shared" si="204"/>
        <v/>
      </c>
      <c r="SHX1" s="499" t="str">
        <f t="shared" si="204"/>
        <v/>
      </c>
      <c r="SHY1" s="499" t="str">
        <f t="shared" si="204"/>
        <v/>
      </c>
      <c r="SHZ1" s="499" t="str">
        <f t="shared" si="204"/>
        <v/>
      </c>
      <c r="SIA1" s="499" t="str">
        <f t="shared" si="204"/>
        <v/>
      </c>
      <c r="SIB1" s="499" t="str">
        <f t="shared" si="204"/>
        <v/>
      </c>
      <c r="SIC1" s="499" t="str">
        <f t="shared" si="204"/>
        <v/>
      </c>
      <c r="SID1" s="499" t="str">
        <f t="shared" si="204"/>
        <v/>
      </c>
      <c r="SIE1" s="499" t="str">
        <f t="shared" si="204"/>
        <v/>
      </c>
      <c r="SIF1" s="499" t="str">
        <f t="shared" si="204"/>
        <v/>
      </c>
      <c r="SIG1" s="499" t="str">
        <f t="shared" si="204"/>
        <v/>
      </c>
      <c r="SIH1" s="499" t="str">
        <f t="shared" si="204"/>
        <v/>
      </c>
      <c r="SII1" s="499" t="str">
        <f t="shared" si="204"/>
        <v/>
      </c>
      <c r="SIJ1" s="499" t="str">
        <f t="shared" si="204"/>
        <v/>
      </c>
      <c r="SIK1" s="499" t="str">
        <f t="shared" si="204"/>
        <v/>
      </c>
      <c r="SIL1" s="499" t="str">
        <f t="shared" si="204"/>
        <v/>
      </c>
      <c r="SIM1" s="499" t="str">
        <f t="shared" ref="SIM1:SKX1" si="205">IF(SIM13^2*SIM12=0,
"",
SIM13^2*SIM12)</f>
        <v/>
      </c>
      <c r="SIN1" s="499" t="str">
        <f t="shared" si="205"/>
        <v/>
      </c>
      <c r="SIO1" s="499" t="str">
        <f t="shared" si="205"/>
        <v/>
      </c>
      <c r="SIP1" s="499" t="str">
        <f t="shared" si="205"/>
        <v/>
      </c>
      <c r="SIQ1" s="499" t="str">
        <f t="shared" si="205"/>
        <v/>
      </c>
      <c r="SIR1" s="499" t="str">
        <f t="shared" si="205"/>
        <v/>
      </c>
      <c r="SIS1" s="499" t="str">
        <f t="shared" si="205"/>
        <v/>
      </c>
      <c r="SIT1" s="499" t="str">
        <f t="shared" si="205"/>
        <v/>
      </c>
      <c r="SIU1" s="499" t="str">
        <f t="shared" si="205"/>
        <v/>
      </c>
      <c r="SIV1" s="499" t="str">
        <f t="shared" si="205"/>
        <v/>
      </c>
      <c r="SIW1" s="499" t="str">
        <f t="shared" si="205"/>
        <v/>
      </c>
      <c r="SIX1" s="499" t="str">
        <f t="shared" si="205"/>
        <v/>
      </c>
      <c r="SIY1" s="499" t="str">
        <f t="shared" si="205"/>
        <v/>
      </c>
      <c r="SIZ1" s="499" t="str">
        <f t="shared" si="205"/>
        <v/>
      </c>
      <c r="SJA1" s="499" t="str">
        <f t="shared" si="205"/>
        <v/>
      </c>
      <c r="SJB1" s="499" t="str">
        <f t="shared" si="205"/>
        <v/>
      </c>
      <c r="SJC1" s="499" t="str">
        <f t="shared" si="205"/>
        <v/>
      </c>
      <c r="SJD1" s="499" t="str">
        <f t="shared" si="205"/>
        <v/>
      </c>
      <c r="SJE1" s="499" t="str">
        <f t="shared" si="205"/>
        <v/>
      </c>
      <c r="SJF1" s="499" t="str">
        <f t="shared" si="205"/>
        <v/>
      </c>
      <c r="SJG1" s="499" t="str">
        <f t="shared" si="205"/>
        <v/>
      </c>
      <c r="SJH1" s="499" t="str">
        <f t="shared" si="205"/>
        <v/>
      </c>
      <c r="SJI1" s="499" t="str">
        <f t="shared" si="205"/>
        <v/>
      </c>
      <c r="SJJ1" s="499" t="str">
        <f t="shared" si="205"/>
        <v/>
      </c>
      <c r="SJK1" s="499" t="str">
        <f t="shared" si="205"/>
        <v/>
      </c>
      <c r="SJL1" s="499" t="str">
        <f t="shared" si="205"/>
        <v/>
      </c>
      <c r="SJM1" s="499" t="str">
        <f t="shared" si="205"/>
        <v/>
      </c>
      <c r="SJN1" s="499" t="str">
        <f t="shared" si="205"/>
        <v/>
      </c>
      <c r="SJO1" s="499" t="str">
        <f t="shared" si="205"/>
        <v/>
      </c>
      <c r="SJP1" s="499" t="str">
        <f t="shared" si="205"/>
        <v/>
      </c>
      <c r="SJQ1" s="499" t="str">
        <f t="shared" si="205"/>
        <v/>
      </c>
      <c r="SJR1" s="499" t="str">
        <f t="shared" si="205"/>
        <v/>
      </c>
      <c r="SJS1" s="499" t="str">
        <f t="shared" si="205"/>
        <v/>
      </c>
      <c r="SJT1" s="499" t="str">
        <f t="shared" si="205"/>
        <v/>
      </c>
      <c r="SJU1" s="499" t="str">
        <f t="shared" si="205"/>
        <v/>
      </c>
      <c r="SJV1" s="499" t="str">
        <f t="shared" si="205"/>
        <v/>
      </c>
      <c r="SJW1" s="499" t="str">
        <f t="shared" si="205"/>
        <v/>
      </c>
      <c r="SJX1" s="499" t="str">
        <f t="shared" si="205"/>
        <v/>
      </c>
      <c r="SJY1" s="499" t="str">
        <f t="shared" si="205"/>
        <v/>
      </c>
      <c r="SJZ1" s="499" t="str">
        <f t="shared" si="205"/>
        <v/>
      </c>
      <c r="SKA1" s="499" t="str">
        <f t="shared" si="205"/>
        <v/>
      </c>
      <c r="SKB1" s="499" t="str">
        <f t="shared" si="205"/>
        <v/>
      </c>
      <c r="SKC1" s="499" t="str">
        <f t="shared" si="205"/>
        <v/>
      </c>
      <c r="SKD1" s="499" t="str">
        <f t="shared" si="205"/>
        <v/>
      </c>
      <c r="SKE1" s="499" t="str">
        <f t="shared" si="205"/>
        <v/>
      </c>
      <c r="SKF1" s="499" t="str">
        <f t="shared" si="205"/>
        <v/>
      </c>
      <c r="SKG1" s="499" t="str">
        <f t="shared" si="205"/>
        <v/>
      </c>
      <c r="SKH1" s="499" t="str">
        <f t="shared" si="205"/>
        <v/>
      </c>
      <c r="SKI1" s="499" t="str">
        <f t="shared" si="205"/>
        <v/>
      </c>
      <c r="SKJ1" s="499" t="str">
        <f t="shared" si="205"/>
        <v/>
      </c>
      <c r="SKK1" s="499" t="str">
        <f t="shared" si="205"/>
        <v/>
      </c>
      <c r="SKL1" s="499" t="str">
        <f t="shared" si="205"/>
        <v/>
      </c>
      <c r="SKM1" s="499" t="str">
        <f t="shared" si="205"/>
        <v/>
      </c>
      <c r="SKN1" s="499" t="str">
        <f t="shared" si="205"/>
        <v/>
      </c>
      <c r="SKO1" s="499" t="str">
        <f t="shared" si="205"/>
        <v/>
      </c>
      <c r="SKP1" s="499" t="str">
        <f t="shared" si="205"/>
        <v/>
      </c>
      <c r="SKQ1" s="499" t="str">
        <f t="shared" si="205"/>
        <v/>
      </c>
      <c r="SKR1" s="499" t="str">
        <f t="shared" si="205"/>
        <v/>
      </c>
      <c r="SKS1" s="499" t="str">
        <f t="shared" si="205"/>
        <v/>
      </c>
      <c r="SKT1" s="499" t="str">
        <f t="shared" si="205"/>
        <v/>
      </c>
      <c r="SKU1" s="499" t="str">
        <f t="shared" si="205"/>
        <v/>
      </c>
      <c r="SKV1" s="499" t="str">
        <f t="shared" si="205"/>
        <v/>
      </c>
      <c r="SKW1" s="499" t="str">
        <f t="shared" si="205"/>
        <v/>
      </c>
      <c r="SKX1" s="499" t="str">
        <f t="shared" si="205"/>
        <v/>
      </c>
      <c r="SKY1" s="499" t="str">
        <f t="shared" ref="SKY1:SNJ1" si="206">IF(SKY13^2*SKY12=0,
"",
SKY13^2*SKY12)</f>
        <v/>
      </c>
      <c r="SKZ1" s="499" t="str">
        <f t="shared" si="206"/>
        <v/>
      </c>
      <c r="SLA1" s="499" t="str">
        <f t="shared" si="206"/>
        <v/>
      </c>
      <c r="SLB1" s="499" t="str">
        <f t="shared" si="206"/>
        <v/>
      </c>
      <c r="SLC1" s="499" t="str">
        <f t="shared" si="206"/>
        <v/>
      </c>
      <c r="SLD1" s="499" t="str">
        <f t="shared" si="206"/>
        <v/>
      </c>
      <c r="SLE1" s="499" t="str">
        <f t="shared" si="206"/>
        <v/>
      </c>
      <c r="SLF1" s="499" t="str">
        <f t="shared" si="206"/>
        <v/>
      </c>
      <c r="SLG1" s="499" t="str">
        <f t="shared" si="206"/>
        <v/>
      </c>
      <c r="SLH1" s="499" t="str">
        <f t="shared" si="206"/>
        <v/>
      </c>
      <c r="SLI1" s="499" t="str">
        <f t="shared" si="206"/>
        <v/>
      </c>
      <c r="SLJ1" s="499" t="str">
        <f t="shared" si="206"/>
        <v/>
      </c>
      <c r="SLK1" s="499" t="str">
        <f t="shared" si="206"/>
        <v/>
      </c>
      <c r="SLL1" s="499" t="str">
        <f t="shared" si="206"/>
        <v/>
      </c>
      <c r="SLM1" s="499" t="str">
        <f t="shared" si="206"/>
        <v/>
      </c>
      <c r="SLN1" s="499" t="str">
        <f t="shared" si="206"/>
        <v/>
      </c>
      <c r="SLO1" s="499" t="str">
        <f t="shared" si="206"/>
        <v/>
      </c>
      <c r="SLP1" s="499" t="str">
        <f t="shared" si="206"/>
        <v/>
      </c>
      <c r="SLQ1" s="499" t="str">
        <f t="shared" si="206"/>
        <v/>
      </c>
      <c r="SLR1" s="499" t="str">
        <f t="shared" si="206"/>
        <v/>
      </c>
      <c r="SLS1" s="499" t="str">
        <f t="shared" si="206"/>
        <v/>
      </c>
      <c r="SLT1" s="499" t="str">
        <f t="shared" si="206"/>
        <v/>
      </c>
      <c r="SLU1" s="499" t="str">
        <f t="shared" si="206"/>
        <v/>
      </c>
      <c r="SLV1" s="499" t="str">
        <f t="shared" si="206"/>
        <v/>
      </c>
      <c r="SLW1" s="499" t="str">
        <f t="shared" si="206"/>
        <v/>
      </c>
      <c r="SLX1" s="499" t="str">
        <f t="shared" si="206"/>
        <v/>
      </c>
      <c r="SLY1" s="499" t="str">
        <f t="shared" si="206"/>
        <v/>
      </c>
      <c r="SLZ1" s="499" t="str">
        <f t="shared" si="206"/>
        <v/>
      </c>
      <c r="SMA1" s="499" t="str">
        <f t="shared" si="206"/>
        <v/>
      </c>
      <c r="SMB1" s="499" t="str">
        <f t="shared" si="206"/>
        <v/>
      </c>
      <c r="SMC1" s="499" t="str">
        <f t="shared" si="206"/>
        <v/>
      </c>
      <c r="SMD1" s="499" t="str">
        <f t="shared" si="206"/>
        <v/>
      </c>
      <c r="SME1" s="499" t="str">
        <f t="shared" si="206"/>
        <v/>
      </c>
      <c r="SMF1" s="499" t="str">
        <f t="shared" si="206"/>
        <v/>
      </c>
      <c r="SMG1" s="499" t="str">
        <f t="shared" si="206"/>
        <v/>
      </c>
      <c r="SMH1" s="499" t="str">
        <f t="shared" si="206"/>
        <v/>
      </c>
      <c r="SMI1" s="499" t="str">
        <f t="shared" si="206"/>
        <v/>
      </c>
      <c r="SMJ1" s="499" t="str">
        <f t="shared" si="206"/>
        <v/>
      </c>
      <c r="SMK1" s="499" t="str">
        <f t="shared" si="206"/>
        <v/>
      </c>
      <c r="SML1" s="499" t="str">
        <f t="shared" si="206"/>
        <v/>
      </c>
      <c r="SMM1" s="499" t="str">
        <f t="shared" si="206"/>
        <v/>
      </c>
      <c r="SMN1" s="499" t="str">
        <f t="shared" si="206"/>
        <v/>
      </c>
      <c r="SMO1" s="499" t="str">
        <f t="shared" si="206"/>
        <v/>
      </c>
      <c r="SMP1" s="499" t="str">
        <f t="shared" si="206"/>
        <v/>
      </c>
      <c r="SMQ1" s="499" t="str">
        <f t="shared" si="206"/>
        <v/>
      </c>
      <c r="SMR1" s="499" t="str">
        <f t="shared" si="206"/>
        <v/>
      </c>
      <c r="SMS1" s="499" t="str">
        <f t="shared" si="206"/>
        <v/>
      </c>
      <c r="SMT1" s="499" t="str">
        <f t="shared" si="206"/>
        <v/>
      </c>
      <c r="SMU1" s="499" t="str">
        <f t="shared" si="206"/>
        <v/>
      </c>
      <c r="SMV1" s="499" t="str">
        <f t="shared" si="206"/>
        <v/>
      </c>
      <c r="SMW1" s="499" t="str">
        <f t="shared" si="206"/>
        <v/>
      </c>
      <c r="SMX1" s="499" t="str">
        <f t="shared" si="206"/>
        <v/>
      </c>
      <c r="SMY1" s="499" t="str">
        <f t="shared" si="206"/>
        <v/>
      </c>
      <c r="SMZ1" s="499" t="str">
        <f t="shared" si="206"/>
        <v/>
      </c>
      <c r="SNA1" s="499" t="str">
        <f t="shared" si="206"/>
        <v/>
      </c>
      <c r="SNB1" s="499" t="str">
        <f t="shared" si="206"/>
        <v/>
      </c>
      <c r="SNC1" s="499" t="str">
        <f t="shared" si="206"/>
        <v/>
      </c>
      <c r="SND1" s="499" t="str">
        <f t="shared" si="206"/>
        <v/>
      </c>
      <c r="SNE1" s="499" t="str">
        <f t="shared" si="206"/>
        <v/>
      </c>
      <c r="SNF1" s="499" t="str">
        <f t="shared" si="206"/>
        <v/>
      </c>
      <c r="SNG1" s="499" t="str">
        <f t="shared" si="206"/>
        <v/>
      </c>
      <c r="SNH1" s="499" t="str">
        <f t="shared" si="206"/>
        <v/>
      </c>
      <c r="SNI1" s="499" t="str">
        <f t="shared" si="206"/>
        <v/>
      </c>
      <c r="SNJ1" s="499" t="str">
        <f t="shared" si="206"/>
        <v/>
      </c>
      <c r="SNK1" s="499" t="str">
        <f t="shared" ref="SNK1:SPV1" si="207">IF(SNK13^2*SNK12=0,
"",
SNK13^2*SNK12)</f>
        <v/>
      </c>
      <c r="SNL1" s="499" t="str">
        <f t="shared" si="207"/>
        <v/>
      </c>
      <c r="SNM1" s="499" t="str">
        <f t="shared" si="207"/>
        <v/>
      </c>
      <c r="SNN1" s="499" t="str">
        <f t="shared" si="207"/>
        <v/>
      </c>
      <c r="SNO1" s="499" t="str">
        <f t="shared" si="207"/>
        <v/>
      </c>
      <c r="SNP1" s="499" t="str">
        <f t="shared" si="207"/>
        <v/>
      </c>
      <c r="SNQ1" s="499" t="str">
        <f t="shared" si="207"/>
        <v/>
      </c>
      <c r="SNR1" s="499" t="str">
        <f t="shared" si="207"/>
        <v/>
      </c>
      <c r="SNS1" s="499" t="str">
        <f t="shared" si="207"/>
        <v/>
      </c>
      <c r="SNT1" s="499" t="str">
        <f t="shared" si="207"/>
        <v/>
      </c>
      <c r="SNU1" s="499" t="str">
        <f t="shared" si="207"/>
        <v/>
      </c>
      <c r="SNV1" s="499" t="str">
        <f t="shared" si="207"/>
        <v/>
      </c>
      <c r="SNW1" s="499" t="str">
        <f t="shared" si="207"/>
        <v/>
      </c>
      <c r="SNX1" s="499" t="str">
        <f t="shared" si="207"/>
        <v/>
      </c>
      <c r="SNY1" s="499" t="str">
        <f t="shared" si="207"/>
        <v/>
      </c>
      <c r="SNZ1" s="499" t="str">
        <f t="shared" si="207"/>
        <v/>
      </c>
      <c r="SOA1" s="499" t="str">
        <f t="shared" si="207"/>
        <v/>
      </c>
      <c r="SOB1" s="499" t="str">
        <f t="shared" si="207"/>
        <v/>
      </c>
      <c r="SOC1" s="499" t="str">
        <f t="shared" si="207"/>
        <v/>
      </c>
      <c r="SOD1" s="499" t="str">
        <f t="shared" si="207"/>
        <v/>
      </c>
      <c r="SOE1" s="499" t="str">
        <f t="shared" si="207"/>
        <v/>
      </c>
      <c r="SOF1" s="499" t="str">
        <f t="shared" si="207"/>
        <v/>
      </c>
      <c r="SOG1" s="499" t="str">
        <f t="shared" si="207"/>
        <v/>
      </c>
      <c r="SOH1" s="499" t="str">
        <f t="shared" si="207"/>
        <v/>
      </c>
      <c r="SOI1" s="499" t="str">
        <f t="shared" si="207"/>
        <v/>
      </c>
      <c r="SOJ1" s="499" t="str">
        <f t="shared" si="207"/>
        <v/>
      </c>
      <c r="SOK1" s="499" t="str">
        <f t="shared" si="207"/>
        <v/>
      </c>
      <c r="SOL1" s="499" t="str">
        <f t="shared" si="207"/>
        <v/>
      </c>
      <c r="SOM1" s="499" t="str">
        <f t="shared" si="207"/>
        <v/>
      </c>
      <c r="SON1" s="499" t="str">
        <f t="shared" si="207"/>
        <v/>
      </c>
      <c r="SOO1" s="499" t="str">
        <f t="shared" si="207"/>
        <v/>
      </c>
      <c r="SOP1" s="499" t="str">
        <f t="shared" si="207"/>
        <v/>
      </c>
      <c r="SOQ1" s="499" t="str">
        <f t="shared" si="207"/>
        <v/>
      </c>
      <c r="SOR1" s="499" t="str">
        <f t="shared" si="207"/>
        <v/>
      </c>
      <c r="SOS1" s="499" t="str">
        <f t="shared" si="207"/>
        <v/>
      </c>
      <c r="SOT1" s="499" t="str">
        <f t="shared" si="207"/>
        <v/>
      </c>
      <c r="SOU1" s="499" t="str">
        <f t="shared" si="207"/>
        <v/>
      </c>
      <c r="SOV1" s="499" t="str">
        <f t="shared" si="207"/>
        <v/>
      </c>
      <c r="SOW1" s="499" t="str">
        <f t="shared" si="207"/>
        <v/>
      </c>
      <c r="SOX1" s="499" t="str">
        <f t="shared" si="207"/>
        <v/>
      </c>
      <c r="SOY1" s="499" t="str">
        <f t="shared" si="207"/>
        <v/>
      </c>
      <c r="SOZ1" s="499" t="str">
        <f t="shared" si="207"/>
        <v/>
      </c>
      <c r="SPA1" s="499" t="str">
        <f t="shared" si="207"/>
        <v/>
      </c>
      <c r="SPB1" s="499" t="str">
        <f t="shared" si="207"/>
        <v/>
      </c>
      <c r="SPC1" s="499" t="str">
        <f t="shared" si="207"/>
        <v/>
      </c>
      <c r="SPD1" s="499" t="str">
        <f t="shared" si="207"/>
        <v/>
      </c>
      <c r="SPE1" s="499" t="str">
        <f t="shared" si="207"/>
        <v/>
      </c>
      <c r="SPF1" s="499" t="str">
        <f t="shared" si="207"/>
        <v/>
      </c>
      <c r="SPG1" s="499" t="str">
        <f t="shared" si="207"/>
        <v/>
      </c>
      <c r="SPH1" s="499" t="str">
        <f t="shared" si="207"/>
        <v/>
      </c>
      <c r="SPI1" s="499" t="str">
        <f t="shared" si="207"/>
        <v/>
      </c>
      <c r="SPJ1" s="499" t="str">
        <f t="shared" si="207"/>
        <v/>
      </c>
      <c r="SPK1" s="499" t="str">
        <f t="shared" si="207"/>
        <v/>
      </c>
      <c r="SPL1" s="499" t="str">
        <f t="shared" si="207"/>
        <v/>
      </c>
      <c r="SPM1" s="499" t="str">
        <f t="shared" si="207"/>
        <v/>
      </c>
      <c r="SPN1" s="499" t="str">
        <f t="shared" si="207"/>
        <v/>
      </c>
      <c r="SPO1" s="499" t="str">
        <f t="shared" si="207"/>
        <v/>
      </c>
      <c r="SPP1" s="499" t="str">
        <f t="shared" si="207"/>
        <v/>
      </c>
      <c r="SPQ1" s="499" t="str">
        <f t="shared" si="207"/>
        <v/>
      </c>
      <c r="SPR1" s="499" t="str">
        <f t="shared" si="207"/>
        <v/>
      </c>
      <c r="SPS1" s="499" t="str">
        <f t="shared" si="207"/>
        <v/>
      </c>
      <c r="SPT1" s="499" t="str">
        <f t="shared" si="207"/>
        <v/>
      </c>
      <c r="SPU1" s="499" t="str">
        <f t="shared" si="207"/>
        <v/>
      </c>
      <c r="SPV1" s="499" t="str">
        <f t="shared" si="207"/>
        <v/>
      </c>
      <c r="SPW1" s="499" t="str">
        <f t="shared" ref="SPW1:SSH1" si="208">IF(SPW13^2*SPW12=0,
"",
SPW13^2*SPW12)</f>
        <v/>
      </c>
      <c r="SPX1" s="499" t="str">
        <f t="shared" si="208"/>
        <v/>
      </c>
      <c r="SPY1" s="499" t="str">
        <f t="shared" si="208"/>
        <v/>
      </c>
      <c r="SPZ1" s="499" t="str">
        <f t="shared" si="208"/>
        <v/>
      </c>
      <c r="SQA1" s="499" t="str">
        <f t="shared" si="208"/>
        <v/>
      </c>
      <c r="SQB1" s="499" t="str">
        <f t="shared" si="208"/>
        <v/>
      </c>
      <c r="SQC1" s="499" t="str">
        <f t="shared" si="208"/>
        <v/>
      </c>
      <c r="SQD1" s="499" t="str">
        <f t="shared" si="208"/>
        <v/>
      </c>
      <c r="SQE1" s="499" t="str">
        <f t="shared" si="208"/>
        <v/>
      </c>
      <c r="SQF1" s="499" t="str">
        <f t="shared" si="208"/>
        <v/>
      </c>
      <c r="SQG1" s="499" t="str">
        <f t="shared" si="208"/>
        <v/>
      </c>
      <c r="SQH1" s="499" t="str">
        <f t="shared" si="208"/>
        <v/>
      </c>
      <c r="SQI1" s="499" t="str">
        <f t="shared" si="208"/>
        <v/>
      </c>
      <c r="SQJ1" s="499" t="str">
        <f t="shared" si="208"/>
        <v/>
      </c>
      <c r="SQK1" s="499" t="str">
        <f t="shared" si="208"/>
        <v/>
      </c>
      <c r="SQL1" s="499" t="str">
        <f t="shared" si="208"/>
        <v/>
      </c>
      <c r="SQM1" s="499" t="str">
        <f t="shared" si="208"/>
        <v/>
      </c>
      <c r="SQN1" s="499" t="str">
        <f t="shared" si="208"/>
        <v/>
      </c>
      <c r="SQO1" s="499" t="str">
        <f t="shared" si="208"/>
        <v/>
      </c>
      <c r="SQP1" s="499" t="str">
        <f t="shared" si="208"/>
        <v/>
      </c>
      <c r="SQQ1" s="499" t="str">
        <f t="shared" si="208"/>
        <v/>
      </c>
      <c r="SQR1" s="499" t="str">
        <f t="shared" si="208"/>
        <v/>
      </c>
      <c r="SQS1" s="499" t="str">
        <f t="shared" si="208"/>
        <v/>
      </c>
      <c r="SQT1" s="499" t="str">
        <f t="shared" si="208"/>
        <v/>
      </c>
      <c r="SQU1" s="499" t="str">
        <f t="shared" si="208"/>
        <v/>
      </c>
      <c r="SQV1" s="499" t="str">
        <f t="shared" si="208"/>
        <v/>
      </c>
      <c r="SQW1" s="499" t="str">
        <f t="shared" si="208"/>
        <v/>
      </c>
      <c r="SQX1" s="499" t="str">
        <f t="shared" si="208"/>
        <v/>
      </c>
      <c r="SQY1" s="499" t="str">
        <f t="shared" si="208"/>
        <v/>
      </c>
      <c r="SQZ1" s="499" t="str">
        <f t="shared" si="208"/>
        <v/>
      </c>
      <c r="SRA1" s="499" t="str">
        <f t="shared" si="208"/>
        <v/>
      </c>
      <c r="SRB1" s="499" t="str">
        <f t="shared" si="208"/>
        <v/>
      </c>
      <c r="SRC1" s="499" t="str">
        <f t="shared" si="208"/>
        <v/>
      </c>
      <c r="SRD1" s="499" t="str">
        <f t="shared" si="208"/>
        <v/>
      </c>
      <c r="SRE1" s="499" t="str">
        <f t="shared" si="208"/>
        <v/>
      </c>
      <c r="SRF1" s="499" t="str">
        <f t="shared" si="208"/>
        <v/>
      </c>
      <c r="SRG1" s="499" t="str">
        <f t="shared" si="208"/>
        <v/>
      </c>
      <c r="SRH1" s="499" t="str">
        <f t="shared" si="208"/>
        <v/>
      </c>
      <c r="SRI1" s="499" t="str">
        <f t="shared" si="208"/>
        <v/>
      </c>
      <c r="SRJ1" s="499" t="str">
        <f t="shared" si="208"/>
        <v/>
      </c>
      <c r="SRK1" s="499" t="str">
        <f t="shared" si="208"/>
        <v/>
      </c>
      <c r="SRL1" s="499" t="str">
        <f t="shared" si="208"/>
        <v/>
      </c>
      <c r="SRM1" s="499" t="str">
        <f t="shared" si="208"/>
        <v/>
      </c>
      <c r="SRN1" s="499" t="str">
        <f t="shared" si="208"/>
        <v/>
      </c>
      <c r="SRO1" s="499" t="str">
        <f t="shared" si="208"/>
        <v/>
      </c>
      <c r="SRP1" s="499" t="str">
        <f t="shared" si="208"/>
        <v/>
      </c>
      <c r="SRQ1" s="499" t="str">
        <f t="shared" si="208"/>
        <v/>
      </c>
      <c r="SRR1" s="499" t="str">
        <f t="shared" si="208"/>
        <v/>
      </c>
      <c r="SRS1" s="499" t="str">
        <f t="shared" si="208"/>
        <v/>
      </c>
      <c r="SRT1" s="499" t="str">
        <f t="shared" si="208"/>
        <v/>
      </c>
      <c r="SRU1" s="499" t="str">
        <f t="shared" si="208"/>
        <v/>
      </c>
      <c r="SRV1" s="499" t="str">
        <f t="shared" si="208"/>
        <v/>
      </c>
      <c r="SRW1" s="499" t="str">
        <f t="shared" si="208"/>
        <v/>
      </c>
      <c r="SRX1" s="499" t="str">
        <f t="shared" si="208"/>
        <v/>
      </c>
      <c r="SRY1" s="499" t="str">
        <f t="shared" si="208"/>
        <v/>
      </c>
      <c r="SRZ1" s="499" t="str">
        <f t="shared" si="208"/>
        <v/>
      </c>
      <c r="SSA1" s="499" t="str">
        <f t="shared" si="208"/>
        <v/>
      </c>
      <c r="SSB1" s="499" t="str">
        <f t="shared" si="208"/>
        <v/>
      </c>
      <c r="SSC1" s="499" t="str">
        <f t="shared" si="208"/>
        <v/>
      </c>
      <c r="SSD1" s="499" t="str">
        <f t="shared" si="208"/>
        <v/>
      </c>
      <c r="SSE1" s="499" t="str">
        <f t="shared" si="208"/>
        <v/>
      </c>
      <c r="SSF1" s="499" t="str">
        <f t="shared" si="208"/>
        <v/>
      </c>
      <c r="SSG1" s="499" t="str">
        <f t="shared" si="208"/>
        <v/>
      </c>
      <c r="SSH1" s="499" t="str">
        <f t="shared" si="208"/>
        <v/>
      </c>
      <c r="SSI1" s="499" t="str">
        <f t="shared" ref="SSI1:SUT1" si="209">IF(SSI13^2*SSI12=0,
"",
SSI13^2*SSI12)</f>
        <v/>
      </c>
      <c r="SSJ1" s="499" t="str">
        <f t="shared" si="209"/>
        <v/>
      </c>
      <c r="SSK1" s="499" t="str">
        <f t="shared" si="209"/>
        <v/>
      </c>
      <c r="SSL1" s="499" t="str">
        <f t="shared" si="209"/>
        <v/>
      </c>
      <c r="SSM1" s="499" t="str">
        <f t="shared" si="209"/>
        <v/>
      </c>
      <c r="SSN1" s="499" t="str">
        <f t="shared" si="209"/>
        <v/>
      </c>
      <c r="SSO1" s="499" t="str">
        <f t="shared" si="209"/>
        <v/>
      </c>
      <c r="SSP1" s="499" t="str">
        <f t="shared" si="209"/>
        <v/>
      </c>
      <c r="SSQ1" s="499" t="str">
        <f t="shared" si="209"/>
        <v/>
      </c>
      <c r="SSR1" s="499" t="str">
        <f t="shared" si="209"/>
        <v/>
      </c>
      <c r="SSS1" s="499" t="str">
        <f t="shared" si="209"/>
        <v/>
      </c>
      <c r="SST1" s="499" t="str">
        <f t="shared" si="209"/>
        <v/>
      </c>
      <c r="SSU1" s="499" t="str">
        <f t="shared" si="209"/>
        <v/>
      </c>
      <c r="SSV1" s="499" t="str">
        <f t="shared" si="209"/>
        <v/>
      </c>
      <c r="SSW1" s="499" t="str">
        <f t="shared" si="209"/>
        <v/>
      </c>
      <c r="SSX1" s="499" t="str">
        <f t="shared" si="209"/>
        <v/>
      </c>
      <c r="SSY1" s="499" t="str">
        <f t="shared" si="209"/>
        <v/>
      </c>
      <c r="SSZ1" s="499" t="str">
        <f t="shared" si="209"/>
        <v/>
      </c>
      <c r="STA1" s="499" t="str">
        <f t="shared" si="209"/>
        <v/>
      </c>
      <c r="STB1" s="499" t="str">
        <f t="shared" si="209"/>
        <v/>
      </c>
      <c r="STC1" s="499" t="str">
        <f t="shared" si="209"/>
        <v/>
      </c>
      <c r="STD1" s="499" t="str">
        <f t="shared" si="209"/>
        <v/>
      </c>
      <c r="STE1" s="499" t="str">
        <f t="shared" si="209"/>
        <v/>
      </c>
      <c r="STF1" s="499" t="str">
        <f t="shared" si="209"/>
        <v/>
      </c>
      <c r="STG1" s="499" t="str">
        <f t="shared" si="209"/>
        <v/>
      </c>
      <c r="STH1" s="499" t="str">
        <f t="shared" si="209"/>
        <v/>
      </c>
      <c r="STI1" s="499" t="str">
        <f t="shared" si="209"/>
        <v/>
      </c>
      <c r="STJ1" s="499" t="str">
        <f t="shared" si="209"/>
        <v/>
      </c>
      <c r="STK1" s="499" t="str">
        <f t="shared" si="209"/>
        <v/>
      </c>
      <c r="STL1" s="499" t="str">
        <f t="shared" si="209"/>
        <v/>
      </c>
      <c r="STM1" s="499" t="str">
        <f t="shared" si="209"/>
        <v/>
      </c>
      <c r="STN1" s="499" t="str">
        <f t="shared" si="209"/>
        <v/>
      </c>
      <c r="STO1" s="499" t="str">
        <f t="shared" si="209"/>
        <v/>
      </c>
      <c r="STP1" s="499" t="str">
        <f t="shared" si="209"/>
        <v/>
      </c>
      <c r="STQ1" s="499" t="str">
        <f t="shared" si="209"/>
        <v/>
      </c>
      <c r="STR1" s="499" t="str">
        <f t="shared" si="209"/>
        <v/>
      </c>
      <c r="STS1" s="499" t="str">
        <f t="shared" si="209"/>
        <v/>
      </c>
      <c r="STT1" s="499" t="str">
        <f t="shared" si="209"/>
        <v/>
      </c>
      <c r="STU1" s="499" t="str">
        <f t="shared" si="209"/>
        <v/>
      </c>
      <c r="STV1" s="499" t="str">
        <f t="shared" si="209"/>
        <v/>
      </c>
      <c r="STW1" s="499" t="str">
        <f t="shared" si="209"/>
        <v/>
      </c>
      <c r="STX1" s="499" t="str">
        <f t="shared" si="209"/>
        <v/>
      </c>
      <c r="STY1" s="499" t="str">
        <f t="shared" si="209"/>
        <v/>
      </c>
      <c r="STZ1" s="499" t="str">
        <f t="shared" si="209"/>
        <v/>
      </c>
      <c r="SUA1" s="499" t="str">
        <f t="shared" si="209"/>
        <v/>
      </c>
      <c r="SUB1" s="499" t="str">
        <f t="shared" si="209"/>
        <v/>
      </c>
      <c r="SUC1" s="499" t="str">
        <f t="shared" si="209"/>
        <v/>
      </c>
      <c r="SUD1" s="499" t="str">
        <f t="shared" si="209"/>
        <v/>
      </c>
      <c r="SUE1" s="499" t="str">
        <f t="shared" si="209"/>
        <v/>
      </c>
      <c r="SUF1" s="499" t="str">
        <f t="shared" si="209"/>
        <v/>
      </c>
      <c r="SUG1" s="499" t="str">
        <f t="shared" si="209"/>
        <v/>
      </c>
      <c r="SUH1" s="499" t="str">
        <f t="shared" si="209"/>
        <v/>
      </c>
      <c r="SUI1" s="499" t="str">
        <f t="shared" si="209"/>
        <v/>
      </c>
      <c r="SUJ1" s="499" t="str">
        <f t="shared" si="209"/>
        <v/>
      </c>
      <c r="SUK1" s="499" t="str">
        <f t="shared" si="209"/>
        <v/>
      </c>
      <c r="SUL1" s="499" t="str">
        <f t="shared" si="209"/>
        <v/>
      </c>
      <c r="SUM1" s="499" t="str">
        <f t="shared" si="209"/>
        <v/>
      </c>
      <c r="SUN1" s="499" t="str">
        <f t="shared" si="209"/>
        <v/>
      </c>
      <c r="SUO1" s="499" t="str">
        <f t="shared" si="209"/>
        <v/>
      </c>
      <c r="SUP1" s="499" t="str">
        <f t="shared" si="209"/>
        <v/>
      </c>
      <c r="SUQ1" s="499" t="str">
        <f t="shared" si="209"/>
        <v/>
      </c>
      <c r="SUR1" s="499" t="str">
        <f t="shared" si="209"/>
        <v/>
      </c>
      <c r="SUS1" s="499" t="str">
        <f t="shared" si="209"/>
        <v/>
      </c>
      <c r="SUT1" s="499" t="str">
        <f t="shared" si="209"/>
        <v/>
      </c>
      <c r="SUU1" s="499" t="str">
        <f t="shared" ref="SUU1:SXF1" si="210">IF(SUU13^2*SUU12=0,
"",
SUU13^2*SUU12)</f>
        <v/>
      </c>
      <c r="SUV1" s="499" t="str">
        <f t="shared" si="210"/>
        <v/>
      </c>
      <c r="SUW1" s="499" t="str">
        <f t="shared" si="210"/>
        <v/>
      </c>
      <c r="SUX1" s="499" t="str">
        <f t="shared" si="210"/>
        <v/>
      </c>
      <c r="SUY1" s="499" t="str">
        <f t="shared" si="210"/>
        <v/>
      </c>
      <c r="SUZ1" s="499" t="str">
        <f t="shared" si="210"/>
        <v/>
      </c>
      <c r="SVA1" s="499" t="str">
        <f t="shared" si="210"/>
        <v/>
      </c>
      <c r="SVB1" s="499" t="str">
        <f t="shared" si="210"/>
        <v/>
      </c>
      <c r="SVC1" s="499" t="str">
        <f t="shared" si="210"/>
        <v/>
      </c>
      <c r="SVD1" s="499" t="str">
        <f t="shared" si="210"/>
        <v/>
      </c>
      <c r="SVE1" s="499" t="str">
        <f t="shared" si="210"/>
        <v/>
      </c>
      <c r="SVF1" s="499" t="str">
        <f t="shared" si="210"/>
        <v/>
      </c>
      <c r="SVG1" s="499" t="str">
        <f t="shared" si="210"/>
        <v/>
      </c>
      <c r="SVH1" s="499" t="str">
        <f t="shared" si="210"/>
        <v/>
      </c>
      <c r="SVI1" s="499" t="str">
        <f t="shared" si="210"/>
        <v/>
      </c>
      <c r="SVJ1" s="499" t="str">
        <f t="shared" si="210"/>
        <v/>
      </c>
      <c r="SVK1" s="499" t="str">
        <f t="shared" si="210"/>
        <v/>
      </c>
      <c r="SVL1" s="499" t="str">
        <f t="shared" si="210"/>
        <v/>
      </c>
      <c r="SVM1" s="499" t="str">
        <f t="shared" si="210"/>
        <v/>
      </c>
      <c r="SVN1" s="499" t="str">
        <f t="shared" si="210"/>
        <v/>
      </c>
      <c r="SVO1" s="499" t="str">
        <f t="shared" si="210"/>
        <v/>
      </c>
      <c r="SVP1" s="499" t="str">
        <f t="shared" si="210"/>
        <v/>
      </c>
      <c r="SVQ1" s="499" t="str">
        <f t="shared" si="210"/>
        <v/>
      </c>
      <c r="SVR1" s="499" t="str">
        <f t="shared" si="210"/>
        <v/>
      </c>
      <c r="SVS1" s="499" t="str">
        <f t="shared" si="210"/>
        <v/>
      </c>
      <c r="SVT1" s="499" t="str">
        <f t="shared" si="210"/>
        <v/>
      </c>
      <c r="SVU1" s="499" t="str">
        <f t="shared" si="210"/>
        <v/>
      </c>
      <c r="SVV1" s="499" t="str">
        <f t="shared" si="210"/>
        <v/>
      </c>
      <c r="SVW1" s="499" t="str">
        <f t="shared" si="210"/>
        <v/>
      </c>
      <c r="SVX1" s="499" t="str">
        <f t="shared" si="210"/>
        <v/>
      </c>
      <c r="SVY1" s="499" t="str">
        <f t="shared" si="210"/>
        <v/>
      </c>
      <c r="SVZ1" s="499" t="str">
        <f t="shared" si="210"/>
        <v/>
      </c>
      <c r="SWA1" s="499" t="str">
        <f t="shared" si="210"/>
        <v/>
      </c>
      <c r="SWB1" s="499" t="str">
        <f t="shared" si="210"/>
        <v/>
      </c>
      <c r="SWC1" s="499" t="str">
        <f t="shared" si="210"/>
        <v/>
      </c>
      <c r="SWD1" s="499" t="str">
        <f t="shared" si="210"/>
        <v/>
      </c>
      <c r="SWE1" s="499" t="str">
        <f t="shared" si="210"/>
        <v/>
      </c>
      <c r="SWF1" s="499" t="str">
        <f t="shared" si="210"/>
        <v/>
      </c>
      <c r="SWG1" s="499" t="str">
        <f t="shared" si="210"/>
        <v/>
      </c>
      <c r="SWH1" s="499" t="str">
        <f t="shared" si="210"/>
        <v/>
      </c>
      <c r="SWI1" s="499" t="str">
        <f t="shared" si="210"/>
        <v/>
      </c>
      <c r="SWJ1" s="499" t="str">
        <f t="shared" si="210"/>
        <v/>
      </c>
      <c r="SWK1" s="499" t="str">
        <f t="shared" si="210"/>
        <v/>
      </c>
      <c r="SWL1" s="499" t="str">
        <f t="shared" si="210"/>
        <v/>
      </c>
      <c r="SWM1" s="499" t="str">
        <f t="shared" si="210"/>
        <v/>
      </c>
      <c r="SWN1" s="499" t="str">
        <f t="shared" si="210"/>
        <v/>
      </c>
      <c r="SWO1" s="499" t="str">
        <f t="shared" si="210"/>
        <v/>
      </c>
      <c r="SWP1" s="499" t="str">
        <f t="shared" si="210"/>
        <v/>
      </c>
      <c r="SWQ1" s="499" t="str">
        <f t="shared" si="210"/>
        <v/>
      </c>
      <c r="SWR1" s="499" t="str">
        <f t="shared" si="210"/>
        <v/>
      </c>
      <c r="SWS1" s="499" t="str">
        <f t="shared" si="210"/>
        <v/>
      </c>
      <c r="SWT1" s="499" t="str">
        <f t="shared" si="210"/>
        <v/>
      </c>
      <c r="SWU1" s="499" t="str">
        <f t="shared" si="210"/>
        <v/>
      </c>
      <c r="SWV1" s="499" t="str">
        <f t="shared" si="210"/>
        <v/>
      </c>
      <c r="SWW1" s="499" t="str">
        <f t="shared" si="210"/>
        <v/>
      </c>
      <c r="SWX1" s="499" t="str">
        <f t="shared" si="210"/>
        <v/>
      </c>
      <c r="SWY1" s="499" t="str">
        <f t="shared" si="210"/>
        <v/>
      </c>
      <c r="SWZ1" s="499" t="str">
        <f t="shared" si="210"/>
        <v/>
      </c>
      <c r="SXA1" s="499" t="str">
        <f t="shared" si="210"/>
        <v/>
      </c>
      <c r="SXB1" s="499" t="str">
        <f t="shared" si="210"/>
        <v/>
      </c>
      <c r="SXC1" s="499" t="str">
        <f t="shared" si="210"/>
        <v/>
      </c>
      <c r="SXD1" s="499" t="str">
        <f t="shared" si="210"/>
        <v/>
      </c>
      <c r="SXE1" s="499" t="str">
        <f t="shared" si="210"/>
        <v/>
      </c>
      <c r="SXF1" s="499" t="str">
        <f t="shared" si="210"/>
        <v/>
      </c>
      <c r="SXG1" s="499" t="str">
        <f t="shared" ref="SXG1:SZR1" si="211">IF(SXG13^2*SXG12=0,
"",
SXG13^2*SXG12)</f>
        <v/>
      </c>
      <c r="SXH1" s="499" t="str">
        <f t="shared" si="211"/>
        <v/>
      </c>
      <c r="SXI1" s="499" t="str">
        <f t="shared" si="211"/>
        <v/>
      </c>
      <c r="SXJ1" s="499" t="str">
        <f t="shared" si="211"/>
        <v/>
      </c>
      <c r="SXK1" s="499" t="str">
        <f t="shared" si="211"/>
        <v/>
      </c>
      <c r="SXL1" s="499" t="str">
        <f t="shared" si="211"/>
        <v/>
      </c>
      <c r="SXM1" s="499" t="str">
        <f t="shared" si="211"/>
        <v/>
      </c>
      <c r="SXN1" s="499" t="str">
        <f t="shared" si="211"/>
        <v/>
      </c>
      <c r="SXO1" s="499" t="str">
        <f t="shared" si="211"/>
        <v/>
      </c>
      <c r="SXP1" s="499" t="str">
        <f t="shared" si="211"/>
        <v/>
      </c>
      <c r="SXQ1" s="499" t="str">
        <f t="shared" si="211"/>
        <v/>
      </c>
      <c r="SXR1" s="499" t="str">
        <f t="shared" si="211"/>
        <v/>
      </c>
      <c r="SXS1" s="499" t="str">
        <f t="shared" si="211"/>
        <v/>
      </c>
      <c r="SXT1" s="499" t="str">
        <f t="shared" si="211"/>
        <v/>
      </c>
      <c r="SXU1" s="499" t="str">
        <f t="shared" si="211"/>
        <v/>
      </c>
      <c r="SXV1" s="499" t="str">
        <f t="shared" si="211"/>
        <v/>
      </c>
      <c r="SXW1" s="499" t="str">
        <f t="shared" si="211"/>
        <v/>
      </c>
      <c r="SXX1" s="499" t="str">
        <f t="shared" si="211"/>
        <v/>
      </c>
      <c r="SXY1" s="499" t="str">
        <f t="shared" si="211"/>
        <v/>
      </c>
      <c r="SXZ1" s="499" t="str">
        <f t="shared" si="211"/>
        <v/>
      </c>
      <c r="SYA1" s="499" t="str">
        <f t="shared" si="211"/>
        <v/>
      </c>
      <c r="SYB1" s="499" t="str">
        <f t="shared" si="211"/>
        <v/>
      </c>
      <c r="SYC1" s="499" t="str">
        <f t="shared" si="211"/>
        <v/>
      </c>
      <c r="SYD1" s="499" t="str">
        <f t="shared" si="211"/>
        <v/>
      </c>
      <c r="SYE1" s="499" t="str">
        <f t="shared" si="211"/>
        <v/>
      </c>
      <c r="SYF1" s="499" t="str">
        <f t="shared" si="211"/>
        <v/>
      </c>
      <c r="SYG1" s="499" t="str">
        <f t="shared" si="211"/>
        <v/>
      </c>
      <c r="SYH1" s="499" t="str">
        <f t="shared" si="211"/>
        <v/>
      </c>
      <c r="SYI1" s="499" t="str">
        <f t="shared" si="211"/>
        <v/>
      </c>
      <c r="SYJ1" s="499" t="str">
        <f t="shared" si="211"/>
        <v/>
      </c>
      <c r="SYK1" s="499" t="str">
        <f t="shared" si="211"/>
        <v/>
      </c>
      <c r="SYL1" s="499" t="str">
        <f t="shared" si="211"/>
        <v/>
      </c>
      <c r="SYM1" s="499" t="str">
        <f t="shared" si="211"/>
        <v/>
      </c>
      <c r="SYN1" s="499" t="str">
        <f t="shared" si="211"/>
        <v/>
      </c>
      <c r="SYO1" s="499" t="str">
        <f t="shared" si="211"/>
        <v/>
      </c>
      <c r="SYP1" s="499" t="str">
        <f t="shared" si="211"/>
        <v/>
      </c>
      <c r="SYQ1" s="499" t="str">
        <f t="shared" si="211"/>
        <v/>
      </c>
      <c r="SYR1" s="499" t="str">
        <f t="shared" si="211"/>
        <v/>
      </c>
      <c r="SYS1" s="499" t="str">
        <f t="shared" si="211"/>
        <v/>
      </c>
      <c r="SYT1" s="499" t="str">
        <f t="shared" si="211"/>
        <v/>
      </c>
      <c r="SYU1" s="499" t="str">
        <f t="shared" si="211"/>
        <v/>
      </c>
      <c r="SYV1" s="499" t="str">
        <f t="shared" si="211"/>
        <v/>
      </c>
      <c r="SYW1" s="499" t="str">
        <f t="shared" si="211"/>
        <v/>
      </c>
      <c r="SYX1" s="499" t="str">
        <f t="shared" si="211"/>
        <v/>
      </c>
      <c r="SYY1" s="499" t="str">
        <f t="shared" si="211"/>
        <v/>
      </c>
      <c r="SYZ1" s="499" t="str">
        <f t="shared" si="211"/>
        <v/>
      </c>
      <c r="SZA1" s="499" t="str">
        <f t="shared" si="211"/>
        <v/>
      </c>
      <c r="SZB1" s="499" t="str">
        <f t="shared" si="211"/>
        <v/>
      </c>
      <c r="SZC1" s="499" t="str">
        <f t="shared" si="211"/>
        <v/>
      </c>
      <c r="SZD1" s="499" t="str">
        <f t="shared" si="211"/>
        <v/>
      </c>
      <c r="SZE1" s="499" t="str">
        <f t="shared" si="211"/>
        <v/>
      </c>
      <c r="SZF1" s="499" t="str">
        <f t="shared" si="211"/>
        <v/>
      </c>
      <c r="SZG1" s="499" t="str">
        <f t="shared" si="211"/>
        <v/>
      </c>
      <c r="SZH1" s="499" t="str">
        <f t="shared" si="211"/>
        <v/>
      </c>
      <c r="SZI1" s="499" t="str">
        <f t="shared" si="211"/>
        <v/>
      </c>
      <c r="SZJ1" s="499" t="str">
        <f t="shared" si="211"/>
        <v/>
      </c>
      <c r="SZK1" s="499" t="str">
        <f t="shared" si="211"/>
        <v/>
      </c>
      <c r="SZL1" s="499" t="str">
        <f t="shared" si="211"/>
        <v/>
      </c>
      <c r="SZM1" s="499" t="str">
        <f t="shared" si="211"/>
        <v/>
      </c>
      <c r="SZN1" s="499" t="str">
        <f t="shared" si="211"/>
        <v/>
      </c>
      <c r="SZO1" s="499" t="str">
        <f t="shared" si="211"/>
        <v/>
      </c>
      <c r="SZP1" s="499" t="str">
        <f t="shared" si="211"/>
        <v/>
      </c>
      <c r="SZQ1" s="499" t="str">
        <f t="shared" si="211"/>
        <v/>
      </c>
      <c r="SZR1" s="499" t="str">
        <f t="shared" si="211"/>
        <v/>
      </c>
      <c r="SZS1" s="499" t="str">
        <f t="shared" ref="SZS1:TCD1" si="212">IF(SZS13^2*SZS12=0,
"",
SZS13^2*SZS12)</f>
        <v/>
      </c>
      <c r="SZT1" s="499" t="str">
        <f t="shared" si="212"/>
        <v/>
      </c>
      <c r="SZU1" s="499" t="str">
        <f t="shared" si="212"/>
        <v/>
      </c>
      <c r="SZV1" s="499" t="str">
        <f t="shared" si="212"/>
        <v/>
      </c>
      <c r="SZW1" s="499" t="str">
        <f t="shared" si="212"/>
        <v/>
      </c>
      <c r="SZX1" s="499" t="str">
        <f t="shared" si="212"/>
        <v/>
      </c>
      <c r="SZY1" s="499" t="str">
        <f t="shared" si="212"/>
        <v/>
      </c>
      <c r="SZZ1" s="499" t="str">
        <f t="shared" si="212"/>
        <v/>
      </c>
      <c r="TAA1" s="499" t="str">
        <f t="shared" si="212"/>
        <v/>
      </c>
      <c r="TAB1" s="499" t="str">
        <f t="shared" si="212"/>
        <v/>
      </c>
      <c r="TAC1" s="499" t="str">
        <f t="shared" si="212"/>
        <v/>
      </c>
      <c r="TAD1" s="499" t="str">
        <f t="shared" si="212"/>
        <v/>
      </c>
      <c r="TAE1" s="499" t="str">
        <f t="shared" si="212"/>
        <v/>
      </c>
      <c r="TAF1" s="499" t="str">
        <f t="shared" si="212"/>
        <v/>
      </c>
      <c r="TAG1" s="499" t="str">
        <f t="shared" si="212"/>
        <v/>
      </c>
      <c r="TAH1" s="499" t="str">
        <f t="shared" si="212"/>
        <v/>
      </c>
      <c r="TAI1" s="499" t="str">
        <f t="shared" si="212"/>
        <v/>
      </c>
      <c r="TAJ1" s="499" t="str">
        <f t="shared" si="212"/>
        <v/>
      </c>
      <c r="TAK1" s="499" t="str">
        <f t="shared" si="212"/>
        <v/>
      </c>
      <c r="TAL1" s="499" t="str">
        <f t="shared" si="212"/>
        <v/>
      </c>
      <c r="TAM1" s="499" t="str">
        <f t="shared" si="212"/>
        <v/>
      </c>
      <c r="TAN1" s="499" t="str">
        <f t="shared" si="212"/>
        <v/>
      </c>
      <c r="TAO1" s="499" t="str">
        <f t="shared" si="212"/>
        <v/>
      </c>
      <c r="TAP1" s="499" t="str">
        <f t="shared" si="212"/>
        <v/>
      </c>
      <c r="TAQ1" s="499" t="str">
        <f t="shared" si="212"/>
        <v/>
      </c>
      <c r="TAR1" s="499" t="str">
        <f t="shared" si="212"/>
        <v/>
      </c>
      <c r="TAS1" s="499" t="str">
        <f t="shared" si="212"/>
        <v/>
      </c>
      <c r="TAT1" s="499" t="str">
        <f t="shared" si="212"/>
        <v/>
      </c>
      <c r="TAU1" s="499" t="str">
        <f t="shared" si="212"/>
        <v/>
      </c>
      <c r="TAV1" s="499" t="str">
        <f t="shared" si="212"/>
        <v/>
      </c>
      <c r="TAW1" s="499" t="str">
        <f t="shared" si="212"/>
        <v/>
      </c>
      <c r="TAX1" s="499" t="str">
        <f t="shared" si="212"/>
        <v/>
      </c>
      <c r="TAY1" s="499" t="str">
        <f t="shared" si="212"/>
        <v/>
      </c>
      <c r="TAZ1" s="499" t="str">
        <f t="shared" si="212"/>
        <v/>
      </c>
      <c r="TBA1" s="499" t="str">
        <f t="shared" si="212"/>
        <v/>
      </c>
      <c r="TBB1" s="499" t="str">
        <f t="shared" si="212"/>
        <v/>
      </c>
      <c r="TBC1" s="499" t="str">
        <f t="shared" si="212"/>
        <v/>
      </c>
      <c r="TBD1" s="499" t="str">
        <f t="shared" si="212"/>
        <v/>
      </c>
      <c r="TBE1" s="499" t="str">
        <f t="shared" si="212"/>
        <v/>
      </c>
      <c r="TBF1" s="499" t="str">
        <f t="shared" si="212"/>
        <v/>
      </c>
      <c r="TBG1" s="499" t="str">
        <f t="shared" si="212"/>
        <v/>
      </c>
      <c r="TBH1" s="499" t="str">
        <f t="shared" si="212"/>
        <v/>
      </c>
      <c r="TBI1" s="499" t="str">
        <f t="shared" si="212"/>
        <v/>
      </c>
      <c r="TBJ1" s="499" t="str">
        <f t="shared" si="212"/>
        <v/>
      </c>
      <c r="TBK1" s="499" t="str">
        <f t="shared" si="212"/>
        <v/>
      </c>
      <c r="TBL1" s="499" t="str">
        <f t="shared" si="212"/>
        <v/>
      </c>
      <c r="TBM1" s="499" t="str">
        <f t="shared" si="212"/>
        <v/>
      </c>
      <c r="TBN1" s="499" t="str">
        <f t="shared" si="212"/>
        <v/>
      </c>
      <c r="TBO1" s="499" t="str">
        <f t="shared" si="212"/>
        <v/>
      </c>
      <c r="TBP1" s="499" t="str">
        <f t="shared" si="212"/>
        <v/>
      </c>
      <c r="TBQ1" s="499" t="str">
        <f t="shared" si="212"/>
        <v/>
      </c>
      <c r="TBR1" s="499" t="str">
        <f t="shared" si="212"/>
        <v/>
      </c>
      <c r="TBS1" s="499" t="str">
        <f t="shared" si="212"/>
        <v/>
      </c>
      <c r="TBT1" s="499" t="str">
        <f t="shared" si="212"/>
        <v/>
      </c>
      <c r="TBU1" s="499" t="str">
        <f t="shared" si="212"/>
        <v/>
      </c>
      <c r="TBV1" s="499" t="str">
        <f t="shared" si="212"/>
        <v/>
      </c>
      <c r="TBW1" s="499" t="str">
        <f t="shared" si="212"/>
        <v/>
      </c>
      <c r="TBX1" s="499" t="str">
        <f t="shared" si="212"/>
        <v/>
      </c>
      <c r="TBY1" s="499" t="str">
        <f t="shared" si="212"/>
        <v/>
      </c>
      <c r="TBZ1" s="499" t="str">
        <f t="shared" si="212"/>
        <v/>
      </c>
      <c r="TCA1" s="499" t="str">
        <f t="shared" si="212"/>
        <v/>
      </c>
      <c r="TCB1" s="499" t="str">
        <f t="shared" si="212"/>
        <v/>
      </c>
      <c r="TCC1" s="499" t="str">
        <f t="shared" si="212"/>
        <v/>
      </c>
      <c r="TCD1" s="499" t="str">
        <f t="shared" si="212"/>
        <v/>
      </c>
      <c r="TCE1" s="499" t="str">
        <f t="shared" ref="TCE1:TEP1" si="213">IF(TCE13^2*TCE12=0,
"",
TCE13^2*TCE12)</f>
        <v/>
      </c>
      <c r="TCF1" s="499" t="str">
        <f t="shared" si="213"/>
        <v/>
      </c>
      <c r="TCG1" s="499" t="str">
        <f t="shared" si="213"/>
        <v/>
      </c>
      <c r="TCH1" s="499" t="str">
        <f t="shared" si="213"/>
        <v/>
      </c>
      <c r="TCI1" s="499" t="str">
        <f t="shared" si="213"/>
        <v/>
      </c>
      <c r="TCJ1" s="499" t="str">
        <f t="shared" si="213"/>
        <v/>
      </c>
      <c r="TCK1" s="499" t="str">
        <f t="shared" si="213"/>
        <v/>
      </c>
      <c r="TCL1" s="499" t="str">
        <f t="shared" si="213"/>
        <v/>
      </c>
      <c r="TCM1" s="499" t="str">
        <f t="shared" si="213"/>
        <v/>
      </c>
      <c r="TCN1" s="499" t="str">
        <f t="shared" si="213"/>
        <v/>
      </c>
      <c r="TCO1" s="499" t="str">
        <f t="shared" si="213"/>
        <v/>
      </c>
      <c r="TCP1" s="499" t="str">
        <f t="shared" si="213"/>
        <v/>
      </c>
      <c r="TCQ1" s="499" t="str">
        <f t="shared" si="213"/>
        <v/>
      </c>
      <c r="TCR1" s="499" t="str">
        <f t="shared" si="213"/>
        <v/>
      </c>
      <c r="TCS1" s="499" t="str">
        <f t="shared" si="213"/>
        <v/>
      </c>
      <c r="TCT1" s="499" t="str">
        <f t="shared" si="213"/>
        <v/>
      </c>
      <c r="TCU1" s="499" t="str">
        <f t="shared" si="213"/>
        <v/>
      </c>
      <c r="TCV1" s="499" t="str">
        <f t="shared" si="213"/>
        <v/>
      </c>
      <c r="TCW1" s="499" t="str">
        <f t="shared" si="213"/>
        <v/>
      </c>
      <c r="TCX1" s="499" t="str">
        <f t="shared" si="213"/>
        <v/>
      </c>
      <c r="TCY1" s="499" t="str">
        <f t="shared" si="213"/>
        <v/>
      </c>
      <c r="TCZ1" s="499" t="str">
        <f t="shared" si="213"/>
        <v/>
      </c>
      <c r="TDA1" s="499" t="str">
        <f t="shared" si="213"/>
        <v/>
      </c>
      <c r="TDB1" s="499" t="str">
        <f t="shared" si="213"/>
        <v/>
      </c>
      <c r="TDC1" s="499" t="str">
        <f t="shared" si="213"/>
        <v/>
      </c>
      <c r="TDD1" s="499" t="str">
        <f t="shared" si="213"/>
        <v/>
      </c>
      <c r="TDE1" s="499" t="str">
        <f t="shared" si="213"/>
        <v/>
      </c>
      <c r="TDF1" s="499" t="str">
        <f t="shared" si="213"/>
        <v/>
      </c>
      <c r="TDG1" s="499" t="str">
        <f t="shared" si="213"/>
        <v/>
      </c>
      <c r="TDH1" s="499" t="str">
        <f t="shared" si="213"/>
        <v/>
      </c>
      <c r="TDI1" s="499" t="str">
        <f t="shared" si="213"/>
        <v/>
      </c>
      <c r="TDJ1" s="499" t="str">
        <f t="shared" si="213"/>
        <v/>
      </c>
      <c r="TDK1" s="499" t="str">
        <f t="shared" si="213"/>
        <v/>
      </c>
      <c r="TDL1" s="499" t="str">
        <f t="shared" si="213"/>
        <v/>
      </c>
      <c r="TDM1" s="499" t="str">
        <f t="shared" si="213"/>
        <v/>
      </c>
      <c r="TDN1" s="499" t="str">
        <f t="shared" si="213"/>
        <v/>
      </c>
      <c r="TDO1" s="499" t="str">
        <f t="shared" si="213"/>
        <v/>
      </c>
      <c r="TDP1" s="499" t="str">
        <f t="shared" si="213"/>
        <v/>
      </c>
      <c r="TDQ1" s="499" t="str">
        <f t="shared" si="213"/>
        <v/>
      </c>
      <c r="TDR1" s="499" t="str">
        <f t="shared" si="213"/>
        <v/>
      </c>
      <c r="TDS1" s="499" t="str">
        <f t="shared" si="213"/>
        <v/>
      </c>
      <c r="TDT1" s="499" t="str">
        <f t="shared" si="213"/>
        <v/>
      </c>
      <c r="TDU1" s="499" t="str">
        <f t="shared" si="213"/>
        <v/>
      </c>
      <c r="TDV1" s="499" t="str">
        <f t="shared" si="213"/>
        <v/>
      </c>
      <c r="TDW1" s="499" t="str">
        <f t="shared" si="213"/>
        <v/>
      </c>
      <c r="TDX1" s="499" t="str">
        <f t="shared" si="213"/>
        <v/>
      </c>
      <c r="TDY1" s="499" t="str">
        <f t="shared" si="213"/>
        <v/>
      </c>
      <c r="TDZ1" s="499" t="str">
        <f t="shared" si="213"/>
        <v/>
      </c>
      <c r="TEA1" s="499" t="str">
        <f t="shared" si="213"/>
        <v/>
      </c>
      <c r="TEB1" s="499" t="str">
        <f t="shared" si="213"/>
        <v/>
      </c>
      <c r="TEC1" s="499" t="str">
        <f t="shared" si="213"/>
        <v/>
      </c>
      <c r="TED1" s="499" t="str">
        <f t="shared" si="213"/>
        <v/>
      </c>
      <c r="TEE1" s="499" t="str">
        <f t="shared" si="213"/>
        <v/>
      </c>
      <c r="TEF1" s="499" t="str">
        <f t="shared" si="213"/>
        <v/>
      </c>
      <c r="TEG1" s="499" t="str">
        <f t="shared" si="213"/>
        <v/>
      </c>
      <c r="TEH1" s="499" t="str">
        <f t="shared" si="213"/>
        <v/>
      </c>
      <c r="TEI1" s="499" t="str">
        <f t="shared" si="213"/>
        <v/>
      </c>
      <c r="TEJ1" s="499" t="str">
        <f t="shared" si="213"/>
        <v/>
      </c>
      <c r="TEK1" s="499" t="str">
        <f t="shared" si="213"/>
        <v/>
      </c>
      <c r="TEL1" s="499" t="str">
        <f t="shared" si="213"/>
        <v/>
      </c>
      <c r="TEM1" s="499" t="str">
        <f t="shared" si="213"/>
        <v/>
      </c>
      <c r="TEN1" s="499" t="str">
        <f t="shared" si="213"/>
        <v/>
      </c>
      <c r="TEO1" s="499" t="str">
        <f t="shared" si="213"/>
        <v/>
      </c>
      <c r="TEP1" s="499" t="str">
        <f t="shared" si="213"/>
        <v/>
      </c>
      <c r="TEQ1" s="499" t="str">
        <f t="shared" ref="TEQ1:THB1" si="214">IF(TEQ13^2*TEQ12=0,
"",
TEQ13^2*TEQ12)</f>
        <v/>
      </c>
      <c r="TER1" s="499" t="str">
        <f t="shared" si="214"/>
        <v/>
      </c>
      <c r="TES1" s="499" t="str">
        <f t="shared" si="214"/>
        <v/>
      </c>
      <c r="TET1" s="499" t="str">
        <f t="shared" si="214"/>
        <v/>
      </c>
      <c r="TEU1" s="499" t="str">
        <f t="shared" si="214"/>
        <v/>
      </c>
      <c r="TEV1" s="499" t="str">
        <f t="shared" si="214"/>
        <v/>
      </c>
      <c r="TEW1" s="499" t="str">
        <f t="shared" si="214"/>
        <v/>
      </c>
      <c r="TEX1" s="499" t="str">
        <f t="shared" si="214"/>
        <v/>
      </c>
      <c r="TEY1" s="499" t="str">
        <f t="shared" si="214"/>
        <v/>
      </c>
      <c r="TEZ1" s="499" t="str">
        <f t="shared" si="214"/>
        <v/>
      </c>
      <c r="TFA1" s="499" t="str">
        <f t="shared" si="214"/>
        <v/>
      </c>
      <c r="TFB1" s="499" t="str">
        <f t="shared" si="214"/>
        <v/>
      </c>
      <c r="TFC1" s="499" t="str">
        <f t="shared" si="214"/>
        <v/>
      </c>
      <c r="TFD1" s="499" t="str">
        <f t="shared" si="214"/>
        <v/>
      </c>
      <c r="TFE1" s="499" t="str">
        <f t="shared" si="214"/>
        <v/>
      </c>
      <c r="TFF1" s="499" t="str">
        <f t="shared" si="214"/>
        <v/>
      </c>
      <c r="TFG1" s="499" t="str">
        <f t="shared" si="214"/>
        <v/>
      </c>
      <c r="TFH1" s="499" t="str">
        <f t="shared" si="214"/>
        <v/>
      </c>
      <c r="TFI1" s="499" t="str">
        <f t="shared" si="214"/>
        <v/>
      </c>
      <c r="TFJ1" s="499" t="str">
        <f t="shared" si="214"/>
        <v/>
      </c>
      <c r="TFK1" s="499" t="str">
        <f t="shared" si="214"/>
        <v/>
      </c>
      <c r="TFL1" s="499" t="str">
        <f t="shared" si="214"/>
        <v/>
      </c>
      <c r="TFM1" s="499" t="str">
        <f t="shared" si="214"/>
        <v/>
      </c>
      <c r="TFN1" s="499" t="str">
        <f t="shared" si="214"/>
        <v/>
      </c>
      <c r="TFO1" s="499" t="str">
        <f t="shared" si="214"/>
        <v/>
      </c>
      <c r="TFP1" s="499" t="str">
        <f t="shared" si="214"/>
        <v/>
      </c>
      <c r="TFQ1" s="499" t="str">
        <f t="shared" si="214"/>
        <v/>
      </c>
      <c r="TFR1" s="499" t="str">
        <f t="shared" si="214"/>
        <v/>
      </c>
      <c r="TFS1" s="499" t="str">
        <f t="shared" si="214"/>
        <v/>
      </c>
      <c r="TFT1" s="499" t="str">
        <f t="shared" si="214"/>
        <v/>
      </c>
      <c r="TFU1" s="499" t="str">
        <f t="shared" si="214"/>
        <v/>
      </c>
      <c r="TFV1" s="499" t="str">
        <f t="shared" si="214"/>
        <v/>
      </c>
      <c r="TFW1" s="499" t="str">
        <f t="shared" si="214"/>
        <v/>
      </c>
      <c r="TFX1" s="499" t="str">
        <f t="shared" si="214"/>
        <v/>
      </c>
      <c r="TFY1" s="499" t="str">
        <f t="shared" si="214"/>
        <v/>
      </c>
      <c r="TFZ1" s="499" t="str">
        <f t="shared" si="214"/>
        <v/>
      </c>
      <c r="TGA1" s="499" t="str">
        <f t="shared" si="214"/>
        <v/>
      </c>
      <c r="TGB1" s="499" t="str">
        <f t="shared" si="214"/>
        <v/>
      </c>
      <c r="TGC1" s="499" t="str">
        <f t="shared" si="214"/>
        <v/>
      </c>
      <c r="TGD1" s="499" t="str">
        <f t="shared" si="214"/>
        <v/>
      </c>
      <c r="TGE1" s="499" t="str">
        <f t="shared" si="214"/>
        <v/>
      </c>
      <c r="TGF1" s="499" t="str">
        <f t="shared" si="214"/>
        <v/>
      </c>
      <c r="TGG1" s="499" t="str">
        <f t="shared" si="214"/>
        <v/>
      </c>
      <c r="TGH1" s="499" t="str">
        <f t="shared" si="214"/>
        <v/>
      </c>
      <c r="TGI1" s="499" t="str">
        <f t="shared" si="214"/>
        <v/>
      </c>
      <c r="TGJ1" s="499" t="str">
        <f t="shared" si="214"/>
        <v/>
      </c>
      <c r="TGK1" s="499" t="str">
        <f t="shared" si="214"/>
        <v/>
      </c>
      <c r="TGL1" s="499" t="str">
        <f t="shared" si="214"/>
        <v/>
      </c>
      <c r="TGM1" s="499" t="str">
        <f t="shared" si="214"/>
        <v/>
      </c>
      <c r="TGN1" s="499" t="str">
        <f t="shared" si="214"/>
        <v/>
      </c>
      <c r="TGO1" s="499" t="str">
        <f t="shared" si="214"/>
        <v/>
      </c>
      <c r="TGP1" s="499" t="str">
        <f t="shared" si="214"/>
        <v/>
      </c>
      <c r="TGQ1" s="499" t="str">
        <f t="shared" si="214"/>
        <v/>
      </c>
      <c r="TGR1" s="499" t="str">
        <f t="shared" si="214"/>
        <v/>
      </c>
      <c r="TGS1" s="499" t="str">
        <f t="shared" si="214"/>
        <v/>
      </c>
      <c r="TGT1" s="499" t="str">
        <f t="shared" si="214"/>
        <v/>
      </c>
      <c r="TGU1" s="499" t="str">
        <f t="shared" si="214"/>
        <v/>
      </c>
      <c r="TGV1" s="499" t="str">
        <f t="shared" si="214"/>
        <v/>
      </c>
      <c r="TGW1" s="499" t="str">
        <f t="shared" si="214"/>
        <v/>
      </c>
      <c r="TGX1" s="499" t="str">
        <f t="shared" si="214"/>
        <v/>
      </c>
      <c r="TGY1" s="499" t="str">
        <f t="shared" si="214"/>
        <v/>
      </c>
      <c r="TGZ1" s="499" t="str">
        <f t="shared" si="214"/>
        <v/>
      </c>
      <c r="THA1" s="499" t="str">
        <f t="shared" si="214"/>
        <v/>
      </c>
      <c r="THB1" s="499" t="str">
        <f t="shared" si="214"/>
        <v/>
      </c>
      <c r="THC1" s="499" t="str">
        <f t="shared" ref="THC1:TJN1" si="215">IF(THC13^2*THC12=0,
"",
THC13^2*THC12)</f>
        <v/>
      </c>
      <c r="THD1" s="499" t="str">
        <f t="shared" si="215"/>
        <v/>
      </c>
      <c r="THE1" s="499" t="str">
        <f t="shared" si="215"/>
        <v/>
      </c>
      <c r="THF1" s="499" t="str">
        <f t="shared" si="215"/>
        <v/>
      </c>
      <c r="THG1" s="499" t="str">
        <f t="shared" si="215"/>
        <v/>
      </c>
      <c r="THH1" s="499" t="str">
        <f t="shared" si="215"/>
        <v/>
      </c>
      <c r="THI1" s="499" t="str">
        <f t="shared" si="215"/>
        <v/>
      </c>
      <c r="THJ1" s="499" t="str">
        <f t="shared" si="215"/>
        <v/>
      </c>
      <c r="THK1" s="499" t="str">
        <f t="shared" si="215"/>
        <v/>
      </c>
      <c r="THL1" s="499" t="str">
        <f t="shared" si="215"/>
        <v/>
      </c>
      <c r="THM1" s="499" t="str">
        <f t="shared" si="215"/>
        <v/>
      </c>
      <c r="THN1" s="499" t="str">
        <f t="shared" si="215"/>
        <v/>
      </c>
      <c r="THO1" s="499" t="str">
        <f t="shared" si="215"/>
        <v/>
      </c>
      <c r="THP1" s="499" t="str">
        <f t="shared" si="215"/>
        <v/>
      </c>
      <c r="THQ1" s="499" t="str">
        <f t="shared" si="215"/>
        <v/>
      </c>
      <c r="THR1" s="499" t="str">
        <f t="shared" si="215"/>
        <v/>
      </c>
      <c r="THS1" s="499" t="str">
        <f t="shared" si="215"/>
        <v/>
      </c>
      <c r="THT1" s="499" t="str">
        <f t="shared" si="215"/>
        <v/>
      </c>
      <c r="THU1" s="499" t="str">
        <f t="shared" si="215"/>
        <v/>
      </c>
      <c r="THV1" s="499" t="str">
        <f t="shared" si="215"/>
        <v/>
      </c>
      <c r="THW1" s="499" t="str">
        <f t="shared" si="215"/>
        <v/>
      </c>
      <c r="THX1" s="499" t="str">
        <f t="shared" si="215"/>
        <v/>
      </c>
      <c r="THY1" s="499" t="str">
        <f t="shared" si="215"/>
        <v/>
      </c>
      <c r="THZ1" s="499" t="str">
        <f t="shared" si="215"/>
        <v/>
      </c>
      <c r="TIA1" s="499" t="str">
        <f t="shared" si="215"/>
        <v/>
      </c>
      <c r="TIB1" s="499" t="str">
        <f t="shared" si="215"/>
        <v/>
      </c>
      <c r="TIC1" s="499" t="str">
        <f t="shared" si="215"/>
        <v/>
      </c>
      <c r="TID1" s="499" t="str">
        <f t="shared" si="215"/>
        <v/>
      </c>
      <c r="TIE1" s="499" t="str">
        <f t="shared" si="215"/>
        <v/>
      </c>
      <c r="TIF1" s="499" t="str">
        <f t="shared" si="215"/>
        <v/>
      </c>
      <c r="TIG1" s="499" t="str">
        <f t="shared" si="215"/>
        <v/>
      </c>
      <c r="TIH1" s="499" t="str">
        <f t="shared" si="215"/>
        <v/>
      </c>
      <c r="TII1" s="499" t="str">
        <f t="shared" si="215"/>
        <v/>
      </c>
      <c r="TIJ1" s="499" t="str">
        <f t="shared" si="215"/>
        <v/>
      </c>
      <c r="TIK1" s="499" t="str">
        <f t="shared" si="215"/>
        <v/>
      </c>
      <c r="TIL1" s="499" t="str">
        <f t="shared" si="215"/>
        <v/>
      </c>
      <c r="TIM1" s="499" t="str">
        <f t="shared" si="215"/>
        <v/>
      </c>
      <c r="TIN1" s="499" t="str">
        <f t="shared" si="215"/>
        <v/>
      </c>
      <c r="TIO1" s="499" t="str">
        <f t="shared" si="215"/>
        <v/>
      </c>
      <c r="TIP1" s="499" t="str">
        <f t="shared" si="215"/>
        <v/>
      </c>
      <c r="TIQ1" s="499" t="str">
        <f t="shared" si="215"/>
        <v/>
      </c>
      <c r="TIR1" s="499" t="str">
        <f t="shared" si="215"/>
        <v/>
      </c>
      <c r="TIS1" s="499" t="str">
        <f t="shared" si="215"/>
        <v/>
      </c>
      <c r="TIT1" s="499" t="str">
        <f t="shared" si="215"/>
        <v/>
      </c>
      <c r="TIU1" s="499" t="str">
        <f t="shared" si="215"/>
        <v/>
      </c>
      <c r="TIV1" s="499" t="str">
        <f t="shared" si="215"/>
        <v/>
      </c>
      <c r="TIW1" s="499" t="str">
        <f t="shared" si="215"/>
        <v/>
      </c>
      <c r="TIX1" s="499" t="str">
        <f t="shared" si="215"/>
        <v/>
      </c>
      <c r="TIY1" s="499" t="str">
        <f t="shared" si="215"/>
        <v/>
      </c>
      <c r="TIZ1" s="499" t="str">
        <f t="shared" si="215"/>
        <v/>
      </c>
      <c r="TJA1" s="499" t="str">
        <f t="shared" si="215"/>
        <v/>
      </c>
      <c r="TJB1" s="499" t="str">
        <f t="shared" si="215"/>
        <v/>
      </c>
      <c r="TJC1" s="499" t="str">
        <f t="shared" si="215"/>
        <v/>
      </c>
      <c r="TJD1" s="499" t="str">
        <f t="shared" si="215"/>
        <v/>
      </c>
      <c r="TJE1" s="499" t="str">
        <f t="shared" si="215"/>
        <v/>
      </c>
      <c r="TJF1" s="499" t="str">
        <f t="shared" si="215"/>
        <v/>
      </c>
      <c r="TJG1" s="499" t="str">
        <f t="shared" si="215"/>
        <v/>
      </c>
      <c r="TJH1" s="499" t="str">
        <f t="shared" si="215"/>
        <v/>
      </c>
      <c r="TJI1" s="499" t="str">
        <f t="shared" si="215"/>
        <v/>
      </c>
      <c r="TJJ1" s="499" t="str">
        <f t="shared" si="215"/>
        <v/>
      </c>
      <c r="TJK1" s="499" t="str">
        <f t="shared" si="215"/>
        <v/>
      </c>
      <c r="TJL1" s="499" t="str">
        <f t="shared" si="215"/>
        <v/>
      </c>
      <c r="TJM1" s="499" t="str">
        <f t="shared" si="215"/>
        <v/>
      </c>
      <c r="TJN1" s="499" t="str">
        <f t="shared" si="215"/>
        <v/>
      </c>
      <c r="TJO1" s="499" t="str">
        <f t="shared" ref="TJO1:TLZ1" si="216">IF(TJO13^2*TJO12=0,
"",
TJO13^2*TJO12)</f>
        <v/>
      </c>
      <c r="TJP1" s="499" t="str">
        <f t="shared" si="216"/>
        <v/>
      </c>
      <c r="TJQ1" s="499" t="str">
        <f t="shared" si="216"/>
        <v/>
      </c>
      <c r="TJR1" s="499" t="str">
        <f t="shared" si="216"/>
        <v/>
      </c>
      <c r="TJS1" s="499" t="str">
        <f t="shared" si="216"/>
        <v/>
      </c>
      <c r="TJT1" s="499" t="str">
        <f t="shared" si="216"/>
        <v/>
      </c>
      <c r="TJU1" s="499" t="str">
        <f t="shared" si="216"/>
        <v/>
      </c>
      <c r="TJV1" s="499" t="str">
        <f t="shared" si="216"/>
        <v/>
      </c>
      <c r="TJW1" s="499" t="str">
        <f t="shared" si="216"/>
        <v/>
      </c>
      <c r="TJX1" s="499" t="str">
        <f t="shared" si="216"/>
        <v/>
      </c>
      <c r="TJY1" s="499" t="str">
        <f t="shared" si="216"/>
        <v/>
      </c>
      <c r="TJZ1" s="499" t="str">
        <f t="shared" si="216"/>
        <v/>
      </c>
      <c r="TKA1" s="499" t="str">
        <f t="shared" si="216"/>
        <v/>
      </c>
      <c r="TKB1" s="499" t="str">
        <f t="shared" si="216"/>
        <v/>
      </c>
      <c r="TKC1" s="499" t="str">
        <f t="shared" si="216"/>
        <v/>
      </c>
      <c r="TKD1" s="499" t="str">
        <f t="shared" si="216"/>
        <v/>
      </c>
      <c r="TKE1" s="499" t="str">
        <f t="shared" si="216"/>
        <v/>
      </c>
      <c r="TKF1" s="499" t="str">
        <f t="shared" si="216"/>
        <v/>
      </c>
      <c r="TKG1" s="499" t="str">
        <f t="shared" si="216"/>
        <v/>
      </c>
      <c r="TKH1" s="499" t="str">
        <f t="shared" si="216"/>
        <v/>
      </c>
      <c r="TKI1" s="499" t="str">
        <f t="shared" si="216"/>
        <v/>
      </c>
      <c r="TKJ1" s="499" t="str">
        <f t="shared" si="216"/>
        <v/>
      </c>
      <c r="TKK1" s="499" t="str">
        <f t="shared" si="216"/>
        <v/>
      </c>
      <c r="TKL1" s="499" t="str">
        <f t="shared" si="216"/>
        <v/>
      </c>
      <c r="TKM1" s="499" t="str">
        <f t="shared" si="216"/>
        <v/>
      </c>
      <c r="TKN1" s="499" t="str">
        <f t="shared" si="216"/>
        <v/>
      </c>
      <c r="TKO1" s="499" t="str">
        <f t="shared" si="216"/>
        <v/>
      </c>
      <c r="TKP1" s="499" t="str">
        <f t="shared" si="216"/>
        <v/>
      </c>
      <c r="TKQ1" s="499" t="str">
        <f t="shared" si="216"/>
        <v/>
      </c>
      <c r="TKR1" s="499" t="str">
        <f t="shared" si="216"/>
        <v/>
      </c>
      <c r="TKS1" s="499" t="str">
        <f t="shared" si="216"/>
        <v/>
      </c>
      <c r="TKT1" s="499" t="str">
        <f t="shared" si="216"/>
        <v/>
      </c>
      <c r="TKU1" s="499" t="str">
        <f t="shared" si="216"/>
        <v/>
      </c>
      <c r="TKV1" s="499" t="str">
        <f t="shared" si="216"/>
        <v/>
      </c>
      <c r="TKW1" s="499" t="str">
        <f t="shared" si="216"/>
        <v/>
      </c>
      <c r="TKX1" s="499" t="str">
        <f t="shared" si="216"/>
        <v/>
      </c>
      <c r="TKY1" s="499" t="str">
        <f t="shared" si="216"/>
        <v/>
      </c>
      <c r="TKZ1" s="499" t="str">
        <f t="shared" si="216"/>
        <v/>
      </c>
      <c r="TLA1" s="499" t="str">
        <f t="shared" si="216"/>
        <v/>
      </c>
      <c r="TLB1" s="499" t="str">
        <f t="shared" si="216"/>
        <v/>
      </c>
      <c r="TLC1" s="499" t="str">
        <f t="shared" si="216"/>
        <v/>
      </c>
      <c r="TLD1" s="499" t="str">
        <f t="shared" si="216"/>
        <v/>
      </c>
      <c r="TLE1" s="499" t="str">
        <f t="shared" si="216"/>
        <v/>
      </c>
      <c r="TLF1" s="499" t="str">
        <f t="shared" si="216"/>
        <v/>
      </c>
      <c r="TLG1" s="499" t="str">
        <f t="shared" si="216"/>
        <v/>
      </c>
      <c r="TLH1" s="499" t="str">
        <f t="shared" si="216"/>
        <v/>
      </c>
      <c r="TLI1" s="499" t="str">
        <f t="shared" si="216"/>
        <v/>
      </c>
      <c r="TLJ1" s="499" t="str">
        <f t="shared" si="216"/>
        <v/>
      </c>
      <c r="TLK1" s="499" t="str">
        <f t="shared" si="216"/>
        <v/>
      </c>
      <c r="TLL1" s="499" t="str">
        <f t="shared" si="216"/>
        <v/>
      </c>
      <c r="TLM1" s="499" t="str">
        <f t="shared" si="216"/>
        <v/>
      </c>
      <c r="TLN1" s="499" t="str">
        <f t="shared" si="216"/>
        <v/>
      </c>
      <c r="TLO1" s="499" t="str">
        <f t="shared" si="216"/>
        <v/>
      </c>
      <c r="TLP1" s="499" t="str">
        <f t="shared" si="216"/>
        <v/>
      </c>
      <c r="TLQ1" s="499" t="str">
        <f t="shared" si="216"/>
        <v/>
      </c>
      <c r="TLR1" s="499" t="str">
        <f t="shared" si="216"/>
        <v/>
      </c>
      <c r="TLS1" s="499" t="str">
        <f t="shared" si="216"/>
        <v/>
      </c>
      <c r="TLT1" s="499" t="str">
        <f t="shared" si="216"/>
        <v/>
      </c>
      <c r="TLU1" s="499" t="str">
        <f t="shared" si="216"/>
        <v/>
      </c>
      <c r="TLV1" s="499" t="str">
        <f t="shared" si="216"/>
        <v/>
      </c>
      <c r="TLW1" s="499" t="str">
        <f t="shared" si="216"/>
        <v/>
      </c>
      <c r="TLX1" s="499" t="str">
        <f t="shared" si="216"/>
        <v/>
      </c>
      <c r="TLY1" s="499" t="str">
        <f t="shared" si="216"/>
        <v/>
      </c>
      <c r="TLZ1" s="499" t="str">
        <f t="shared" si="216"/>
        <v/>
      </c>
      <c r="TMA1" s="499" t="str">
        <f t="shared" ref="TMA1:TOL1" si="217">IF(TMA13^2*TMA12=0,
"",
TMA13^2*TMA12)</f>
        <v/>
      </c>
      <c r="TMB1" s="499" t="str">
        <f t="shared" si="217"/>
        <v/>
      </c>
      <c r="TMC1" s="499" t="str">
        <f t="shared" si="217"/>
        <v/>
      </c>
      <c r="TMD1" s="499" t="str">
        <f t="shared" si="217"/>
        <v/>
      </c>
      <c r="TME1" s="499" t="str">
        <f t="shared" si="217"/>
        <v/>
      </c>
      <c r="TMF1" s="499" t="str">
        <f t="shared" si="217"/>
        <v/>
      </c>
      <c r="TMG1" s="499" t="str">
        <f t="shared" si="217"/>
        <v/>
      </c>
      <c r="TMH1" s="499" t="str">
        <f t="shared" si="217"/>
        <v/>
      </c>
      <c r="TMI1" s="499" t="str">
        <f t="shared" si="217"/>
        <v/>
      </c>
      <c r="TMJ1" s="499" t="str">
        <f t="shared" si="217"/>
        <v/>
      </c>
      <c r="TMK1" s="499" t="str">
        <f t="shared" si="217"/>
        <v/>
      </c>
      <c r="TML1" s="499" t="str">
        <f t="shared" si="217"/>
        <v/>
      </c>
      <c r="TMM1" s="499" t="str">
        <f t="shared" si="217"/>
        <v/>
      </c>
      <c r="TMN1" s="499" t="str">
        <f t="shared" si="217"/>
        <v/>
      </c>
      <c r="TMO1" s="499" t="str">
        <f t="shared" si="217"/>
        <v/>
      </c>
      <c r="TMP1" s="499" t="str">
        <f t="shared" si="217"/>
        <v/>
      </c>
      <c r="TMQ1" s="499" t="str">
        <f t="shared" si="217"/>
        <v/>
      </c>
      <c r="TMR1" s="499" t="str">
        <f t="shared" si="217"/>
        <v/>
      </c>
      <c r="TMS1" s="499" t="str">
        <f t="shared" si="217"/>
        <v/>
      </c>
      <c r="TMT1" s="499" t="str">
        <f t="shared" si="217"/>
        <v/>
      </c>
      <c r="TMU1" s="499" t="str">
        <f t="shared" si="217"/>
        <v/>
      </c>
      <c r="TMV1" s="499" t="str">
        <f t="shared" si="217"/>
        <v/>
      </c>
      <c r="TMW1" s="499" t="str">
        <f t="shared" si="217"/>
        <v/>
      </c>
      <c r="TMX1" s="499" t="str">
        <f t="shared" si="217"/>
        <v/>
      </c>
      <c r="TMY1" s="499" t="str">
        <f t="shared" si="217"/>
        <v/>
      </c>
      <c r="TMZ1" s="499" t="str">
        <f t="shared" si="217"/>
        <v/>
      </c>
      <c r="TNA1" s="499" t="str">
        <f t="shared" si="217"/>
        <v/>
      </c>
      <c r="TNB1" s="499" t="str">
        <f t="shared" si="217"/>
        <v/>
      </c>
      <c r="TNC1" s="499" t="str">
        <f t="shared" si="217"/>
        <v/>
      </c>
      <c r="TND1" s="499" t="str">
        <f t="shared" si="217"/>
        <v/>
      </c>
      <c r="TNE1" s="499" t="str">
        <f t="shared" si="217"/>
        <v/>
      </c>
      <c r="TNF1" s="499" t="str">
        <f t="shared" si="217"/>
        <v/>
      </c>
      <c r="TNG1" s="499" t="str">
        <f t="shared" si="217"/>
        <v/>
      </c>
      <c r="TNH1" s="499" t="str">
        <f t="shared" si="217"/>
        <v/>
      </c>
      <c r="TNI1" s="499" t="str">
        <f t="shared" si="217"/>
        <v/>
      </c>
      <c r="TNJ1" s="499" t="str">
        <f t="shared" si="217"/>
        <v/>
      </c>
      <c r="TNK1" s="499" t="str">
        <f t="shared" si="217"/>
        <v/>
      </c>
      <c r="TNL1" s="499" t="str">
        <f t="shared" si="217"/>
        <v/>
      </c>
      <c r="TNM1" s="499" t="str">
        <f t="shared" si="217"/>
        <v/>
      </c>
      <c r="TNN1" s="499" t="str">
        <f t="shared" si="217"/>
        <v/>
      </c>
      <c r="TNO1" s="499" t="str">
        <f t="shared" si="217"/>
        <v/>
      </c>
      <c r="TNP1" s="499" t="str">
        <f t="shared" si="217"/>
        <v/>
      </c>
      <c r="TNQ1" s="499" t="str">
        <f t="shared" si="217"/>
        <v/>
      </c>
      <c r="TNR1" s="499" t="str">
        <f t="shared" si="217"/>
        <v/>
      </c>
      <c r="TNS1" s="499" t="str">
        <f t="shared" si="217"/>
        <v/>
      </c>
      <c r="TNT1" s="499" t="str">
        <f t="shared" si="217"/>
        <v/>
      </c>
      <c r="TNU1" s="499" t="str">
        <f t="shared" si="217"/>
        <v/>
      </c>
      <c r="TNV1" s="499" t="str">
        <f t="shared" si="217"/>
        <v/>
      </c>
      <c r="TNW1" s="499" t="str">
        <f t="shared" si="217"/>
        <v/>
      </c>
      <c r="TNX1" s="499" t="str">
        <f t="shared" si="217"/>
        <v/>
      </c>
      <c r="TNY1" s="499" t="str">
        <f t="shared" si="217"/>
        <v/>
      </c>
      <c r="TNZ1" s="499" t="str">
        <f t="shared" si="217"/>
        <v/>
      </c>
      <c r="TOA1" s="499" t="str">
        <f t="shared" si="217"/>
        <v/>
      </c>
      <c r="TOB1" s="499" t="str">
        <f t="shared" si="217"/>
        <v/>
      </c>
      <c r="TOC1" s="499" t="str">
        <f t="shared" si="217"/>
        <v/>
      </c>
      <c r="TOD1" s="499" t="str">
        <f t="shared" si="217"/>
        <v/>
      </c>
      <c r="TOE1" s="499" t="str">
        <f t="shared" si="217"/>
        <v/>
      </c>
      <c r="TOF1" s="499" t="str">
        <f t="shared" si="217"/>
        <v/>
      </c>
      <c r="TOG1" s="499" t="str">
        <f t="shared" si="217"/>
        <v/>
      </c>
      <c r="TOH1" s="499" t="str">
        <f t="shared" si="217"/>
        <v/>
      </c>
      <c r="TOI1" s="499" t="str">
        <f t="shared" si="217"/>
        <v/>
      </c>
      <c r="TOJ1" s="499" t="str">
        <f t="shared" si="217"/>
        <v/>
      </c>
      <c r="TOK1" s="499" t="str">
        <f t="shared" si="217"/>
        <v/>
      </c>
      <c r="TOL1" s="499" t="str">
        <f t="shared" si="217"/>
        <v/>
      </c>
      <c r="TOM1" s="499" t="str">
        <f t="shared" ref="TOM1:TQX1" si="218">IF(TOM13^2*TOM12=0,
"",
TOM13^2*TOM12)</f>
        <v/>
      </c>
      <c r="TON1" s="499" t="str">
        <f t="shared" si="218"/>
        <v/>
      </c>
      <c r="TOO1" s="499" t="str">
        <f t="shared" si="218"/>
        <v/>
      </c>
      <c r="TOP1" s="499" t="str">
        <f t="shared" si="218"/>
        <v/>
      </c>
      <c r="TOQ1" s="499" t="str">
        <f t="shared" si="218"/>
        <v/>
      </c>
      <c r="TOR1" s="499" t="str">
        <f t="shared" si="218"/>
        <v/>
      </c>
      <c r="TOS1" s="499" t="str">
        <f t="shared" si="218"/>
        <v/>
      </c>
      <c r="TOT1" s="499" t="str">
        <f t="shared" si="218"/>
        <v/>
      </c>
      <c r="TOU1" s="499" t="str">
        <f t="shared" si="218"/>
        <v/>
      </c>
      <c r="TOV1" s="499" t="str">
        <f t="shared" si="218"/>
        <v/>
      </c>
      <c r="TOW1" s="499" t="str">
        <f t="shared" si="218"/>
        <v/>
      </c>
      <c r="TOX1" s="499" t="str">
        <f t="shared" si="218"/>
        <v/>
      </c>
      <c r="TOY1" s="499" t="str">
        <f t="shared" si="218"/>
        <v/>
      </c>
      <c r="TOZ1" s="499" t="str">
        <f t="shared" si="218"/>
        <v/>
      </c>
      <c r="TPA1" s="499" t="str">
        <f t="shared" si="218"/>
        <v/>
      </c>
      <c r="TPB1" s="499" t="str">
        <f t="shared" si="218"/>
        <v/>
      </c>
      <c r="TPC1" s="499" t="str">
        <f t="shared" si="218"/>
        <v/>
      </c>
      <c r="TPD1" s="499" t="str">
        <f t="shared" si="218"/>
        <v/>
      </c>
      <c r="TPE1" s="499" t="str">
        <f t="shared" si="218"/>
        <v/>
      </c>
      <c r="TPF1" s="499" t="str">
        <f t="shared" si="218"/>
        <v/>
      </c>
      <c r="TPG1" s="499" t="str">
        <f t="shared" si="218"/>
        <v/>
      </c>
      <c r="TPH1" s="499" t="str">
        <f t="shared" si="218"/>
        <v/>
      </c>
      <c r="TPI1" s="499" t="str">
        <f t="shared" si="218"/>
        <v/>
      </c>
      <c r="TPJ1" s="499" t="str">
        <f t="shared" si="218"/>
        <v/>
      </c>
      <c r="TPK1" s="499" t="str">
        <f t="shared" si="218"/>
        <v/>
      </c>
      <c r="TPL1" s="499" t="str">
        <f t="shared" si="218"/>
        <v/>
      </c>
      <c r="TPM1" s="499" t="str">
        <f t="shared" si="218"/>
        <v/>
      </c>
      <c r="TPN1" s="499" t="str">
        <f t="shared" si="218"/>
        <v/>
      </c>
      <c r="TPO1" s="499" t="str">
        <f t="shared" si="218"/>
        <v/>
      </c>
      <c r="TPP1" s="499" t="str">
        <f t="shared" si="218"/>
        <v/>
      </c>
      <c r="TPQ1" s="499" t="str">
        <f t="shared" si="218"/>
        <v/>
      </c>
      <c r="TPR1" s="499" t="str">
        <f t="shared" si="218"/>
        <v/>
      </c>
      <c r="TPS1" s="499" t="str">
        <f t="shared" si="218"/>
        <v/>
      </c>
      <c r="TPT1" s="499" t="str">
        <f t="shared" si="218"/>
        <v/>
      </c>
      <c r="TPU1" s="499" t="str">
        <f t="shared" si="218"/>
        <v/>
      </c>
      <c r="TPV1" s="499" t="str">
        <f t="shared" si="218"/>
        <v/>
      </c>
      <c r="TPW1" s="499" t="str">
        <f t="shared" si="218"/>
        <v/>
      </c>
      <c r="TPX1" s="499" t="str">
        <f t="shared" si="218"/>
        <v/>
      </c>
      <c r="TPY1" s="499" t="str">
        <f t="shared" si="218"/>
        <v/>
      </c>
      <c r="TPZ1" s="499" t="str">
        <f t="shared" si="218"/>
        <v/>
      </c>
      <c r="TQA1" s="499" t="str">
        <f t="shared" si="218"/>
        <v/>
      </c>
      <c r="TQB1" s="499" t="str">
        <f t="shared" si="218"/>
        <v/>
      </c>
      <c r="TQC1" s="499" t="str">
        <f t="shared" si="218"/>
        <v/>
      </c>
      <c r="TQD1" s="499" t="str">
        <f t="shared" si="218"/>
        <v/>
      </c>
      <c r="TQE1" s="499" t="str">
        <f t="shared" si="218"/>
        <v/>
      </c>
      <c r="TQF1" s="499" t="str">
        <f t="shared" si="218"/>
        <v/>
      </c>
      <c r="TQG1" s="499" t="str">
        <f t="shared" si="218"/>
        <v/>
      </c>
      <c r="TQH1" s="499" t="str">
        <f t="shared" si="218"/>
        <v/>
      </c>
      <c r="TQI1" s="499" t="str">
        <f t="shared" si="218"/>
        <v/>
      </c>
      <c r="TQJ1" s="499" t="str">
        <f t="shared" si="218"/>
        <v/>
      </c>
      <c r="TQK1" s="499" t="str">
        <f t="shared" si="218"/>
        <v/>
      </c>
      <c r="TQL1" s="499" t="str">
        <f t="shared" si="218"/>
        <v/>
      </c>
      <c r="TQM1" s="499" t="str">
        <f t="shared" si="218"/>
        <v/>
      </c>
      <c r="TQN1" s="499" t="str">
        <f t="shared" si="218"/>
        <v/>
      </c>
      <c r="TQO1" s="499" t="str">
        <f t="shared" si="218"/>
        <v/>
      </c>
      <c r="TQP1" s="499" t="str">
        <f t="shared" si="218"/>
        <v/>
      </c>
      <c r="TQQ1" s="499" t="str">
        <f t="shared" si="218"/>
        <v/>
      </c>
      <c r="TQR1" s="499" t="str">
        <f t="shared" si="218"/>
        <v/>
      </c>
      <c r="TQS1" s="499" t="str">
        <f t="shared" si="218"/>
        <v/>
      </c>
      <c r="TQT1" s="499" t="str">
        <f t="shared" si="218"/>
        <v/>
      </c>
      <c r="TQU1" s="499" t="str">
        <f t="shared" si="218"/>
        <v/>
      </c>
      <c r="TQV1" s="499" t="str">
        <f t="shared" si="218"/>
        <v/>
      </c>
      <c r="TQW1" s="499" t="str">
        <f t="shared" si="218"/>
        <v/>
      </c>
      <c r="TQX1" s="499" t="str">
        <f t="shared" si="218"/>
        <v/>
      </c>
      <c r="TQY1" s="499" t="str">
        <f t="shared" ref="TQY1:TTJ1" si="219">IF(TQY13^2*TQY12=0,
"",
TQY13^2*TQY12)</f>
        <v/>
      </c>
      <c r="TQZ1" s="499" t="str">
        <f t="shared" si="219"/>
        <v/>
      </c>
      <c r="TRA1" s="499" t="str">
        <f t="shared" si="219"/>
        <v/>
      </c>
      <c r="TRB1" s="499" t="str">
        <f t="shared" si="219"/>
        <v/>
      </c>
      <c r="TRC1" s="499" t="str">
        <f t="shared" si="219"/>
        <v/>
      </c>
      <c r="TRD1" s="499" t="str">
        <f t="shared" si="219"/>
        <v/>
      </c>
      <c r="TRE1" s="499" t="str">
        <f t="shared" si="219"/>
        <v/>
      </c>
      <c r="TRF1" s="499" t="str">
        <f t="shared" si="219"/>
        <v/>
      </c>
      <c r="TRG1" s="499" t="str">
        <f t="shared" si="219"/>
        <v/>
      </c>
      <c r="TRH1" s="499" t="str">
        <f t="shared" si="219"/>
        <v/>
      </c>
      <c r="TRI1" s="499" t="str">
        <f t="shared" si="219"/>
        <v/>
      </c>
      <c r="TRJ1" s="499" t="str">
        <f t="shared" si="219"/>
        <v/>
      </c>
      <c r="TRK1" s="499" t="str">
        <f t="shared" si="219"/>
        <v/>
      </c>
      <c r="TRL1" s="499" t="str">
        <f t="shared" si="219"/>
        <v/>
      </c>
      <c r="TRM1" s="499" t="str">
        <f t="shared" si="219"/>
        <v/>
      </c>
      <c r="TRN1" s="499" t="str">
        <f t="shared" si="219"/>
        <v/>
      </c>
      <c r="TRO1" s="499" t="str">
        <f t="shared" si="219"/>
        <v/>
      </c>
      <c r="TRP1" s="499" t="str">
        <f t="shared" si="219"/>
        <v/>
      </c>
      <c r="TRQ1" s="499" t="str">
        <f t="shared" si="219"/>
        <v/>
      </c>
      <c r="TRR1" s="499" t="str">
        <f t="shared" si="219"/>
        <v/>
      </c>
      <c r="TRS1" s="499" t="str">
        <f t="shared" si="219"/>
        <v/>
      </c>
      <c r="TRT1" s="499" t="str">
        <f t="shared" si="219"/>
        <v/>
      </c>
      <c r="TRU1" s="499" t="str">
        <f t="shared" si="219"/>
        <v/>
      </c>
      <c r="TRV1" s="499" t="str">
        <f t="shared" si="219"/>
        <v/>
      </c>
      <c r="TRW1" s="499" t="str">
        <f t="shared" si="219"/>
        <v/>
      </c>
      <c r="TRX1" s="499" t="str">
        <f t="shared" si="219"/>
        <v/>
      </c>
      <c r="TRY1" s="499" t="str">
        <f t="shared" si="219"/>
        <v/>
      </c>
      <c r="TRZ1" s="499" t="str">
        <f t="shared" si="219"/>
        <v/>
      </c>
      <c r="TSA1" s="499" t="str">
        <f t="shared" si="219"/>
        <v/>
      </c>
      <c r="TSB1" s="499" t="str">
        <f t="shared" si="219"/>
        <v/>
      </c>
      <c r="TSC1" s="499" t="str">
        <f t="shared" si="219"/>
        <v/>
      </c>
      <c r="TSD1" s="499" t="str">
        <f t="shared" si="219"/>
        <v/>
      </c>
      <c r="TSE1" s="499" t="str">
        <f t="shared" si="219"/>
        <v/>
      </c>
      <c r="TSF1" s="499" t="str">
        <f t="shared" si="219"/>
        <v/>
      </c>
      <c r="TSG1" s="499" t="str">
        <f t="shared" si="219"/>
        <v/>
      </c>
      <c r="TSH1" s="499" t="str">
        <f t="shared" si="219"/>
        <v/>
      </c>
      <c r="TSI1" s="499" t="str">
        <f t="shared" si="219"/>
        <v/>
      </c>
      <c r="TSJ1" s="499" t="str">
        <f t="shared" si="219"/>
        <v/>
      </c>
      <c r="TSK1" s="499" t="str">
        <f t="shared" si="219"/>
        <v/>
      </c>
      <c r="TSL1" s="499" t="str">
        <f t="shared" si="219"/>
        <v/>
      </c>
      <c r="TSM1" s="499" t="str">
        <f t="shared" si="219"/>
        <v/>
      </c>
      <c r="TSN1" s="499" t="str">
        <f t="shared" si="219"/>
        <v/>
      </c>
      <c r="TSO1" s="499" t="str">
        <f t="shared" si="219"/>
        <v/>
      </c>
      <c r="TSP1" s="499" t="str">
        <f t="shared" si="219"/>
        <v/>
      </c>
      <c r="TSQ1" s="499" t="str">
        <f t="shared" si="219"/>
        <v/>
      </c>
      <c r="TSR1" s="499" t="str">
        <f t="shared" si="219"/>
        <v/>
      </c>
      <c r="TSS1" s="499" t="str">
        <f t="shared" si="219"/>
        <v/>
      </c>
      <c r="TST1" s="499" t="str">
        <f t="shared" si="219"/>
        <v/>
      </c>
      <c r="TSU1" s="499" t="str">
        <f t="shared" si="219"/>
        <v/>
      </c>
      <c r="TSV1" s="499" t="str">
        <f t="shared" si="219"/>
        <v/>
      </c>
      <c r="TSW1" s="499" t="str">
        <f t="shared" si="219"/>
        <v/>
      </c>
      <c r="TSX1" s="499" t="str">
        <f t="shared" si="219"/>
        <v/>
      </c>
      <c r="TSY1" s="499" t="str">
        <f t="shared" si="219"/>
        <v/>
      </c>
      <c r="TSZ1" s="499" t="str">
        <f t="shared" si="219"/>
        <v/>
      </c>
      <c r="TTA1" s="499" t="str">
        <f t="shared" si="219"/>
        <v/>
      </c>
      <c r="TTB1" s="499" t="str">
        <f t="shared" si="219"/>
        <v/>
      </c>
      <c r="TTC1" s="499" t="str">
        <f t="shared" si="219"/>
        <v/>
      </c>
      <c r="TTD1" s="499" t="str">
        <f t="shared" si="219"/>
        <v/>
      </c>
      <c r="TTE1" s="499" t="str">
        <f t="shared" si="219"/>
        <v/>
      </c>
      <c r="TTF1" s="499" t="str">
        <f t="shared" si="219"/>
        <v/>
      </c>
      <c r="TTG1" s="499" t="str">
        <f t="shared" si="219"/>
        <v/>
      </c>
      <c r="TTH1" s="499" t="str">
        <f t="shared" si="219"/>
        <v/>
      </c>
      <c r="TTI1" s="499" t="str">
        <f t="shared" si="219"/>
        <v/>
      </c>
      <c r="TTJ1" s="499" t="str">
        <f t="shared" si="219"/>
        <v/>
      </c>
      <c r="TTK1" s="499" t="str">
        <f t="shared" ref="TTK1:TVV1" si="220">IF(TTK13^2*TTK12=0,
"",
TTK13^2*TTK12)</f>
        <v/>
      </c>
      <c r="TTL1" s="499" t="str">
        <f t="shared" si="220"/>
        <v/>
      </c>
      <c r="TTM1" s="499" t="str">
        <f t="shared" si="220"/>
        <v/>
      </c>
      <c r="TTN1" s="499" t="str">
        <f t="shared" si="220"/>
        <v/>
      </c>
      <c r="TTO1" s="499" t="str">
        <f t="shared" si="220"/>
        <v/>
      </c>
      <c r="TTP1" s="499" t="str">
        <f t="shared" si="220"/>
        <v/>
      </c>
      <c r="TTQ1" s="499" t="str">
        <f t="shared" si="220"/>
        <v/>
      </c>
      <c r="TTR1" s="499" t="str">
        <f t="shared" si="220"/>
        <v/>
      </c>
      <c r="TTS1" s="499" t="str">
        <f t="shared" si="220"/>
        <v/>
      </c>
      <c r="TTT1" s="499" t="str">
        <f t="shared" si="220"/>
        <v/>
      </c>
      <c r="TTU1" s="499" t="str">
        <f t="shared" si="220"/>
        <v/>
      </c>
      <c r="TTV1" s="499" t="str">
        <f t="shared" si="220"/>
        <v/>
      </c>
      <c r="TTW1" s="499" t="str">
        <f t="shared" si="220"/>
        <v/>
      </c>
      <c r="TTX1" s="499" t="str">
        <f t="shared" si="220"/>
        <v/>
      </c>
      <c r="TTY1" s="499" t="str">
        <f t="shared" si="220"/>
        <v/>
      </c>
      <c r="TTZ1" s="499" t="str">
        <f t="shared" si="220"/>
        <v/>
      </c>
      <c r="TUA1" s="499" t="str">
        <f t="shared" si="220"/>
        <v/>
      </c>
      <c r="TUB1" s="499" t="str">
        <f t="shared" si="220"/>
        <v/>
      </c>
      <c r="TUC1" s="499" t="str">
        <f t="shared" si="220"/>
        <v/>
      </c>
      <c r="TUD1" s="499" t="str">
        <f t="shared" si="220"/>
        <v/>
      </c>
      <c r="TUE1" s="499" t="str">
        <f t="shared" si="220"/>
        <v/>
      </c>
      <c r="TUF1" s="499" t="str">
        <f t="shared" si="220"/>
        <v/>
      </c>
      <c r="TUG1" s="499" t="str">
        <f t="shared" si="220"/>
        <v/>
      </c>
      <c r="TUH1" s="499" t="str">
        <f t="shared" si="220"/>
        <v/>
      </c>
      <c r="TUI1" s="499" t="str">
        <f t="shared" si="220"/>
        <v/>
      </c>
      <c r="TUJ1" s="499" t="str">
        <f t="shared" si="220"/>
        <v/>
      </c>
      <c r="TUK1" s="499" t="str">
        <f t="shared" si="220"/>
        <v/>
      </c>
      <c r="TUL1" s="499" t="str">
        <f t="shared" si="220"/>
        <v/>
      </c>
      <c r="TUM1" s="499" t="str">
        <f t="shared" si="220"/>
        <v/>
      </c>
      <c r="TUN1" s="499" t="str">
        <f t="shared" si="220"/>
        <v/>
      </c>
      <c r="TUO1" s="499" t="str">
        <f t="shared" si="220"/>
        <v/>
      </c>
      <c r="TUP1" s="499" t="str">
        <f t="shared" si="220"/>
        <v/>
      </c>
      <c r="TUQ1" s="499" t="str">
        <f t="shared" si="220"/>
        <v/>
      </c>
      <c r="TUR1" s="499" t="str">
        <f t="shared" si="220"/>
        <v/>
      </c>
      <c r="TUS1" s="499" t="str">
        <f t="shared" si="220"/>
        <v/>
      </c>
      <c r="TUT1" s="499" t="str">
        <f t="shared" si="220"/>
        <v/>
      </c>
      <c r="TUU1" s="499" t="str">
        <f t="shared" si="220"/>
        <v/>
      </c>
      <c r="TUV1" s="499" t="str">
        <f t="shared" si="220"/>
        <v/>
      </c>
      <c r="TUW1" s="499" t="str">
        <f t="shared" si="220"/>
        <v/>
      </c>
      <c r="TUX1" s="499" t="str">
        <f t="shared" si="220"/>
        <v/>
      </c>
      <c r="TUY1" s="499" t="str">
        <f t="shared" si="220"/>
        <v/>
      </c>
      <c r="TUZ1" s="499" t="str">
        <f t="shared" si="220"/>
        <v/>
      </c>
      <c r="TVA1" s="499" t="str">
        <f t="shared" si="220"/>
        <v/>
      </c>
      <c r="TVB1" s="499" t="str">
        <f t="shared" si="220"/>
        <v/>
      </c>
      <c r="TVC1" s="499" t="str">
        <f t="shared" si="220"/>
        <v/>
      </c>
      <c r="TVD1" s="499" t="str">
        <f t="shared" si="220"/>
        <v/>
      </c>
      <c r="TVE1" s="499" t="str">
        <f t="shared" si="220"/>
        <v/>
      </c>
      <c r="TVF1" s="499" t="str">
        <f t="shared" si="220"/>
        <v/>
      </c>
      <c r="TVG1" s="499" t="str">
        <f t="shared" si="220"/>
        <v/>
      </c>
      <c r="TVH1" s="499" t="str">
        <f t="shared" si="220"/>
        <v/>
      </c>
      <c r="TVI1" s="499" t="str">
        <f t="shared" si="220"/>
        <v/>
      </c>
      <c r="TVJ1" s="499" t="str">
        <f t="shared" si="220"/>
        <v/>
      </c>
      <c r="TVK1" s="499" t="str">
        <f t="shared" si="220"/>
        <v/>
      </c>
      <c r="TVL1" s="499" t="str">
        <f t="shared" si="220"/>
        <v/>
      </c>
      <c r="TVM1" s="499" t="str">
        <f t="shared" si="220"/>
        <v/>
      </c>
      <c r="TVN1" s="499" t="str">
        <f t="shared" si="220"/>
        <v/>
      </c>
      <c r="TVO1" s="499" t="str">
        <f t="shared" si="220"/>
        <v/>
      </c>
      <c r="TVP1" s="499" t="str">
        <f t="shared" si="220"/>
        <v/>
      </c>
      <c r="TVQ1" s="499" t="str">
        <f t="shared" si="220"/>
        <v/>
      </c>
      <c r="TVR1" s="499" t="str">
        <f t="shared" si="220"/>
        <v/>
      </c>
      <c r="TVS1" s="499" t="str">
        <f t="shared" si="220"/>
        <v/>
      </c>
      <c r="TVT1" s="499" t="str">
        <f t="shared" si="220"/>
        <v/>
      </c>
      <c r="TVU1" s="499" t="str">
        <f t="shared" si="220"/>
        <v/>
      </c>
      <c r="TVV1" s="499" t="str">
        <f t="shared" si="220"/>
        <v/>
      </c>
      <c r="TVW1" s="499" t="str">
        <f t="shared" ref="TVW1:TYH1" si="221">IF(TVW13^2*TVW12=0,
"",
TVW13^2*TVW12)</f>
        <v/>
      </c>
      <c r="TVX1" s="499" t="str">
        <f t="shared" si="221"/>
        <v/>
      </c>
      <c r="TVY1" s="499" t="str">
        <f t="shared" si="221"/>
        <v/>
      </c>
      <c r="TVZ1" s="499" t="str">
        <f t="shared" si="221"/>
        <v/>
      </c>
      <c r="TWA1" s="499" t="str">
        <f t="shared" si="221"/>
        <v/>
      </c>
      <c r="TWB1" s="499" t="str">
        <f t="shared" si="221"/>
        <v/>
      </c>
      <c r="TWC1" s="499" t="str">
        <f t="shared" si="221"/>
        <v/>
      </c>
      <c r="TWD1" s="499" t="str">
        <f t="shared" si="221"/>
        <v/>
      </c>
      <c r="TWE1" s="499" t="str">
        <f t="shared" si="221"/>
        <v/>
      </c>
      <c r="TWF1" s="499" t="str">
        <f t="shared" si="221"/>
        <v/>
      </c>
      <c r="TWG1" s="499" t="str">
        <f t="shared" si="221"/>
        <v/>
      </c>
      <c r="TWH1" s="499" t="str">
        <f t="shared" si="221"/>
        <v/>
      </c>
      <c r="TWI1" s="499" t="str">
        <f t="shared" si="221"/>
        <v/>
      </c>
      <c r="TWJ1" s="499" t="str">
        <f t="shared" si="221"/>
        <v/>
      </c>
      <c r="TWK1" s="499" t="str">
        <f t="shared" si="221"/>
        <v/>
      </c>
      <c r="TWL1" s="499" t="str">
        <f t="shared" si="221"/>
        <v/>
      </c>
      <c r="TWM1" s="499" t="str">
        <f t="shared" si="221"/>
        <v/>
      </c>
      <c r="TWN1" s="499" t="str">
        <f t="shared" si="221"/>
        <v/>
      </c>
      <c r="TWO1" s="499" t="str">
        <f t="shared" si="221"/>
        <v/>
      </c>
      <c r="TWP1" s="499" t="str">
        <f t="shared" si="221"/>
        <v/>
      </c>
      <c r="TWQ1" s="499" t="str">
        <f t="shared" si="221"/>
        <v/>
      </c>
      <c r="TWR1" s="499" t="str">
        <f t="shared" si="221"/>
        <v/>
      </c>
      <c r="TWS1" s="499" t="str">
        <f t="shared" si="221"/>
        <v/>
      </c>
      <c r="TWT1" s="499" t="str">
        <f t="shared" si="221"/>
        <v/>
      </c>
      <c r="TWU1" s="499" t="str">
        <f t="shared" si="221"/>
        <v/>
      </c>
      <c r="TWV1" s="499" t="str">
        <f t="shared" si="221"/>
        <v/>
      </c>
      <c r="TWW1" s="499" t="str">
        <f t="shared" si="221"/>
        <v/>
      </c>
      <c r="TWX1" s="499" t="str">
        <f t="shared" si="221"/>
        <v/>
      </c>
      <c r="TWY1" s="499" t="str">
        <f t="shared" si="221"/>
        <v/>
      </c>
      <c r="TWZ1" s="499" t="str">
        <f t="shared" si="221"/>
        <v/>
      </c>
      <c r="TXA1" s="499" t="str">
        <f t="shared" si="221"/>
        <v/>
      </c>
      <c r="TXB1" s="499" t="str">
        <f t="shared" si="221"/>
        <v/>
      </c>
      <c r="TXC1" s="499" t="str">
        <f t="shared" si="221"/>
        <v/>
      </c>
      <c r="TXD1" s="499" t="str">
        <f t="shared" si="221"/>
        <v/>
      </c>
      <c r="TXE1" s="499" t="str">
        <f t="shared" si="221"/>
        <v/>
      </c>
      <c r="TXF1" s="499" t="str">
        <f t="shared" si="221"/>
        <v/>
      </c>
      <c r="TXG1" s="499" t="str">
        <f t="shared" si="221"/>
        <v/>
      </c>
      <c r="TXH1" s="499" t="str">
        <f t="shared" si="221"/>
        <v/>
      </c>
      <c r="TXI1" s="499" t="str">
        <f t="shared" si="221"/>
        <v/>
      </c>
      <c r="TXJ1" s="499" t="str">
        <f t="shared" si="221"/>
        <v/>
      </c>
      <c r="TXK1" s="499" t="str">
        <f t="shared" si="221"/>
        <v/>
      </c>
      <c r="TXL1" s="499" t="str">
        <f t="shared" si="221"/>
        <v/>
      </c>
      <c r="TXM1" s="499" t="str">
        <f t="shared" si="221"/>
        <v/>
      </c>
      <c r="TXN1" s="499" t="str">
        <f t="shared" si="221"/>
        <v/>
      </c>
      <c r="TXO1" s="499" t="str">
        <f t="shared" si="221"/>
        <v/>
      </c>
      <c r="TXP1" s="499" t="str">
        <f t="shared" si="221"/>
        <v/>
      </c>
      <c r="TXQ1" s="499" t="str">
        <f t="shared" si="221"/>
        <v/>
      </c>
      <c r="TXR1" s="499" t="str">
        <f t="shared" si="221"/>
        <v/>
      </c>
      <c r="TXS1" s="499" t="str">
        <f t="shared" si="221"/>
        <v/>
      </c>
      <c r="TXT1" s="499" t="str">
        <f t="shared" si="221"/>
        <v/>
      </c>
      <c r="TXU1" s="499" t="str">
        <f t="shared" si="221"/>
        <v/>
      </c>
      <c r="TXV1" s="499" t="str">
        <f t="shared" si="221"/>
        <v/>
      </c>
      <c r="TXW1" s="499" t="str">
        <f t="shared" si="221"/>
        <v/>
      </c>
      <c r="TXX1" s="499" t="str">
        <f t="shared" si="221"/>
        <v/>
      </c>
      <c r="TXY1" s="499" t="str">
        <f t="shared" si="221"/>
        <v/>
      </c>
      <c r="TXZ1" s="499" t="str">
        <f t="shared" si="221"/>
        <v/>
      </c>
      <c r="TYA1" s="499" t="str">
        <f t="shared" si="221"/>
        <v/>
      </c>
      <c r="TYB1" s="499" t="str">
        <f t="shared" si="221"/>
        <v/>
      </c>
      <c r="TYC1" s="499" t="str">
        <f t="shared" si="221"/>
        <v/>
      </c>
      <c r="TYD1" s="499" t="str">
        <f t="shared" si="221"/>
        <v/>
      </c>
      <c r="TYE1" s="499" t="str">
        <f t="shared" si="221"/>
        <v/>
      </c>
      <c r="TYF1" s="499" t="str">
        <f t="shared" si="221"/>
        <v/>
      </c>
      <c r="TYG1" s="499" t="str">
        <f t="shared" si="221"/>
        <v/>
      </c>
      <c r="TYH1" s="499" t="str">
        <f t="shared" si="221"/>
        <v/>
      </c>
      <c r="TYI1" s="499" t="str">
        <f t="shared" ref="TYI1:UAT1" si="222">IF(TYI13^2*TYI12=0,
"",
TYI13^2*TYI12)</f>
        <v/>
      </c>
      <c r="TYJ1" s="499" t="str">
        <f t="shared" si="222"/>
        <v/>
      </c>
      <c r="TYK1" s="499" t="str">
        <f t="shared" si="222"/>
        <v/>
      </c>
      <c r="TYL1" s="499" t="str">
        <f t="shared" si="222"/>
        <v/>
      </c>
      <c r="TYM1" s="499" t="str">
        <f t="shared" si="222"/>
        <v/>
      </c>
      <c r="TYN1" s="499" t="str">
        <f t="shared" si="222"/>
        <v/>
      </c>
      <c r="TYO1" s="499" t="str">
        <f t="shared" si="222"/>
        <v/>
      </c>
      <c r="TYP1" s="499" t="str">
        <f t="shared" si="222"/>
        <v/>
      </c>
      <c r="TYQ1" s="499" t="str">
        <f t="shared" si="222"/>
        <v/>
      </c>
      <c r="TYR1" s="499" t="str">
        <f t="shared" si="222"/>
        <v/>
      </c>
      <c r="TYS1" s="499" t="str">
        <f t="shared" si="222"/>
        <v/>
      </c>
      <c r="TYT1" s="499" t="str">
        <f t="shared" si="222"/>
        <v/>
      </c>
      <c r="TYU1" s="499" t="str">
        <f t="shared" si="222"/>
        <v/>
      </c>
      <c r="TYV1" s="499" t="str">
        <f t="shared" si="222"/>
        <v/>
      </c>
      <c r="TYW1" s="499" t="str">
        <f t="shared" si="222"/>
        <v/>
      </c>
      <c r="TYX1" s="499" t="str">
        <f t="shared" si="222"/>
        <v/>
      </c>
      <c r="TYY1" s="499" t="str">
        <f t="shared" si="222"/>
        <v/>
      </c>
      <c r="TYZ1" s="499" t="str">
        <f t="shared" si="222"/>
        <v/>
      </c>
      <c r="TZA1" s="499" t="str">
        <f t="shared" si="222"/>
        <v/>
      </c>
      <c r="TZB1" s="499" t="str">
        <f t="shared" si="222"/>
        <v/>
      </c>
      <c r="TZC1" s="499" t="str">
        <f t="shared" si="222"/>
        <v/>
      </c>
      <c r="TZD1" s="499" t="str">
        <f t="shared" si="222"/>
        <v/>
      </c>
      <c r="TZE1" s="499" t="str">
        <f t="shared" si="222"/>
        <v/>
      </c>
      <c r="TZF1" s="499" t="str">
        <f t="shared" si="222"/>
        <v/>
      </c>
      <c r="TZG1" s="499" t="str">
        <f t="shared" si="222"/>
        <v/>
      </c>
      <c r="TZH1" s="499" t="str">
        <f t="shared" si="222"/>
        <v/>
      </c>
      <c r="TZI1" s="499" t="str">
        <f t="shared" si="222"/>
        <v/>
      </c>
      <c r="TZJ1" s="499" t="str">
        <f t="shared" si="222"/>
        <v/>
      </c>
      <c r="TZK1" s="499" t="str">
        <f t="shared" si="222"/>
        <v/>
      </c>
      <c r="TZL1" s="499" t="str">
        <f t="shared" si="222"/>
        <v/>
      </c>
      <c r="TZM1" s="499" t="str">
        <f t="shared" si="222"/>
        <v/>
      </c>
      <c r="TZN1" s="499" t="str">
        <f t="shared" si="222"/>
        <v/>
      </c>
      <c r="TZO1" s="499" t="str">
        <f t="shared" si="222"/>
        <v/>
      </c>
      <c r="TZP1" s="499" t="str">
        <f t="shared" si="222"/>
        <v/>
      </c>
      <c r="TZQ1" s="499" t="str">
        <f t="shared" si="222"/>
        <v/>
      </c>
      <c r="TZR1" s="499" t="str">
        <f t="shared" si="222"/>
        <v/>
      </c>
      <c r="TZS1" s="499" t="str">
        <f t="shared" si="222"/>
        <v/>
      </c>
      <c r="TZT1" s="499" t="str">
        <f t="shared" si="222"/>
        <v/>
      </c>
      <c r="TZU1" s="499" t="str">
        <f t="shared" si="222"/>
        <v/>
      </c>
      <c r="TZV1" s="499" t="str">
        <f t="shared" si="222"/>
        <v/>
      </c>
      <c r="TZW1" s="499" t="str">
        <f t="shared" si="222"/>
        <v/>
      </c>
      <c r="TZX1" s="499" t="str">
        <f t="shared" si="222"/>
        <v/>
      </c>
      <c r="TZY1" s="499" t="str">
        <f t="shared" si="222"/>
        <v/>
      </c>
      <c r="TZZ1" s="499" t="str">
        <f t="shared" si="222"/>
        <v/>
      </c>
      <c r="UAA1" s="499" t="str">
        <f t="shared" si="222"/>
        <v/>
      </c>
      <c r="UAB1" s="499" t="str">
        <f t="shared" si="222"/>
        <v/>
      </c>
      <c r="UAC1" s="499" t="str">
        <f t="shared" si="222"/>
        <v/>
      </c>
      <c r="UAD1" s="499" t="str">
        <f t="shared" si="222"/>
        <v/>
      </c>
      <c r="UAE1" s="499" t="str">
        <f t="shared" si="222"/>
        <v/>
      </c>
      <c r="UAF1" s="499" t="str">
        <f t="shared" si="222"/>
        <v/>
      </c>
      <c r="UAG1" s="499" t="str">
        <f t="shared" si="222"/>
        <v/>
      </c>
      <c r="UAH1" s="499" t="str">
        <f t="shared" si="222"/>
        <v/>
      </c>
      <c r="UAI1" s="499" t="str">
        <f t="shared" si="222"/>
        <v/>
      </c>
      <c r="UAJ1" s="499" t="str">
        <f t="shared" si="222"/>
        <v/>
      </c>
      <c r="UAK1" s="499" t="str">
        <f t="shared" si="222"/>
        <v/>
      </c>
      <c r="UAL1" s="499" t="str">
        <f t="shared" si="222"/>
        <v/>
      </c>
      <c r="UAM1" s="499" t="str">
        <f t="shared" si="222"/>
        <v/>
      </c>
      <c r="UAN1" s="499" t="str">
        <f t="shared" si="222"/>
        <v/>
      </c>
      <c r="UAO1" s="499" t="str">
        <f t="shared" si="222"/>
        <v/>
      </c>
      <c r="UAP1" s="499" t="str">
        <f t="shared" si="222"/>
        <v/>
      </c>
      <c r="UAQ1" s="499" t="str">
        <f t="shared" si="222"/>
        <v/>
      </c>
      <c r="UAR1" s="499" t="str">
        <f t="shared" si="222"/>
        <v/>
      </c>
      <c r="UAS1" s="499" t="str">
        <f t="shared" si="222"/>
        <v/>
      </c>
      <c r="UAT1" s="499" t="str">
        <f t="shared" si="222"/>
        <v/>
      </c>
      <c r="UAU1" s="499" t="str">
        <f t="shared" ref="UAU1:UDF1" si="223">IF(UAU13^2*UAU12=0,
"",
UAU13^2*UAU12)</f>
        <v/>
      </c>
      <c r="UAV1" s="499" t="str">
        <f t="shared" si="223"/>
        <v/>
      </c>
      <c r="UAW1" s="499" t="str">
        <f t="shared" si="223"/>
        <v/>
      </c>
      <c r="UAX1" s="499" t="str">
        <f t="shared" si="223"/>
        <v/>
      </c>
      <c r="UAY1" s="499" t="str">
        <f t="shared" si="223"/>
        <v/>
      </c>
      <c r="UAZ1" s="499" t="str">
        <f t="shared" si="223"/>
        <v/>
      </c>
      <c r="UBA1" s="499" t="str">
        <f t="shared" si="223"/>
        <v/>
      </c>
      <c r="UBB1" s="499" t="str">
        <f t="shared" si="223"/>
        <v/>
      </c>
      <c r="UBC1" s="499" t="str">
        <f t="shared" si="223"/>
        <v/>
      </c>
      <c r="UBD1" s="499" t="str">
        <f t="shared" si="223"/>
        <v/>
      </c>
      <c r="UBE1" s="499" t="str">
        <f t="shared" si="223"/>
        <v/>
      </c>
      <c r="UBF1" s="499" t="str">
        <f t="shared" si="223"/>
        <v/>
      </c>
      <c r="UBG1" s="499" t="str">
        <f t="shared" si="223"/>
        <v/>
      </c>
      <c r="UBH1" s="499" t="str">
        <f t="shared" si="223"/>
        <v/>
      </c>
      <c r="UBI1" s="499" t="str">
        <f t="shared" si="223"/>
        <v/>
      </c>
      <c r="UBJ1" s="499" t="str">
        <f t="shared" si="223"/>
        <v/>
      </c>
      <c r="UBK1" s="499" t="str">
        <f t="shared" si="223"/>
        <v/>
      </c>
      <c r="UBL1" s="499" t="str">
        <f t="shared" si="223"/>
        <v/>
      </c>
      <c r="UBM1" s="499" t="str">
        <f t="shared" si="223"/>
        <v/>
      </c>
      <c r="UBN1" s="499" t="str">
        <f t="shared" si="223"/>
        <v/>
      </c>
      <c r="UBO1" s="499" t="str">
        <f t="shared" si="223"/>
        <v/>
      </c>
      <c r="UBP1" s="499" t="str">
        <f t="shared" si="223"/>
        <v/>
      </c>
      <c r="UBQ1" s="499" t="str">
        <f t="shared" si="223"/>
        <v/>
      </c>
      <c r="UBR1" s="499" t="str">
        <f t="shared" si="223"/>
        <v/>
      </c>
      <c r="UBS1" s="499" t="str">
        <f t="shared" si="223"/>
        <v/>
      </c>
      <c r="UBT1" s="499" t="str">
        <f t="shared" si="223"/>
        <v/>
      </c>
      <c r="UBU1" s="499" t="str">
        <f t="shared" si="223"/>
        <v/>
      </c>
      <c r="UBV1" s="499" t="str">
        <f t="shared" si="223"/>
        <v/>
      </c>
      <c r="UBW1" s="499" t="str">
        <f t="shared" si="223"/>
        <v/>
      </c>
      <c r="UBX1" s="499" t="str">
        <f t="shared" si="223"/>
        <v/>
      </c>
      <c r="UBY1" s="499" t="str">
        <f t="shared" si="223"/>
        <v/>
      </c>
      <c r="UBZ1" s="499" t="str">
        <f t="shared" si="223"/>
        <v/>
      </c>
      <c r="UCA1" s="499" t="str">
        <f t="shared" si="223"/>
        <v/>
      </c>
      <c r="UCB1" s="499" t="str">
        <f t="shared" si="223"/>
        <v/>
      </c>
      <c r="UCC1" s="499" t="str">
        <f t="shared" si="223"/>
        <v/>
      </c>
      <c r="UCD1" s="499" t="str">
        <f t="shared" si="223"/>
        <v/>
      </c>
      <c r="UCE1" s="499" t="str">
        <f t="shared" si="223"/>
        <v/>
      </c>
      <c r="UCF1" s="499" t="str">
        <f t="shared" si="223"/>
        <v/>
      </c>
      <c r="UCG1" s="499" t="str">
        <f t="shared" si="223"/>
        <v/>
      </c>
      <c r="UCH1" s="499" t="str">
        <f t="shared" si="223"/>
        <v/>
      </c>
      <c r="UCI1" s="499" t="str">
        <f t="shared" si="223"/>
        <v/>
      </c>
      <c r="UCJ1" s="499" t="str">
        <f t="shared" si="223"/>
        <v/>
      </c>
      <c r="UCK1" s="499" t="str">
        <f t="shared" si="223"/>
        <v/>
      </c>
      <c r="UCL1" s="499" t="str">
        <f t="shared" si="223"/>
        <v/>
      </c>
      <c r="UCM1" s="499" t="str">
        <f t="shared" si="223"/>
        <v/>
      </c>
      <c r="UCN1" s="499" t="str">
        <f t="shared" si="223"/>
        <v/>
      </c>
      <c r="UCO1" s="499" t="str">
        <f t="shared" si="223"/>
        <v/>
      </c>
      <c r="UCP1" s="499" t="str">
        <f t="shared" si="223"/>
        <v/>
      </c>
      <c r="UCQ1" s="499" t="str">
        <f t="shared" si="223"/>
        <v/>
      </c>
      <c r="UCR1" s="499" t="str">
        <f t="shared" si="223"/>
        <v/>
      </c>
      <c r="UCS1" s="499" t="str">
        <f t="shared" si="223"/>
        <v/>
      </c>
      <c r="UCT1" s="499" t="str">
        <f t="shared" si="223"/>
        <v/>
      </c>
      <c r="UCU1" s="499" t="str">
        <f t="shared" si="223"/>
        <v/>
      </c>
      <c r="UCV1" s="499" t="str">
        <f t="shared" si="223"/>
        <v/>
      </c>
      <c r="UCW1" s="499" t="str">
        <f t="shared" si="223"/>
        <v/>
      </c>
      <c r="UCX1" s="499" t="str">
        <f t="shared" si="223"/>
        <v/>
      </c>
      <c r="UCY1" s="499" t="str">
        <f t="shared" si="223"/>
        <v/>
      </c>
      <c r="UCZ1" s="499" t="str">
        <f t="shared" si="223"/>
        <v/>
      </c>
      <c r="UDA1" s="499" t="str">
        <f t="shared" si="223"/>
        <v/>
      </c>
      <c r="UDB1" s="499" t="str">
        <f t="shared" si="223"/>
        <v/>
      </c>
      <c r="UDC1" s="499" t="str">
        <f t="shared" si="223"/>
        <v/>
      </c>
      <c r="UDD1" s="499" t="str">
        <f t="shared" si="223"/>
        <v/>
      </c>
      <c r="UDE1" s="499" t="str">
        <f t="shared" si="223"/>
        <v/>
      </c>
      <c r="UDF1" s="499" t="str">
        <f t="shared" si="223"/>
        <v/>
      </c>
      <c r="UDG1" s="499" t="str">
        <f t="shared" ref="UDG1:UFR1" si="224">IF(UDG13^2*UDG12=0,
"",
UDG13^2*UDG12)</f>
        <v/>
      </c>
      <c r="UDH1" s="499" t="str">
        <f t="shared" si="224"/>
        <v/>
      </c>
      <c r="UDI1" s="499" t="str">
        <f t="shared" si="224"/>
        <v/>
      </c>
      <c r="UDJ1" s="499" t="str">
        <f t="shared" si="224"/>
        <v/>
      </c>
      <c r="UDK1" s="499" t="str">
        <f t="shared" si="224"/>
        <v/>
      </c>
      <c r="UDL1" s="499" t="str">
        <f t="shared" si="224"/>
        <v/>
      </c>
      <c r="UDM1" s="499" t="str">
        <f t="shared" si="224"/>
        <v/>
      </c>
      <c r="UDN1" s="499" t="str">
        <f t="shared" si="224"/>
        <v/>
      </c>
      <c r="UDO1" s="499" t="str">
        <f t="shared" si="224"/>
        <v/>
      </c>
      <c r="UDP1" s="499" t="str">
        <f t="shared" si="224"/>
        <v/>
      </c>
      <c r="UDQ1" s="499" t="str">
        <f t="shared" si="224"/>
        <v/>
      </c>
      <c r="UDR1" s="499" t="str">
        <f t="shared" si="224"/>
        <v/>
      </c>
      <c r="UDS1" s="499" t="str">
        <f t="shared" si="224"/>
        <v/>
      </c>
      <c r="UDT1" s="499" t="str">
        <f t="shared" si="224"/>
        <v/>
      </c>
      <c r="UDU1" s="499" t="str">
        <f t="shared" si="224"/>
        <v/>
      </c>
      <c r="UDV1" s="499" t="str">
        <f t="shared" si="224"/>
        <v/>
      </c>
      <c r="UDW1" s="499" t="str">
        <f t="shared" si="224"/>
        <v/>
      </c>
      <c r="UDX1" s="499" t="str">
        <f t="shared" si="224"/>
        <v/>
      </c>
      <c r="UDY1" s="499" t="str">
        <f t="shared" si="224"/>
        <v/>
      </c>
      <c r="UDZ1" s="499" t="str">
        <f t="shared" si="224"/>
        <v/>
      </c>
      <c r="UEA1" s="499" t="str">
        <f t="shared" si="224"/>
        <v/>
      </c>
      <c r="UEB1" s="499" t="str">
        <f t="shared" si="224"/>
        <v/>
      </c>
      <c r="UEC1" s="499" t="str">
        <f t="shared" si="224"/>
        <v/>
      </c>
      <c r="UED1" s="499" t="str">
        <f t="shared" si="224"/>
        <v/>
      </c>
      <c r="UEE1" s="499" t="str">
        <f t="shared" si="224"/>
        <v/>
      </c>
      <c r="UEF1" s="499" t="str">
        <f t="shared" si="224"/>
        <v/>
      </c>
      <c r="UEG1" s="499" t="str">
        <f t="shared" si="224"/>
        <v/>
      </c>
      <c r="UEH1" s="499" t="str">
        <f t="shared" si="224"/>
        <v/>
      </c>
      <c r="UEI1" s="499" t="str">
        <f t="shared" si="224"/>
        <v/>
      </c>
      <c r="UEJ1" s="499" t="str">
        <f t="shared" si="224"/>
        <v/>
      </c>
      <c r="UEK1" s="499" t="str">
        <f t="shared" si="224"/>
        <v/>
      </c>
      <c r="UEL1" s="499" t="str">
        <f t="shared" si="224"/>
        <v/>
      </c>
      <c r="UEM1" s="499" t="str">
        <f t="shared" si="224"/>
        <v/>
      </c>
      <c r="UEN1" s="499" t="str">
        <f t="shared" si="224"/>
        <v/>
      </c>
      <c r="UEO1" s="499" t="str">
        <f t="shared" si="224"/>
        <v/>
      </c>
      <c r="UEP1" s="499" t="str">
        <f t="shared" si="224"/>
        <v/>
      </c>
      <c r="UEQ1" s="499" t="str">
        <f t="shared" si="224"/>
        <v/>
      </c>
      <c r="UER1" s="499" t="str">
        <f t="shared" si="224"/>
        <v/>
      </c>
      <c r="UES1" s="499" t="str">
        <f t="shared" si="224"/>
        <v/>
      </c>
      <c r="UET1" s="499" t="str">
        <f t="shared" si="224"/>
        <v/>
      </c>
      <c r="UEU1" s="499" t="str">
        <f t="shared" si="224"/>
        <v/>
      </c>
      <c r="UEV1" s="499" t="str">
        <f t="shared" si="224"/>
        <v/>
      </c>
      <c r="UEW1" s="499" t="str">
        <f t="shared" si="224"/>
        <v/>
      </c>
      <c r="UEX1" s="499" t="str">
        <f t="shared" si="224"/>
        <v/>
      </c>
      <c r="UEY1" s="499" t="str">
        <f t="shared" si="224"/>
        <v/>
      </c>
      <c r="UEZ1" s="499" t="str">
        <f t="shared" si="224"/>
        <v/>
      </c>
      <c r="UFA1" s="499" t="str">
        <f t="shared" si="224"/>
        <v/>
      </c>
      <c r="UFB1" s="499" t="str">
        <f t="shared" si="224"/>
        <v/>
      </c>
      <c r="UFC1" s="499" t="str">
        <f t="shared" si="224"/>
        <v/>
      </c>
      <c r="UFD1" s="499" t="str">
        <f t="shared" si="224"/>
        <v/>
      </c>
      <c r="UFE1" s="499" t="str">
        <f t="shared" si="224"/>
        <v/>
      </c>
      <c r="UFF1" s="499" t="str">
        <f t="shared" si="224"/>
        <v/>
      </c>
      <c r="UFG1" s="499" t="str">
        <f t="shared" si="224"/>
        <v/>
      </c>
      <c r="UFH1" s="499" t="str">
        <f t="shared" si="224"/>
        <v/>
      </c>
      <c r="UFI1" s="499" t="str">
        <f t="shared" si="224"/>
        <v/>
      </c>
      <c r="UFJ1" s="499" t="str">
        <f t="shared" si="224"/>
        <v/>
      </c>
      <c r="UFK1" s="499" t="str">
        <f t="shared" si="224"/>
        <v/>
      </c>
      <c r="UFL1" s="499" t="str">
        <f t="shared" si="224"/>
        <v/>
      </c>
      <c r="UFM1" s="499" t="str">
        <f t="shared" si="224"/>
        <v/>
      </c>
      <c r="UFN1" s="499" t="str">
        <f t="shared" si="224"/>
        <v/>
      </c>
      <c r="UFO1" s="499" t="str">
        <f t="shared" si="224"/>
        <v/>
      </c>
      <c r="UFP1" s="499" t="str">
        <f t="shared" si="224"/>
        <v/>
      </c>
      <c r="UFQ1" s="499" t="str">
        <f t="shared" si="224"/>
        <v/>
      </c>
      <c r="UFR1" s="499" t="str">
        <f t="shared" si="224"/>
        <v/>
      </c>
      <c r="UFS1" s="499" t="str">
        <f t="shared" ref="UFS1:UID1" si="225">IF(UFS13^2*UFS12=0,
"",
UFS13^2*UFS12)</f>
        <v/>
      </c>
      <c r="UFT1" s="499" t="str">
        <f t="shared" si="225"/>
        <v/>
      </c>
      <c r="UFU1" s="499" t="str">
        <f t="shared" si="225"/>
        <v/>
      </c>
      <c r="UFV1" s="499" t="str">
        <f t="shared" si="225"/>
        <v/>
      </c>
      <c r="UFW1" s="499" t="str">
        <f t="shared" si="225"/>
        <v/>
      </c>
      <c r="UFX1" s="499" t="str">
        <f t="shared" si="225"/>
        <v/>
      </c>
      <c r="UFY1" s="499" t="str">
        <f t="shared" si="225"/>
        <v/>
      </c>
      <c r="UFZ1" s="499" t="str">
        <f t="shared" si="225"/>
        <v/>
      </c>
      <c r="UGA1" s="499" t="str">
        <f t="shared" si="225"/>
        <v/>
      </c>
      <c r="UGB1" s="499" t="str">
        <f t="shared" si="225"/>
        <v/>
      </c>
      <c r="UGC1" s="499" t="str">
        <f t="shared" si="225"/>
        <v/>
      </c>
      <c r="UGD1" s="499" t="str">
        <f t="shared" si="225"/>
        <v/>
      </c>
      <c r="UGE1" s="499" t="str">
        <f t="shared" si="225"/>
        <v/>
      </c>
      <c r="UGF1" s="499" t="str">
        <f t="shared" si="225"/>
        <v/>
      </c>
      <c r="UGG1" s="499" t="str">
        <f t="shared" si="225"/>
        <v/>
      </c>
      <c r="UGH1" s="499" t="str">
        <f t="shared" si="225"/>
        <v/>
      </c>
      <c r="UGI1" s="499" t="str">
        <f t="shared" si="225"/>
        <v/>
      </c>
      <c r="UGJ1" s="499" t="str">
        <f t="shared" si="225"/>
        <v/>
      </c>
      <c r="UGK1" s="499" t="str">
        <f t="shared" si="225"/>
        <v/>
      </c>
      <c r="UGL1" s="499" t="str">
        <f t="shared" si="225"/>
        <v/>
      </c>
      <c r="UGM1" s="499" t="str">
        <f t="shared" si="225"/>
        <v/>
      </c>
      <c r="UGN1" s="499" t="str">
        <f t="shared" si="225"/>
        <v/>
      </c>
      <c r="UGO1" s="499" t="str">
        <f t="shared" si="225"/>
        <v/>
      </c>
      <c r="UGP1" s="499" t="str">
        <f t="shared" si="225"/>
        <v/>
      </c>
      <c r="UGQ1" s="499" t="str">
        <f t="shared" si="225"/>
        <v/>
      </c>
      <c r="UGR1" s="499" t="str">
        <f t="shared" si="225"/>
        <v/>
      </c>
      <c r="UGS1" s="499" t="str">
        <f t="shared" si="225"/>
        <v/>
      </c>
      <c r="UGT1" s="499" t="str">
        <f t="shared" si="225"/>
        <v/>
      </c>
      <c r="UGU1" s="499" t="str">
        <f t="shared" si="225"/>
        <v/>
      </c>
      <c r="UGV1" s="499" t="str">
        <f t="shared" si="225"/>
        <v/>
      </c>
      <c r="UGW1" s="499" t="str">
        <f t="shared" si="225"/>
        <v/>
      </c>
      <c r="UGX1" s="499" t="str">
        <f t="shared" si="225"/>
        <v/>
      </c>
      <c r="UGY1" s="499" t="str">
        <f t="shared" si="225"/>
        <v/>
      </c>
      <c r="UGZ1" s="499" t="str">
        <f t="shared" si="225"/>
        <v/>
      </c>
      <c r="UHA1" s="499" t="str">
        <f t="shared" si="225"/>
        <v/>
      </c>
      <c r="UHB1" s="499" t="str">
        <f t="shared" si="225"/>
        <v/>
      </c>
      <c r="UHC1" s="499" t="str">
        <f t="shared" si="225"/>
        <v/>
      </c>
      <c r="UHD1" s="499" t="str">
        <f t="shared" si="225"/>
        <v/>
      </c>
      <c r="UHE1" s="499" t="str">
        <f t="shared" si="225"/>
        <v/>
      </c>
      <c r="UHF1" s="499" t="str">
        <f t="shared" si="225"/>
        <v/>
      </c>
      <c r="UHG1" s="499" t="str">
        <f t="shared" si="225"/>
        <v/>
      </c>
      <c r="UHH1" s="499" t="str">
        <f t="shared" si="225"/>
        <v/>
      </c>
      <c r="UHI1" s="499" t="str">
        <f t="shared" si="225"/>
        <v/>
      </c>
      <c r="UHJ1" s="499" t="str">
        <f t="shared" si="225"/>
        <v/>
      </c>
      <c r="UHK1" s="499" t="str">
        <f t="shared" si="225"/>
        <v/>
      </c>
      <c r="UHL1" s="499" t="str">
        <f t="shared" si="225"/>
        <v/>
      </c>
      <c r="UHM1" s="499" t="str">
        <f t="shared" si="225"/>
        <v/>
      </c>
      <c r="UHN1" s="499" t="str">
        <f t="shared" si="225"/>
        <v/>
      </c>
      <c r="UHO1" s="499" t="str">
        <f t="shared" si="225"/>
        <v/>
      </c>
      <c r="UHP1" s="499" t="str">
        <f t="shared" si="225"/>
        <v/>
      </c>
      <c r="UHQ1" s="499" t="str">
        <f t="shared" si="225"/>
        <v/>
      </c>
      <c r="UHR1" s="499" t="str">
        <f t="shared" si="225"/>
        <v/>
      </c>
      <c r="UHS1" s="499" t="str">
        <f t="shared" si="225"/>
        <v/>
      </c>
      <c r="UHT1" s="499" t="str">
        <f t="shared" si="225"/>
        <v/>
      </c>
      <c r="UHU1" s="499" t="str">
        <f t="shared" si="225"/>
        <v/>
      </c>
      <c r="UHV1" s="499" t="str">
        <f t="shared" si="225"/>
        <v/>
      </c>
      <c r="UHW1" s="499" t="str">
        <f t="shared" si="225"/>
        <v/>
      </c>
      <c r="UHX1" s="499" t="str">
        <f t="shared" si="225"/>
        <v/>
      </c>
      <c r="UHY1" s="499" t="str">
        <f t="shared" si="225"/>
        <v/>
      </c>
      <c r="UHZ1" s="499" t="str">
        <f t="shared" si="225"/>
        <v/>
      </c>
      <c r="UIA1" s="499" t="str">
        <f t="shared" si="225"/>
        <v/>
      </c>
      <c r="UIB1" s="499" t="str">
        <f t="shared" si="225"/>
        <v/>
      </c>
      <c r="UIC1" s="499" t="str">
        <f t="shared" si="225"/>
        <v/>
      </c>
      <c r="UID1" s="499" t="str">
        <f t="shared" si="225"/>
        <v/>
      </c>
      <c r="UIE1" s="499" t="str">
        <f t="shared" ref="UIE1:UKP1" si="226">IF(UIE13^2*UIE12=0,
"",
UIE13^2*UIE12)</f>
        <v/>
      </c>
      <c r="UIF1" s="499" t="str">
        <f t="shared" si="226"/>
        <v/>
      </c>
      <c r="UIG1" s="499" t="str">
        <f t="shared" si="226"/>
        <v/>
      </c>
      <c r="UIH1" s="499" t="str">
        <f t="shared" si="226"/>
        <v/>
      </c>
      <c r="UII1" s="499" t="str">
        <f t="shared" si="226"/>
        <v/>
      </c>
      <c r="UIJ1" s="499" t="str">
        <f t="shared" si="226"/>
        <v/>
      </c>
      <c r="UIK1" s="499" t="str">
        <f t="shared" si="226"/>
        <v/>
      </c>
      <c r="UIL1" s="499" t="str">
        <f t="shared" si="226"/>
        <v/>
      </c>
      <c r="UIM1" s="499" t="str">
        <f t="shared" si="226"/>
        <v/>
      </c>
      <c r="UIN1" s="499" t="str">
        <f t="shared" si="226"/>
        <v/>
      </c>
      <c r="UIO1" s="499" t="str">
        <f t="shared" si="226"/>
        <v/>
      </c>
      <c r="UIP1" s="499" t="str">
        <f t="shared" si="226"/>
        <v/>
      </c>
      <c r="UIQ1" s="499" t="str">
        <f t="shared" si="226"/>
        <v/>
      </c>
      <c r="UIR1" s="499" t="str">
        <f t="shared" si="226"/>
        <v/>
      </c>
      <c r="UIS1" s="499" t="str">
        <f t="shared" si="226"/>
        <v/>
      </c>
      <c r="UIT1" s="499" t="str">
        <f t="shared" si="226"/>
        <v/>
      </c>
      <c r="UIU1" s="499" t="str">
        <f t="shared" si="226"/>
        <v/>
      </c>
      <c r="UIV1" s="499" t="str">
        <f t="shared" si="226"/>
        <v/>
      </c>
      <c r="UIW1" s="499" t="str">
        <f t="shared" si="226"/>
        <v/>
      </c>
      <c r="UIX1" s="499" t="str">
        <f t="shared" si="226"/>
        <v/>
      </c>
      <c r="UIY1" s="499" t="str">
        <f t="shared" si="226"/>
        <v/>
      </c>
      <c r="UIZ1" s="499" t="str">
        <f t="shared" si="226"/>
        <v/>
      </c>
      <c r="UJA1" s="499" t="str">
        <f t="shared" si="226"/>
        <v/>
      </c>
      <c r="UJB1" s="499" t="str">
        <f t="shared" si="226"/>
        <v/>
      </c>
      <c r="UJC1" s="499" t="str">
        <f t="shared" si="226"/>
        <v/>
      </c>
      <c r="UJD1" s="499" t="str">
        <f t="shared" si="226"/>
        <v/>
      </c>
      <c r="UJE1" s="499" t="str">
        <f t="shared" si="226"/>
        <v/>
      </c>
      <c r="UJF1" s="499" t="str">
        <f t="shared" si="226"/>
        <v/>
      </c>
      <c r="UJG1" s="499" t="str">
        <f t="shared" si="226"/>
        <v/>
      </c>
      <c r="UJH1" s="499" t="str">
        <f t="shared" si="226"/>
        <v/>
      </c>
      <c r="UJI1" s="499" t="str">
        <f t="shared" si="226"/>
        <v/>
      </c>
      <c r="UJJ1" s="499" t="str">
        <f t="shared" si="226"/>
        <v/>
      </c>
      <c r="UJK1" s="499" t="str">
        <f t="shared" si="226"/>
        <v/>
      </c>
      <c r="UJL1" s="499" t="str">
        <f t="shared" si="226"/>
        <v/>
      </c>
      <c r="UJM1" s="499" t="str">
        <f t="shared" si="226"/>
        <v/>
      </c>
      <c r="UJN1" s="499" t="str">
        <f t="shared" si="226"/>
        <v/>
      </c>
      <c r="UJO1" s="499" t="str">
        <f t="shared" si="226"/>
        <v/>
      </c>
      <c r="UJP1" s="499" t="str">
        <f t="shared" si="226"/>
        <v/>
      </c>
      <c r="UJQ1" s="499" t="str">
        <f t="shared" si="226"/>
        <v/>
      </c>
      <c r="UJR1" s="499" t="str">
        <f t="shared" si="226"/>
        <v/>
      </c>
      <c r="UJS1" s="499" t="str">
        <f t="shared" si="226"/>
        <v/>
      </c>
      <c r="UJT1" s="499" t="str">
        <f t="shared" si="226"/>
        <v/>
      </c>
      <c r="UJU1" s="499" t="str">
        <f t="shared" si="226"/>
        <v/>
      </c>
      <c r="UJV1" s="499" t="str">
        <f t="shared" si="226"/>
        <v/>
      </c>
      <c r="UJW1" s="499" t="str">
        <f t="shared" si="226"/>
        <v/>
      </c>
      <c r="UJX1" s="499" t="str">
        <f t="shared" si="226"/>
        <v/>
      </c>
      <c r="UJY1" s="499" t="str">
        <f t="shared" si="226"/>
        <v/>
      </c>
      <c r="UJZ1" s="499" t="str">
        <f t="shared" si="226"/>
        <v/>
      </c>
      <c r="UKA1" s="499" t="str">
        <f t="shared" si="226"/>
        <v/>
      </c>
      <c r="UKB1" s="499" t="str">
        <f t="shared" si="226"/>
        <v/>
      </c>
      <c r="UKC1" s="499" t="str">
        <f t="shared" si="226"/>
        <v/>
      </c>
      <c r="UKD1" s="499" t="str">
        <f t="shared" si="226"/>
        <v/>
      </c>
      <c r="UKE1" s="499" t="str">
        <f t="shared" si="226"/>
        <v/>
      </c>
      <c r="UKF1" s="499" t="str">
        <f t="shared" si="226"/>
        <v/>
      </c>
      <c r="UKG1" s="499" t="str">
        <f t="shared" si="226"/>
        <v/>
      </c>
      <c r="UKH1" s="499" t="str">
        <f t="shared" si="226"/>
        <v/>
      </c>
      <c r="UKI1" s="499" t="str">
        <f t="shared" si="226"/>
        <v/>
      </c>
      <c r="UKJ1" s="499" t="str">
        <f t="shared" si="226"/>
        <v/>
      </c>
      <c r="UKK1" s="499" t="str">
        <f t="shared" si="226"/>
        <v/>
      </c>
      <c r="UKL1" s="499" t="str">
        <f t="shared" si="226"/>
        <v/>
      </c>
      <c r="UKM1" s="499" t="str">
        <f t="shared" si="226"/>
        <v/>
      </c>
      <c r="UKN1" s="499" t="str">
        <f t="shared" si="226"/>
        <v/>
      </c>
      <c r="UKO1" s="499" t="str">
        <f t="shared" si="226"/>
        <v/>
      </c>
      <c r="UKP1" s="499" t="str">
        <f t="shared" si="226"/>
        <v/>
      </c>
      <c r="UKQ1" s="499" t="str">
        <f t="shared" ref="UKQ1:UNB1" si="227">IF(UKQ13^2*UKQ12=0,
"",
UKQ13^2*UKQ12)</f>
        <v/>
      </c>
      <c r="UKR1" s="499" t="str">
        <f t="shared" si="227"/>
        <v/>
      </c>
      <c r="UKS1" s="499" t="str">
        <f t="shared" si="227"/>
        <v/>
      </c>
      <c r="UKT1" s="499" t="str">
        <f t="shared" si="227"/>
        <v/>
      </c>
      <c r="UKU1" s="499" t="str">
        <f t="shared" si="227"/>
        <v/>
      </c>
      <c r="UKV1" s="499" t="str">
        <f t="shared" si="227"/>
        <v/>
      </c>
      <c r="UKW1" s="499" t="str">
        <f t="shared" si="227"/>
        <v/>
      </c>
      <c r="UKX1" s="499" t="str">
        <f t="shared" si="227"/>
        <v/>
      </c>
      <c r="UKY1" s="499" t="str">
        <f t="shared" si="227"/>
        <v/>
      </c>
      <c r="UKZ1" s="499" t="str">
        <f t="shared" si="227"/>
        <v/>
      </c>
      <c r="ULA1" s="499" t="str">
        <f t="shared" si="227"/>
        <v/>
      </c>
      <c r="ULB1" s="499" t="str">
        <f t="shared" si="227"/>
        <v/>
      </c>
      <c r="ULC1" s="499" t="str">
        <f t="shared" si="227"/>
        <v/>
      </c>
      <c r="ULD1" s="499" t="str">
        <f t="shared" si="227"/>
        <v/>
      </c>
      <c r="ULE1" s="499" t="str">
        <f t="shared" si="227"/>
        <v/>
      </c>
      <c r="ULF1" s="499" t="str">
        <f t="shared" si="227"/>
        <v/>
      </c>
      <c r="ULG1" s="499" t="str">
        <f t="shared" si="227"/>
        <v/>
      </c>
      <c r="ULH1" s="499" t="str">
        <f t="shared" si="227"/>
        <v/>
      </c>
      <c r="ULI1" s="499" t="str">
        <f t="shared" si="227"/>
        <v/>
      </c>
      <c r="ULJ1" s="499" t="str">
        <f t="shared" si="227"/>
        <v/>
      </c>
      <c r="ULK1" s="499" t="str">
        <f t="shared" si="227"/>
        <v/>
      </c>
      <c r="ULL1" s="499" t="str">
        <f t="shared" si="227"/>
        <v/>
      </c>
      <c r="ULM1" s="499" t="str">
        <f t="shared" si="227"/>
        <v/>
      </c>
      <c r="ULN1" s="499" t="str">
        <f t="shared" si="227"/>
        <v/>
      </c>
      <c r="ULO1" s="499" t="str">
        <f t="shared" si="227"/>
        <v/>
      </c>
      <c r="ULP1" s="499" t="str">
        <f t="shared" si="227"/>
        <v/>
      </c>
      <c r="ULQ1" s="499" t="str">
        <f t="shared" si="227"/>
        <v/>
      </c>
      <c r="ULR1" s="499" t="str">
        <f t="shared" si="227"/>
        <v/>
      </c>
      <c r="ULS1" s="499" t="str">
        <f t="shared" si="227"/>
        <v/>
      </c>
      <c r="ULT1" s="499" t="str">
        <f t="shared" si="227"/>
        <v/>
      </c>
      <c r="ULU1" s="499" t="str">
        <f t="shared" si="227"/>
        <v/>
      </c>
      <c r="ULV1" s="499" t="str">
        <f t="shared" si="227"/>
        <v/>
      </c>
      <c r="ULW1" s="499" t="str">
        <f t="shared" si="227"/>
        <v/>
      </c>
      <c r="ULX1" s="499" t="str">
        <f t="shared" si="227"/>
        <v/>
      </c>
      <c r="ULY1" s="499" t="str">
        <f t="shared" si="227"/>
        <v/>
      </c>
      <c r="ULZ1" s="499" t="str">
        <f t="shared" si="227"/>
        <v/>
      </c>
      <c r="UMA1" s="499" t="str">
        <f t="shared" si="227"/>
        <v/>
      </c>
      <c r="UMB1" s="499" t="str">
        <f t="shared" si="227"/>
        <v/>
      </c>
      <c r="UMC1" s="499" t="str">
        <f t="shared" si="227"/>
        <v/>
      </c>
      <c r="UMD1" s="499" t="str">
        <f t="shared" si="227"/>
        <v/>
      </c>
      <c r="UME1" s="499" t="str">
        <f t="shared" si="227"/>
        <v/>
      </c>
      <c r="UMF1" s="499" t="str">
        <f t="shared" si="227"/>
        <v/>
      </c>
      <c r="UMG1" s="499" t="str">
        <f t="shared" si="227"/>
        <v/>
      </c>
      <c r="UMH1" s="499" t="str">
        <f t="shared" si="227"/>
        <v/>
      </c>
      <c r="UMI1" s="499" t="str">
        <f t="shared" si="227"/>
        <v/>
      </c>
      <c r="UMJ1" s="499" t="str">
        <f t="shared" si="227"/>
        <v/>
      </c>
      <c r="UMK1" s="499" t="str">
        <f t="shared" si="227"/>
        <v/>
      </c>
      <c r="UML1" s="499" t="str">
        <f t="shared" si="227"/>
        <v/>
      </c>
      <c r="UMM1" s="499" t="str">
        <f t="shared" si="227"/>
        <v/>
      </c>
      <c r="UMN1" s="499" t="str">
        <f t="shared" si="227"/>
        <v/>
      </c>
      <c r="UMO1" s="499" t="str">
        <f t="shared" si="227"/>
        <v/>
      </c>
      <c r="UMP1" s="499" t="str">
        <f t="shared" si="227"/>
        <v/>
      </c>
      <c r="UMQ1" s="499" t="str">
        <f t="shared" si="227"/>
        <v/>
      </c>
      <c r="UMR1" s="499" t="str">
        <f t="shared" si="227"/>
        <v/>
      </c>
      <c r="UMS1" s="499" t="str">
        <f t="shared" si="227"/>
        <v/>
      </c>
      <c r="UMT1" s="499" t="str">
        <f t="shared" si="227"/>
        <v/>
      </c>
      <c r="UMU1" s="499" t="str">
        <f t="shared" si="227"/>
        <v/>
      </c>
      <c r="UMV1" s="499" t="str">
        <f t="shared" si="227"/>
        <v/>
      </c>
      <c r="UMW1" s="499" t="str">
        <f t="shared" si="227"/>
        <v/>
      </c>
      <c r="UMX1" s="499" t="str">
        <f t="shared" si="227"/>
        <v/>
      </c>
      <c r="UMY1" s="499" t="str">
        <f t="shared" si="227"/>
        <v/>
      </c>
      <c r="UMZ1" s="499" t="str">
        <f t="shared" si="227"/>
        <v/>
      </c>
      <c r="UNA1" s="499" t="str">
        <f t="shared" si="227"/>
        <v/>
      </c>
      <c r="UNB1" s="499" t="str">
        <f t="shared" si="227"/>
        <v/>
      </c>
      <c r="UNC1" s="499" t="str">
        <f t="shared" ref="UNC1:UPN1" si="228">IF(UNC13^2*UNC12=0,
"",
UNC13^2*UNC12)</f>
        <v/>
      </c>
      <c r="UND1" s="499" t="str">
        <f t="shared" si="228"/>
        <v/>
      </c>
      <c r="UNE1" s="499" t="str">
        <f t="shared" si="228"/>
        <v/>
      </c>
      <c r="UNF1" s="499" t="str">
        <f t="shared" si="228"/>
        <v/>
      </c>
      <c r="UNG1" s="499" t="str">
        <f t="shared" si="228"/>
        <v/>
      </c>
      <c r="UNH1" s="499" t="str">
        <f t="shared" si="228"/>
        <v/>
      </c>
      <c r="UNI1" s="499" t="str">
        <f t="shared" si="228"/>
        <v/>
      </c>
      <c r="UNJ1" s="499" t="str">
        <f t="shared" si="228"/>
        <v/>
      </c>
      <c r="UNK1" s="499" t="str">
        <f t="shared" si="228"/>
        <v/>
      </c>
      <c r="UNL1" s="499" t="str">
        <f t="shared" si="228"/>
        <v/>
      </c>
      <c r="UNM1" s="499" t="str">
        <f t="shared" si="228"/>
        <v/>
      </c>
      <c r="UNN1" s="499" t="str">
        <f t="shared" si="228"/>
        <v/>
      </c>
      <c r="UNO1" s="499" t="str">
        <f t="shared" si="228"/>
        <v/>
      </c>
      <c r="UNP1" s="499" t="str">
        <f t="shared" si="228"/>
        <v/>
      </c>
      <c r="UNQ1" s="499" t="str">
        <f t="shared" si="228"/>
        <v/>
      </c>
      <c r="UNR1" s="499" t="str">
        <f t="shared" si="228"/>
        <v/>
      </c>
      <c r="UNS1" s="499" t="str">
        <f t="shared" si="228"/>
        <v/>
      </c>
      <c r="UNT1" s="499" t="str">
        <f t="shared" si="228"/>
        <v/>
      </c>
      <c r="UNU1" s="499" t="str">
        <f t="shared" si="228"/>
        <v/>
      </c>
      <c r="UNV1" s="499" t="str">
        <f t="shared" si="228"/>
        <v/>
      </c>
      <c r="UNW1" s="499" t="str">
        <f t="shared" si="228"/>
        <v/>
      </c>
      <c r="UNX1" s="499" t="str">
        <f t="shared" si="228"/>
        <v/>
      </c>
      <c r="UNY1" s="499" t="str">
        <f t="shared" si="228"/>
        <v/>
      </c>
      <c r="UNZ1" s="499" t="str">
        <f t="shared" si="228"/>
        <v/>
      </c>
      <c r="UOA1" s="499" t="str">
        <f t="shared" si="228"/>
        <v/>
      </c>
      <c r="UOB1" s="499" t="str">
        <f t="shared" si="228"/>
        <v/>
      </c>
      <c r="UOC1" s="499" t="str">
        <f t="shared" si="228"/>
        <v/>
      </c>
      <c r="UOD1" s="499" t="str">
        <f t="shared" si="228"/>
        <v/>
      </c>
      <c r="UOE1" s="499" t="str">
        <f t="shared" si="228"/>
        <v/>
      </c>
      <c r="UOF1" s="499" t="str">
        <f t="shared" si="228"/>
        <v/>
      </c>
      <c r="UOG1" s="499" t="str">
        <f t="shared" si="228"/>
        <v/>
      </c>
      <c r="UOH1" s="499" t="str">
        <f t="shared" si="228"/>
        <v/>
      </c>
      <c r="UOI1" s="499" t="str">
        <f t="shared" si="228"/>
        <v/>
      </c>
      <c r="UOJ1" s="499" t="str">
        <f t="shared" si="228"/>
        <v/>
      </c>
      <c r="UOK1" s="499" t="str">
        <f t="shared" si="228"/>
        <v/>
      </c>
      <c r="UOL1" s="499" t="str">
        <f t="shared" si="228"/>
        <v/>
      </c>
      <c r="UOM1" s="499" t="str">
        <f t="shared" si="228"/>
        <v/>
      </c>
      <c r="UON1" s="499" t="str">
        <f t="shared" si="228"/>
        <v/>
      </c>
      <c r="UOO1" s="499" t="str">
        <f t="shared" si="228"/>
        <v/>
      </c>
      <c r="UOP1" s="499" t="str">
        <f t="shared" si="228"/>
        <v/>
      </c>
      <c r="UOQ1" s="499" t="str">
        <f t="shared" si="228"/>
        <v/>
      </c>
      <c r="UOR1" s="499" t="str">
        <f t="shared" si="228"/>
        <v/>
      </c>
      <c r="UOS1" s="499" t="str">
        <f t="shared" si="228"/>
        <v/>
      </c>
      <c r="UOT1" s="499" t="str">
        <f t="shared" si="228"/>
        <v/>
      </c>
      <c r="UOU1" s="499" t="str">
        <f t="shared" si="228"/>
        <v/>
      </c>
      <c r="UOV1" s="499" t="str">
        <f t="shared" si="228"/>
        <v/>
      </c>
      <c r="UOW1" s="499" t="str">
        <f t="shared" si="228"/>
        <v/>
      </c>
      <c r="UOX1" s="499" t="str">
        <f t="shared" si="228"/>
        <v/>
      </c>
      <c r="UOY1" s="499" t="str">
        <f t="shared" si="228"/>
        <v/>
      </c>
      <c r="UOZ1" s="499" t="str">
        <f t="shared" si="228"/>
        <v/>
      </c>
      <c r="UPA1" s="499" t="str">
        <f t="shared" si="228"/>
        <v/>
      </c>
      <c r="UPB1" s="499" t="str">
        <f t="shared" si="228"/>
        <v/>
      </c>
      <c r="UPC1" s="499" t="str">
        <f t="shared" si="228"/>
        <v/>
      </c>
      <c r="UPD1" s="499" t="str">
        <f t="shared" si="228"/>
        <v/>
      </c>
      <c r="UPE1" s="499" t="str">
        <f t="shared" si="228"/>
        <v/>
      </c>
      <c r="UPF1" s="499" t="str">
        <f t="shared" si="228"/>
        <v/>
      </c>
      <c r="UPG1" s="499" t="str">
        <f t="shared" si="228"/>
        <v/>
      </c>
      <c r="UPH1" s="499" t="str">
        <f t="shared" si="228"/>
        <v/>
      </c>
      <c r="UPI1" s="499" t="str">
        <f t="shared" si="228"/>
        <v/>
      </c>
      <c r="UPJ1" s="499" t="str">
        <f t="shared" si="228"/>
        <v/>
      </c>
      <c r="UPK1" s="499" t="str">
        <f t="shared" si="228"/>
        <v/>
      </c>
      <c r="UPL1" s="499" t="str">
        <f t="shared" si="228"/>
        <v/>
      </c>
      <c r="UPM1" s="499" t="str">
        <f t="shared" si="228"/>
        <v/>
      </c>
      <c r="UPN1" s="499" t="str">
        <f t="shared" si="228"/>
        <v/>
      </c>
      <c r="UPO1" s="499" t="str">
        <f t="shared" ref="UPO1:URZ1" si="229">IF(UPO13^2*UPO12=0,
"",
UPO13^2*UPO12)</f>
        <v/>
      </c>
      <c r="UPP1" s="499" t="str">
        <f t="shared" si="229"/>
        <v/>
      </c>
      <c r="UPQ1" s="499" t="str">
        <f t="shared" si="229"/>
        <v/>
      </c>
      <c r="UPR1" s="499" t="str">
        <f t="shared" si="229"/>
        <v/>
      </c>
      <c r="UPS1" s="499" t="str">
        <f t="shared" si="229"/>
        <v/>
      </c>
      <c r="UPT1" s="499" t="str">
        <f t="shared" si="229"/>
        <v/>
      </c>
      <c r="UPU1" s="499" t="str">
        <f t="shared" si="229"/>
        <v/>
      </c>
      <c r="UPV1" s="499" t="str">
        <f t="shared" si="229"/>
        <v/>
      </c>
      <c r="UPW1" s="499" t="str">
        <f t="shared" si="229"/>
        <v/>
      </c>
      <c r="UPX1" s="499" t="str">
        <f t="shared" si="229"/>
        <v/>
      </c>
      <c r="UPY1" s="499" t="str">
        <f t="shared" si="229"/>
        <v/>
      </c>
      <c r="UPZ1" s="499" t="str">
        <f t="shared" si="229"/>
        <v/>
      </c>
      <c r="UQA1" s="499" t="str">
        <f t="shared" si="229"/>
        <v/>
      </c>
      <c r="UQB1" s="499" t="str">
        <f t="shared" si="229"/>
        <v/>
      </c>
      <c r="UQC1" s="499" t="str">
        <f t="shared" si="229"/>
        <v/>
      </c>
      <c r="UQD1" s="499" t="str">
        <f t="shared" si="229"/>
        <v/>
      </c>
      <c r="UQE1" s="499" t="str">
        <f t="shared" si="229"/>
        <v/>
      </c>
      <c r="UQF1" s="499" t="str">
        <f t="shared" si="229"/>
        <v/>
      </c>
      <c r="UQG1" s="499" t="str">
        <f t="shared" si="229"/>
        <v/>
      </c>
      <c r="UQH1" s="499" t="str">
        <f t="shared" si="229"/>
        <v/>
      </c>
      <c r="UQI1" s="499" t="str">
        <f t="shared" si="229"/>
        <v/>
      </c>
      <c r="UQJ1" s="499" t="str">
        <f t="shared" si="229"/>
        <v/>
      </c>
      <c r="UQK1" s="499" t="str">
        <f t="shared" si="229"/>
        <v/>
      </c>
      <c r="UQL1" s="499" t="str">
        <f t="shared" si="229"/>
        <v/>
      </c>
      <c r="UQM1" s="499" t="str">
        <f t="shared" si="229"/>
        <v/>
      </c>
      <c r="UQN1" s="499" t="str">
        <f t="shared" si="229"/>
        <v/>
      </c>
      <c r="UQO1" s="499" t="str">
        <f t="shared" si="229"/>
        <v/>
      </c>
      <c r="UQP1" s="499" t="str">
        <f t="shared" si="229"/>
        <v/>
      </c>
      <c r="UQQ1" s="499" t="str">
        <f t="shared" si="229"/>
        <v/>
      </c>
      <c r="UQR1" s="499" t="str">
        <f t="shared" si="229"/>
        <v/>
      </c>
      <c r="UQS1" s="499" t="str">
        <f t="shared" si="229"/>
        <v/>
      </c>
      <c r="UQT1" s="499" t="str">
        <f t="shared" si="229"/>
        <v/>
      </c>
      <c r="UQU1" s="499" t="str">
        <f t="shared" si="229"/>
        <v/>
      </c>
      <c r="UQV1" s="499" t="str">
        <f t="shared" si="229"/>
        <v/>
      </c>
      <c r="UQW1" s="499" t="str">
        <f t="shared" si="229"/>
        <v/>
      </c>
      <c r="UQX1" s="499" t="str">
        <f t="shared" si="229"/>
        <v/>
      </c>
      <c r="UQY1" s="499" t="str">
        <f t="shared" si="229"/>
        <v/>
      </c>
      <c r="UQZ1" s="499" t="str">
        <f t="shared" si="229"/>
        <v/>
      </c>
      <c r="URA1" s="499" t="str">
        <f t="shared" si="229"/>
        <v/>
      </c>
      <c r="URB1" s="499" t="str">
        <f t="shared" si="229"/>
        <v/>
      </c>
      <c r="URC1" s="499" t="str">
        <f t="shared" si="229"/>
        <v/>
      </c>
      <c r="URD1" s="499" t="str">
        <f t="shared" si="229"/>
        <v/>
      </c>
      <c r="URE1" s="499" t="str">
        <f t="shared" si="229"/>
        <v/>
      </c>
      <c r="URF1" s="499" t="str">
        <f t="shared" si="229"/>
        <v/>
      </c>
      <c r="URG1" s="499" t="str">
        <f t="shared" si="229"/>
        <v/>
      </c>
      <c r="URH1" s="499" t="str">
        <f t="shared" si="229"/>
        <v/>
      </c>
      <c r="URI1" s="499" t="str">
        <f t="shared" si="229"/>
        <v/>
      </c>
      <c r="URJ1" s="499" t="str">
        <f t="shared" si="229"/>
        <v/>
      </c>
      <c r="URK1" s="499" t="str">
        <f t="shared" si="229"/>
        <v/>
      </c>
      <c r="URL1" s="499" t="str">
        <f t="shared" si="229"/>
        <v/>
      </c>
      <c r="URM1" s="499" t="str">
        <f t="shared" si="229"/>
        <v/>
      </c>
      <c r="URN1" s="499" t="str">
        <f t="shared" si="229"/>
        <v/>
      </c>
      <c r="URO1" s="499" t="str">
        <f t="shared" si="229"/>
        <v/>
      </c>
      <c r="URP1" s="499" t="str">
        <f t="shared" si="229"/>
        <v/>
      </c>
      <c r="URQ1" s="499" t="str">
        <f t="shared" si="229"/>
        <v/>
      </c>
      <c r="URR1" s="499" t="str">
        <f t="shared" si="229"/>
        <v/>
      </c>
      <c r="URS1" s="499" t="str">
        <f t="shared" si="229"/>
        <v/>
      </c>
      <c r="URT1" s="499" t="str">
        <f t="shared" si="229"/>
        <v/>
      </c>
      <c r="URU1" s="499" t="str">
        <f t="shared" si="229"/>
        <v/>
      </c>
      <c r="URV1" s="499" t="str">
        <f t="shared" si="229"/>
        <v/>
      </c>
      <c r="URW1" s="499" t="str">
        <f t="shared" si="229"/>
        <v/>
      </c>
      <c r="URX1" s="499" t="str">
        <f t="shared" si="229"/>
        <v/>
      </c>
      <c r="URY1" s="499" t="str">
        <f t="shared" si="229"/>
        <v/>
      </c>
      <c r="URZ1" s="499" t="str">
        <f t="shared" si="229"/>
        <v/>
      </c>
      <c r="USA1" s="499" t="str">
        <f t="shared" ref="USA1:UUL1" si="230">IF(USA13^2*USA12=0,
"",
USA13^2*USA12)</f>
        <v/>
      </c>
      <c r="USB1" s="499" t="str">
        <f t="shared" si="230"/>
        <v/>
      </c>
      <c r="USC1" s="499" t="str">
        <f t="shared" si="230"/>
        <v/>
      </c>
      <c r="USD1" s="499" t="str">
        <f t="shared" si="230"/>
        <v/>
      </c>
      <c r="USE1" s="499" t="str">
        <f t="shared" si="230"/>
        <v/>
      </c>
      <c r="USF1" s="499" t="str">
        <f t="shared" si="230"/>
        <v/>
      </c>
      <c r="USG1" s="499" t="str">
        <f t="shared" si="230"/>
        <v/>
      </c>
      <c r="USH1" s="499" t="str">
        <f t="shared" si="230"/>
        <v/>
      </c>
      <c r="USI1" s="499" t="str">
        <f t="shared" si="230"/>
        <v/>
      </c>
      <c r="USJ1" s="499" t="str">
        <f t="shared" si="230"/>
        <v/>
      </c>
      <c r="USK1" s="499" t="str">
        <f t="shared" si="230"/>
        <v/>
      </c>
      <c r="USL1" s="499" t="str">
        <f t="shared" si="230"/>
        <v/>
      </c>
      <c r="USM1" s="499" t="str">
        <f t="shared" si="230"/>
        <v/>
      </c>
      <c r="USN1" s="499" t="str">
        <f t="shared" si="230"/>
        <v/>
      </c>
      <c r="USO1" s="499" t="str">
        <f t="shared" si="230"/>
        <v/>
      </c>
      <c r="USP1" s="499" t="str">
        <f t="shared" si="230"/>
        <v/>
      </c>
      <c r="USQ1" s="499" t="str">
        <f t="shared" si="230"/>
        <v/>
      </c>
      <c r="USR1" s="499" t="str">
        <f t="shared" si="230"/>
        <v/>
      </c>
      <c r="USS1" s="499" t="str">
        <f t="shared" si="230"/>
        <v/>
      </c>
      <c r="UST1" s="499" t="str">
        <f t="shared" si="230"/>
        <v/>
      </c>
      <c r="USU1" s="499" t="str">
        <f t="shared" si="230"/>
        <v/>
      </c>
      <c r="USV1" s="499" t="str">
        <f t="shared" si="230"/>
        <v/>
      </c>
      <c r="USW1" s="499" t="str">
        <f t="shared" si="230"/>
        <v/>
      </c>
      <c r="USX1" s="499" t="str">
        <f t="shared" si="230"/>
        <v/>
      </c>
      <c r="USY1" s="499" t="str">
        <f t="shared" si="230"/>
        <v/>
      </c>
      <c r="USZ1" s="499" t="str">
        <f t="shared" si="230"/>
        <v/>
      </c>
      <c r="UTA1" s="499" t="str">
        <f t="shared" si="230"/>
        <v/>
      </c>
      <c r="UTB1" s="499" t="str">
        <f t="shared" si="230"/>
        <v/>
      </c>
      <c r="UTC1" s="499" t="str">
        <f t="shared" si="230"/>
        <v/>
      </c>
      <c r="UTD1" s="499" t="str">
        <f t="shared" si="230"/>
        <v/>
      </c>
      <c r="UTE1" s="499" t="str">
        <f t="shared" si="230"/>
        <v/>
      </c>
      <c r="UTF1" s="499" t="str">
        <f t="shared" si="230"/>
        <v/>
      </c>
      <c r="UTG1" s="499" t="str">
        <f t="shared" si="230"/>
        <v/>
      </c>
      <c r="UTH1" s="499" t="str">
        <f t="shared" si="230"/>
        <v/>
      </c>
      <c r="UTI1" s="499" t="str">
        <f t="shared" si="230"/>
        <v/>
      </c>
      <c r="UTJ1" s="499" t="str">
        <f t="shared" si="230"/>
        <v/>
      </c>
      <c r="UTK1" s="499" t="str">
        <f t="shared" si="230"/>
        <v/>
      </c>
      <c r="UTL1" s="499" t="str">
        <f t="shared" si="230"/>
        <v/>
      </c>
      <c r="UTM1" s="499" t="str">
        <f t="shared" si="230"/>
        <v/>
      </c>
      <c r="UTN1" s="499" t="str">
        <f t="shared" si="230"/>
        <v/>
      </c>
      <c r="UTO1" s="499" t="str">
        <f t="shared" si="230"/>
        <v/>
      </c>
      <c r="UTP1" s="499" t="str">
        <f t="shared" si="230"/>
        <v/>
      </c>
      <c r="UTQ1" s="499" t="str">
        <f t="shared" si="230"/>
        <v/>
      </c>
      <c r="UTR1" s="499" t="str">
        <f t="shared" si="230"/>
        <v/>
      </c>
      <c r="UTS1" s="499" t="str">
        <f t="shared" si="230"/>
        <v/>
      </c>
      <c r="UTT1" s="499" t="str">
        <f t="shared" si="230"/>
        <v/>
      </c>
      <c r="UTU1" s="499" t="str">
        <f t="shared" si="230"/>
        <v/>
      </c>
      <c r="UTV1" s="499" t="str">
        <f t="shared" si="230"/>
        <v/>
      </c>
      <c r="UTW1" s="499" t="str">
        <f t="shared" si="230"/>
        <v/>
      </c>
      <c r="UTX1" s="499" t="str">
        <f t="shared" si="230"/>
        <v/>
      </c>
      <c r="UTY1" s="499" t="str">
        <f t="shared" si="230"/>
        <v/>
      </c>
      <c r="UTZ1" s="499" t="str">
        <f t="shared" si="230"/>
        <v/>
      </c>
      <c r="UUA1" s="499" t="str">
        <f t="shared" si="230"/>
        <v/>
      </c>
      <c r="UUB1" s="499" t="str">
        <f t="shared" si="230"/>
        <v/>
      </c>
      <c r="UUC1" s="499" t="str">
        <f t="shared" si="230"/>
        <v/>
      </c>
      <c r="UUD1" s="499" t="str">
        <f t="shared" si="230"/>
        <v/>
      </c>
      <c r="UUE1" s="499" t="str">
        <f t="shared" si="230"/>
        <v/>
      </c>
      <c r="UUF1" s="499" t="str">
        <f t="shared" si="230"/>
        <v/>
      </c>
      <c r="UUG1" s="499" t="str">
        <f t="shared" si="230"/>
        <v/>
      </c>
      <c r="UUH1" s="499" t="str">
        <f t="shared" si="230"/>
        <v/>
      </c>
      <c r="UUI1" s="499" t="str">
        <f t="shared" si="230"/>
        <v/>
      </c>
      <c r="UUJ1" s="499" t="str">
        <f t="shared" si="230"/>
        <v/>
      </c>
      <c r="UUK1" s="499" t="str">
        <f t="shared" si="230"/>
        <v/>
      </c>
      <c r="UUL1" s="499" t="str">
        <f t="shared" si="230"/>
        <v/>
      </c>
      <c r="UUM1" s="499" t="str">
        <f t="shared" ref="UUM1:UWX1" si="231">IF(UUM13^2*UUM12=0,
"",
UUM13^2*UUM12)</f>
        <v/>
      </c>
      <c r="UUN1" s="499" t="str">
        <f t="shared" si="231"/>
        <v/>
      </c>
      <c r="UUO1" s="499" t="str">
        <f t="shared" si="231"/>
        <v/>
      </c>
      <c r="UUP1" s="499" t="str">
        <f t="shared" si="231"/>
        <v/>
      </c>
      <c r="UUQ1" s="499" t="str">
        <f t="shared" si="231"/>
        <v/>
      </c>
      <c r="UUR1" s="499" t="str">
        <f t="shared" si="231"/>
        <v/>
      </c>
      <c r="UUS1" s="499" t="str">
        <f t="shared" si="231"/>
        <v/>
      </c>
      <c r="UUT1" s="499" t="str">
        <f t="shared" si="231"/>
        <v/>
      </c>
      <c r="UUU1" s="499" t="str">
        <f t="shared" si="231"/>
        <v/>
      </c>
      <c r="UUV1" s="499" t="str">
        <f t="shared" si="231"/>
        <v/>
      </c>
      <c r="UUW1" s="499" t="str">
        <f t="shared" si="231"/>
        <v/>
      </c>
      <c r="UUX1" s="499" t="str">
        <f t="shared" si="231"/>
        <v/>
      </c>
      <c r="UUY1" s="499" t="str">
        <f t="shared" si="231"/>
        <v/>
      </c>
      <c r="UUZ1" s="499" t="str">
        <f t="shared" si="231"/>
        <v/>
      </c>
      <c r="UVA1" s="499" t="str">
        <f t="shared" si="231"/>
        <v/>
      </c>
      <c r="UVB1" s="499" t="str">
        <f t="shared" si="231"/>
        <v/>
      </c>
      <c r="UVC1" s="499" t="str">
        <f t="shared" si="231"/>
        <v/>
      </c>
      <c r="UVD1" s="499" t="str">
        <f t="shared" si="231"/>
        <v/>
      </c>
      <c r="UVE1" s="499" t="str">
        <f t="shared" si="231"/>
        <v/>
      </c>
      <c r="UVF1" s="499" t="str">
        <f t="shared" si="231"/>
        <v/>
      </c>
      <c r="UVG1" s="499" t="str">
        <f t="shared" si="231"/>
        <v/>
      </c>
      <c r="UVH1" s="499" t="str">
        <f t="shared" si="231"/>
        <v/>
      </c>
      <c r="UVI1" s="499" t="str">
        <f t="shared" si="231"/>
        <v/>
      </c>
      <c r="UVJ1" s="499" t="str">
        <f t="shared" si="231"/>
        <v/>
      </c>
      <c r="UVK1" s="499" t="str">
        <f t="shared" si="231"/>
        <v/>
      </c>
      <c r="UVL1" s="499" t="str">
        <f t="shared" si="231"/>
        <v/>
      </c>
      <c r="UVM1" s="499" t="str">
        <f t="shared" si="231"/>
        <v/>
      </c>
      <c r="UVN1" s="499" t="str">
        <f t="shared" si="231"/>
        <v/>
      </c>
      <c r="UVO1" s="499" t="str">
        <f t="shared" si="231"/>
        <v/>
      </c>
      <c r="UVP1" s="499" t="str">
        <f t="shared" si="231"/>
        <v/>
      </c>
      <c r="UVQ1" s="499" t="str">
        <f t="shared" si="231"/>
        <v/>
      </c>
      <c r="UVR1" s="499" t="str">
        <f t="shared" si="231"/>
        <v/>
      </c>
      <c r="UVS1" s="499" t="str">
        <f t="shared" si="231"/>
        <v/>
      </c>
      <c r="UVT1" s="499" t="str">
        <f t="shared" si="231"/>
        <v/>
      </c>
      <c r="UVU1" s="499" t="str">
        <f t="shared" si="231"/>
        <v/>
      </c>
      <c r="UVV1" s="499" t="str">
        <f t="shared" si="231"/>
        <v/>
      </c>
      <c r="UVW1" s="499" t="str">
        <f t="shared" si="231"/>
        <v/>
      </c>
      <c r="UVX1" s="499" t="str">
        <f t="shared" si="231"/>
        <v/>
      </c>
      <c r="UVY1" s="499" t="str">
        <f t="shared" si="231"/>
        <v/>
      </c>
      <c r="UVZ1" s="499" t="str">
        <f t="shared" si="231"/>
        <v/>
      </c>
      <c r="UWA1" s="499" t="str">
        <f t="shared" si="231"/>
        <v/>
      </c>
      <c r="UWB1" s="499" t="str">
        <f t="shared" si="231"/>
        <v/>
      </c>
      <c r="UWC1" s="499" t="str">
        <f t="shared" si="231"/>
        <v/>
      </c>
      <c r="UWD1" s="499" t="str">
        <f t="shared" si="231"/>
        <v/>
      </c>
      <c r="UWE1" s="499" t="str">
        <f t="shared" si="231"/>
        <v/>
      </c>
      <c r="UWF1" s="499" t="str">
        <f t="shared" si="231"/>
        <v/>
      </c>
      <c r="UWG1" s="499" t="str">
        <f t="shared" si="231"/>
        <v/>
      </c>
      <c r="UWH1" s="499" t="str">
        <f t="shared" si="231"/>
        <v/>
      </c>
      <c r="UWI1" s="499" t="str">
        <f t="shared" si="231"/>
        <v/>
      </c>
      <c r="UWJ1" s="499" t="str">
        <f t="shared" si="231"/>
        <v/>
      </c>
      <c r="UWK1" s="499" t="str">
        <f t="shared" si="231"/>
        <v/>
      </c>
      <c r="UWL1" s="499" t="str">
        <f t="shared" si="231"/>
        <v/>
      </c>
      <c r="UWM1" s="499" t="str">
        <f t="shared" si="231"/>
        <v/>
      </c>
      <c r="UWN1" s="499" t="str">
        <f t="shared" si="231"/>
        <v/>
      </c>
      <c r="UWO1" s="499" t="str">
        <f t="shared" si="231"/>
        <v/>
      </c>
      <c r="UWP1" s="499" t="str">
        <f t="shared" si="231"/>
        <v/>
      </c>
      <c r="UWQ1" s="499" t="str">
        <f t="shared" si="231"/>
        <v/>
      </c>
      <c r="UWR1" s="499" t="str">
        <f t="shared" si="231"/>
        <v/>
      </c>
      <c r="UWS1" s="499" t="str">
        <f t="shared" si="231"/>
        <v/>
      </c>
      <c r="UWT1" s="499" t="str">
        <f t="shared" si="231"/>
        <v/>
      </c>
      <c r="UWU1" s="499" t="str">
        <f t="shared" si="231"/>
        <v/>
      </c>
      <c r="UWV1" s="499" t="str">
        <f t="shared" si="231"/>
        <v/>
      </c>
      <c r="UWW1" s="499" t="str">
        <f t="shared" si="231"/>
        <v/>
      </c>
      <c r="UWX1" s="499" t="str">
        <f t="shared" si="231"/>
        <v/>
      </c>
      <c r="UWY1" s="499" t="str">
        <f t="shared" ref="UWY1:UZJ1" si="232">IF(UWY13^2*UWY12=0,
"",
UWY13^2*UWY12)</f>
        <v/>
      </c>
      <c r="UWZ1" s="499" t="str">
        <f t="shared" si="232"/>
        <v/>
      </c>
      <c r="UXA1" s="499" t="str">
        <f t="shared" si="232"/>
        <v/>
      </c>
      <c r="UXB1" s="499" t="str">
        <f t="shared" si="232"/>
        <v/>
      </c>
      <c r="UXC1" s="499" t="str">
        <f t="shared" si="232"/>
        <v/>
      </c>
      <c r="UXD1" s="499" t="str">
        <f t="shared" si="232"/>
        <v/>
      </c>
      <c r="UXE1" s="499" t="str">
        <f t="shared" si="232"/>
        <v/>
      </c>
      <c r="UXF1" s="499" t="str">
        <f t="shared" si="232"/>
        <v/>
      </c>
      <c r="UXG1" s="499" t="str">
        <f t="shared" si="232"/>
        <v/>
      </c>
      <c r="UXH1" s="499" t="str">
        <f t="shared" si="232"/>
        <v/>
      </c>
      <c r="UXI1" s="499" t="str">
        <f t="shared" si="232"/>
        <v/>
      </c>
      <c r="UXJ1" s="499" t="str">
        <f t="shared" si="232"/>
        <v/>
      </c>
      <c r="UXK1" s="499" t="str">
        <f t="shared" si="232"/>
        <v/>
      </c>
      <c r="UXL1" s="499" t="str">
        <f t="shared" si="232"/>
        <v/>
      </c>
      <c r="UXM1" s="499" t="str">
        <f t="shared" si="232"/>
        <v/>
      </c>
      <c r="UXN1" s="499" t="str">
        <f t="shared" si="232"/>
        <v/>
      </c>
      <c r="UXO1" s="499" t="str">
        <f t="shared" si="232"/>
        <v/>
      </c>
      <c r="UXP1" s="499" t="str">
        <f t="shared" si="232"/>
        <v/>
      </c>
      <c r="UXQ1" s="499" t="str">
        <f t="shared" si="232"/>
        <v/>
      </c>
      <c r="UXR1" s="499" t="str">
        <f t="shared" si="232"/>
        <v/>
      </c>
      <c r="UXS1" s="499" t="str">
        <f t="shared" si="232"/>
        <v/>
      </c>
      <c r="UXT1" s="499" t="str">
        <f t="shared" si="232"/>
        <v/>
      </c>
      <c r="UXU1" s="499" t="str">
        <f t="shared" si="232"/>
        <v/>
      </c>
      <c r="UXV1" s="499" t="str">
        <f t="shared" si="232"/>
        <v/>
      </c>
      <c r="UXW1" s="499" t="str">
        <f t="shared" si="232"/>
        <v/>
      </c>
      <c r="UXX1" s="499" t="str">
        <f t="shared" si="232"/>
        <v/>
      </c>
      <c r="UXY1" s="499" t="str">
        <f t="shared" si="232"/>
        <v/>
      </c>
      <c r="UXZ1" s="499" t="str">
        <f t="shared" si="232"/>
        <v/>
      </c>
      <c r="UYA1" s="499" t="str">
        <f t="shared" si="232"/>
        <v/>
      </c>
      <c r="UYB1" s="499" t="str">
        <f t="shared" si="232"/>
        <v/>
      </c>
      <c r="UYC1" s="499" t="str">
        <f t="shared" si="232"/>
        <v/>
      </c>
      <c r="UYD1" s="499" t="str">
        <f t="shared" si="232"/>
        <v/>
      </c>
      <c r="UYE1" s="499" t="str">
        <f t="shared" si="232"/>
        <v/>
      </c>
      <c r="UYF1" s="499" t="str">
        <f t="shared" si="232"/>
        <v/>
      </c>
      <c r="UYG1" s="499" t="str">
        <f t="shared" si="232"/>
        <v/>
      </c>
      <c r="UYH1" s="499" t="str">
        <f t="shared" si="232"/>
        <v/>
      </c>
      <c r="UYI1" s="499" t="str">
        <f t="shared" si="232"/>
        <v/>
      </c>
      <c r="UYJ1" s="499" t="str">
        <f t="shared" si="232"/>
        <v/>
      </c>
      <c r="UYK1" s="499" t="str">
        <f t="shared" si="232"/>
        <v/>
      </c>
      <c r="UYL1" s="499" t="str">
        <f t="shared" si="232"/>
        <v/>
      </c>
      <c r="UYM1" s="499" t="str">
        <f t="shared" si="232"/>
        <v/>
      </c>
      <c r="UYN1" s="499" t="str">
        <f t="shared" si="232"/>
        <v/>
      </c>
      <c r="UYO1" s="499" t="str">
        <f t="shared" si="232"/>
        <v/>
      </c>
      <c r="UYP1" s="499" t="str">
        <f t="shared" si="232"/>
        <v/>
      </c>
      <c r="UYQ1" s="499" t="str">
        <f t="shared" si="232"/>
        <v/>
      </c>
      <c r="UYR1" s="499" t="str">
        <f t="shared" si="232"/>
        <v/>
      </c>
      <c r="UYS1" s="499" t="str">
        <f t="shared" si="232"/>
        <v/>
      </c>
      <c r="UYT1" s="499" t="str">
        <f t="shared" si="232"/>
        <v/>
      </c>
      <c r="UYU1" s="499" t="str">
        <f t="shared" si="232"/>
        <v/>
      </c>
      <c r="UYV1" s="499" t="str">
        <f t="shared" si="232"/>
        <v/>
      </c>
      <c r="UYW1" s="499" t="str">
        <f t="shared" si="232"/>
        <v/>
      </c>
      <c r="UYX1" s="499" t="str">
        <f t="shared" si="232"/>
        <v/>
      </c>
      <c r="UYY1" s="499" t="str">
        <f t="shared" si="232"/>
        <v/>
      </c>
      <c r="UYZ1" s="499" t="str">
        <f t="shared" si="232"/>
        <v/>
      </c>
      <c r="UZA1" s="499" t="str">
        <f t="shared" si="232"/>
        <v/>
      </c>
      <c r="UZB1" s="499" t="str">
        <f t="shared" si="232"/>
        <v/>
      </c>
      <c r="UZC1" s="499" t="str">
        <f t="shared" si="232"/>
        <v/>
      </c>
      <c r="UZD1" s="499" t="str">
        <f t="shared" si="232"/>
        <v/>
      </c>
      <c r="UZE1" s="499" t="str">
        <f t="shared" si="232"/>
        <v/>
      </c>
      <c r="UZF1" s="499" t="str">
        <f t="shared" si="232"/>
        <v/>
      </c>
      <c r="UZG1" s="499" t="str">
        <f t="shared" si="232"/>
        <v/>
      </c>
      <c r="UZH1" s="499" t="str">
        <f t="shared" si="232"/>
        <v/>
      </c>
      <c r="UZI1" s="499" t="str">
        <f t="shared" si="232"/>
        <v/>
      </c>
      <c r="UZJ1" s="499" t="str">
        <f t="shared" si="232"/>
        <v/>
      </c>
      <c r="UZK1" s="499" t="str">
        <f t="shared" ref="UZK1:VBV1" si="233">IF(UZK13^2*UZK12=0,
"",
UZK13^2*UZK12)</f>
        <v/>
      </c>
      <c r="UZL1" s="499" t="str">
        <f t="shared" si="233"/>
        <v/>
      </c>
      <c r="UZM1" s="499" t="str">
        <f t="shared" si="233"/>
        <v/>
      </c>
      <c r="UZN1" s="499" t="str">
        <f t="shared" si="233"/>
        <v/>
      </c>
      <c r="UZO1" s="499" t="str">
        <f t="shared" si="233"/>
        <v/>
      </c>
      <c r="UZP1" s="499" t="str">
        <f t="shared" si="233"/>
        <v/>
      </c>
      <c r="UZQ1" s="499" t="str">
        <f t="shared" si="233"/>
        <v/>
      </c>
      <c r="UZR1" s="499" t="str">
        <f t="shared" si="233"/>
        <v/>
      </c>
      <c r="UZS1" s="499" t="str">
        <f t="shared" si="233"/>
        <v/>
      </c>
      <c r="UZT1" s="499" t="str">
        <f t="shared" si="233"/>
        <v/>
      </c>
      <c r="UZU1" s="499" t="str">
        <f t="shared" si="233"/>
        <v/>
      </c>
      <c r="UZV1" s="499" t="str">
        <f t="shared" si="233"/>
        <v/>
      </c>
      <c r="UZW1" s="499" t="str">
        <f t="shared" si="233"/>
        <v/>
      </c>
      <c r="UZX1" s="499" t="str">
        <f t="shared" si="233"/>
        <v/>
      </c>
      <c r="UZY1" s="499" t="str">
        <f t="shared" si="233"/>
        <v/>
      </c>
      <c r="UZZ1" s="499" t="str">
        <f t="shared" si="233"/>
        <v/>
      </c>
      <c r="VAA1" s="499" t="str">
        <f t="shared" si="233"/>
        <v/>
      </c>
      <c r="VAB1" s="499" t="str">
        <f t="shared" si="233"/>
        <v/>
      </c>
      <c r="VAC1" s="499" t="str">
        <f t="shared" si="233"/>
        <v/>
      </c>
      <c r="VAD1" s="499" t="str">
        <f t="shared" si="233"/>
        <v/>
      </c>
      <c r="VAE1" s="499" t="str">
        <f t="shared" si="233"/>
        <v/>
      </c>
      <c r="VAF1" s="499" t="str">
        <f t="shared" si="233"/>
        <v/>
      </c>
      <c r="VAG1" s="499" t="str">
        <f t="shared" si="233"/>
        <v/>
      </c>
      <c r="VAH1" s="499" t="str">
        <f t="shared" si="233"/>
        <v/>
      </c>
      <c r="VAI1" s="499" t="str">
        <f t="shared" si="233"/>
        <v/>
      </c>
      <c r="VAJ1" s="499" t="str">
        <f t="shared" si="233"/>
        <v/>
      </c>
      <c r="VAK1" s="499" t="str">
        <f t="shared" si="233"/>
        <v/>
      </c>
      <c r="VAL1" s="499" t="str">
        <f t="shared" si="233"/>
        <v/>
      </c>
      <c r="VAM1" s="499" t="str">
        <f t="shared" si="233"/>
        <v/>
      </c>
      <c r="VAN1" s="499" t="str">
        <f t="shared" si="233"/>
        <v/>
      </c>
      <c r="VAO1" s="499" t="str">
        <f t="shared" si="233"/>
        <v/>
      </c>
      <c r="VAP1" s="499" t="str">
        <f t="shared" si="233"/>
        <v/>
      </c>
      <c r="VAQ1" s="499" t="str">
        <f t="shared" si="233"/>
        <v/>
      </c>
      <c r="VAR1" s="499" t="str">
        <f t="shared" si="233"/>
        <v/>
      </c>
      <c r="VAS1" s="499" t="str">
        <f t="shared" si="233"/>
        <v/>
      </c>
      <c r="VAT1" s="499" t="str">
        <f t="shared" si="233"/>
        <v/>
      </c>
      <c r="VAU1" s="499" t="str">
        <f t="shared" si="233"/>
        <v/>
      </c>
      <c r="VAV1" s="499" t="str">
        <f t="shared" si="233"/>
        <v/>
      </c>
      <c r="VAW1" s="499" t="str">
        <f t="shared" si="233"/>
        <v/>
      </c>
      <c r="VAX1" s="499" t="str">
        <f t="shared" si="233"/>
        <v/>
      </c>
      <c r="VAY1" s="499" t="str">
        <f t="shared" si="233"/>
        <v/>
      </c>
      <c r="VAZ1" s="499" t="str">
        <f t="shared" si="233"/>
        <v/>
      </c>
      <c r="VBA1" s="499" t="str">
        <f t="shared" si="233"/>
        <v/>
      </c>
      <c r="VBB1" s="499" t="str">
        <f t="shared" si="233"/>
        <v/>
      </c>
      <c r="VBC1" s="499" t="str">
        <f t="shared" si="233"/>
        <v/>
      </c>
      <c r="VBD1" s="499" t="str">
        <f t="shared" si="233"/>
        <v/>
      </c>
      <c r="VBE1" s="499" t="str">
        <f t="shared" si="233"/>
        <v/>
      </c>
      <c r="VBF1" s="499" t="str">
        <f t="shared" si="233"/>
        <v/>
      </c>
      <c r="VBG1" s="499" t="str">
        <f t="shared" si="233"/>
        <v/>
      </c>
      <c r="VBH1" s="499" t="str">
        <f t="shared" si="233"/>
        <v/>
      </c>
      <c r="VBI1" s="499" t="str">
        <f t="shared" si="233"/>
        <v/>
      </c>
      <c r="VBJ1" s="499" t="str">
        <f t="shared" si="233"/>
        <v/>
      </c>
      <c r="VBK1" s="499" t="str">
        <f t="shared" si="233"/>
        <v/>
      </c>
      <c r="VBL1" s="499" t="str">
        <f t="shared" si="233"/>
        <v/>
      </c>
      <c r="VBM1" s="499" t="str">
        <f t="shared" si="233"/>
        <v/>
      </c>
      <c r="VBN1" s="499" t="str">
        <f t="shared" si="233"/>
        <v/>
      </c>
      <c r="VBO1" s="499" t="str">
        <f t="shared" si="233"/>
        <v/>
      </c>
      <c r="VBP1" s="499" t="str">
        <f t="shared" si="233"/>
        <v/>
      </c>
      <c r="VBQ1" s="499" t="str">
        <f t="shared" si="233"/>
        <v/>
      </c>
      <c r="VBR1" s="499" t="str">
        <f t="shared" si="233"/>
        <v/>
      </c>
      <c r="VBS1" s="499" t="str">
        <f t="shared" si="233"/>
        <v/>
      </c>
      <c r="VBT1" s="499" t="str">
        <f t="shared" si="233"/>
        <v/>
      </c>
      <c r="VBU1" s="499" t="str">
        <f t="shared" si="233"/>
        <v/>
      </c>
      <c r="VBV1" s="499" t="str">
        <f t="shared" si="233"/>
        <v/>
      </c>
      <c r="VBW1" s="499" t="str">
        <f t="shared" ref="VBW1:VEH1" si="234">IF(VBW13^2*VBW12=0,
"",
VBW13^2*VBW12)</f>
        <v/>
      </c>
      <c r="VBX1" s="499" t="str">
        <f t="shared" si="234"/>
        <v/>
      </c>
      <c r="VBY1" s="499" t="str">
        <f t="shared" si="234"/>
        <v/>
      </c>
      <c r="VBZ1" s="499" t="str">
        <f t="shared" si="234"/>
        <v/>
      </c>
      <c r="VCA1" s="499" t="str">
        <f t="shared" si="234"/>
        <v/>
      </c>
      <c r="VCB1" s="499" t="str">
        <f t="shared" si="234"/>
        <v/>
      </c>
      <c r="VCC1" s="499" t="str">
        <f t="shared" si="234"/>
        <v/>
      </c>
      <c r="VCD1" s="499" t="str">
        <f t="shared" si="234"/>
        <v/>
      </c>
      <c r="VCE1" s="499" t="str">
        <f t="shared" si="234"/>
        <v/>
      </c>
      <c r="VCF1" s="499" t="str">
        <f t="shared" si="234"/>
        <v/>
      </c>
      <c r="VCG1" s="499" t="str">
        <f t="shared" si="234"/>
        <v/>
      </c>
      <c r="VCH1" s="499" t="str">
        <f t="shared" si="234"/>
        <v/>
      </c>
      <c r="VCI1" s="499" t="str">
        <f t="shared" si="234"/>
        <v/>
      </c>
      <c r="VCJ1" s="499" t="str">
        <f t="shared" si="234"/>
        <v/>
      </c>
      <c r="VCK1" s="499" t="str">
        <f t="shared" si="234"/>
        <v/>
      </c>
      <c r="VCL1" s="499" t="str">
        <f t="shared" si="234"/>
        <v/>
      </c>
      <c r="VCM1" s="499" t="str">
        <f t="shared" si="234"/>
        <v/>
      </c>
      <c r="VCN1" s="499" t="str">
        <f t="shared" si="234"/>
        <v/>
      </c>
      <c r="VCO1" s="499" t="str">
        <f t="shared" si="234"/>
        <v/>
      </c>
      <c r="VCP1" s="499" t="str">
        <f t="shared" si="234"/>
        <v/>
      </c>
      <c r="VCQ1" s="499" t="str">
        <f t="shared" si="234"/>
        <v/>
      </c>
      <c r="VCR1" s="499" t="str">
        <f t="shared" si="234"/>
        <v/>
      </c>
      <c r="VCS1" s="499" t="str">
        <f t="shared" si="234"/>
        <v/>
      </c>
      <c r="VCT1" s="499" t="str">
        <f t="shared" si="234"/>
        <v/>
      </c>
      <c r="VCU1" s="499" t="str">
        <f t="shared" si="234"/>
        <v/>
      </c>
      <c r="VCV1" s="499" t="str">
        <f t="shared" si="234"/>
        <v/>
      </c>
      <c r="VCW1" s="499" t="str">
        <f t="shared" si="234"/>
        <v/>
      </c>
      <c r="VCX1" s="499" t="str">
        <f t="shared" si="234"/>
        <v/>
      </c>
      <c r="VCY1" s="499" t="str">
        <f t="shared" si="234"/>
        <v/>
      </c>
      <c r="VCZ1" s="499" t="str">
        <f t="shared" si="234"/>
        <v/>
      </c>
      <c r="VDA1" s="499" t="str">
        <f t="shared" si="234"/>
        <v/>
      </c>
      <c r="VDB1" s="499" t="str">
        <f t="shared" si="234"/>
        <v/>
      </c>
      <c r="VDC1" s="499" t="str">
        <f t="shared" si="234"/>
        <v/>
      </c>
      <c r="VDD1" s="499" t="str">
        <f t="shared" si="234"/>
        <v/>
      </c>
      <c r="VDE1" s="499" t="str">
        <f t="shared" si="234"/>
        <v/>
      </c>
      <c r="VDF1" s="499" t="str">
        <f t="shared" si="234"/>
        <v/>
      </c>
      <c r="VDG1" s="499" t="str">
        <f t="shared" si="234"/>
        <v/>
      </c>
      <c r="VDH1" s="499" t="str">
        <f t="shared" si="234"/>
        <v/>
      </c>
      <c r="VDI1" s="499" t="str">
        <f t="shared" si="234"/>
        <v/>
      </c>
      <c r="VDJ1" s="499" t="str">
        <f t="shared" si="234"/>
        <v/>
      </c>
      <c r="VDK1" s="499" t="str">
        <f t="shared" si="234"/>
        <v/>
      </c>
      <c r="VDL1" s="499" t="str">
        <f t="shared" si="234"/>
        <v/>
      </c>
      <c r="VDM1" s="499" t="str">
        <f t="shared" si="234"/>
        <v/>
      </c>
      <c r="VDN1" s="499" t="str">
        <f t="shared" si="234"/>
        <v/>
      </c>
      <c r="VDO1" s="499" t="str">
        <f t="shared" si="234"/>
        <v/>
      </c>
      <c r="VDP1" s="499" t="str">
        <f t="shared" si="234"/>
        <v/>
      </c>
      <c r="VDQ1" s="499" t="str">
        <f t="shared" si="234"/>
        <v/>
      </c>
      <c r="VDR1" s="499" t="str">
        <f t="shared" si="234"/>
        <v/>
      </c>
      <c r="VDS1" s="499" t="str">
        <f t="shared" si="234"/>
        <v/>
      </c>
      <c r="VDT1" s="499" t="str">
        <f t="shared" si="234"/>
        <v/>
      </c>
      <c r="VDU1" s="499" t="str">
        <f t="shared" si="234"/>
        <v/>
      </c>
      <c r="VDV1" s="499" t="str">
        <f t="shared" si="234"/>
        <v/>
      </c>
      <c r="VDW1" s="499" t="str">
        <f t="shared" si="234"/>
        <v/>
      </c>
      <c r="VDX1" s="499" t="str">
        <f t="shared" si="234"/>
        <v/>
      </c>
      <c r="VDY1" s="499" t="str">
        <f t="shared" si="234"/>
        <v/>
      </c>
      <c r="VDZ1" s="499" t="str">
        <f t="shared" si="234"/>
        <v/>
      </c>
      <c r="VEA1" s="499" t="str">
        <f t="shared" si="234"/>
        <v/>
      </c>
      <c r="VEB1" s="499" t="str">
        <f t="shared" si="234"/>
        <v/>
      </c>
      <c r="VEC1" s="499" t="str">
        <f t="shared" si="234"/>
        <v/>
      </c>
      <c r="VED1" s="499" t="str">
        <f t="shared" si="234"/>
        <v/>
      </c>
      <c r="VEE1" s="499" t="str">
        <f t="shared" si="234"/>
        <v/>
      </c>
      <c r="VEF1" s="499" t="str">
        <f t="shared" si="234"/>
        <v/>
      </c>
      <c r="VEG1" s="499" t="str">
        <f t="shared" si="234"/>
        <v/>
      </c>
      <c r="VEH1" s="499" t="str">
        <f t="shared" si="234"/>
        <v/>
      </c>
      <c r="VEI1" s="499" t="str">
        <f t="shared" ref="VEI1:VGT1" si="235">IF(VEI13^2*VEI12=0,
"",
VEI13^2*VEI12)</f>
        <v/>
      </c>
      <c r="VEJ1" s="499" t="str">
        <f t="shared" si="235"/>
        <v/>
      </c>
      <c r="VEK1" s="499" t="str">
        <f t="shared" si="235"/>
        <v/>
      </c>
      <c r="VEL1" s="499" t="str">
        <f t="shared" si="235"/>
        <v/>
      </c>
      <c r="VEM1" s="499" t="str">
        <f t="shared" si="235"/>
        <v/>
      </c>
      <c r="VEN1" s="499" t="str">
        <f t="shared" si="235"/>
        <v/>
      </c>
      <c r="VEO1" s="499" t="str">
        <f t="shared" si="235"/>
        <v/>
      </c>
      <c r="VEP1" s="499" t="str">
        <f t="shared" si="235"/>
        <v/>
      </c>
      <c r="VEQ1" s="499" t="str">
        <f t="shared" si="235"/>
        <v/>
      </c>
      <c r="VER1" s="499" t="str">
        <f t="shared" si="235"/>
        <v/>
      </c>
      <c r="VES1" s="499" t="str">
        <f t="shared" si="235"/>
        <v/>
      </c>
      <c r="VET1" s="499" t="str">
        <f t="shared" si="235"/>
        <v/>
      </c>
      <c r="VEU1" s="499" t="str">
        <f t="shared" si="235"/>
        <v/>
      </c>
      <c r="VEV1" s="499" t="str">
        <f t="shared" si="235"/>
        <v/>
      </c>
      <c r="VEW1" s="499" t="str">
        <f t="shared" si="235"/>
        <v/>
      </c>
      <c r="VEX1" s="499" t="str">
        <f t="shared" si="235"/>
        <v/>
      </c>
      <c r="VEY1" s="499" t="str">
        <f t="shared" si="235"/>
        <v/>
      </c>
      <c r="VEZ1" s="499" t="str">
        <f t="shared" si="235"/>
        <v/>
      </c>
      <c r="VFA1" s="499" t="str">
        <f t="shared" si="235"/>
        <v/>
      </c>
      <c r="VFB1" s="499" t="str">
        <f t="shared" si="235"/>
        <v/>
      </c>
      <c r="VFC1" s="499" t="str">
        <f t="shared" si="235"/>
        <v/>
      </c>
      <c r="VFD1" s="499" t="str">
        <f t="shared" si="235"/>
        <v/>
      </c>
      <c r="VFE1" s="499" t="str">
        <f t="shared" si="235"/>
        <v/>
      </c>
      <c r="VFF1" s="499" t="str">
        <f t="shared" si="235"/>
        <v/>
      </c>
      <c r="VFG1" s="499" t="str">
        <f t="shared" si="235"/>
        <v/>
      </c>
      <c r="VFH1" s="499" t="str">
        <f t="shared" si="235"/>
        <v/>
      </c>
      <c r="VFI1" s="499" t="str">
        <f t="shared" si="235"/>
        <v/>
      </c>
      <c r="VFJ1" s="499" t="str">
        <f t="shared" si="235"/>
        <v/>
      </c>
      <c r="VFK1" s="499" t="str">
        <f t="shared" si="235"/>
        <v/>
      </c>
      <c r="VFL1" s="499" t="str">
        <f t="shared" si="235"/>
        <v/>
      </c>
      <c r="VFM1" s="499" t="str">
        <f t="shared" si="235"/>
        <v/>
      </c>
      <c r="VFN1" s="499" t="str">
        <f t="shared" si="235"/>
        <v/>
      </c>
      <c r="VFO1" s="499" t="str">
        <f t="shared" si="235"/>
        <v/>
      </c>
      <c r="VFP1" s="499" t="str">
        <f t="shared" si="235"/>
        <v/>
      </c>
      <c r="VFQ1" s="499" t="str">
        <f t="shared" si="235"/>
        <v/>
      </c>
      <c r="VFR1" s="499" t="str">
        <f t="shared" si="235"/>
        <v/>
      </c>
      <c r="VFS1" s="499" t="str">
        <f t="shared" si="235"/>
        <v/>
      </c>
      <c r="VFT1" s="499" t="str">
        <f t="shared" si="235"/>
        <v/>
      </c>
      <c r="VFU1" s="499" t="str">
        <f t="shared" si="235"/>
        <v/>
      </c>
      <c r="VFV1" s="499" t="str">
        <f t="shared" si="235"/>
        <v/>
      </c>
      <c r="VFW1" s="499" t="str">
        <f t="shared" si="235"/>
        <v/>
      </c>
      <c r="VFX1" s="499" t="str">
        <f t="shared" si="235"/>
        <v/>
      </c>
      <c r="VFY1" s="499" t="str">
        <f t="shared" si="235"/>
        <v/>
      </c>
      <c r="VFZ1" s="499" t="str">
        <f t="shared" si="235"/>
        <v/>
      </c>
      <c r="VGA1" s="499" t="str">
        <f t="shared" si="235"/>
        <v/>
      </c>
      <c r="VGB1" s="499" t="str">
        <f t="shared" si="235"/>
        <v/>
      </c>
      <c r="VGC1" s="499" t="str">
        <f t="shared" si="235"/>
        <v/>
      </c>
      <c r="VGD1" s="499" t="str">
        <f t="shared" si="235"/>
        <v/>
      </c>
      <c r="VGE1" s="499" t="str">
        <f t="shared" si="235"/>
        <v/>
      </c>
      <c r="VGF1" s="499" t="str">
        <f t="shared" si="235"/>
        <v/>
      </c>
      <c r="VGG1" s="499" t="str">
        <f t="shared" si="235"/>
        <v/>
      </c>
      <c r="VGH1" s="499" t="str">
        <f t="shared" si="235"/>
        <v/>
      </c>
      <c r="VGI1" s="499" t="str">
        <f t="shared" si="235"/>
        <v/>
      </c>
      <c r="VGJ1" s="499" t="str">
        <f t="shared" si="235"/>
        <v/>
      </c>
      <c r="VGK1" s="499" t="str">
        <f t="shared" si="235"/>
        <v/>
      </c>
      <c r="VGL1" s="499" t="str">
        <f t="shared" si="235"/>
        <v/>
      </c>
      <c r="VGM1" s="499" t="str">
        <f t="shared" si="235"/>
        <v/>
      </c>
      <c r="VGN1" s="499" t="str">
        <f t="shared" si="235"/>
        <v/>
      </c>
      <c r="VGO1" s="499" t="str">
        <f t="shared" si="235"/>
        <v/>
      </c>
      <c r="VGP1" s="499" t="str">
        <f t="shared" si="235"/>
        <v/>
      </c>
      <c r="VGQ1" s="499" t="str">
        <f t="shared" si="235"/>
        <v/>
      </c>
      <c r="VGR1" s="499" t="str">
        <f t="shared" si="235"/>
        <v/>
      </c>
      <c r="VGS1" s="499" t="str">
        <f t="shared" si="235"/>
        <v/>
      </c>
      <c r="VGT1" s="499" t="str">
        <f t="shared" si="235"/>
        <v/>
      </c>
      <c r="VGU1" s="499" t="str">
        <f t="shared" ref="VGU1:VJF1" si="236">IF(VGU13^2*VGU12=0,
"",
VGU13^2*VGU12)</f>
        <v/>
      </c>
      <c r="VGV1" s="499" t="str">
        <f t="shared" si="236"/>
        <v/>
      </c>
      <c r="VGW1" s="499" t="str">
        <f t="shared" si="236"/>
        <v/>
      </c>
      <c r="VGX1" s="499" t="str">
        <f t="shared" si="236"/>
        <v/>
      </c>
      <c r="VGY1" s="499" t="str">
        <f t="shared" si="236"/>
        <v/>
      </c>
      <c r="VGZ1" s="499" t="str">
        <f t="shared" si="236"/>
        <v/>
      </c>
      <c r="VHA1" s="499" t="str">
        <f t="shared" si="236"/>
        <v/>
      </c>
      <c r="VHB1" s="499" t="str">
        <f t="shared" si="236"/>
        <v/>
      </c>
      <c r="VHC1" s="499" t="str">
        <f t="shared" si="236"/>
        <v/>
      </c>
      <c r="VHD1" s="499" t="str">
        <f t="shared" si="236"/>
        <v/>
      </c>
      <c r="VHE1" s="499" t="str">
        <f t="shared" si="236"/>
        <v/>
      </c>
      <c r="VHF1" s="499" t="str">
        <f t="shared" si="236"/>
        <v/>
      </c>
      <c r="VHG1" s="499" t="str">
        <f t="shared" si="236"/>
        <v/>
      </c>
      <c r="VHH1" s="499" t="str">
        <f t="shared" si="236"/>
        <v/>
      </c>
      <c r="VHI1" s="499" t="str">
        <f t="shared" si="236"/>
        <v/>
      </c>
      <c r="VHJ1" s="499" t="str">
        <f t="shared" si="236"/>
        <v/>
      </c>
      <c r="VHK1" s="499" t="str">
        <f t="shared" si="236"/>
        <v/>
      </c>
      <c r="VHL1" s="499" t="str">
        <f t="shared" si="236"/>
        <v/>
      </c>
      <c r="VHM1" s="499" t="str">
        <f t="shared" si="236"/>
        <v/>
      </c>
      <c r="VHN1" s="499" t="str">
        <f t="shared" si="236"/>
        <v/>
      </c>
      <c r="VHO1" s="499" t="str">
        <f t="shared" si="236"/>
        <v/>
      </c>
      <c r="VHP1" s="499" t="str">
        <f t="shared" si="236"/>
        <v/>
      </c>
      <c r="VHQ1" s="499" t="str">
        <f t="shared" si="236"/>
        <v/>
      </c>
      <c r="VHR1" s="499" t="str">
        <f t="shared" si="236"/>
        <v/>
      </c>
      <c r="VHS1" s="499" t="str">
        <f t="shared" si="236"/>
        <v/>
      </c>
      <c r="VHT1" s="499" t="str">
        <f t="shared" si="236"/>
        <v/>
      </c>
      <c r="VHU1" s="499" t="str">
        <f t="shared" si="236"/>
        <v/>
      </c>
      <c r="VHV1" s="499" t="str">
        <f t="shared" si="236"/>
        <v/>
      </c>
      <c r="VHW1" s="499" t="str">
        <f t="shared" si="236"/>
        <v/>
      </c>
      <c r="VHX1" s="499" t="str">
        <f t="shared" si="236"/>
        <v/>
      </c>
      <c r="VHY1" s="499" t="str">
        <f t="shared" si="236"/>
        <v/>
      </c>
      <c r="VHZ1" s="499" t="str">
        <f t="shared" si="236"/>
        <v/>
      </c>
      <c r="VIA1" s="499" t="str">
        <f t="shared" si="236"/>
        <v/>
      </c>
      <c r="VIB1" s="499" t="str">
        <f t="shared" si="236"/>
        <v/>
      </c>
      <c r="VIC1" s="499" t="str">
        <f t="shared" si="236"/>
        <v/>
      </c>
      <c r="VID1" s="499" t="str">
        <f t="shared" si="236"/>
        <v/>
      </c>
      <c r="VIE1" s="499" t="str">
        <f t="shared" si="236"/>
        <v/>
      </c>
      <c r="VIF1" s="499" t="str">
        <f t="shared" si="236"/>
        <v/>
      </c>
      <c r="VIG1" s="499" t="str">
        <f t="shared" si="236"/>
        <v/>
      </c>
      <c r="VIH1" s="499" t="str">
        <f t="shared" si="236"/>
        <v/>
      </c>
      <c r="VII1" s="499" t="str">
        <f t="shared" si="236"/>
        <v/>
      </c>
      <c r="VIJ1" s="499" t="str">
        <f t="shared" si="236"/>
        <v/>
      </c>
      <c r="VIK1" s="499" t="str">
        <f t="shared" si="236"/>
        <v/>
      </c>
      <c r="VIL1" s="499" t="str">
        <f t="shared" si="236"/>
        <v/>
      </c>
      <c r="VIM1" s="499" t="str">
        <f t="shared" si="236"/>
        <v/>
      </c>
      <c r="VIN1" s="499" t="str">
        <f t="shared" si="236"/>
        <v/>
      </c>
      <c r="VIO1" s="499" t="str">
        <f t="shared" si="236"/>
        <v/>
      </c>
      <c r="VIP1" s="499" t="str">
        <f t="shared" si="236"/>
        <v/>
      </c>
      <c r="VIQ1" s="499" t="str">
        <f t="shared" si="236"/>
        <v/>
      </c>
      <c r="VIR1" s="499" t="str">
        <f t="shared" si="236"/>
        <v/>
      </c>
      <c r="VIS1" s="499" t="str">
        <f t="shared" si="236"/>
        <v/>
      </c>
      <c r="VIT1" s="499" t="str">
        <f t="shared" si="236"/>
        <v/>
      </c>
      <c r="VIU1" s="499" t="str">
        <f t="shared" si="236"/>
        <v/>
      </c>
      <c r="VIV1" s="499" t="str">
        <f t="shared" si="236"/>
        <v/>
      </c>
      <c r="VIW1" s="499" t="str">
        <f t="shared" si="236"/>
        <v/>
      </c>
      <c r="VIX1" s="499" t="str">
        <f t="shared" si="236"/>
        <v/>
      </c>
      <c r="VIY1" s="499" t="str">
        <f t="shared" si="236"/>
        <v/>
      </c>
      <c r="VIZ1" s="499" t="str">
        <f t="shared" si="236"/>
        <v/>
      </c>
      <c r="VJA1" s="499" t="str">
        <f t="shared" si="236"/>
        <v/>
      </c>
      <c r="VJB1" s="499" t="str">
        <f t="shared" si="236"/>
        <v/>
      </c>
      <c r="VJC1" s="499" t="str">
        <f t="shared" si="236"/>
        <v/>
      </c>
      <c r="VJD1" s="499" t="str">
        <f t="shared" si="236"/>
        <v/>
      </c>
      <c r="VJE1" s="499" t="str">
        <f t="shared" si="236"/>
        <v/>
      </c>
      <c r="VJF1" s="499" t="str">
        <f t="shared" si="236"/>
        <v/>
      </c>
      <c r="VJG1" s="499" t="str">
        <f t="shared" ref="VJG1:VLR1" si="237">IF(VJG13^2*VJG12=0,
"",
VJG13^2*VJG12)</f>
        <v/>
      </c>
      <c r="VJH1" s="499" t="str">
        <f t="shared" si="237"/>
        <v/>
      </c>
      <c r="VJI1" s="499" t="str">
        <f t="shared" si="237"/>
        <v/>
      </c>
      <c r="VJJ1" s="499" t="str">
        <f t="shared" si="237"/>
        <v/>
      </c>
      <c r="VJK1" s="499" t="str">
        <f t="shared" si="237"/>
        <v/>
      </c>
      <c r="VJL1" s="499" t="str">
        <f t="shared" si="237"/>
        <v/>
      </c>
      <c r="VJM1" s="499" t="str">
        <f t="shared" si="237"/>
        <v/>
      </c>
      <c r="VJN1" s="499" t="str">
        <f t="shared" si="237"/>
        <v/>
      </c>
      <c r="VJO1" s="499" t="str">
        <f t="shared" si="237"/>
        <v/>
      </c>
      <c r="VJP1" s="499" t="str">
        <f t="shared" si="237"/>
        <v/>
      </c>
      <c r="VJQ1" s="499" t="str">
        <f t="shared" si="237"/>
        <v/>
      </c>
      <c r="VJR1" s="499" t="str">
        <f t="shared" si="237"/>
        <v/>
      </c>
      <c r="VJS1" s="499" t="str">
        <f t="shared" si="237"/>
        <v/>
      </c>
      <c r="VJT1" s="499" t="str">
        <f t="shared" si="237"/>
        <v/>
      </c>
      <c r="VJU1" s="499" t="str">
        <f t="shared" si="237"/>
        <v/>
      </c>
      <c r="VJV1" s="499" t="str">
        <f t="shared" si="237"/>
        <v/>
      </c>
      <c r="VJW1" s="499" t="str">
        <f t="shared" si="237"/>
        <v/>
      </c>
      <c r="VJX1" s="499" t="str">
        <f t="shared" si="237"/>
        <v/>
      </c>
      <c r="VJY1" s="499" t="str">
        <f t="shared" si="237"/>
        <v/>
      </c>
      <c r="VJZ1" s="499" t="str">
        <f t="shared" si="237"/>
        <v/>
      </c>
      <c r="VKA1" s="499" t="str">
        <f t="shared" si="237"/>
        <v/>
      </c>
      <c r="VKB1" s="499" t="str">
        <f t="shared" si="237"/>
        <v/>
      </c>
      <c r="VKC1" s="499" t="str">
        <f t="shared" si="237"/>
        <v/>
      </c>
      <c r="VKD1" s="499" t="str">
        <f t="shared" si="237"/>
        <v/>
      </c>
      <c r="VKE1" s="499" t="str">
        <f t="shared" si="237"/>
        <v/>
      </c>
      <c r="VKF1" s="499" t="str">
        <f t="shared" si="237"/>
        <v/>
      </c>
      <c r="VKG1" s="499" t="str">
        <f t="shared" si="237"/>
        <v/>
      </c>
      <c r="VKH1" s="499" t="str">
        <f t="shared" si="237"/>
        <v/>
      </c>
      <c r="VKI1" s="499" t="str">
        <f t="shared" si="237"/>
        <v/>
      </c>
      <c r="VKJ1" s="499" t="str">
        <f t="shared" si="237"/>
        <v/>
      </c>
      <c r="VKK1" s="499" t="str">
        <f t="shared" si="237"/>
        <v/>
      </c>
      <c r="VKL1" s="499" t="str">
        <f t="shared" si="237"/>
        <v/>
      </c>
      <c r="VKM1" s="499" t="str">
        <f t="shared" si="237"/>
        <v/>
      </c>
      <c r="VKN1" s="499" t="str">
        <f t="shared" si="237"/>
        <v/>
      </c>
      <c r="VKO1" s="499" t="str">
        <f t="shared" si="237"/>
        <v/>
      </c>
      <c r="VKP1" s="499" t="str">
        <f t="shared" si="237"/>
        <v/>
      </c>
      <c r="VKQ1" s="499" t="str">
        <f t="shared" si="237"/>
        <v/>
      </c>
      <c r="VKR1" s="499" t="str">
        <f t="shared" si="237"/>
        <v/>
      </c>
      <c r="VKS1" s="499" t="str">
        <f t="shared" si="237"/>
        <v/>
      </c>
      <c r="VKT1" s="499" t="str">
        <f t="shared" si="237"/>
        <v/>
      </c>
      <c r="VKU1" s="499" t="str">
        <f t="shared" si="237"/>
        <v/>
      </c>
      <c r="VKV1" s="499" t="str">
        <f t="shared" si="237"/>
        <v/>
      </c>
      <c r="VKW1" s="499" t="str">
        <f t="shared" si="237"/>
        <v/>
      </c>
      <c r="VKX1" s="499" t="str">
        <f t="shared" si="237"/>
        <v/>
      </c>
      <c r="VKY1" s="499" t="str">
        <f t="shared" si="237"/>
        <v/>
      </c>
      <c r="VKZ1" s="499" t="str">
        <f t="shared" si="237"/>
        <v/>
      </c>
      <c r="VLA1" s="499" t="str">
        <f t="shared" si="237"/>
        <v/>
      </c>
      <c r="VLB1" s="499" t="str">
        <f t="shared" si="237"/>
        <v/>
      </c>
      <c r="VLC1" s="499" t="str">
        <f t="shared" si="237"/>
        <v/>
      </c>
      <c r="VLD1" s="499" t="str">
        <f t="shared" si="237"/>
        <v/>
      </c>
      <c r="VLE1" s="499" t="str">
        <f t="shared" si="237"/>
        <v/>
      </c>
      <c r="VLF1" s="499" t="str">
        <f t="shared" si="237"/>
        <v/>
      </c>
      <c r="VLG1" s="499" t="str">
        <f t="shared" si="237"/>
        <v/>
      </c>
      <c r="VLH1" s="499" t="str">
        <f t="shared" si="237"/>
        <v/>
      </c>
      <c r="VLI1" s="499" t="str">
        <f t="shared" si="237"/>
        <v/>
      </c>
      <c r="VLJ1" s="499" t="str">
        <f t="shared" si="237"/>
        <v/>
      </c>
      <c r="VLK1" s="499" t="str">
        <f t="shared" si="237"/>
        <v/>
      </c>
      <c r="VLL1" s="499" t="str">
        <f t="shared" si="237"/>
        <v/>
      </c>
      <c r="VLM1" s="499" t="str">
        <f t="shared" si="237"/>
        <v/>
      </c>
      <c r="VLN1" s="499" t="str">
        <f t="shared" si="237"/>
        <v/>
      </c>
      <c r="VLO1" s="499" t="str">
        <f t="shared" si="237"/>
        <v/>
      </c>
      <c r="VLP1" s="499" t="str">
        <f t="shared" si="237"/>
        <v/>
      </c>
      <c r="VLQ1" s="499" t="str">
        <f t="shared" si="237"/>
        <v/>
      </c>
      <c r="VLR1" s="499" t="str">
        <f t="shared" si="237"/>
        <v/>
      </c>
      <c r="VLS1" s="499" t="str">
        <f t="shared" ref="VLS1:VOD1" si="238">IF(VLS13^2*VLS12=0,
"",
VLS13^2*VLS12)</f>
        <v/>
      </c>
      <c r="VLT1" s="499" t="str">
        <f t="shared" si="238"/>
        <v/>
      </c>
      <c r="VLU1" s="499" t="str">
        <f t="shared" si="238"/>
        <v/>
      </c>
      <c r="VLV1" s="499" t="str">
        <f t="shared" si="238"/>
        <v/>
      </c>
      <c r="VLW1" s="499" t="str">
        <f t="shared" si="238"/>
        <v/>
      </c>
      <c r="VLX1" s="499" t="str">
        <f t="shared" si="238"/>
        <v/>
      </c>
      <c r="VLY1" s="499" t="str">
        <f t="shared" si="238"/>
        <v/>
      </c>
      <c r="VLZ1" s="499" t="str">
        <f t="shared" si="238"/>
        <v/>
      </c>
      <c r="VMA1" s="499" t="str">
        <f t="shared" si="238"/>
        <v/>
      </c>
      <c r="VMB1" s="499" t="str">
        <f t="shared" si="238"/>
        <v/>
      </c>
      <c r="VMC1" s="499" t="str">
        <f t="shared" si="238"/>
        <v/>
      </c>
      <c r="VMD1" s="499" t="str">
        <f t="shared" si="238"/>
        <v/>
      </c>
      <c r="VME1" s="499" t="str">
        <f t="shared" si="238"/>
        <v/>
      </c>
      <c r="VMF1" s="499" t="str">
        <f t="shared" si="238"/>
        <v/>
      </c>
      <c r="VMG1" s="499" t="str">
        <f t="shared" si="238"/>
        <v/>
      </c>
      <c r="VMH1" s="499" t="str">
        <f t="shared" si="238"/>
        <v/>
      </c>
      <c r="VMI1" s="499" t="str">
        <f t="shared" si="238"/>
        <v/>
      </c>
      <c r="VMJ1" s="499" t="str">
        <f t="shared" si="238"/>
        <v/>
      </c>
      <c r="VMK1" s="499" t="str">
        <f t="shared" si="238"/>
        <v/>
      </c>
      <c r="VML1" s="499" t="str">
        <f t="shared" si="238"/>
        <v/>
      </c>
      <c r="VMM1" s="499" t="str">
        <f t="shared" si="238"/>
        <v/>
      </c>
      <c r="VMN1" s="499" t="str">
        <f t="shared" si="238"/>
        <v/>
      </c>
      <c r="VMO1" s="499" t="str">
        <f t="shared" si="238"/>
        <v/>
      </c>
      <c r="VMP1" s="499" t="str">
        <f t="shared" si="238"/>
        <v/>
      </c>
      <c r="VMQ1" s="499" t="str">
        <f t="shared" si="238"/>
        <v/>
      </c>
      <c r="VMR1" s="499" t="str">
        <f t="shared" si="238"/>
        <v/>
      </c>
      <c r="VMS1" s="499" t="str">
        <f t="shared" si="238"/>
        <v/>
      </c>
      <c r="VMT1" s="499" t="str">
        <f t="shared" si="238"/>
        <v/>
      </c>
      <c r="VMU1" s="499" t="str">
        <f t="shared" si="238"/>
        <v/>
      </c>
      <c r="VMV1" s="499" t="str">
        <f t="shared" si="238"/>
        <v/>
      </c>
      <c r="VMW1" s="499" t="str">
        <f t="shared" si="238"/>
        <v/>
      </c>
      <c r="VMX1" s="499" t="str">
        <f t="shared" si="238"/>
        <v/>
      </c>
      <c r="VMY1" s="499" t="str">
        <f t="shared" si="238"/>
        <v/>
      </c>
      <c r="VMZ1" s="499" t="str">
        <f t="shared" si="238"/>
        <v/>
      </c>
      <c r="VNA1" s="499" t="str">
        <f t="shared" si="238"/>
        <v/>
      </c>
      <c r="VNB1" s="499" t="str">
        <f t="shared" si="238"/>
        <v/>
      </c>
      <c r="VNC1" s="499" t="str">
        <f t="shared" si="238"/>
        <v/>
      </c>
      <c r="VND1" s="499" t="str">
        <f t="shared" si="238"/>
        <v/>
      </c>
      <c r="VNE1" s="499" t="str">
        <f t="shared" si="238"/>
        <v/>
      </c>
      <c r="VNF1" s="499" t="str">
        <f t="shared" si="238"/>
        <v/>
      </c>
      <c r="VNG1" s="499" t="str">
        <f t="shared" si="238"/>
        <v/>
      </c>
      <c r="VNH1" s="499" t="str">
        <f t="shared" si="238"/>
        <v/>
      </c>
      <c r="VNI1" s="499" t="str">
        <f t="shared" si="238"/>
        <v/>
      </c>
      <c r="VNJ1" s="499" t="str">
        <f t="shared" si="238"/>
        <v/>
      </c>
      <c r="VNK1" s="499" t="str">
        <f t="shared" si="238"/>
        <v/>
      </c>
      <c r="VNL1" s="499" t="str">
        <f t="shared" si="238"/>
        <v/>
      </c>
      <c r="VNM1" s="499" t="str">
        <f t="shared" si="238"/>
        <v/>
      </c>
      <c r="VNN1" s="499" t="str">
        <f t="shared" si="238"/>
        <v/>
      </c>
      <c r="VNO1" s="499" t="str">
        <f t="shared" si="238"/>
        <v/>
      </c>
      <c r="VNP1" s="499" t="str">
        <f t="shared" si="238"/>
        <v/>
      </c>
      <c r="VNQ1" s="499" t="str">
        <f t="shared" si="238"/>
        <v/>
      </c>
      <c r="VNR1" s="499" t="str">
        <f t="shared" si="238"/>
        <v/>
      </c>
      <c r="VNS1" s="499" t="str">
        <f t="shared" si="238"/>
        <v/>
      </c>
      <c r="VNT1" s="499" t="str">
        <f t="shared" si="238"/>
        <v/>
      </c>
      <c r="VNU1" s="499" t="str">
        <f t="shared" si="238"/>
        <v/>
      </c>
      <c r="VNV1" s="499" t="str">
        <f t="shared" si="238"/>
        <v/>
      </c>
      <c r="VNW1" s="499" t="str">
        <f t="shared" si="238"/>
        <v/>
      </c>
      <c r="VNX1" s="499" t="str">
        <f t="shared" si="238"/>
        <v/>
      </c>
      <c r="VNY1" s="499" t="str">
        <f t="shared" si="238"/>
        <v/>
      </c>
      <c r="VNZ1" s="499" t="str">
        <f t="shared" si="238"/>
        <v/>
      </c>
      <c r="VOA1" s="499" t="str">
        <f t="shared" si="238"/>
        <v/>
      </c>
      <c r="VOB1" s="499" t="str">
        <f t="shared" si="238"/>
        <v/>
      </c>
      <c r="VOC1" s="499" t="str">
        <f t="shared" si="238"/>
        <v/>
      </c>
      <c r="VOD1" s="499" t="str">
        <f t="shared" si="238"/>
        <v/>
      </c>
      <c r="VOE1" s="499" t="str">
        <f t="shared" ref="VOE1:VQP1" si="239">IF(VOE13^2*VOE12=0,
"",
VOE13^2*VOE12)</f>
        <v/>
      </c>
      <c r="VOF1" s="499" t="str">
        <f t="shared" si="239"/>
        <v/>
      </c>
      <c r="VOG1" s="499" t="str">
        <f t="shared" si="239"/>
        <v/>
      </c>
      <c r="VOH1" s="499" t="str">
        <f t="shared" si="239"/>
        <v/>
      </c>
      <c r="VOI1" s="499" t="str">
        <f t="shared" si="239"/>
        <v/>
      </c>
      <c r="VOJ1" s="499" t="str">
        <f t="shared" si="239"/>
        <v/>
      </c>
      <c r="VOK1" s="499" t="str">
        <f t="shared" si="239"/>
        <v/>
      </c>
      <c r="VOL1" s="499" t="str">
        <f t="shared" si="239"/>
        <v/>
      </c>
      <c r="VOM1" s="499" t="str">
        <f t="shared" si="239"/>
        <v/>
      </c>
      <c r="VON1" s="499" t="str">
        <f t="shared" si="239"/>
        <v/>
      </c>
      <c r="VOO1" s="499" t="str">
        <f t="shared" si="239"/>
        <v/>
      </c>
      <c r="VOP1" s="499" t="str">
        <f t="shared" si="239"/>
        <v/>
      </c>
      <c r="VOQ1" s="499" t="str">
        <f t="shared" si="239"/>
        <v/>
      </c>
      <c r="VOR1" s="499" t="str">
        <f t="shared" si="239"/>
        <v/>
      </c>
      <c r="VOS1" s="499" t="str">
        <f t="shared" si="239"/>
        <v/>
      </c>
      <c r="VOT1" s="499" t="str">
        <f t="shared" si="239"/>
        <v/>
      </c>
      <c r="VOU1" s="499" t="str">
        <f t="shared" si="239"/>
        <v/>
      </c>
      <c r="VOV1" s="499" t="str">
        <f t="shared" si="239"/>
        <v/>
      </c>
      <c r="VOW1" s="499" t="str">
        <f t="shared" si="239"/>
        <v/>
      </c>
      <c r="VOX1" s="499" t="str">
        <f t="shared" si="239"/>
        <v/>
      </c>
      <c r="VOY1" s="499" t="str">
        <f t="shared" si="239"/>
        <v/>
      </c>
      <c r="VOZ1" s="499" t="str">
        <f t="shared" si="239"/>
        <v/>
      </c>
      <c r="VPA1" s="499" t="str">
        <f t="shared" si="239"/>
        <v/>
      </c>
      <c r="VPB1" s="499" t="str">
        <f t="shared" si="239"/>
        <v/>
      </c>
      <c r="VPC1" s="499" t="str">
        <f t="shared" si="239"/>
        <v/>
      </c>
      <c r="VPD1" s="499" t="str">
        <f t="shared" si="239"/>
        <v/>
      </c>
      <c r="VPE1" s="499" t="str">
        <f t="shared" si="239"/>
        <v/>
      </c>
      <c r="VPF1" s="499" t="str">
        <f t="shared" si="239"/>
        <v/>
      </c>
      <c r="VPG1" s="499" t="str">
        <f t="shared" si="239"/>
        <v/>
      </c>
      <c r="VPH1" s="499" t="str">
        <f t="shared" si="239"/>
        <v/>
      </c>
      <c r="VPI1" s="499" t="str">
        <f t="shared" si="239"/>
        <v/>
      </c>
      <c r="VPJ1" s="499" t="str">
        <f t="shared" si="239"/>
        <v/>
      </c>
      <c r="VPK1" s="499" t="str">
        <f t="shared" si="239"/>
        <v/>
      </c>
      <c r="VPL1" s="499" t="str">
        <f t="shared" si="239"/>
        <v/>
      </c>
      <c r="VPM1" s="499" t="str">
        <f t="shared" si="239"/>
        <v/>
      </c>
      <c r="VPN1" s="499" t="str">
        <f t="shared" si="239"/>
        <v/>
      </c>
      <c r="VPO1" s="499" t="str">
        <f t="shared" si="239"/>
        <v/>
      </c>
      <c r="VPP1" s="499" t="str">
        <f t="shared" si="239"/>
        <v/>
      </c>
      <c r="VPQ1" s="499" t="str">
        <f t="shared" si="239"/>
        <v/>
      </c>
      <c r="VPR1" s="499" t="str">
        <f t="shared" si="239"/>
        <v/>
      </c>
      <c r="VPS1" s="499" t="str">
        <f t="shared" si="239"/>
        <v/>
      </c>
      <c r="VPT1" s="499" t="str">
        <f t="shared" si="239"/>
        <v/>
      </c>
      <c r="VPU1" s="499" t="str">
        <f t="shared" si="239"/>
        <v/>
      </c>
      <c r="VPV1" s="499" t="str">
        <f t="shared" si="239"/>
        <v/>
      </c>
      <c r="VPW1" s="499" t="str">
        <f t="shared" si="239"/>
        <v/>
      </c>
      <c r="VPX1" s="499" t="str">
        <f t="shared" si="239"/>
        <v/>
      </c>
      <c r="VPY1" s="499" t="str">
        <f t="shared" si="239"/>
        <v/>
      </c>
      <c r="VPZ1" s="499" t="str">
        <f t="shared" si="239"/>
        <v/>
      </c>
      <c r="VQA1" s="499" t="str">
        <f t="shared" si="239"/>
        <v/>
      </c>
      <c r="VQB1" s="499" t="str">
        <f t="shared" si="239"/>
        <v/>
      </c>
      <c r="VQC1" s="499" t="str">
        <f t="shared" si="239"/>
        <v/>
      </c>
      <c r="VQD1" s="499" t="str">
        <f t="shared" si="239"/>
        <v/>
      </c>
      <c r="VQE1" s="499" t="str">
        <f t="shared" si="239"/>
        <v/>
      </c>
      <c r="VQF1" s="499" t="str">
        <f t="shared" si="239"/>
        <v/>
      </c>
      <c r="VQG1" s="499" t="str">
        <f t="shared" si="239"/>
        <v/>
      </c>
      <c r="VQH1" s="499" t="str">
        <f t="shared" si="239"/>
        <v/>
      </c>
      <c r="VQI1" s="499" t="str">
        <f t="shared" si="239"/>
        <v/>
      </c>
      <c r="VQJ1" s="499" t="str">
        <f t="shared" si="239"/>
        <v/>
      </c>
      <c r="VQK1" s="499" t="str">
        <f t="shared" si="239"/>
        <v/>
      </c>
      <c r="VQL1" s="499" t="str">
        <f t="shared" si="239"/>
        <v/>
      </c>
      <c r="VQM1" s="499" t="str">
        <f t="shared" si="239"/>
        <v/>
      </c>
      <c r="VQN1" s="499" t="str">
        <f t="shared" si="239"/>
        <v/>
      </c>
      <c r="VQO1" s="499" t="str">
        <f t="shared" si="239"/>
        <v/>
      </c>
      <c r="VQP1" s="499" t="str">
        <f t="shared" si="239"/>
        <v/>
      </c>
      <c r="VQQ1" s="499" t="str">
        <f t="shared" ref="VQQ1:VTB1" si="240">IF(VQQ13^2*VQQ12=0,
"",
VQQ13^2*VQQ12)</f>
        <v/>
      </c>
      <c r="VQR1" s="499" t="str">
        <f t="shared" si="240"/>
        <v/>
      </c>
      <c r="VQS1" s="499" t="str">
        <f t="shared" si="240"/>
        <v/>
      </c>
      <c r="VQT1" s="499" t="str">
        <f t="shared" si="240"/>
        <v/>
      </c>
      <c r="VQU1" s="499" t="str">
        <f t="shared" si="240"/>
        <v/>
      </c>
      <c r="VQV1" s="499" t="str">
        <f t="shared" si="240"/>
        <v/>
      </c>
      <c r="VQW1" s="499" t="str">
        <f t="shared" si="240"/>
        <v/>
      </c>
      <c r="VQX1" s="499" t="str">
        <f t="shared" si="240"/>
        <v/>
      </c>
      <c r="VQY1" s="499" t="str">
        <f t="shared" si="240"/>
        <v/>
      </c>
      <c r="VQZ1" s="499" t="str">
        <f t="shared" si="240"/>
        <v/>
      </c>
      <c r="VRA1" s="499" t="str">
        <f t="shared" si="240"/>
        <v/>
      </c>
      <c r="VRB1" s="499" t="str">
        <f t="shared" si="240"/>
        <v/>
      </c>
      <c r="VRC1" s="499" t="str">
        <f t="shared" si="240"/>
        <v/>
      </c>
      <c r="VRD1" s="499" t="str">
        <f t="shared" si="240"/>
        <v/>
      </c>
      <c r="VRE1" s="499" t="str">
        <f t="shared" si="240"/>
        <v/>
      </c>
      <c r="VRF1" s="499" t="str">
        <f t="shared" si="240"/>
        <v/>
      </c>
      <c r="VRG1" s="499" t="str">
        <f t="shared" si="240"/>
        <v/>
      </c>
      <c r="VRH1" s="499" t="str">
        <f t="shared" si="240"/>
        <v/>
      </c>
      <c r="VRI1" s="499" t="str">
        <f t="shared" si="240"/>
        <v/>
      </c>
      <c r="VRJ1" s="499" t="str">
        <f t="shared" si="240"/>
        <v/>
      </c>
      <c r="VRK1" s="499" t="str">
        <f t="shared" si="240"/>
        <v/>
      </c>
      <c r="VRL1" s="499" t="str">
        <f t="shared" si="240"/>
        <v/>
      </c>
      <c r="VRM1" s="499" t="str">
        <f t="shared" si="240"/>
        <v/>
      </c>
      <c r="VRN1" s="499" t="str">
        <f t="shared" si="240"/>
        <v/>
      </c>
      <c r="VRO1" s="499" t="str">
        <f t="shared" si="240"/>
        <v/>
      </c>
      <c r="VRP1" s="499" t="str">
        <f t="shared" si="240"/>
        <v/>
      </c>
      <c r="VRQ1" s="499" t="str">
        <f t="shared" si="240"/>
        <v/>
      </c>
      <c r="VRR1" s="499" t="str">
        <f t="shared" si="240"/>
        <v/>
      </c>
      <c r="VRS1" s="499" t="str">
        <f t="shared" si="240"/>
        <v/>
      </c>
      <c r="VRT1" s="499" t="str">
        <f t="shared" si="240"/>
        <v/>
      </c>
      <c r="VRU1" s="499" t="str">
        <f t="shared" si="240"/>
        <v/>
      </c>
      <c r="VRV1" s="499" t="str">
        <f t="shared" si="240"/>
        <v/>
      </c>
      <c r="VRW1" s="499" t="str">
        <f t="shared" si="240"/>
        <v/>
      </c>
      <c r="VRX1" s="499" t="str">
        <f t="shared" si="240"/>
        <v/>
      </c>
      <c r="VRY1" s="499" t="str">
        <f t="shared" si="240"/>
        <v/>
      </c>
      <c r="VRZ1" s="499" t="str">
        <f t="shared" si="240"/>
        <v/>
      </c>
      <c r="VSA1" s="499" t="str">
        <f t="shared" si="240"/>
        <v/>
      </c>
      <c r="VSB1" s="499" t="str">
        <f t="shared" si="240"/>
        <v/>
      </c>
      <c r="VSC1" s="499" t="str">
        <f t="shared" si="240"/>
        <v/>
      </c>
      <c r="VSD1" s="499" t="str">
        <f t="shared" si="240"/>
        <v/>
      </c>
      <c r="VSE1" s="499" t="str">
        <f t="shared" si="240"/>
        <v/>
      </c>
      <c r="VSF1" s="499" t="str">
        <f t="shared" si="240"/>
        <v/>
      </c>
      <c r="VSG1" s="499" t="str">
        <f t="shared" si="240"/>
        <v/>
      </c>
      <c r="VSH1" s="499" t="str">
        <f t="shared" si="240"/>
        <v/>
      </c>
      <c r="VSI1" s="499" t="str">
        <f t="shared" si="240"/>
        <v/>
      </c>
      <c r="VSJ1" s="499" t="str">
        <f t="shared" si="240"/>
        <v/>
      </c>
      <c r="VSK1" s="499" t="str">
        <f t="shared" si="240"/>
        <v/>
      </c>
      <c r="VSL1" s="499" t="str">
        <f t="shared" si="240"/>
        <v/>
      </c>
      <c r="VSM1" s="499" t="str">
        <f t="shared" si="240"/>
        <v/>
      </c>
      <c r="VSN1" s="499" t="str">
        <f t="shared" si="240"/>
        <v/>
      </c>
      <c r="VSO1" s="499" t="str">
        <f t="shared" si="240"/>
        <v/>
      </c>
      <c r="VSP1" s="499" t="str">
        <f t="shared" si="240"/>
        <v/>
      </c>
      <c r="VSQ1" s="499" t="str">
        <f t="shared" si="240"/>
        <v/>
      </c>
      <c r="VSR1" s="499" t="str">
        <f t="shared" si="240"/>
        <v/>
      </c>
      <c r="VSS1" s="499" t="str">
        <f t="shared" si="240"/>
        <v/>
      </c>
      <c r="VST1" s="499" t="str">
        <f t="shared" si="240"/>
        <v/>
      </c>
      <c r="VSU1" s="499" t="str">
        <f t="shared" si="240"/>
        <v/>
      </c>
      <c r="VSV1" s="499" t="str">
        <f t="shared" si="240"/>
        <v/>
      </c>
      <c r="VSW1" s="499" t="str">
        <f t="shared" si="240"/>
        <v/>
      </c>
      <c r="VSX1" s="499" t="str">
        <f t="shared" si="240"/>
        <v/>
      </c>
      <c r="VSY1" s="499" t="str">
        <f t="shared" si="240"/>
        <v/>
      </c>
      <c r="VSZ1" s="499" t="str">
        <f t="shared" si="240"/>
        <v/>
      </c>
      <c r="VTA1" s="499" t="str">
        <f t="shared" si="240"/>
        <v/>
      </c>
      <c r="VTB1" s="499" t="str">
        <f t="shared" si="240"/>
        <v/>
      </c>
      <c r="VTC1" s="499" t="str">
        <f t="shared" ref="VTC1:VVN1" si="241">IF(VTC13^2*VTC12=0,
"",
VTC13^2*VTC12)</f>
        <v/>
      </c>
      <c r="VTD1" s="499" t="str">
        <f t="shared" si="241"/>
        <v/>
      </c>
      <c r="VTE1" s="499" t="str">
        <f t="shared" si="241"/>
        <v/>
      </c>
      <c r="VTF1" s="499" t="str">
        <f t="shared" si="241"/>
        <v/>
      </c>
      <c r="VTG1" s="499" t="str">
        <f t="shared" si="241"/>
        <v/>
      </c>
      <c r="VTH1" s="499" t="str">
        <f t="shared" si="241"/>
        <v/>
      </c>
      <c r="VTI1" s="499" t="str">
        <f t="shared" si="241"/>
        <v/>
      </c>
      <c r="VTJ1" s="499" t="str">
        <f t="shared" si="241"/>
        <v/>
      </c>
      <c r="VTK1" s="499" t="str">
        <f t="shared" si="241"/>
        <v/>
      </c>
      <c r="VTL1" s="499" t="str">
        <f t="shared" si="241"/>
        <v/>
      </c>
      <c r="VTM1" s="499" t="str">
        <f t="shared" si="241"/>
        <v/>
      </c>
      <c r="VTN1" s="499" t="str">
        <f t="shared" si="241"/>
        <v/>
      </c>
      <c r="VTO1" s="499" t="str">
        <f t="shared" si="241"/>
        <v/>
      </c>
      <c r="VTP1" s="499" t="str">
        <f t="shared" si="241"/>
        <v/>
      </c>
      <c r="VTQ1" s="499" t="str">
        <f t="shared" si="241"/>
        <v/>
      </c>
      <c r="VTR1" s="499" t="str">
        <f t="shared" si="241"/>
        <v/>
      </c>
      <c r="VTS1" s="499" t="str">
        <f t="shared" si="241"/>
        <v/>
      </c>
      <c r="VTT1" s="499" t="str">
        <f t="shared" si="241"/>
        <v/>
      </c>
      <c r="VTU1" s="499" t="str">
        <f t="shared" si="241"/>
        <v/>
      </c>
      <c r="VTV1" s="499" t="str">
        <f t="shared" si="241"/>
        <v/>
      </c>
      <c r="VTW1" s="499" t="str">
        <f t="shared" si="241"/>
        <v/>
      </c>
      <c r="VTX1" s="499" t="str">
        <f t="shared" si="241"/>
        <v/>
      </c>
      <c r="VTY1" s="499" t="str">
        <f t="shared" si="241"/>
        <v/>
      </c>
      <c r="VTZ1" s="499" t="str">
        <f t="shared" si="241"/>
        <v/>
      </c>
      <c r="VUA1" s="499" t="str">
        <f t="shared" si="241"/>
        <v/>
      </c>
      <c r="VUB1" s="499" t="str">
        <f t="shared" si="241"/>
        <v/>
      </c>
      <c r="VUC1" s="499" t="str">
        <f t="shared" si="241"/>
        <v/>
      </c>
      <c r="VUD1" s="499" t="str">
        <f t="shared" si="241"/>
        <v/>
      </c>
      <c r="VUE1" s="499" t="str">
        <f t="shared" si="241"/>
        <v/>
      </c>
      <c r="VUF1" s="499" t="str">
        <f t="shared" si="241"/>
        <v/>
      </c>
      <c r="VUG1" s="499" t="str">
        <f t="shared" si="241"/>
        <v/>
      </c>
      <c r="VUH1" s="499" t="str">
        <f t="shared" si="241"/>
        <v/>
      </c>
      <c r="VUI1" s="499" t="str">
        <f t="shared" si="241"/>
        <v/>
      </c>
      <c r="VUJ1" s="499" t="str">
        <f t="shared" si="241"/>
        <v/>
      </c>
      <c r="VUK1" s="499" t="str">
        <f t="shared" si="241"/>
        <v/>
      </c>
      <c r="VUL1" s="499" t="str">
        <f t="shared" si="241"/>
        <v/>
      </c>
      <c r="VUM1" s="499" t="str">
        <f t="shared" si="241"/>
        <v/>
      </c>
      <c r="VUN1" s="499" t="str">
        <f t="shared" si="241"/>
        <v/>
      </c>
      <c r="VUO1" s="499" t="str">
        <f t="shared" si="241"/>
        <v/>
      </c>
      <c r="VUP1" s="499" t="str">
        <f t="shared" si="241"/>
        <v/>
      </c>
      <c r="VUQ1" s="499" t="str">
        <f t="shared" si="241"/>
        <v/>
      </c>
      <c r="VUR1" s="499" t="str">
        <f t="shared" si="241"/>
        <v/>
      </c>
      <c r="VUS1" s="499" t="str">
        <f t="shared" si="241"/>
        <v/>
      </c>
      <c r="VUT1" s="499" t="str">
        <f t="shared" si="241"/>
        <v/>
      </c>
      <c r="VUU1" s="499" t="str">
        <f t="shared" si="241"/>
        <v/>
      </c>
      <c r="VUV1" s="499" t="str">
        <f t="shared" si="241"/>
        <v/>
      </c>
      <c r="VUW1" s="499" t="str">
        <f t="shared" si="241"/>
        <v/>
      </c>
      <c r="VUX1" s="499" t="str">
        <f t="shared" si="241"/>
        <v/>
      </c>
      <c r="VUY1" s="499" t="str">
        <f t="shared" si="241"/>
        <v/>
      </c>
      <c r="VUZ1" s="499" t="str">
        <f t="shared" si="241"/>
        <v/>
      </c>
      <c r="VVA1" s="499" t="str">
        <f t="shared" si="241"/>
        <v/>
      </c>
      <c r="VVB1" s="499" t="str">
        <f t="shared" si="241"/>
        <v/>
      </c>
      <c r="VVC1" s="499" t="str">
        <f t="shared" si="241"/>
        <v/>
      </c>
      <c r="VVD1" s="499" t="str">
        <f t="shared" si="241"/>
        <v/>
      </c>
      <c r="VVE1" s="499" t="str">
        <f t="shared" si="241"/>
        <v/>
      </c>
      <c r="VVF1" s="499" t="str">
        <f t="shared" si="241"/>
        <v/>
      </c>
      <c r="VVG1" s="499" t="str">
        <f t="shared" si="241"/>
        <v/>
      </c>
      <c r="VVH1" s="499" t="str">
        <f t="shared" si="241"/>
        <v/>
      </c>
      <c r="VVI1" s="499" t="str">
        <f t="shared" si="241"/>
        <v/>
      </c>
      <c r="VVJ1" s="499" t="str">
        <f t="shared" si="241"/>
        <v/>
      </c>
      <c r="VVK1" s="499" t="str">
        <f t="shared" si="241"/>
        <v/>
      </c>
      <c r="VVL1" s="499" t="str">
        <f t="shared" si="241"/>
        <v/>
      </c>
      <c r="VVM1" s="499" t="str">
        <f t="shared" si="241"/>
        <v/>
      </c>
      <c r="VVN1" s="499" t="str">
        <f t="shared" si="241"/>
        <v/>
      </c>
      <c r="VVO1" s="499" t="str">
        <f t="shared" ref="VVO1:VXZ1" si="242">IF(VVO13^2*VVO12=0,
"",
VVO13^2*VVO12)</f>
        <v/>
      </c>
      <c r="VVP1" s="499" t="str">
        <f t="shared" si="242"/>
        <v/>
      </c>
      <c r="VVQ1" s="499" t="str">
        <f t="shared" si="242"/>
        <v/>
      </c>
      <c r="VVR1" s="499" t="str">
        <f t="shared" si="242"/>
        <v/>
      </c>
      <c r="VVS1" s="499" t="str">
        <f t="shared" si="242"/>
        <v/>
      </c>
      <c r="VVT1" s="499" t="str">
        <f t="shared" si="242"/>
        <v/>
      </c>
      <c r="VVU1" s="499" t="str">
        <f t="shared" si="242"/>
        <v/>
      </c>
      <c r="VVV1" s="499" t="str">
        <f t="shared" si="242"/>
        <v/>
      </c>
      <c r="VVW1" s="499" t="str">
        <f t="shared" si="242"/>
        <v/>
      </c>
      <c r="VVX1" s="499" t="str">
        <f t="shared" si="242"/>
        <v/>
      </c>
      <c r="VVY1" s="499" t="str">
        <f t="shared" si="242"/>
        <v/>
      </c>
      <c r="VVZ1" s="499" t="str">
        <f t="shared" si="242"/>
        <v/>
      </c>
      <c r="VWA1" s="499" t="str">
        <f t="shared" si="242"/>
        <v/>
      </c>
      <c r="VWB1" s="499" t="str">
        <f t="shared" si="242"/>
        <v/>
      </c>
      <c r="VWC1" s="499" t="str">
        <f t="shared" si="242"/>
        <v/>
      </c>
      <c r="VWD1" s="499" t="str">
        <f t="shared" si="242"/>
        <v/>
      </c>
      <c r="VWE1" s="499" t="str">
        <f t="shared" si="242"/>
        <v/>
      </c>
      <c r="VWF1" s="499" t="str">
        <f t="shared" si="242"/>
        <v/>
      </c>
      <c r="VWG1" s="499" t="str">
        <f t="shared" si="242"/>
        <v/>
      </c>
      <c r="VWH1" s="499" t="str">
        <f t="shared" si="242"/>
        <v/>
      </c>
      <c r="VWI1" s="499" t="str">
        <f t="shared" si="242"/>
        <v/>
      </c>
      <c r="VWJ1" s="499" t="str">
        <f t="shared" si="242"/>
        <v/>
      </c>
      <c r="VWK1" s="499" t="str">
        <f t="shared" si="242"/>
        <v/>
      </c>
      <c r="VWL1" s="499" t="str">
        <f t="shared" si="242"/>
        <v/>
      </c>
      <c r="VWM1" s="499" t="str">
        <f t="shared" si="242"/>
        <v/>
      </c>
      <c r="VWN1" s="499" t="str">
        <f t="shared" si="242"/>
        <v/>
      </c>
      <c r="VWO1" s="499" t="str">
        <f t="shared" si="242"/>
        <v/>
      </c>
      <c r="VWP1" s="499" t="str">
        <f t="shared" si="242"/>
        <v/>
      </c>
      <c r="VWQ1" s="499" t="str">
        <f t="shared" si="242"/>
        <v/>
      </c>
      <c r="VWR1" s="499" t="str">
        <f t="shared" si="242"/>
        <v/>
      </c>
      <c r="VWS1" s="499" t="str">
        <f t="shared" si="242"/>
        <v/>
      </c>
      <c r="VWT1" s="499" t="str">
        <f t="shared" si="242"/>
        <v/>
      </c>
      <c r="VWU1" s="499" t="str">
        <f t="shared" si="242"/>
        <v/>
      </c>
      <c r="VWV1" s="499" t="str">
        <f t="shared" si="242"/>
        <v/>
      </c>
      <c r="VWW1" s="499" t="str">
        <f t="shared" si="242"/>
        <v/>
      </c>
      <c r="VWX1" s="499" t="str">
        <f t="shared" si="242"/>
        <v/>
      </c>
      <c r="VWY1" s="499" t="str">
        <f t="shared" si="242"/>
        <v/>
      </c>
      <c r="VWZ1" s="499" t="str">
        <f t="shared" si="242"/>
        <v/>
      </c>
      <c r="VXA1" s="499" t="str">
        <f t="shared" si="242"/>
        <v/>
      </c>
      <c r="VXB1" s="499" t="str">
        <f t="shared" si="242"/>
        <v/>
      </c>
      <c r="VXC1" s="499" t="str">
        <f t="shared" si="242"/>
        <v/>
      </c>
      <c r="VXD1" s="499" t="str">
        <f t="shared" si="242"/>
        <v/>
      </c>
      <c r="VXE1" s="499" t="str">
        <f t="shared" si="242"/>
        <v/>
      </c>
      <c r="VXF1" s="499" t="str">
        <f t="shared" si="242"/>
        <v/>
      </c>
      <c r="VXG1" s="499" t="str">
        <f t="shared" si="242"/>
        <v/>
      </c>
      <c r="VXH1" s="499" t="str">
        <f t="shared" si="242"/>
        <v/>
      </c>
      <c r="VXI1" s="499" t="str">
        <f t="shared" si="242"/>
        <v/>
      </c>
      <c r="VXJ1" s="499" t="str">
        <f t="shared" si="242"/>
        <v/>
      </c>
      <c r="VXK1" s="499" t="str">
        <f t="shared" si="242"/>
        <v/>
      </c>
      <c r="VXL1" s="499" t="str">
        <f t="shared" si="242"/>
        <v/>
      </c>
      <c r="VXM1" s="499" t="str">
        <f t="shared" si="242"/>
        <v/>
      </c>
      <c r="VXN1" s="499" t="str">
        <f t="shared" si="242"/>
        <v/>
      </c>
      <c r="VXO1" s="499" t="str">
        <f t="shared" si="242"/>
        <v/>
      </c>
      <c r="VXP1" s="499" t="str">
        <f t="shared" si="242"/>
        <v/>
      </c>
      <c r="VXQ1" s="499" t="str">
        <f t="shared" si="242"/>
        <v/>
      </c>
      <c r="VXR1" s="499" t="str">
        <f t="shared" si="242"/>
        <v/>
      </c>
      <c r="VXS1" s="499" t="str">
        <f t="shared" si="242"/>
        <v/>
      </c>
      <c r="VXT1" s="499" t="str">
        <f t="shared" si="242"/>
        <v/>
      </c>
      <c r="VXU1" s="499" t="str">
        <f t="shared" si="242"/>
        <v/>
      </c>
      <c r="VXV1" s="499" t="str">
        <f t="shared" si="242"/>
        <v/>
      </c>
      <c r="VXW1" s="499" t="str">
        <f t="shared" si="242"/>
        <v/>
      </c>
      <c r="VXX1" s="499" t="str">
        <f t="shared" si="242"/>
        <v/>
      </c>
      <c r="VXY1" s="499" t="str">
        <f t="shared" si="242"/>
        <v/>
      </c>
      <c r="VXZ1" s="499" t="str">
        <f t="shared" si="242"/>
        <v/>
      </c>
      <c r="VYA1" s="499" t="str">
        <f t="shared" ref="VYA1:WAI1" si="243">IF(VYA13^2*VYA12=0,
"",
VYA13^2*VYA12)</f>
        <v/>
      </c>
      <c r="VYB1" s="499" t="str">
        <f t="shared" si="243"/>
        <v/>
      </c>
      <c r="VYC1" s="499" t="str">
        <f t="shared" si="243"/>
        <v/>
      </c>
      <c r="VYD1" s="499" t="str">
        <f t="shared" si="243"/>
        <v/>
      </c>
      <c r="VYE1" s="499" t="str">
        <f t="shared" si="243"/>
        <v/>
      </c>
      <c r="VYF1" s="499" t="str">
        <f t="shared" si="243"/>
        <v/>
      </c>
      <c r="VYG1" s="499" t="str">
        <f t="shared" si="243"/>
        <v/>
      </c>
      <c r="VYH1" s="499" t="str">
        <f t="shared" si="243"/>
        <v/>
      </c>
      <c r="VYI1" s="499" t="str">
        <f t="shared" si="243"/>
        <v/>
      </c>
      <c r="VYJ1" s="499" t="str">
        <f t="shared" si="243"/>
        <v/>
      </c>
      <c r="VYK1" s="499" t="str">
        <f t="shared" si="243"/>
        <v/>
      </c>
      <c r="VYL1" s="499" t="str">
        <f t="shared" si="243"/>
        <v/>
      </c>
      <c r="VYM1" s="499" t="str">
        <f t="shared" si="243"/>
        <v/>
      </c>
      <c r="VYN1" s="499" t="str">
        <f t="shared" si="243"/>
        <v/>
      </c>
      <c r="VYO1" s="499" t="str">
        <f t="shared" si="243"/>
        <v/>
      </c>
      <c r="VYP1" s="499" t="str">
        <f t="shared" si="243"/>
        <v/>
      </c>
      <c r="VYQ1" s="499" t="str">
        <f t="shared" si="243"/>
        <v/>
      </c>
      <c r="VYR1" s="499" t="str">
        <f t="shared" si="243"/>
        <v/>
      </c>
      <c r="VYS1" s="499" t="str">
        <f t="shared" si="243"/>
        <v/>
      </c>
      <c r="VYT1" s="499" t="str">
        <f t="shared" si="243"/>
        <v/>
      </c>
      <c r="VYU1" s="499" t="str">
        <f t="shared" si="243"/>
        <v/>
      </c>
      <c r="VYV1" s="499" t="str">
        <f t="shared" si="243"/>
        <v/>
      </c>
      <c r="VYW1" s="499" t="str">
        <f t="shared" si="243"/>
        <v/>
      </c>
      <c r="VYX1" s="499" t="str">
        <f t="shared" si="243"/>
        <v/>
      </c>
      <c r="VYY1" s="499" t="str">
        <f t="shared" si="243"/>
        <v/>
      </c>
      <c r="VYZ1" s="499" t="str">
        <f t="shared" si="243"/>
        <v/>
      </c>
      <c r="VZA1" s="499" t="str">
        <f t="shared" si="243"/>
        <v/>
      </c>
      <c r="VZB1" s="499" t="str">
        <f t="shared" si="243"/>
        <v/>
      </c>
      <c r="VZC1" s="499" t="str">
        <f t="shared" si="243"/>
        <v/>
      </c>
      <c r="VZD1" s="499" t="str">
        <f t="shared" si="243"/>
        <v/>
      </c>
      <c r="VZE1" s="499" t="str">
        <f t="shared" si="243"/>
        <v/>
      </c>
      <c r="VZF1" s="499" t="str">
        <f t="shared" si="243"/>
        <v/>
      </c>
      <c r="VZG1" s="499" t="str">
        <f t="shared" si="243"/>
        <v/>
      </c>
      <c r="VZH1" s="499" t="str">
        <f t="shared" si="243"/>
        <v/>
      </c>
      <c r="VZI1" s="499" t="str">
        <f t="shared" si="243"/>
        <v/>
      </c>
      <c r="VZJ1" s="499" t="str">
        <f t="shared" si="243"/>
        <v/>
      </c>
      <c r="VZK1" s="499" t="str">
        <f t="shared" si="243"/>
        <v/>
      </c>
      <c r="VZL1" s="499" t="str">
        <f t="shared" si="243"/>
        <v/>
      </c>
      <c r="VZM1" s="499" t="str">
        <f t="shared" si="243"/>
        <v/>
      </c>
      <c r="VZN1" s="499" t="str">
        <f t="shared" si="243"/>
        <v/>
      </c>
      <c r="VZO1" s="499" t="str">
        <f t="shared" si="243"/>
        <v/>
      </c>
      <c r="VZP1" s="499" t="str">
        <f t="shared" si="243"/>
        <v/>
      </c>
      <c r="VZQ1" s="499" t="str">
        <f t="shared" si="243"/>
        <v/>
      </c>
      <c r="VZR1" s="499" t="str">
        <f t="shared" si="243"/>
        <v/>
      </c>
      <c r="VZS1" s="499" t="str">
        <f t="shared" si="243"/>
        <v/>
      </c>
      <c r="VZT1" s="499" t="str">
        <f t="shared" si="243"/>
        <v/>
      </c>
      <c r="VZU1" s="499" t="str">
        <f t="shared" si="243"/>
        <v/>
      </c>
      <c r="VZV1" s="499" t="str">
        <f t="shared" si="243"/>
        <v/>
      </c>
      <c r="VZW1" s="499" t="str">
        <f t="shared" si="243"/>
        <v/>
      </c>
      <c r="VZX1" s="499" t="str">
        <f t="shared" si="243"/>
        <v/>
      </c>
      <c r="VZY1" s="499" t="str">
        <f t="shared" si="243"/>
        <v/>
      </c>
      <c r="VZZ1" s="499" t="str">
        <f t="shared" si="243"/>
        <v/>
      </c>
      <c r="WAA1" s="499" t="str">
        <f t="shared" si="243"/>
        <v/>
      </c>
      <c r="WAB1" s="499" t="str">
        <f t="shared" si="243"/>
        <v/>
      </c>
      <c r="WAC1" s="499" t="str">
        <f t="shared" si="243"/>
        <v/>
      </c>
      <c r="WAD1" s="499" t="str">
        <f t="shared" si="243"/>
        <v/>
      </c>
      <c r="WAE1" s="499" t="str">
        <f t="shared" si="243"/>
        <v/>
      </c>
      <c r="WAF1" s="499" t="str">
        <f t="shared" si="243"/>
        <v/>
      </c>
      <c r="WAG1" s="499" t="str">
        <f t="shared" si="243"/>
        <v/>
      </c>
      <c r="WAH1" s="499" t="str">
        <f t="shared" si="243"/>
        <v/>
      </c>
      <c r="WAI1" s="499" t="str">
        <f t="shared" si="243"/>
        <v/>
      </c>
    </row>
    <row r="2" spans="1:15583" s="499" customFormat="1" ht="9" customHeight="1" thickBot="1" x14ac:dyDescent="0.2">
      <c r="A2" s="391" t="s">
        <v>498</v>
      </c>
      <c r="B2" s="194"/>
      <c r="C2" s="194"/>
      <c r="D2" s="194"/>
      <c r="E2" s="505" t="s">
        <v>497</v>
      </c>
      <c r="F2" s="522" t="str">
        <f>CONCATENATE( "( ",   ROUND(MIN(G2:XFD2),2),"  -  ", ROUND(MAX(G2:XFD2),2),  " )")</f>
        <v>( 0.58  -  0.88 )</v>
      </c>
      <c r="G2" s="498"/>
      <c r="H2" s="499">
        <f t="shared" ref="H2:AH2" si="244">IFERROR(H12/H13,
"")</f>
        <v>0.57894736842105254</v>
      </c>
      <c r="I2" s="499">
        <f t="shared" si="244"/>
        <v>0.60526315789473684</v>
      </c>
      <c r="J2" s="499">
        <f t="shared" si="244"/>
        <v>0.57499999999999996</v>
      </c>
      <c r="K2" s="499">
        <f t="shared" si="244"/>
        <v>0.66666666666666663</v>
      </c>
      <c r="L2" s="499">
        <f t="shared" si="244"/>
        <v>0.63157894736842102</v>
      </c>
      <c r="M2" s="499">
        <f t="shared" si="244"/>
        <v>0.6</v>
      </c>
      <c r="N2" s="499">
        <f t="shared" si="244"/>
        <v>0.6</v>
      </c>
      <c r="O2" s="499">
        <f t="shared" si="244"/>
        <v>0.69444444444444442</v>
      </c>
      <c r="P2" s="499">
        <f t="shared" si="244"/>
        <v>0.65789473684210531</v>
      </c>
      <c r="Q2" s="499">
        <f t="shared" si="244"/>
        <v>0.625</v>
      </c>
      <c r="R2" s="499">
        <f t="shared" si="244"/>
        <v>0.625</v>
      </c>
      <c r="S2" s="499">
        <f t="shared" si="244"/>
        <v>0.76470588235294124</v>
      </c>
      <c r="T2" s="499">
        <f t="shared" si="244"/>
        <v>0.72222222222222221</v>
      </c>
      <c r="U2" s="499">
        <f t="shared" si="244"/>
        <v>0.68421052631578949</v>
      </c>
      <c r="V2" s="499">
        <f t="shared" si="244"/>
        <v>0.65</v>
      </c>
      <c r="W2" s="499">
        <f t="shared" si="244"/>
        <v>0.65</v>
      </c>
      <c r="X2" s="499">
        <f t="shared" si="244"/>
        <v>0.79411764705882359</v>
      </c>
      <c r="Y2" s="499">
        <f t="shared" si="244"/>
        <v>0.75000000000000011</v>
      </c>
      <c r="Z2" s="499">
        <f t="shared" si="244"/>
        <v>0.71052631578947367</v>
      </c>
      <c r="AA2" s="499">
        <f t="shared" si="244"/>
        <v>0.71052631578947367</v>
      </c>
      <c r="AB2" s="499">
        <f t="shared" si="244"/>
        <v>0.67500000000000004</v>
      </c>
      <c r="AC2" s="499">
        <f t="shared" si="244"/>
        <v>0.67500000000000004</v>
      </c>
      <c r="AD2" s="499">
        <f t="shared" si="244"/>
        <v>0.82352941176470595</v>
      </c>
      <c r="AE2" s="499">
        <f t="shared" si="244"/>
        <v>0.7777777777777779</v>
      </c>
      <c r="AF2" s="499">
        <f t="shared" si="244"/>
        <v>0.73684210526315796</v>
      </c>
      <c r="AG2" s="499">
        <f t="shared" si="244"/>
        <v>0.73684210526315796</v>
      </c>
      <c r="AH2" s="499">
        <f t="shared" si="244"/>
        <v>0.70000000000000007</v>
      </c>
      <c r="AI2" s="499">
        <f t="shared" ref="AI2:CT2" si="245">IFERROR(AI12/AI13,
"")</f>
        <v>0.70000000000000007</v>
      </c>
      <c r="AJ2" s="499">
        <f t="shared" si="245"/>
        <v>0.85294117647058842</v>
      </c>
      <c r="AK2" s="499">
        <f t="shared" si="245"/>
        <v>0.80555555555555569</v>
      </c>
      <c r="AL2" s="499">
        <f t="shared" si="245"/>
        <v>0.80555555555555569</v>
      </c>
      <c r="AM2" s="499">
        <f t="shared" si="245"/>
        <v>0.76315789473684215</v>
      </c>
      <c r="AN2" s="499">
        <f t="shared" si="245"/>
        <v>0.76315789473684215</v>
      </c>
      <c r="AO2" s="499">
        <f t="shared" si="245"/>
        <v>0.72500000000000009</v>
      </c>
      <c r="AP2" s="499">
        <f t="shared" si="245"/>
        <v>0.72500000000000009</v>
      </c>
      <c r="AQ2" s="499">
        <f t="shared" si="245"/>
        <v>0.88235294117647078</v>
      </c>
      <c r="AR2" s="499">
        <f t="shared" si="245"/>
        <v>0.83333333333333348</v>
      </c>
      <c r="AS2" s="499">
        <f t="shared" si="245"/>
        <v>0.83333333333333348</v>
      </c>
      <c r="AT2" s="499">
        <f t="shared" si="245"/>
        <v>0.78947368421052644</v>
      </c>
      <c r="AU2" s="499">
        <f t="shared" si="245"/>
        <v>0.78947368421052644</v>
      </c>
      <c r="AV2" s="499">
        <f t="shared" si="245"/>
        <v>0.75</v>
      </c>
      <c r="AW2" s="499">
        <f t="shared" si="245"/>
        <v>0.75</v>
      </c>
      <c r="AX2" s="499" t="str">
        <f t="shared" si="245"/>
        <v/>
      </c>
      <c r="AY2" s="499" t="str">
        <f t="shared" si="245"/>
        <v/>
      </c>
      <c r="AZ2" s="499" t="str">
        <f t="shared" si="245"/>
        <v/>
      </c>
      <c r="BA2" s="499" t="str">
        <f t="shared" si="245"/>
        <v/>
      </c>
      <c r="BB2" s="499" t="str">
        <f t="shared" si="245"/>
        <v/>
      </c>
      <c r="BC2" s="499" t="str">
        <f t="shared" si="245"/>
        <v/>
      </c>
      <c r="BD2" s="499" t="str">
        <f t="shared" si="245"/>
        <v/>
      </c>
      <c r="BE2" s="499" t="str">
        <f t="shared" si="245"/>
        <v/>
      </c>
      <c r="BF2" s="499" t="str">
        <f t="shared" si="245"/>
        <v/>
      </c>
      <c r="BG2" s="499" t="str">
        <f t="shared" si="245"/>
        <v/>
      </c>
      <c r="BH2" s="499" t="str">
        <f t="shared" si="245"/>
        <v/>
      </c>
      <c r="BI2" s="499" t="str">
        <f t="shared" si="245"/>
        <v/>
      </c>
      <c r="BJ2" s="499" t="str">
        <f t="shared" si="245"/>
        <v/>
      </c>
      <c r="BK2" s="499" t="str">
        <f t="shared" si="245"/>
        <v/>
      </c>
      <c r="BL2" s="499" t="str">
        <f t="shared" si="245"/>
        <v/>
      </c>
      <c r="BM2" s="499" t="str">
        <f t="shared" si="245"/>
        <v/>
      </c>
      <c r="BN2" s="499" t="str">
        <f t="shared" si="245"/>
        <v/>
      </c>
      <c r="BO2" s="499" t="str">
        <f t="shared" si="245"/>
        <v/>
      </c>
      <c r="BP2" s="499" t="str">
        <f t="shared" si="245"/>
        <v/>
      </c>
      <c r="BQ2" s="499" t="str">
        <f t="shared" si="245"/>
        <v/>
      </c>
      <c r="BR2" s="499" t="str">
        <f t="shared" si="245"/>
        <v/>
      </c>
      <c r="BS2" s="499" t="str">
        <f t="shared" si="245"/>
        <v/>
      </c>
      <c r="BT2" s="499" t="str">
        <f t="shared" si="245"/>
        <v/>
      </c>
      <c r="BU2" s="499" t="str">
        <f t="shared" si="245"/>
        <v/>
      </c>
      <c r="BV2" s="499" t="str">
        <f t="shared" si="245"/>
        <v/>
      </c>
      <c r="BW2" s="499" t="str">
        <f t="shared" si="245"/>
        <v/>
      </c>
      <c r="BX2" s="499" t="str">
        <f t="shared" si="245"/>
        <v/>
      </c>
      <c r="BY2" s="499" t="str">
        <f t="shared" si="245"/>
        <v/>
      </c>
      <c r="BZ2" s="499" t="str">
        <f t="shared" si="245"/>
        <v/>
      </c>
      <c r="CA2" s="499" t="str">
        <f t="shared" si="245"/>
        <v/>
      </c>
      <c r="CB2" s="499" t="str">
        <f t="shared" si="245"/>
        <v/>
      </c>
      <c r="CC2" s="499" t="str">
        <f t="shared" si="245"/>
        <v/>
      </c>
      <c r="CD2" s="499" t="str">
        <f t="shared" si="245"/>
        <v/>
      </c>
      <c r="CE2" s="499" t="str">
        <f t="shared" si="245"/>
        <v/>
      </c>
      <c r="CF2" s="499" t="str">
        <f t="shared" si="245"/>
        <v/>
      </c>
      <c r="CG2" s="499" t="str">
        <f t="shared" si="245"/>
        <v/>
      </c>
      <c r="CH2" s="499" t="str">
        <f t="shared" si="245"/>
        <v/>
      </c>
      <c r="CI2" s="499" t="str">
        <f t="shared" si="245"/>
        <v/>
      </c>
      <c r="CJ2" s="499" t="str">
        <f t="shared" si="245"/>
        <v/>
      </c>
      <c r="CK2" s="499" t="str">
        <f t="shared" si="245"/>
        <v/>
      </c>
      <c r="CL2" s="499" t="str">
        <f t="shared" si="245"/>
        <v/>
      </c>
      <c r="CM2" s="499" t="str">
        <f t="shared" si="245"/>
        <v/>
      </c>
      <c r="CN2" s="499" t="str">
        <f t="shared" si="245"/>
        <v/>
      </c>
      <c r="CO2" s="499" t="str">
        <f t="shared" si="245"/>
        <v/>
      </c>
      <c r="CP2" s="499" t="str">
        <f t="shared" si="245"/>
        <v/>
      </c>
      <c r="CQ2" s="499" t="str">
        <f t="shared" si="245"/>
        <v/>
      </c>
      <c r="CR2" s="499" t="str">
        <f t="shared" si="245"/>
        <v/>
      </c>
      <c r="CS2" s="499" t="str">
        <f t="shared" si="245"/>
        <v/>
      </c>
      <c r="CT2" s="499" t="str">
        <f t="shared" si="245"/>
        <v/>
      </c>
      <c r="CU2" s="499" t="str">
        <f t="shared" ref="CU2:FF2" si="246">IFERROR(CU12/CU13,
"")</f>
        <v/>
      </c>
      <c r="CV2" s="499" t="str">
        <f t="shared" si="246"/>
        <v/>
      </c>
      <c r="CW2" s="499" t="str">
        <f t="shared" si="246"/>
        <v/>
      </c>
      <c r="CX2" s="499" t="str">
        <f t="shared" si="246"/>
        <v/>
      </c>
      <c r="CY2" s="499" t="str">
        <f t="shared" si="246"/>
        <v/>
      </c>
      <c r="CZ2" s="499" t="str">
        <f t="shared" si="246"/>
        <v/>
      </c>
      <c r="DA2" s="499" t="str">
        <f t="shared" si="246"/>
        <v/>
      </c>
      <c r="DB2" s="499" t="str">
        <f t="shared" si="246"/>
        <v/>
      </c>
      <c r="DC2" s="499" t="str">
        <f t="shared" si="246"/>
        <v/>
      </c>
      <c r="DD2" s="499" t="str">
        <f t="shared" si="246"/>
        <v/>
      </c>
      <c r="DE2" s="499" t="str">
        <f t="shared" si="246"/>
        <v/>
      </c>
      <c r="DF2" s="499" t="str">
        <f t="shared" si="246"/>
        <v/>
      </c>
      <c r="DG2" s="499" t="str">
        <f t="shared" si="246"/>
        <v/>
      </c>
      <c r="DH2" s="499" t="str">
        <f t="shared" si="246"/>
        <v/>
      </c>
      <c r="DI2" s="499" t="str">
        <f t="shared" si="246"/>
        <v/>
      </c>
      <c r="DJ2" s="499" t="str">
        <f t="shared" si="246"/>
        <v/>
      </c>
      <c r="DK2" s="499" t="str">
        <f t="shared" si="246"/>
        <v/>
      </c>
      <c r="DL2" s="499" t="str">
        <f t="shared" si="246"/>
        <v/>
      </c>
      <c r="DM2" s="499" t="str">
        <f t="shared" si="246"/>
        <v/>
      </c>
      <c r="DN2" s="499" t="str">
        <f t="shared" si="246"/>
        <v/>
      </c>
      <c r="DO2" s="499" t="str">
        <f t="shared" si="246"/>
        <v/>
      </c>
      <c r="DP2" s="499" t="str">
        <f t="shared" si="246"/>
        <v/>
      </c>
      <c r="DQ2" s="499" t="str">
        <f t="shared" si="246"/>
        <v/>
      </c>
      <c r="DR2" s="499" t="str">
        <f t="shared" si="246"/>
        <v/>
      </c>
      <c r="DS2" s="499" t="str">
        <f t="shared" si="246"/>
        <v/>
      </c>
      <c r="DT2" s="499" t="str">
        <f t="shared" si="246"/>
        <v/>
      </c>
      <c r="DU2" s="499" t="str">
        <f t="shared" si="246"/>
        <v/>
      </c>
      <c r="DV2" s="499" t="str">
        <f t="shared" si="246"/>
        <v/>
      </c>
      <c r="DW2" s="499" t="str">
        <f t="shared" si="246"/>
        <v/>
      </c>
      <c r="DX2" s="499" t="str">
        <f t="shared" si="246"/>
        <v/>
      </c>
      <c r="DY2" s="499" t="str">
        <f t="shared" si="246"/>
        <v/>
      </c>
      <c r="DZ2" s="499" t="str">
        <f t="shared" si="246"/>
        <v/>
      </c>
      <c r="EA2" s="499" t="str">
        <f t="shared" si="246"/>
        <v/>
      </c>
      <c r="EB2" s="499" t="str">
        <f t="shared" si="246"/>
        <v/>
      </c>
      <c r="EC2" s="499" t="str">
        <f t="shared" si="246"/>
        <v/>
      </c>
      <c r="ED2" s="499" t="str">
        <f t="shared" si="246"/>
        <v/>
      </c>
      <c r="EE2" s="499" t="str">
        <f t="shared" si="246"/>
        <v/>
      </c>
      <c r="EF2" s="499" t="str">
        <f t="shared" si="246"/>
        <v/>
      </c>
      <c r="EG2" s="499" t="str">
        <f t="shared" si="246"/>
        <v/>
      </c>
      <c r="EH2" s="499" t="str">
        <f t="shared" si="246"/>
        <v/>
      </c>
      <c r="EI2" s="499" t="str">
        <f t="shared" si="246"/>
        <v/>
      </c>
      <c r="EJ2" s="499" t="str">
        <f t="shared" si="246"/>
        <v/>
      </c>
      <c r="EK2" s="499" t="str">
        <f t="shared" si="246"/>
        <v/>
      </c>
      <c r="EL2" s="499" t="str">
        <f t="shared" si="246"/>
        <v/>
      </c>
      <c r="EM2" s="499" t="str">
        <f t="shared" si="246"/>
        <v/>
      </c>
      <c r="EN2" s="499" t="str">
        <f t="shared" si="246"/>
        <v/>
      </c>
      <c r="EO2" s="499" t="str">
        <f t="shared" si="246"/>
        <v/>
      </c>
      <c r="EP2" s="499" t="str">
        <f t="shared" si="246"/>
        <v/>
      </c>
      <c r="EQ2" s="499" t="str">
        <f t="shared" si="246"/>
        <v/>
      </c>
      <c r="ER2" s="499" t="str">
        <f t="shared" si="246"/>
        <v/>
      </c>
      <c r="ES2" s="499" t="str">
        <f t="shared" si="246"/>
        <v/>
      </c>
      <c r="ET2" s="499" t="str">
        <f t="shared" si="246"/>
        <v/>
      </c>
      <c r="EU2" s="499" t="str">
        <f t="shared" si="246"/>
        <v/>
      </c>
      <c r="EV2" s="499" t="str">
        <f t="shared" si="246"/>
        <v/>
      </c>
      <c r="EW2" s="499" t="str">
        <f t="shared" si="246"/>
        <v/>
      </c>
      <c r="EX2" s="499" t="str">
        <f t="shared" si="246"/>
        <v/>
      </c>
      <c r="EY2" s="499" t="str">
        <f t="shared" si="246"/>
        <v/>
      </c>
      <c r="EZ2" s="499" t="str">
        <f t="shared" si="246"/>
        <v/>
      </c>
      <c r="FA2" s="499" t="str">
        <f t="shared" si="246"/>
        <v/>
      </c>
      <c r="FB2" s="499" t="str">
        <f t="shared" si="246"/>
        <v/>
      </c>
      <c r="FC2" s="499" t="str">
        <f t="shared" si="246"/>
        <v/>
      </c>
      <c r="FD2" s="499" t="str">
        <f t="shared" si="246"/>
        <v/>
      </c>
      <c r="FE2" s="499" t="str">
        <f t="shared" si="246"/>
        <v/>
      </c>
      <c r="FF2" s="499" t="str">
        <f t="shared" si="246"/>
        <v/>
      </c>
      <c r="FG2" s="499" t="str">
        <f t="shared" ref="FG2:HR2" si="247">IFERROR(FG12/FG13,
"")</f>
        <v/>
      </c>
      <c r="FH2" s="499" t="str">
        <f t="shared" si="247"/>
        <v/>
      </c>
      <c r="FI2" s="499" t="str">
        <f t="shared" si="247"/>
        <v/>
      </c>
      <c r="FJ2" s="499" t="str">
        <f t="shared" si="247"/>
        <v/>
      </c>
      <c r="FK2" s="499" t="str">
        <f t="shared" si="247"/>
        <v/>
      </c>
      <c r="FL2" s="499" t="str">
        <f t="shared" si="247"/>
        <v/>
      </c>
      <c r="FM2" s="499" t="str">
        <f t="shared" si="247"/>
        <v/>
      </c>
      <c r="FN2" s="499" t="str">
        <f t="shared" si="247"/>
        <v/>
      </c>
      <c r="FO2" s="499" t="str">
        <f t="shared" si="247"/>
        <v/>
      </c>
      <c r="FP2" s="499" t="str">
        <f t="shared" si="247"/>
        <v/>
      </c>
      <c r="FQ2" s="499" t="str">
        <f t="shared" si="247"/>
        <v/>
      </c>
      <c r="FR2" s="499" t="str">
        <f t="shared" si="247"/>
        <v/>
      </c>
      <c r="FS2" s="499" t="str">
        <f t="shared" si="247"/>
        <v/>
      </c>
      <c r="FT2" s="499" t="str">
        <f t="shared" si="247"/>
        <v/>
      </c>
      <c r="FU2" s="499" t="str">
        <f t="shared" si="247"/>
        <v/>
      </c>
      <c r="FV2" s="499" t="str">
        <f t="shared" si="247"/>
        <v/>
      </c>
      <c r="FW2" s="499" t="str">
        <f t="shared" si="247"/>
        <v/>
      </c>
      <c r="FX2" s="499" t="str">
        <f t="shared" si="247"/>
        <v/>
      </c>
      <c r="FY2" s="499" t="str">
        <f t="shared" si="247"/>
        <v/>
      </c>
      <c r="FZ2" s="499" t="str">
        <f t="shared" si="247"/>
        <v/>
      </c>
      <c r="GA2" s="499" t="str">
        <f t="shared" si="247"/>
        <v/>
      </c>
      <c r="GB2" s="499" t="str">
        <f t="shared" si="247"/>
        <v/>
      </c>
      <c r="GC2" s="499" t="str">
        <f t="shared" si="247"/>
        <v/>
      </c>
      <c r="GD2" s="499" t="str">
        <f t="shared" si="247"/>
        <v/>
      </c>
      <c r="GE2" s="499" t="str">
        <f t="shared" si="247"/>
        <v/>
      </c>
      <c r="GF2" s="499" t="str">
        <f t="shared" si="247"/>
        <v/>
      </c>
      <c r="GG2" s="499" t="str">
        <f t="shared" si="247"/>
        <v/>
      </c>
      <c r="GH2" s="499" t="str">
        <f t="shared" si="247"/>
        <v/>
      </c>
      <c r="GI2" s="499" t="str">
        <f t="shared" si="247"/>
        <v/>
      </c>
      <c r="GJ2" s="499" t="str">
        <f t="shared" si="247"/>
        <v/>
      </c>
      <c r="GK2" s="499" t="str">
        <f t="shared" si="247"/>
        <v/>
      </c>
      <c r="GL2" s="499" t="str">
        <f t="shared" si="247"/>
        <v/>
      </c>
      <c r="GM2" s="499" t="str">
        <f t="shared" si="247"/>
        <v/>
      </c>
      <c r="GN2" s="499" t="str">
        <f t="shared" si="247"/>
        <v/>
      </c>
      <c r="GO2" s="499" t="str">
        <f t="shared" si="247"/>
        <v/>
      </c>
      <c r="GP2" s="499" t="str">
        <f t="shared" si="247"/>
        <v/>
      </c>
      <c r="GQ2" s="499" t="str">
        <f t="shared" si="247"/>
        <v/>
      </c>
      <c r="GR2" s="499" t="str">
        <f t="shared" si="247"/>
        <v/>
      </c>
      <c r="GS2" s="499" t="str">
        <f t="shared" si="247"/>
        <v/>
      </c>
      <c r="GT2" s="499" t="str">
        <f t="shared" si="247"/>
        <v/>
      </c>
      <c r="GU2" s="499" t="str">
        <f t="shared" si="247"/>
        <v/>
      </c>
      <c r="GV2" s="499" t="str">
        <f t="shared" si="247"/>
        <v/>
      </c>
      <c r="GW2" s="499" t="str">
        <f t="shared" si="247"/>
        <v/>
      </c>
      <c r="GX2" s="499" t="str">
        <f t="shared" si="247"/>
        <v/>
      </c>
      <c r="GY2" s="499" t="str">
        <f t="shared" si="247"/>
        <v/>
      </c>
      <c r="GZ2" s="499" t="str">
        <f t="shared" si="247"/>
        <v/>
      </c>
      <c r="HA2" s="499" t="str">
        <f t="shared" si="247"/>
        <v/>
      </c>
      <c r="HB2" s="499" t="str">
        <f t="shared" si="247"/>
        <v/>
      </c>
      <c r="HC2" s="499" t="str">
        <f t="shared" si="247"/>
        <v/>
      </c>
      <c r="HD2" s="499" t="str">
        <f t="shared" si="247"/>
        <v/>
      </c>
      <c r="HE2" s="499" t="str">
        <f t="shared" si="247"/>
        <v/>
      </c>
      <c r="HF2" s="499" t="str">
        <f t="shared" si="247"/>
        <v/>
      </c>
      <c r="HG2" s="499" t="str">
        <f t="shared" si="247"/>
        <v/>
      </c>
      <c r="HH2" s="499" t="str">
        <f t="shared" si="247"/>
        <v/>
      </c>
      <c r="HI2" s="499" t="str">
        <f t="shared" si="247"/>
        <v/>
      </c>
      <c r="HJ2" s="499" t="str">
        <f t="shared" si="247"/>
        <v/>
      </c>
      <c r="HK2" s="499" t="str">
        <f t="shared" si="247"/>
        <v/>
      </c>
      <c r="HL2" s="499" t="str">
        <f t="shared" si="247"/>
        <v/>
      </c>
      <c r="HM2" s="499" t="str">
        <f t="shared" si="247"/>
        <v/>
      </c>
      <c r="HN2" s="499" t="str">
        <f t="shared" si="247"/>
        <v/>
      </c>
      <c r="HO2" s="499" t="str">
        <f t="shared" si="247"/>
        <v/>
      </c>
      <c r="HP2" s="499" t="str">
        <f t="shared" si="247"/>
        <v/>
      </c>
      <c r="HQ2" s="499" t="str">
        <f t="shared" si="247"/>
        <v/>
      </c>
      <c r="HR2" s="499" t="str">
        <f t="shared" si="247"/>
        <v/>
      </c>
      <c r="HS2" s="499" t="str">
        <f t="shared" ref="HS2:KD2" si="248">IFERROR(HS12/HS13,
"")</f>
        <v/>
      </c>
      <c r="HT2" s="499" t="str">
        <f t="shared" si="248"/>
        <v/>
      </c>
      <c r="HU2" s="499" t="str">
        <f t="shared" si="248"/>
        <v/>
      </c>
      <c r="HV2" s="499" t="str">
        <f t="shared" si="248"/>
        <v/>
      </c>
      <c r="HW2" s="499" t="str">
        <f t="shared" si="248"/>
        <v/>
      </c>
      <c r="HX2" s="499" t="str">
        <f t="shared" si="248"/>
        <v/>
      </c>
      <c r="HY2" s="499" t="str">
        <f t="shared" si="248"/>
        <v/>
      </c>
      <c r="HZ2" s="499" t="str">
        <f t="shared" si="248"/>
        <v/>
      </c>
      <c r="IA2" s="499" t="str">
        <f t="shared" si="248"/>
        <v/>
      </c>
      <c r="IB2" s="499" t="str">
        <f t="shared" si="248"/>
        <v/>
      </c>
      <c r="IC2" s="499" t="str">
        <f t="shared" si="248"/>
        <v/>
      </c>
      <c r="ID2" s="499" t="str">
        <f t="shared" si="248"/>
        <v/>
      </c>
      <c r="IE2" s="499" t="str">
        <f t="shared" si="248"/>
        <v/>
      </c>
      <c r="IF2" s="499" t="str">
        <f t="shared" si="248"/>
        <v/>
      </c>
      <c r="IG2" s="499" t="str">
        <f t="shared" si="248"/>
        <v/>
      </c>
      <c r="IH2" s="499" t="str">
        <f t="shared" si="248"/>
        <v/>
      </c>
      <c r="II2" s="499" t="str">
        <f t="shared" si="248"/>
        <v/>
      </c>
      <c r="IJ2" s="499" t="str">
        <f t="shared" si="248"/>
        <v/>
      </c>
      <c r="IK2" s="499" t="str">
        <f t="shared" si="248"/>
        <v/>
      </c>
      <c r="IL2" s="499" t="str">
        <f t="shared" si="248"/>
        <v/>
      </c>
      <c r="IM2" s="499" t="str">
        <f t="shared" si="248"/>
        <v/>
      </c>
      <c r="IN2" s="499" t="str">
        <f t="shared" si="248"/>
        <v/>
      </c>
      <c r="IO2" s="499" t="str">
        <f t="shared" si="248"/>
        <v/>
      </c>
      <c r="IP2" s="499" t="str">
        <f t="shared" si="248"/>
        <v/>
      </c>
      <c r="IQ2" s="499" t="str">
        <f t="shared" si="248"/>
        <v/>
      </c>
      <c r="IR2" s="499" t="str">
        <f t="shared" si="248"/>
        <v/>
      </c>
      <c r="IS2" s="499" t="str">
        <f t="shared" si="248"/>
        <v/>
      </c>
      <c r="IT2" s="499" t="str">
        <f t="shared" si="248"/>
        <v/>
      </c>
      <c r="IU2" s="499" t="str">
        <f t="shared" si="248"/>
        <v/>
      </c>
      <c r="IV2" s="499" t="str">
        <f t="shared" si="248"/>
        <v/>
      </c>
      <c r="IW2" s="499" t="str">
        <f t="shared" si="248"/>
        <v/>
      </c>
      <c r="IX2" s="499" t="str">
        <f t="shared" si="248"/>
        <v/>
      </c>
      <c r="IY2" s="499" t="str">
        <f t="shared" si="248"/>
        <v/>
      </c>
      <c r="IZ2" s="499" t="str">
        <f t="shared" si="248"/>
        <v/>
      </c>
      <c r="JA2" s="499" t="str">
        <f t="shared" si="248"/>
        <v/>
      </c>
      <c r="JB2" s="499" t="str">
        <f t="shared" si="248"/>
        <v/>
      </c>
      <c r="JC2" s="499" t="str">
        <f t="shared" si="248"/>
        <v/>
      </c>
      <c r="JD2" s="499" t="str">
        <f t="shared" si="248"/>
        <v/>
      </c>
      <c r="JE2" s="499" t="str">
        <f t="shared" si="248"/>
        <v/>
      </c>
      <c r="JF2" s="499" t="str">
        <f t="shared" si="248"/>
        <v/>
      </c>
      <c r="JG2" s="499" t="str">
        <f t="shared" si="248"/>
        <v/>
      </c>
      <c r="JH2" s="499" t="str">
        <f t="shared" si="248"/>
        <v/>
      </c>
      <c r="JI2" s="499" t="str">
        <f t="shared" si="248"/>
        <v/>
      </c>
      <c r="JJ2" s="499" t="str">
        <f t="shared" si="248"/>
        <v/>
      </c>
      <c r="JK2" s="499" t="str">
        <f t="shared" si="248"/>
        <v/>
      </c>
      <c r="JL2" s="499" t="str">
        <f t="shared" si="248"/>
        <v/>
      </c>
      <c r="JM2" s="499" t="str">
        <f t="shared" si="248"/>
        <v/>
      </c>
      <c r="JN2" s="499" t="str">
        <f t="shared" si="248"/>
        <v/>
      </c>
      <c r="JO2" s="499" t="str">
        <f t="shared" si="248"/>
        <v/>
      </c>
      <c r="JP2" s="499" t="str">
        <f t="shared" si="248"/>
        <v/>
      </c>
      <c r="JQ2" s="499" t="str">
        <f t="shared" si="248"/>
        <v/>
      </c>
      <c r="JR2" s="499" t="str">
        <f t="shared" si="248"/>
        <v/>
      </c>
      <c r="JS2" s="499" t="str">
        <f t="shared" si="248"/>
        <v/>
      </c>
      <c r="JT2" s="499" t="str">
        <f t="shared" si="248"/>
        <v/>
      </c>
      <c r="JU2" s="499" t="str">
        <f t="shared" si="248"/>
        <v/>
      </c>
      <c r="JV2" s="499" t="str">
        <f t="shared" si="248"/>
        <v/>
      </c>
      <c r="JW2" s="499" t="str">
        <f t="shared" si="248"/>
        <v/>
      </c>
      <c r="JX2" s="499" t="str">
        <f t="shared" si="248"/>
        <v/>
      </c>
      <c r="JY2" s="499" t="str">
        <f t="shared" si="248"/>
        <v/>
      </c>
      <c r="JZ2" s="499" t="str">
        <f t="shared" si="248"/>
        <v/>
      </c>
      <c r="KA2" s="499" t="str">
        <f t="shared" si="248"/>
        <v/>
      </c>
      <c r="KB2" s="499" t="str">
        <f t="shared" si="248"/>
        <v/>
      </c>
      <c r="KC2" s="499" t="str">
        <f t="shared" si="248"/>
        <v/>
      </c>
      <c r="KD2" s="499" t="str">
        <f t="shared" si="248"/>
        <v/>
      </c>
      <c r="KE2" s="499" t="str">
        <f t="shared" ref="KE2:MP2" si="249">IFERROR(KE12/KE13,
"")</f>
        <v/>
      </c>
      <c r="KF2" s="499" t="str">
        <f t="shared" si="249"/>
        <v/>
      </c>
      <c r="KG2" s="499" t="str">
        <f t="shared" si="249"/>
        <v/>
      </c>
      <c r="KH2" s="499" t="str">
        <f t="shared" si="249"/>
        <v/>
      </c>
      <c r="KI2" s="499" t="str">
        <f t="shared" si="249"/>
        <v/>
      </c>
      <c r="KJ2" s="499" t="str">
        <f t="shared" si="249"/>
        <v/>
      </c>
      <c r="KK2" s="499" t="str">
        <f t="shared" si="249"/>
        <v/>
      </c>
      <c r="KL2" s="499" t="str">
        <f t="shared" si="249"/>
        <v/>
      </c>
      <c r="KM2" s="499" t="str">
        <f t="shared" si="249"/>
        <v/>
      </c>
      <c r="KN2" s="499" t="str">
        <f t="shared" si="249"/>
        <v/>
      </c>
      <c r="KO2" s="499" t="str">
        <f t="shared" si="249"/>
        <v/>
      </c>
      <c r="KP2" s="499" t="str">
        <f t="shared" si="249"/>
        <v/>
      </c>
      <c r="KQ2" s="499" t="str">
        <f t="shared" si="249"/>
        <v/>
      </c>
      <c r="KR2" s="499" t="str">
        <f t="shared" si="249"/>
        <v/>
      </c>
      <c r="KS2" s="499" t="str">
        <f t="shared" si="249"/>
        <v/>
      </c>
      <c r="KT2" s="499" t="str">
        <f t="shared" si="249"/>
        <v/>
      </c>
      <c r="KU2" s="499" t="str">
        <f t="shared" si="249"/>
        <v/>
      </c>
      <c r="KV2" s="499" t="str">
        <f t="shared" si="249"/>
        <v/>
      </c>
      <c r="KW2" s="499" t="str">
        <f t="shared" si="249"/>
        <v/>
      </c>
      <c r="KX2" s="499" t="str">
        <f t="shared" si="249"/>
        <v/>
      </c>
      <c r="KY2" s="499" t="str">
        <f t="shared" si="249"/>
        <v/>
      </c>
      <c r="KZ2" s="499" t="str">
        <f t="shared" si="249"/>
        <v/>
      </c>
      <c r="LA2" s="499" t="str">
        <f t="shared" si="249"/>
        <v/>
      </c>
      <c r="LB2" s="499" t="str">
        <f t="shared" si="249"/>
        <v/>
      </c>
      <c r="LC2" s="499" t="str">
        <f t="shared" si="249"/>
        <v/>
      </c>
      <c r="LD2" s="499" t="str">
        <f t="shared" si="249"/>
        <v/>
      </c>
      <c r="LE2" s="499" t="str">
        <f t="shared" si="249"/>
        <v/>
      </c>
      <c r="LF2" s="499" t="str">
        <f t="shared" si="249"/>
        <v/>
      </c>
      <c r="LG2" s="499" t="str">
        <f t="shared" si="249"/>
        <v/>
      </c>
      <c r="LH2" s="499" t="str">
        <f t="shared" si="249"/>
        <v/>
      </c>
      <c r="LI2" s="499" t="str">
        <f t="shared" si="249"/>
        <v/>
      </c>
      <c r="LJ2" s="499" t="str">
        <f t="shared" si="249"/>
        <v/>
      </c>
      <c r="LK2" s="499" t="str">
        <f t="shared" si="249"/>
        <v/>
      </c>
      <c r="LL2" s="499" t="str">
        <f t="shared" si="249"/>
        <v/>
      </c>
      <c r="LM2" s="499" t="str">
        <f t="shared" si="249"/>
        <v/>
      </c>
      <c r="LN2" s="499" t="str">
        <f t="shared" si="249"/>
        <v/>
      </c>
      <c r="LO2" s="499" t="str">
        <f t="shared" si="249"/>
        <v/>
      </c>
      <c r="LP2" s="499" t="str">
        <f t="shared" si="249"/>
        <v/>
      </c>
      <c r="LQ2" s="499" t="str">
        <f t="shared" si="249"/>
        <v/>
      </c>
      <c r="LR2" s="499" t="str">
        <f t="shared" si="249"/>
        <v/>
      </c>
      <c r="LS2" s="499" t="str">
        <f t="shared" si="249"/>
        <v/>
      </c>
      <c r="LT2" s="499" t="str">
        <f t="shared" si="249"/>
        <v/>
      </c>
      <c r="LU2" s="499" t="str">
        <f t="shared" si="249"/>
        <v/>
      </c>
      <c r="LV2" s="499" t="str">
        <f t="shared" si="249"/>
        <v/>
      </c>
      <c r="LW2" s="499" t="str">
        <f t="shared" si="249"/>
        <v/>
      </c>
      <c r="LX2" s="499" t="str">
        <f t="shared" si="249"/>
        <v/>
      </c>
      <c r="LY2" s="499" t="str">
        <f t="shared" si="249"/>
        <v/>
      </c>
      <c r="LZ2" s="499" t="str">
        <f t="shared" si="249"/>
        <v/>
      </c>
      <c r="MA2" s="499" t="str">
        <f t="shared" si="249"/>
        <v/>
      </c>
      <c r="MB2" s="499" t="str">
        <f t="shared" si="249"/>
        <v/>
      </c>
      <c r="MC2" s="499" t="str">
        <f t="shared" si="249"/>
        <v/>
      </c>
      <c r="MD2" s="499" t="str">
        <f t="shared" si="249"/>
        <v/>
      </c>
      <c r="ME2" s="499" t="str">
        <f t="shared" si="249"/>
        <v/>
      </c>
      <c r="MF2" s="499" t="str">
        <f t="shared" si="249"/>
        <v/>
      </c>
      <c r="MG2" s="499" t="str">
        <f t="shared" si="249"/>
        <v/>
      </c>
      <c r="MH2" s="499" t="str">
        <f t="shared" si="249"/>
        <v/>
      </c>
      <c r="MI2" s="499" t="str">
        <f t="shared" si="249"/>
        <v/>
      </c>
      <c r="MJ2" s="499" t="str">
        <f t="shared" si="249"/>
        <v/>
      </c>
      <c r="MK2" s="499" t="str">
        <f t="shared" si="249"/>
        <v/>
      </c>
      <c r="ML2" s="499" t="str">
        <f t="shared" si="249"/>
        <v/>
      </c>
      <c r="MM2" s="499" t="str">
        <f t="shared" si="249"/>
        <v/>
      </c>
      <c r="MN2" s="499" t="str">
        <f t="shared" si="249"/>
        <v/>
      </c>
      <c r="MO2" s="499" t="str">
        <f t="shared" si="249"/>
        <v/>
      </c>
      <c r="MP2" s="499" t="str">
        <f t="shared" si="249"/>
        <v/>
      </c>
      <c r="MQ2" s="499" t="str">
        <f t="shared" ref="MQ2:PB2" si="250">IFERROR(MQ12/MQ13,
"")</f>
        <v/>
      </c>
      <c r="MR2" s="499" t="str">
        <f t="shared" si="250"/>
        <v/>
      </c>
      <c r="MS2" s="499" t="str">
        <f t="shared" si="250"/>
        <v/>
      </c>
      <c r="MT2" s="499" t="str">
        <f t="shared" si="250"/>
        <v/>
      </c>
      <c r="MU2" s="499" t="str">
        <f t="shared" si="250"/>
        <v/>
      </c>
      <c r="MV2" s="499" t="str">
        <f t="shared" si="250"/>
        <v/>
      </c>
      <c r="MW2" s="499" t="str">
        <f t="shared" si="250"/>
        <v/>
      </c>
      <c r="MX2" s="499" t="str">
        <f t="shared" si="250"/>
        <v/>
      </c>
      <c r="MY2" s="499" t="str">
        <f t="shared" si="250"/>
        <v/>
      </c>
      <c r="MZ2" s="499" t="str">
        <f t="shared" si="250"/>
        <v/>
      </c>
      <c r="NA2" s="499" t="str">
        <f t="shared" si="250"/>
        <v/>
      </c>
      <c r="NB2" s="499" t="str">
        <f t="shared" si="250"/>
        <v/>
      </c>
      <c r="NC2" s="499" t="str">
        <f t="shared" si="250"/>
        <v/>
      </c>
      <c r="ND2" s="499" t="str">
        <f t="shared" si="250"/>
        <v/>
      </c>
      <c r="NE2" s="499" t="str">
        <f t="shared" si="250"/>
        <v/>
      </c>
      <c r="NF2" s="499" t="str">
        <f t="shared" si="250"/>
        <v/>
      </c>
      <c r="NG2" s="499" t="str">
        <f t="shared" si="250"/>
        <v/>
      </c>
      <c r="NH2" s="499" t="str">
        <f t="shared" si="250"/>
        <v/>
      </c>
      <c r="NI2" s="499" t="str">
        <f t="shared" si="250"/>
        <v/>
      </c>
      <c r="NJ2" s="499" t="str">
        <f t="shared" si="250"/>
        <v/>
      </c>
      <c r="NK2" s="499" t="str">
        <f t="shared" si="250"/>
        <v/>
      </c>
      <c r="NL2" s="499" t="str">
        <f t="shared" si="250"/>
        <v/>
      </c>
      <c r="NM2" s="499" t="str">
        <f t="shared" si="250"/>
        <v/>
      </c>
      <c r="NN2" s="499" t="str">
        <f t="shared" si="250"/>
        <v/>
      </c>
      <c r="NO2" s="499" t="str">
        <f t="shared" si="250"/>
        <v/>
      </c>
      <c r="NP2" s="499" t="str">
        <f t="shared" si="250"/>
        <v/>
      </c>
      <c r="NQ2" s="499" t="str">
        <f t="shared" si="250"/>
        <v/>
      </c>
      <c r="NR2" s="499" t="str">
        <f t="shared" si="250"/>
        <v/>
      </c>
      <c r="NS2" s="499" t="str">
        <f t="shared" si="250"/>
        <v/>
      </c>
      <c r="NT2" s="499" t="str">
        <f t="shared" si="250"/>
        <v/>
      </c>
      <c r="NU2" s="499" t="str">
        <f t="shared" si="250"/>
        <v/>
      </c>
      <c r="NV2" s="499" t="str">
        <f t="shared" si="250"/>
        <v/>
      </c>
      <c r="NW2" s="499" t="str">
        <f t="shared" si="250"/>
        <v/>
      </c>
      <c r="NX2" s="499" t="str">
        <f t="shared" si="250"/>
        <v/>
      </c>
      <c r="NY2" s="499" t="str">
        <f t="shared" si="250"/>
        <v/>
      </c>
      <c r="NZ2" s="499" t="str">
        <f t="shared" si="250"/>
        <v/>
      </c>
      <c r="OA2" s="499" t="str">
        <f t="shared" si="250"/>
        <v/>
      </c>
      <c r="OB2" s="499" t="str">
        <f t="shared" si="250"/>
        <v/>
      </c>
      <c r="OC2" s="499" t="str">
        <f t="shared" si="250"/>
        <v/>
      </c>
      <c r="OD2" s="499" t="str">
        <f t="shared" si="250"/>
        <v/>
      </c>
      <c r="OE2" s="499" t="str">
        <f t="shared" si="250"/>
        <v/>
      </c>
      <c r="OF2" s="499" t="str">
        <f t="shared" si="250"/>
        <v/>
      </c>
      <c r="OG2" s="499" t="str">
        <f t="shared" si="250"/>
        <v/>
      </c>
      <c r="OH2" s="499" t="str">
        <f t="shared" si="250"/>
        <v/>
      </c>
      <c r="OI2" s="499" t="str">
        <f t="shared" si="250"/>
        <v/>
      </c>
      <c r="OJ2" s="499" t="str">
        <f t="shared" si="250"/>
        <v/>
      </c>
      <c r="OK2" s="499" t="str">
        <f t="shared" si="250"/>
        <v/>
      </c>
      <c r="OL2" s="499" t="str">
        <f t="shared" si="250"/>
        <v/>
      </c>
      <c r="OM2" s="499" t="str">
        <f t="shared" si="250"/>
        <v/>
      </c>
      <c r="ON2" s="499" t="str">
        <f t="shared" si="250"/>
        <v/>
      </c>
      <c r="OO2" s="499" t="str">
        <f t="shared" si="250"/>
        <v/>
      </c>
      <c r="OP2" s="499" t="str">
        <f t="shared" si="250"/>
        <v/>
      </c>
      <c r="OQ2" s="499" t="str">
        <f t="shared" si="250"/>
        <v/>
      </c>
      <c r="OR2" s="499" t="str">
        <f t="shared" si="250"/>
        <v/>
      </c>
      <c r="OS2" s="499" t="str">
        <f t="shared" si="250"/>
        <v/>
      </c>
      <c r="OT2" s="499" t="str">
        <f t="shared" si="250"/>
        <v/>
      </c>
      <c r="OU2" s="499" t="str">
        <f t="shared" si="250"/>
        <v/>
      </c>
      <c r="OV2" s="499" t="str">
        <f t="shared" si="250"/>
        <v/>
      </c>
      <c r="OW2" s="499" t="str">
        <f t="shared" si="250"/>
        <v/>
      </c>
      <c r="OX2" s="499" t="str">
        <f t="shared" si="250"/>
        <v/>
      </c>
      <c r="OY2" s="499" t="str">
        <f t="shared" si="250"/>
        <v/>
      </c>
      <c r="OZ2" s="499" t="str">
        <f t="shared" si="250"/>
        <v/>
      </c>
      <c r="PA2" s="499" t="str">
        <f t="shared" si="250"/>
        <v/>
      </c>
      <c r="PB2" s="499" t="str">
        <f t="shared" si="250"/>
        <v/>
      </c>
      <c r="PC2" s="499" t="str">
        <f t="shared" ref="PC2:RN2" si="251">IFERROR(PC12/PC13,
"")</f>
        <v/>
      </c>
      <c r="PD2" s="499" t="str">
        <f t="shared" si="251"/>
        <v/>
      </c>
      <c r="PE2" s="499" t="str">
        <f t="shared" si="251"/>
        <v/>
      </c>
      <c r="PF2" s="499" t="str">
        <f t="shared" si="251"/>
        <v/>
      </c>
      <c r="PG2" s="499" t="str">
        <f t="shared" si="251"/>
        <v/>
      </c>
      <c r="PH2" s="499" t="str">
        <f t="shared" si="251"/>
        <v/>
      </c>
      <c r="PI2" s="499" t="str">
        <f t="shared" si="251"/>
        <v/>
      </c>
      <c r="PJ2" s="499" t="str">
        <f t="shared" si="251"/>
        <v/>
      </c>
      <c r="PK2" s="499" t="str">
        <f t="shared" si="251"/>
        <v/>
      </c>
      <c r="PL2" s="499" t="str">
        <f t="shared" si="251"/>
        <v/>
      </c>
      <c r="PM2" s="499" t="str">
        <f t="shared" si="251"/>
        <v/>
      </c>
      <c r="PN2" s="499" t="str">
        <f t="shared" si="251"/>
        <v/>
      </c>
      <c r="PO2" s="499" t="str">
        <f t="shared" si="251"/>
        <v/>
      </c>
      <c r="PP2" s="499" t="str">
        <f t="shared" si="251"/>
        <v/>
      </c>
      <c r="PQ2" s="499" t="str">
        <f t="shared" si="251"/>
        <v/>
      </c>
      <c r="PR2" s="499" t="str">
        <f t="shared" si="251"/>
        <v/>
      </c>
      <c r="PS2" s="499" t="str">
        <f t="shared" si="251"/>
        <v/>
      </c>
      <c r="PT2" s="499" t="str">
        <f t="shared" si="251"/>
        <v/>
      </c>
      <c r="PU2" s="499" t="str">
        <f t="shared" si="251"/>
        <v/>
      </c>
      <c r="PV2" s="499" t="str">
        <f t="shared" si="251"/>
        <v/>
      </c>
      <c r="PW2" s="499" t="str">
        <f t="shared" si="251"/>
        <v/>
      </c>
      <c r="PX2" s="499" t="str">
        <f t="shared" si="251"/>
        <v/>
      </c>
      <c r="PY2" s="499" t="str">
        <f t="shared" si="251"/>
        <v/>
      </c>
      <c r="PZ2" s="499" t="str">
        <f t="shared" si="251"/>
        <v/>
      </c>
      <c r="QA2" s="499" t="str">
        <f t="shared" si="251"/>
        <v/>
      </c>
      <c r="QB2" s="499" t="str">
        <f t="shared" si="251"/>
        <v/>
      </c>
      <c r="QC2" s="499" t="str">
        <f t="shared" si="251"/>
        <v/>
      </c>
      <c r="QD2" s="499" t="str">
        <f t="shared" si="251"/>
        <v/>
      </c>
      <c r="QE2" s="499" t="str">
        <f t="shared" si="251"/>
        <v/>
      </c>
      <c r="QF2" s="499" t="str">
        <f t="shared" si="251"/>
        <v/>
      </c>
      <c r="QG2" s="499" t="str">
        <f t="shared" si="251"/>
        <v/>
      </c>
      <c r="QH2" s="499" t="str">
        <f t="shared" si="251"/>
        <v/>
      </c>
      <c r="QI2" s="499" t="str">
        <f t="shared" si="251"/>
        <v/>
      </c>
      <c r="QJ2" s="499" t="str">
        <f t="shared" si="251"/>
        <v/>
      </c>
      <c r="QK2" s="499" t="str">
        <f t="shared" si="251"/>
        <v/>
      </c>
      <c r="QL2" s="499" t="str">
        <f t="shared" si="251"/>
        <v/>
      </c>
      <c r="QM2" s="499" t="str">
        <f t="shared" si="251"/>
        <v/>
      </c>
      <c r="QN2" s="499" t="str">
        <f t="shared" si="251"/>
        <v/>
      </c>
      <c r="QO2" s="499" t="str">
        <f t="shared" si="251"/>
        <v/>
      </c>
      <c r="QP2" s="499" t="str">
        <f t="shared" si="251"/>
        <v/>
      </c>
      <c r="QQ2" s="499" t="str">
        <f t="shared" si="251"/>
        <v/>
      </c>
      <c r="QR2" s="499" t="str">
        <f t="shared" si="251"/>
        <v/>
      </c>
      <c r="QS2" s="499" t="str">
        <f t="shared" si="251"/>
        <v/>
      </c>
      <c r="QT2" s="499" t="str">
        <f t="shared" si="251"/>
        <v/>
      </c>
      <c r="QU2" s="499" t="str">
        <f t="shared" si="251"/>
        <v/>
      </c>
      <c r="QV2" s="499" t="str">
        <f t="shared" si="251"/>
        <v/>
      </c>
      <c r="QW2" s="499" t="str">
        <f t="shared" si="251"/>
        <v/>
      </c>
      <c r="QX2" s="499" t="str">
        <f t="shared" si="251"/>
        <v/>
      </c>
      <c r="QY2" s="499" t="str">
        <f t="shared" si="251"/>
        <v/>
      </c>
      <c r="QZ2" s="499" t="str">
        <f t="shared" si="251"/>
        <v/>
      </c>
      <c r="RA2" s="499" t="str">
        <f t="shared" si="251"/>
        <v/>
      </c>
      <c r="RB2" s="499" t="str">
        <f t="shared" si="251"/>
        <v/>
      </c>
      <c r="RC2" s="499" t="str">
        <f t="shared" si="251"/>
        <v/>
      </c>
      <c r="RD2" s="499" t="str">
        <f t="shared" si="251"/>
        <v/>
      </c>
      <c r="RE2" s="499" t="str">
        <f t="shared" si="251"/>
        <v/>
      </c>
      <c r="RF2" s="499" t="str">
        <f t="shared" si="251"/>
        <v/>
      </c>
      <c r="RG2" s="499" t="str">
        <f t="shared" si="251"/>
        <v/>
      </c>
      <c r="RH2" s="499" t="str">
        <f t="shared" si="251"/>
        <v/>
      </c>
      <c r="RI2" s="499" t="str">
        <f t="shared" si="251"/>
        <v/>
      </c>
      <c r="RJ2" s="499" t="str">
        <f t="shared" si="251"/>
        <v/>
      </c>
      <c r="RK2" s="499" t="str">
        <f t="shared" si="251"/>
        <v/>
      </c>
      <c r="RL2" s="499" t="str">
        <f t="shared" si="251"/>
        <v/>
      </c>
      <c r="RM2" s="499" t="str">
        <f t="shared" si="251"/>
        <v/>
      </c>
      <c r="RN2" s="499" t="str">
        <f t="shared" si="251"/>
        <v/>
      </c>
      <c r="RO2" s="499" t="str">
        <f t="shared" ref="RO2:TZ2" si="252">IFERROR(RO12/RO13,
"")</f>
        <v/>
      </c>
      <c r="RP2" s="499" t="str">
        <f t="shared" si="252"/>
        <v/>
      </c>
      <c r="RQ2" s="499" t="str">
        <f t="shared" si="252"/>
        <v/>
      </c>
      <c r="RR2" s="499" t="str">
        <f t="shared" si="252"/>
        <v/>
      </c>
      <c r="RS2" s="499" t="str">
        <f t="shared" si="252"/>
        <v/>
      </c>
      <c r="RT2" s="499" t="str">
        <f t="shared" si="252"/>
        <v/>
      </c>
      <c r="RU2" s="499" t="str">
        <f t="shared" si="252"/>
        <v/>
      </c>
      <c r="RV2" s="499" t="str">
        <f t="shared" si="252"/>
        <v/>
      </c>
      <c r="RW2" s="499" t="str">
        <f t="shared" si="252"/>
        <v/>
      </c>
      <c r="RX2" s="499" t="str">
        <f t="shared" si="252"/>
        <v/>
      </c>
      <c r="RY2" s="499" t="str">
        <f t="shared" si="252"/>
        <v/>
      </c>
      <c r="RZ2" s="499" t="str">
        <f t="shared" si="252"/>
        <v/>
      </c>
      <c r="SA2" s="499" t="str">
        <f t="shared" si="252"/>
        <v/>
      </c>
      <c r="SB2" s="499" t="str">
        <f t="shared" si="252"/>
        <v/>
      </c>
      <c r="SC2" s="499" t="str">
        <f t="shared" si="252"/>
        <v/>
      </c>
      <c r="SD2" s="499" t="str">
        <f t="shared" si="252"/>
        <v/>
      </c>
      <c r="SE2" s="499" t="str">
        <f t="shared" si="252"/>
        <v/>
      </c>
      <c r="SF2" s="499" t="str">
        <f t="shared" si="252"/>
        <v/>
      </c>
      <c r="SG2" s="499" t="str">
        <f t="shared" si="252"/>
        <v/>
      </c>
      <c r="SH2" s="499" t="str">
        <f t="shared" si="252"/>
        <v/>
      </c>
      <c r="SI2" s="499" t="str">
        <f t="shared" si="252"/>
        <v/>
      </c>
      <c r="SJ2" s="499" t="str">
        <f t="shared" si="252"/>
        <v/>
      </c>
      <c r="SK2" s="499" t="str">
        <f t="shared" si="252"/>
        <v/>
      </c>
      <c r="SL2" s="499" t="str">
        <f t="shared" si="252"/>
        <v/>
      </c>
      <c r="SM2" s="499" t="str">
        <f t="shared" si="252"/>
        <v/>
      </c>
      <c r="SN2" s="499" t="str">
        <f t="shared" si="252"/>
        <v/>
      </c>
      <c r="SO2" s="499" t="str">
        <f t="shared" si="252"/>
        <v/>
      </c>
      <c r="SP2" s="499" t="str">
        <f t="shared" si="252"/>
        <v/>
      </c>
      <c r="SQ2" s="499" t="str">
        <f t="shared" si="252"/>
        <v/>
      </c>
      <c r="SR2" s="499" t="str">
        <f t="shared" si="252"/>
        <v/>
      </c>
      <c r="SS2" s="499" t="str">
        <f t="shared" si="252"/>
        <v/>
      </c>
      <c r="ST2" s="499" t="str">
        <f t="shared" si="252"/>
        <v/>
      </c>
      <c r="SU2" s="499" t="str">
        <f t="shared" si="252"/>
        <v/>
      </c>
      <c r="SV2" s="499" t="str">
        <f t="shared" si="252"/>
        <v/>
      </c>
      <c r="SW2" s="499" t="str">
        <f t="shared" si="252"/>
        <v/>
      </c>
      <c r="SX2" s="499" t="str">
        <f t="shared" si="252"/>
        <v/>
      </c>
      <c r="SY2" s="499" t="str">
        <f t="shared" si="252"/>
        <v/>
      </c>
      <c r="SZ2" s="499" t="str">
        <f t="shared" si="252"/>
        <v/>
      </c>
      <c r="TA2" s="499" t="str">
        <f t="shared" si="252"/>
        <v/>
      </c>
      <c r="TB2" s="499" t="str">
        <f t="shared" si="252"/>
        <v/>
      </c>
      <c r="TC2" s="499" t="str">
        <f t="shared" si="252"/>
        <v/>
      </c>
      <c r="TD2" s="499" t="str">
        <f t="shared" si="252"/>
        <v/>
      </c>
      <c r="TE2" s="499" t="str">
        <f t="shared" si="252"/>
        <v/>
      </c>
      <c r="TF2" s="499" t="str">
        <f t="shared" si="252"/>
        <v/>
      </c>
      <c r="TG2" s="499" t="str">
        <f t="shared" si="252"/>
        <v/>
      </c>
      <c r="TH2" s="499" t="str">
        <f t="shared" si="252"/>
        <v/>
      </c>
      <c r="TI2" s="499" t="str">
        <f t="shared" si="252"/>
        <v/>
      </c>
      <c r="TJ2" s="499" t="str">
        <f t="shared" si="252"/>
        <v/>
      </c>
      <c r="TK2" s="499" t="str">
        <f t="shared" si="252"/>
        <v/>
      </c>
      <c r="TL2" s="499" t="str">
        <f t="shared" si="252"/>
        <v/>
      </c>
      <c r="TM2" s="499" t="str">
        <f t="shared" si="252"/>
        <v/>
      </c>
      <c r="TN2" s="499" t="str">
        <f t="shared" si="252"/>
        <v/>
      </c>
      <c r="TO2" s="499" t="str">
        <f t="shared" si="252"/>
        <v/>
      </c>
      <c r="TP2" s="499" t="str">
        <f t="shared" si="252"/>
        <v/>
      </c>
      <c r="TQ2" s="499" t="str">
        <f t="shared" si="252"/>
        <v/>
      </c>
      <c r="TR2" s="499" t="str">
        <f t="shared" si="252"/>
        <v/>
      </c>
      <c r="TS2" s="499" t="str">
        <f t="shared" si="252"/>
        <v/>
      </c>
      <c r="TT2" s="499" t="str">
        <f t="shared" si="252"/>
        <v/>
      </c>
      <c r="TU2" s="499" t="str">
        <f t="shared" si="252"/>
        <v/>
      </c>
      <c r="TV2" s="499" t="str">
        <f t="shared" si="252"/>
        <v/>
      </c>
      <c r="TW2" s="499" t="str">
        <f t="shared" si="252"/>
        <v/>
      </c>
      <c r="TX2" s="499" t="str">
        <f t="shared" si="252"/>
        <v/>
      </c>
      <c r="TY2" s="499" t="str">
        <f t="shared" si="252"/>
        <v/>
      </c>
      <c r="TZ2" s="499" t="str">
        <f t="shared" si="252"/>
        <v/>
      </c>
      <c r="UA2" s="499" t="str">
        <f t="shared" ref="UA2:WL2" si="253">IFERROR(UA12/UA13,
"")</f>
        <v/>
      </c>
      <c r="UB2" s="499" t="str">
        <f t="shared" si="253"/>
        <v/>
      </c>
      <c r="UC2" s="499" t="str">
        <f t="shared" si="253"/>
        <v/>
      </c>
      <c r="UD2" s="499" t="str">
        <f t="shared" si="253"/>
        <v/>
      </c>
      <c r="UE2" s="499" t="str">
        <f t="shared" si="253"/>
        <v/>
      </c>
      <c r="UF2" s="499" t="str">
        <f t="shared" si="253"/>
        <v/>
      </c>
      <c r="UG2" s="499" t="str">
        <f t="shared" si="253"/>
        <v/>
      </c>
      <c r="UH2" s="499" t="str">
        <f t="shared" si="253"/>
        <v/>
      </c>
      <c r="UI2" s="499" t="str">
        <f t="shared" si="253"/>
        <v/>
      </c>
      <c r="UJ2" s="499" t="str">
        <f t="shared" si="253"/>
        <v/>
      </c>
      <c r="UK2" s="499" t="str">
        <f t="shared" si="253"/>
        <v/>
      </c>
      <c r="UL2" s="499" t="str">
        <f t="shared" si="253"/>
        <v/>
      </c>
      <c r="UM2" s="499" t="str">
        <f t="shared" si="253"/>
        <v/>
      </c>
      <c r="UN2" s="499" t="str">
        <f t="shared" si="253"/>
        <v/>
      </c>
      <c r="UO2" s="499" t="str">
        <f t="shared" si="253"/>
        <v/>
      </c>
      <c r="UP2" s="499" t="str">
        <f t="shared" si="253"/>
        <v/>
      </c>
      <c r="UQ2" s="499" t="str">
        <f t="shared" si="253"/>
        <v/>
      </c>
      <c r="UR2" s="499" t="str">
        <f t="shared" si="253"/>
        <v/>
      </c>
      <c r="US2" s="499" t="str">
        <f t="shared" si="253"/>
        <v/>
      </c>
      <c r="UT2" s="499" t="str">
        <f t="shared" si="253"/>
        <v/>
      </c>
      <c r="UU2" s="499" t="str">
        <f t="shared" si="253"/>
        <v/>
      </c>
      <c r="UV2" s="499" t="str">
        <f t="shared" si="253"/>
        <v/>
      </c>
      <c r="UW2" s="499" t="str">
        <f t="shared" si="253"/>
        <v/>
      </c>
      <c r="UX2" s="499" t="str">
        <f t="shared" si="253"/>
        <v/>
      </c>
      <c r="UY2" s="499" t="str">
        <f t="shared" si="253"/>
        <v/>
      </c>
      <c r="UZ2" s="499" t="str">
        <f t="shared" si="253"/>
        <v/>
      </c>
      <c r="VA2" s="499" t="str">
        <f t="shared" si="253"/>
        <v/>
      </c>
      <c r="VB2" s="499" t="str">
        <f t="shared" si="253"/>
        <v/>
      </c>
      <c r="VC2" s="499" t="str">
        <f t="shared" si="253"/>
        <v/>
      </c>
      <c r="VD2" s="499" t="str">
        <f t="shared" si="253"/>
        <v/>
      </c>
      <c r="VE2" s="499" t="str">
        <f t="shared" si="253"/>
        <v/>
      </c>
      <c r="VF2" s="499" t="str">
        <f t="shared" si="253"/>
        <v/>
      </c>
      <c r="VG2" s="499" t="str">
        <f t="shared" si="253"/>
        <v/>
      </c>
      <c r="VH2" s="499" t="str">
        <f t="shared" si="253"/>
        <v/>
      </c>
      <c r="VI2" s="499" t="str">
        <f t="shared" si="253"/>
        <v/>
      </c>
      <c r="VJ2" s="499" t="str">
        <f t="shared" si="253"/>
        <v/>
      </c>
      <c r="VK2" s="499" t="str">
        <f t="shared" si="253"/>
        <v/>
      </c>
      <c r="VL2" s="499" t="str">
        <f t="shared" si="253"/>
        <v/>
      </c>
      <c r="VM2" s="499" t="str">
        <f t="shared" si="253"/>
        <v/>
      </c>
      <c r="VN2" s="499" t="str">
        <f t="shared" si="253"/>
        <v/>
      </c>
      <c r="VO2" s="499" t="str">
        <f t="shared" si="253"/>
        <v/>
      </c>
      <c r="VP2" s="499" t="str">
        <f t="shared" si="253"/>
        <v/>
      </c>
      <c r="VQ2" s="499" t="str">
        <f t="shared" si="253"/>
        <v/>
      </c>
      <c r="VR2" s="499" t="str">
        <f t="shared" si="253"/>
        <v/>
      </c>
      <c r="VS2" s="499" t="str">
        <f t="shared" si="253"/>
        <v/>
      </c>
      <c r="VT2" s="499" t="str">
        <f t="shared" si="253"/>
        <v/>
      </c>
      <c r="VU2" s="499" t="str">
        <f t="shared" si="253"/>
        <v/>
      </c>
      <c r="VV2" s="499" t="str">
        <f t="shared" si="253"/>
        <v/>
      </c>
      <c r="VW2" s="499" t="str">
        <f t="shared" si="253"/>
        <v/>
      </c>
      <c r="VX2" s="499" t="str">
        <f t="shared" si="253"/>
        <v/>
      </c>
      <c r="VY2" s="499" t="str">
        <f t="shared" si="253"/>
        <v/>
      </c>
      <c r="VZ2" s="499" t="str">
        <f t="shared" si="253"/>
        <v/>
      </c>
      <c r="WA2" s="499" t="str">
        <f t="shared" si="253"/>
        <v/>
      </c>
      <c r="WB2" s="499" t="str">
        <f t="shared" si="253"/>
        <v/>
      </c>
      <c r="WC2" s="499" t="str">
        <f t="shared" si="253"/>
        <v/>
      </c>
      <c r="WD2" s="499" t="str">
        <f t="shared" si="253"/>
        <v/>
      </c>
      <c r="WE2" s="499" t="str">
        <f t="shared" si="253"/>
        <v/>
      </c>
      <c r="WF2" s="499" t="str">
        <f t="shared" si="253"/>
        <v/>
      </c>
      <c r="WG2" s="499" t="str">
        <f t="shared" si="253"/>
        <v/>
      </c>
      <c r="WH2" s="499" t="str">
        <f t="shared" si="253"/>
        <v/>
      </c>
      <c r="WI2" s="499" t="str">
        <f t="shared" si="253"/>
        <v/>
      </c>
      <c r="WJ2" s="499" t="str">
        <f t="shared" si="253"/>
        <v/>
      </c>
      <c r="WK2" s="499" t="str">
        <f t="shared" si="253"/>
        <v/>
      </c>
      <c r="WL2" s="499" t="str">
        <f t="shared" si="253"/>
        <v/>
      </c>
      <c r="WM2" s="499" t="str">
        <f t="shared" ref="WM2:YX2" si="254">IFERROR(WM12/WM13,
"")</f>
        <v/>
      </c>
      <c r="WN2" s="499" t="str">
        <f t="shared" si="254"/>
        <v/>
      </c>
      <c r="WO2" s="499" t="str">
        <f t="shared" si="254"/>
        <v/>
      </c>
      <c r="WP2" s="499" t="str">
        <f t="shared" si="254"/>
        <v/>
      </c>
      <c r="WQ2" s="499" t="str">
        <f t="shared" si="254"/>
        <v/>
      </c>
      <c r="WR2" s="499" t="str">
        <f t="shared" si="254"/>
        <v/>
      </c>
      <c r="WS2" s="499" t="str">
        <f t="shared" si="254"/>
        <v/>
      </c>
      <c r="WT2" s="499" t="str">
        <f t="shared" si="254"/>
        <v/>
      </c>
      <c r="WU2" s="499" t="str">
        <f t="shared" si="254"/>
        <v/>
      </c>
      <c r="WV2" s="499" t="str">
        <f t="shared" si="254"/>
        <v/>
      </c>
      <c r="WW2" s="499" t="str">
        <f t="shared" si="254"/>
        <v/>
      </c>
      <c r="WX2" s="499" t="str">
        <f t="shared" si="254"/>
        <v/>
      </c>
      <c r="WY2" s="499" t="str">
        <f t="shared" si="254"/>
        <v/>
      </c>
      <c r="WZ2" s="499" t="str">
        <f t="shared" si="254"/>
        <v/>
      </c>
      <c r="XA2" s="499" t="str">
        <f t="shared" si="254"/>
        <v/>
      </c>
      <c r="XB2" s="499" t="str">
        <f t="shared" si="254"/>
        <v/>
      </c>
      <c r="XC2" s="499" t="str">
        <f t="shared" si="254"/>
        <v/>
      </c>
      <c r="XD2" s="499" t="str">
        <f t="shared" si="254"/>
        <v/>
      </c>
      <c r="XE2" s="499" t="str">
        <f t="shared" si="254"/>
        <v/>
      </c>
      <c r="XF2" s="499" t="str">
        <f t="shared" si="254"/>
        <v/>
      </c>
      <c r="XG2" s="499" t="str">
        <f t="shared" si="254"/>
        <v/>
      </c>
      <c r="XH2" s="499" t="str">
        <f t="shared" si="254"/>
        <v/>
      </c>
      <c r="XI2" s="499" t="str">
        <f t="shared" si="254"/>
        <v/>
      </c>
      <c r="XJ2" s="499" t="str">
        <f t="shared" si="254"/>
        <v/>
      </c>
      <c r="XK2" s="499" t="str">
        <f t="shared" si="254"/>
        <v/>
      </c>
      <c r="XL2" s="499" t="str">
        <f t="shared" si="254"/>
        <v/>
      </c>
      <c r="XM2" s="499" t="str">
        <f t="shared" si="254"/>
        <v/>
      </c>
      <c r="XN2" s="499" t="str">
        <f t="shared" si="254"/>
        <v/>
      </c>
      <c r="XO2" s="499" t="str">
        <f t="shared" si="254"/>
        <v/>
      </c>
      <c r="XP2" s="499" t="str">
        <f t="shared" si="254"/>
        <v/>
      </c>
      <c r="XQ2" s="499" t="str">
        <f t="shared" si="254"/>
        <v/>
      </c>
      <c r="XR2" s="499" t="str">
        <f t="shared" si="254"/>
        <v/>
      </c>
      <c r="XS2" s="499" t="str">
        <f t="shared" si="254"/>
        <v/>
      </c>
      <c r="XT2" s="499" t="str">
        <f t="shared" si="254"/>
        <v/>
      </c>
      <c r="XU2" s="499" t="str">
        <f t="shared" si="254"/>
        <v/>
      </c>
      <c r="XV2" s="499" t="str">
        <f t="shared" si="254"/>
        <v/>
      </c>
      <c r="XW2" s="499" t="str">
        <f t="shared" si="254"/>
        <v/>
      </c>
      <c r="XX2" s="499" t="str">
        <f t="shared" si="254"/>
        <v/>
      </c>
      <c r="XY2" s="499" t="str">
        <f t="shared" si="254"/>
        <v/>
      </c>
      <c r="XZ2" s="499" t="str">
        <f t="shared" si="254"/>
        <v/>
      </c>
      <c r="YA2" s="499" t="str">
        <f t="shared" si="254"/>
        <v/>
      </c>
      <c r="YB2" s="499" t="str">
        <f t="shared" si="254"/>
        <v/>
      </c>
      <c r="YC2" s="499" t="str">
        <f t="shared" si="254"/>
        <v/>
      </c>
      <c r="YD2" s="499" t="str">
        <f t="shared" si="254"/>
        <v/>
      </c>
      <c r="YE2" s="499" t="str">
        <f t="shared" si="254"/>
        <v/>
      </c>
      <c r="YF2" s="499" t="str">
        <f t="shared" si="254"/>
        <v/>
      </c>
      <c r="YG2" s="499" t="str">
        <f t="shared" si="254"/>
        <v/>
      </c>
      <c r="YH2" s="499" t="str">
        <f t="shared" si="254"/>
        <v/>
      </c>
      <c r="YI2" s="499" t="str">
        <f t="shared" si="254"/>
        <v/>
      </c>
      <c r="YJ2" s="499" t="str">
        <f t="shared" si="254"/>
        <v/>
      </c>
      <c r="YK2" s="499" t="str">
        <f t="shared" si="254"/>
        <v/>
      </c>
      <c r="YL2" s="499" t="str">
        <f t="shared" si="254"/>
        <v/>
      </c>
      <c r="YM2" s="499" t="str">
        <f t="shared" si="254"/>
        <v/>
      </c>
      <c r="YN2" s="499" t="str">
        <f t="shared" si="254"/>
        <v/>
      </c>
      <c r="YO2" s="499" t="str">
        <f t="shared" si="254"/>
        <v/>
      </c>
      <c r="YP2" s="499" t="str">
        <f t="shared" si="254"/>
        <v/>
      </c>
      <c r="YQ2" s="499" t="str">
        <f t="shared" si="254"/>
        <v/>
      </c>
      <c r="YR2" s="499" t="str">
        <f t="shared" si="254"/>
        <v/>
      </c>
      <c r="YS2" s="499" t="str">
        <f t="shared" si="254"/>
        <v/>
      </c>
      <c r="YT2" s="499" t="str">
        <f t="shared" si="254"/>
        <v/>
      </c>
      <c r="YU2" s="499" t="str">
        <f t="shared" si="254"/>
        <v/>
      </c>
      <c r="YV2" s="499" t="str">
        <f t="shared" si="254"/>
        <v/>
      </c>
      <c r="YW2" s="499" t="str">
        <f t="shared" si="254"/>
        <v/>
      </c>
      <c r="YX2" s="499" t="str">
        <f t="shared" si="254"/>
        <v/>
      </c>
      <c r="YY2" s="499" t="str">
        <f t="shared" ref="YY2:ABJ2" si="255">IFERROR(YY12/YY13,
"")</f>
        <v/>
      </c>
      <c r="YZ2" s="499" t="str">
        <f t="shared" si="255"/>
        <v/>
      </c>
      <c r="ZA2" s="499" t="str">
        <f t="shared" si="255"/>
        <v/>
      </c>
      <c r="ZB2" s="499" t="str">
        <f t="shared" si="255"/>
        <v/>
      </c>
      <c r="ZC2" s="499" t="str">
        <f t="shared" si="255"/>
        <v/>
      </c>
      <c r="ZD2" s="499" t="str">
        <f t="shared" si="255"/>
        <v/>
      </c>
      <c r="ZE2" s="499" t="str">
        <f t="shared" si="255"/>
        <v/>
      </c>
      <c r="ZF2" s="499" t="str">
        <f t="shared" si="255"/>
        <v/>
      </c>
      <c r="ZG2" s="499" t="str">
        <f t="shared" si="255"/>
        <v/>
      </c>
      <c r="ZH2" s="499" t="str">
        <f t="shared" si="255"/>
        <v/>
      </c>
      <c r="ZI2" s="499" t="str">
        <f t="shared" si="255"/>
        <v/>
      </c>
      <c r="ZJ2" s="499" t="str">
        <f t="shared" si="255"/>
        <v/>
      </c>
      <c r="ZK2" s="499" t="str">
        <f t="shared" si="255"/>
        <v/>
      </c>
      <c r="ZL2" s="499" t="str">
        <f t="shared" si="255"/>
        <v/>
      </c>
      <c r="ZM2" s="499" t="str">
        <f t="shared" si="255"/>
        <v/>
      </c>
      <c r="ZN2" s="499" t="str">
        <f t="shared" si="255"/>
        <v/>
      </c>
      <c r="ZO2" s="499" t="str">
        <f t="shared" si="255"/>
        <v/>
      </c>
      <c r="ZP2" s="499" t="str">
        <f t="shared" si="255"/>
        <v/>
      </c>
      <c r="ZQ2" s="499" t="str">
        <f t="shared" si="255"/>
        <v/>
      </c>
      <c r="ZR2" s="499" t="str">
        <f t="shared" si="255"/>
        <v/>
      </c>
      <c r="ZS2" s="499" t="str">
        <f t="shared" si="255"/>
        <v/>
      </c>
      <c r="ZT2" s="499" t="str">
        <f t="shared" si="255"/>
        <v/>
      </c>
      <c r="ZU2" s="499" t="str">
        <f t="shared" si="255"/>
        <v/>
      </c>
      <c r="ZV2" s="499" t="str">
        <f t="shared" si="255"/>
        <v/>
      </c>
      <c r="ZW2" s="499" t="str">
        <f t="shared" si="255"/>
        <v/>
      </c>
      <c r="ZX2" s="499" t="str">
        <f t="shared" si="255"/>
        <v/>
      </c>
      <c r="ZY2" s="499" t="str">
        <f t="shared" si="255"/>
        <v/>
      </c>
      <c r="ZZ2" s="499" t="str">
        <f t="shared" si="255"/>
        <v/>
      </c>
      <c r="AAA2" s="499" t="str">
        <f t="shared" si="255"/>
        <v/>
      </c>
      <c r="AAB2" s="499" t="str">
        <f t="shared" si="255"/>
        <v/>
      </c>
      <c r="AAC2" s="499" t="str">
        <f t="shared" si="255"/>
        <v/>
      </c>
      <c r="AAD2" s="499" t="str">
        <f t="shared" si="255"/>
        <v/>
      </c>
      <c r="AAE2" s="499" t="str">
        <f t="shared" si="255"/>
        <v/>
      </c>
      <c r="AAF2" s="499" t="str">
        <f t="shared" si="255"/>
        <v/>
      </c>
      <c r="AAG2" s="499" t="str">
        <f t="shared" si="255"/>
        <v/>
      </c>
      <c r="AAH2" s="499" t="str">
        <f t="shared" si="255"/>
        <v/>
      </c>
      <c r="AAI2" s="499" t="str">
        <f t="shared" si="255"/>
        <v/>
      </c>
      <c r="AAJ2" s="499" t="str">
        <f t="shared" si="255"/>
        <v/>
      </c>
      <c r="AAK2" s="499" t="str">
        <f t="shared" si="255"/>
        <v/>
      </c>
      <c r="AAL2" s="499" t="str">
        <f t="shared" si="255"/>
        <v/>
      </c>
      <c r="AAM2" s="499" t="str">
        <f t="shared" si="255"/>
        <v/>
      </c>
      <c r="AAN2" s="499" t="str">
        <f t="shared" si="255"/>
        <v/>
      </c>
      <c r="AAO2" s="499" t="str">
        <f t="shared" si="255"/>
        <v/>
      </c>
      <c r="AAP2" s="499" t="str">
        <f t="shared" si="255"/>
        <v/>
      </c>
      <c r="AAQ2" s="499" t="str">
        <f t="shared" si="255"/>
        <v/>
      </c>
      <c r="AAR2" s="499" t="str">
        <f t="shared" si="255"/>
        <v/>
      </c>
      <c r="AAS2" s="499" t="str">
        <f t="shared" si="255"/>
        <v/>
      </c>
      <c r="AAT2" s="499" t="str">
        <f t="shared" si="255"/>
        <v/>
      </c>
      <c r="AAU2" s="499" t="str">
        <f t="shared" si="255"/>
        <v/>
      </c>
      <c r="AAV2" s="499" t="str">
        <f t="shared" si="255"/>
        <v/>
      </c>
      <c r="AAW2" s="499" t="str">
        <f t="shared" si="255"/>
        <v/>
      </c>
      <c r="AAX2" s="499" t="str">
        <f t="shared" si="255"/>
        <v/>
      </c>
      <c r="AAY2" s="499" t="str">
        <f t="shared" si="255"/>
        <v/>
      </c>
      <c r="AAZ2" s="499" t="str">
        <f t="shared" si="255"/>
        <v/>
      </c>
      <c r="ABA2" s="499" t="str">
        <f t="shared" si="255"/>
        <v/>
      </c>
      <c r="ABB2" s="499" t="str">
        <f t="shared" si="255"/>
        <v/>
      </c>
      <c r="ABC2" s="499" t="str">
        <f t="shared" si="255"/>
        <v/>
      </c>
      <c r="ABD2" s="499" t="str">
        <f t="shared" si="255"/>
        <v/>
      </c>
      <c r="ABE2" s="499" t="str">
        <f t="shared" si="255"/>
        <v/>
      </c>
      <c r="ABF2" s="499" t="str">
        <f t="shared" si="255"/>
        <v/>
      </c>
      <c r="ABG2" s="499" t="str">
        <f t="shared" si="255"/>
        <v/>
      </c>
      <c r="ABH2" s="499" t="str">
        <f t="shared" si="255"/>
        <v/>
      </c>
      <c r="ABI2" s="499" t="str">
        <f t="shared" si="255"/>
        <v/>
      </c>
      <c r="ABJ2" s="499" t="str">
        <f t="shared" si="255"/>
        <v/>
      </c>
      <c r="ABK2" s="499" t="str">
        <f t="shared" ref="ABK2:ADV2" si="256">IFERROR(ABK12/ABK13,
"")</f>
        <v/>
      </c>
      <c r="ABL2" s="499" t="str">
        <f t="shared" si="256"/>
        <v/>
      </c>
      <c r="ABM2" s="499" t="str">
        <f t="shared" si="256"/>
        <v/>
      </c>
      <c r="ABN2" s="499" t="str">
        <f t="shared" si="256"/>
        <v/>
      </c>
      <c r="ABO2" s="499" t="str">
        <f t="shared" si="256"/>
        <v/>
      </c>
      <c r="ABP2" s="499" t="str">
        <f t="shared" si="256"/>
        <v/>
      </c>
      <c r="ABQ2" s="499" t="str">
        <f t="shared" si="256"/>
        <v/>
      </c>
      <c r="ABR2" s="499" t="str">
        <f t="shared" si="256"/>
        <v/>
      </c>
      <c r="ABS2" s="499" t="str">
        <f t="shared" si="256"/>
        <v/>
      </c>
      <c r="ABT2" s="499" t="str">
        <f t="shared" si="256"/>
        <v/>
      </c>
      <c r="ABU2" s="499" t="str">
        <f t="shared" si="256"/>
        <v/>
      </c>
      <c r="ABV2" s="499" t="str">
        <f t="shared" si="256"/>
        <v/>
      </c>
      <c r="ABW2" s="499" t="str">
        <f t="shared" si="256"/>
        <v/>
      </c>
      <c r="ABX2" s="499" t="str">
        <f t="shared" si="256"/>
        <v/>
      </c>
      <c r="ABY2" s="499" t="str">
        <f t="shared" si="256"/>
        <v/>
      </c>
      <c r="ABZ2" s="499" t="str">
        <f t="shared" si="256"/>
        <v/>
      </c>
      <c r="ACA2" s="499" t="str">
        <f t="shared" si="256"/>
        <v/>
      </c>
      <c r="ACB2" s="499" t="str">
        <f t="shared" si="256"/>
        <v/>
      </c>
      <c r="ACC2" s="499" t="str">
        <f t="shared" si="256"/>
        <v/>
      </c>
      <c r="ACD2" s="499" t="str">
        <f t="shared" si="256"/>
        <v/>
      </c>
      <c r="ACE2" s="499" t="str">
        <f t="shared" si="256"/>
        <v/>
      </c>
      <c r="ACF2" s="499" t="str">
        <f t="shared" si="256"/>
        <v/>
      </c>
      <c r="ACG2" s="499" t="str">
        <f t="shared" si="256"/>
        <v/>
      </c>
      <c r="ACH2" s="499" t="str">
        <f t="shared" si="256"/>
        <v/>
      </c>
      <c r="ACI2" s="499" t="str">
        <f t="shared" si="256"/>
        <v/>
      </c>
      <c r="ACJ2" s="499" t="str">
        <f t="shared" si="256"/>
        <v/>
      </c>
      <c r="ACK2" s="499" t="str">
        <f t="shared" si="256"/>
        <v/>
      </c>
      <c r="ACL2" s="499" t="str">
        <f t="shared" si="256"/>
        <v/>
      </c>
      <c r="ACM2" s="499" t="str">
        <f t="shared" si="256"/>
        <v/>
      </c>
      <c r="ACN2" s="499" t="str">
        <f t="shared" si="256"/>
        <v/>
      </c>
      <c r="ACO2" s="499" t="str">
        <f t="shared" si="256"/>
        <v/>
      </c>
      <c r="ACP2" s="499" t="str">
        <f t="shared" si="256"/>
        <v/>
      </c>
      <c r="ACQ2" s="499" t="str">
        <f t="shared" si="256"/>
        <v/>
      </c>
      <c r="ACR2" s="499" t="str">
        <f t="shared" si="256"/>
        <v/>
      </c>
      <c r="ACS2" s="499" t="str">
        <f t="shared" si="256"/>
        <v/>
      </c>
      <c r="ACT2" s="499" t="str">
        <f t="shared" si="256"/>
        <v/>
      </c>
      <c r="ACU2" s="499" t="str">
        <f t="shared" si="256"/>
        <v/>
      </c>
      <c r="ACV2" s="499" t="str">
        <f t="shared" si="256"/>
        <v/>
      </c>
      <c r="ACW2" s="499" t="str">
        <f t="shared" si="256"/>
        <v/>
      </c>
      <c r="ACX2" s="499" t="str">
        <f t="shared" si="256"/>
        <v/>
      </c>
      <c r="ACY2" s="499" t="str">
        <f t="shared" si="256"/>
        <v/>
      </c>
      <c r="ACZ2" s="499" t="str">
        <f t="shared" si="256"/>
        <v/>
      </c>
      <c r="ADA2" s="499" t="str">
        <f t="shared" si="256"/>
        <v/>
      </c>
      <c r="ADB2" s="499" t="str">
        <f t="shared" si="256"/>
        <v/>
      </c>
      <c r="ADC2" s="499" t="str">
        <f t="shared" si="256"/>
        <v/>
      </c>
      <c r="ADD2" s="499" t="str">
        <f t="shared" si="256"/>
        <v/>
      </c>
      <c r="ADE2" s="499" t="str">
        <f t="shared" si="256"/>
        <v/>
      </c>
      <c r="ADF2" s="499" t="str">
        <f t="shared" si="256"/>
        <v/>
      </c>
      <c r="ADG2" s="499" t="str">
        <f t="shared" si="256"/>
        <v/>
      </c>
      <c r="ADH2" s="499" t="str">
        <f t="shared" si="256"/>
        <v/>
      </c>
      <c r="ADI2" s="499" t="str">
        <f t="shared" si="256"/>
        <v/>
      </c>
      <c r="ADJ2" s="499" t="str">
        <f t="shared" si="256"/>
        <v/>
      </c>
      <c r="ADK2" s="499" t="str">
        <f t="shared" si="256"/>
        <v/>
      </c>
      <c r="ADL2" s="499" t="str">
        <f t="shared" si="256"/>
        <v/>
      </c>
      <c r="ADM2" s="499" t="str">
        <f t="shared" si="256"/>
        <v/>
      </c>
      <c r="ADN2" s="499" t="str">
        <f t="shared" si="256"/>
        <v/>
      </c>
      <c r="ADO2" s="499" t="str">
        <f t="shared" si="256"/>
        <v/>
      </c>
      <c r="ADP2" s="499" t="str">
        <f t="shared" si="256"/>
        <v/>
      </c>
      <c r="ADQ2" s="499" t="str">
        <f t="shared" si="256"/>
        <v/>
      </c>
      <c r="ADR2" s="499" t="str">
        <f t="shared" si="256"/>
        <v/>
      </c>
      <c r="ADS2" s="499" t="str">
        <f t="shared" si="256"/>
        <v/>
      </c>
      <c r="ADT2" s="499" t="str">
        <f t="shared" si="256"/>
        <v/>
      </c>
      <c r="ADU2" s="499" t="str">
        <f t="shared" si="256"/>
        <v/>
      </c>
      <c r="ADV2" s="499" t="str">
        <f t="shared" si="256"/>
        <v/>
      </c>
      <c r="ADW2" s="499" t="str">
        <f t="shared" ref="ADW2:AGH2" si="257">IFERROR(ADW12/ADW13,
"")</f>
        <v/>
      </c>
      <c r="ADX2" s="499" t="str">
        <f t="shared" si="257"/>
        <v/>
      </c>
      <c r="ADY2" s="499" t="str">
        <f t="shared" si="257"/>
        <v/>
      </c>
      <c r="ADZ2" s="499" t="str">
        <f t="shared" si="257"/>
        <v/>
      </c>
      <c r="AEA2" s="499" t="str">
        <f t="shared" si="257"/>
        <v/>
      </c>
      <c r="AEB2" s="499" t="str">
        <f t="shared" si="257"/>
        <v/>
      </c>
      <c r="AEC2" s="499" t="str">
        <f t="shared" si="257"/>
        <v/>
      </c>
      <c r="AED2" s="499" t="str">
        <f t="shared" si="257"/>
        <v/>
      </c>
      <c r="AEE2" s="499" t="str">
        <f t="shared" si="257"/>
        <v/>
      </c>
      <c r="AEF2" s="499" t="str">
        <f t="shared" si="257"/>
        <v/>
      </c>
      <c r="AEG2" s="499" t="str">
        <f t="shared" si="257"/>
        <v/>
      </c>
      <c r="AEH2" s="499" t="str">
        <f t="shared" si="257"/>
        <v/>
      </c>
      <c r="AEI2" s="499" t="str">
        <f t="shared" si="257"/>
        <v/>
      </c>
      <c r="AEJ2" s="499" t="str">
        <f t="shared" si="257"/>
        <v/>
      </c>
      <c r="AEK2" s="499" t="str">
        <f t="shared" si="257"/>
        <v/>
      </c>
      <c r="AEL2" s="499" t="str">
        <f t="shared" si="257"/>
        <v/>
      </c>
      <c r="AEM2" s="499" t="str">
        <f t="shared" si="257"/>
        <v/>
      </c>
      <c r="AEN2" s="499" t="str">
        <f t="shared" si="257"/>
        <v/>
      </c>
      <c r="AEO2" s="499" t="str">
        <f t="shared" si="257"/>
        <v/>
      </c>
      <c r="AEP2" s="499" t="str">
        <f t="shared" si="257"/>
        <v/>
      </c>
      <c r="AEQ2" s="499" t="str">
        <f t="shared" si="257"/>
        <v/>
      </c>
      <c r="AER2" s="499" t="str">
        <f t="shared" si="257"/>
        <v/>
      </c>
      <c r="AES2" s="499" t="str">
        <f t="shared" si="257"/>
        <v/>
      </c>
      <c r="AET2" s="499" t="str">
        <f t="shared" si="257"/>
        <v/>
      </c>
      <c r="AEU2" s="499" t="str">
        <f t="shared" si="257"/>
        <v/>
      </c>
      <c r="AEV2" s="499" t="str">
        <f t="shared" si="257"/>
        <v/>
      </c>
      <c r="AEW2" s="499" t="str">
        <f t="shared" si="257"/>
        <v/>
      </c>
      <c r="AEX2" s="499" t="str">
        <f t="shared" si="257"/>
        <v/>
      </c>
      <c r="AEY2" s="499" t="str">
        <f t="shared" si="257"/>
        <v/>
      </c>
      <c r="AEZ2" s="499" t="str">
        <f t="shared" si="257"/>
        <v/>
      </c>
      <c r="AFA2" s="499" t="str">
        <f t="shared" si="257"/>
        <v/>
      </c>
      <c r="AFB2" s="499" t="str">
        <f t="shared" si="257"/>
        <v/>
      </c>
      <c r="AFC2" s="499" t="str">
        <f t="shared" si="257"/>
        <v/>
      </c>
      <c r="AFD2" s="499" t="str">
        <f t="shared" si="257"/>
        <v/>
      </c>
      <c r="AFE2" s="499" t="str">
        <f t="shared" si="257"/>
        <v/>
      </c>
      <c r="AFF2" s="499" t="str">
        <f t="shared" si="257"/>
        <v/>
      </c>
      <c r="AFG2" s="499" t="str">
        <f t="shared" si="257"/>
        <v/>
      </c>
      <c r="AFH2" s="499" t="str">
        <f t="shared" si="257"/>
        <v/>
      </c>
      <c r="AFI2" s="499" t="str">
        <f t="shared" si="257"/>
        <v/>
      </c>
      <c r="AFJ2" s="499" t="str">
        <f t="shared" si="257"/>
        <v/>
      </c>
      <c r="AFK2" s="499" t="str">
        <f t="shared" si="257"/>
        <v/>
      </c>
      <c r="AFL2" s="499" t="str">
        <f t="shared" si="257"/>
        <v/>
      </c>
      <c r="AFM2" s="499" t="str">
        <f t="shared" si="257"/>
        <v/>
      </c>
      <c r="AFN2" s="499" t="str">
        <f t="shared" si="257"/>
        <v/>
      </c>
      <c r="AFO2" s="499" t="str">
        <f t="shared" si="257"/>
        <v/>
      </c>
      <c r="AFP2" s="499" t="str">
        <f t="shared" si="257"/>
        <v/>
      </c>
      <c r="AFQ2" s="499" t="str">
        <f t="shared" si="257"/>
        <v/>
      </c>
      <c r="AFR2" s="499" t="str">
        <f t="shared" si="257"/>
        <v/>
      </c>
      <c r="AFS2" s="499" t="str">
        <f t="shared" si="257"/>
        <v/>
      </c>
      <c r="AFT2" s="499" t="str">
        <f t="shared" si="257"/>
        <v/>
      </c>
      <c r="AFU2" s="499" t="str">
        <f t="shared" si="257"/>
        <v/>
      </c>
      <c r="AFV2" s="499" t="str">
        <f t="shared" si="257"/>
        <v/>
      </c>
      <c r="AFW2" s="499" t="str">
        <f t="shared" si="257"/>
        <v/>
      </c>
      <c r="AFX2" s="499" t="str">
        <f t="shared" si="257"/>
        <v/>
      </c>
      <c r="AFY2" s="499" t="str">
        <f t="shared" si="257"/>
        <v/>
      </c>
      <c r="AFZ2" s="499" t="str">
        <f t="shared" si="257"/>
        <v/>
      </c>
      <c r="AGA2" s="499" t="str">
        <f t="shared" si="257"/>
        <v/>
      </c>
      <c r="AGB2" s="499" t="str">
        <f t="shared" si="257"/>
        <v/>
      </c>
      <c r="AGC2" s="499" t="str">
        <f t="shared" si="257"/>
        <v/>
      </c>
      <c r="AGD2" s="499" t="str">
        <f t="shared" si="257"/>
        <v/>
      </c>
      <c r="AGE2" s="499" t="str">
        <f t="shared" si="257"/>
        <v/>
      </c>
      <c r="AGF2" s="499" t="str">
        <f t="shared" si="257"/>
        <v/>
      </c>
      <c r="AGG2" s="499" t="str">
        <f t="shared" si="257"/>
        <v/>
      </c>
      <c r="AGH2" s="499" t="str">
        <f t="shared" si="257"/>
        <v/>
      </c>
      <c r="AGI2" s="499" t="str">
        <f t="shared" ref="AGI2:AIT2" si="258">IFERROR(AGI12/AGI13,
"")</f>
        <v/>
      </c>
      <c r="AGJ2" s="499" t="str">
        <f t="shared" si="258"/>
        <v/>
      </c>
      <c r="AGK2" s="499" t="str">
        <f t="shared" si="258"/>
        <v/>
      </c>
      <c r="AGL2" s="499" t="str">
        <f t="shared" si="258"/>
        <v/>
      </c>
      <c r="AGM2" s="499" t="str">
        <f t="shared" si="258"/>
        <v/>
      </c>
      <c r="AGN2" s="499" t="str">
        <f t="shared" si="258"/>
        <v/>
      </c>
      <c r="AGO2" s="499" t="str">
        <f t="shared" si="258"/>
        <v/>
      </c>
      <c r="AGP2" s="499" t="str">
        <f t="shared" si="258"/>
        <v/>
      </c>
      <c r="AGQ2" s="499" t="str">
        <f t="shared" si="258"/>
        <v/>
      </c>
      <c r="AGR2" s="499" t="str">
        <f t="shared" si="258"/>
        <v/>
      </c>
      <c r="AGS2" s="499" t="str">
        <f t="shared" si="258"/>
        <v/>
      </c>
      <c r="AGT2" s="499" t="str">
        <f t="shared" si="258"/>
        <v/>
      </c>
      <c r="AGU2" s="499" t="str">
        <f t="shared" si="258"/>
        <v/>
      </c>
      <c r="AGV2" s="499" t="str">
        <f t="shared" si="258"/>
        <v/>
      </c>
      <c r="AGW2" s="499" t="str">
        <f t="shared" si="258"/>
        <v/>
      </c>
      <c r="AGX2" s="499" t="str">
        <f t="shared" si="258"/>
        <v/>
      </c>
      <c r="AGY2" s="499" t="str">
        <f t="shared" si="258"/>
        <v/>
      </c>
      <c r="AGZ2" s="499" t="str">
        <f t="shared" si="258"/>
        <v/>
      </c>
      <c r="AHA2" s="499" t="str">
        <f t="shared" si="258"/>
        <v/>
      </c>
      <c r="AHB2" s="499" t="str">
        <f t="shared" si="258"/>
        <v/>
      </c>
      <c r="AHC2" s="499" t="str">
        <f t="shared" si="258"/>
        <v/>
      </c>
      <c r="AHD2" s="499" t="str">
        <f t="shared" si="258"/>
        <v/>
      </c>
      <c r="AHE2" s="499" t="str">
        <f t="shared" si="258"/>
        <v/>
      </c>
      <c r="AHF2" s="499" t="str">
        <f t="shared" si="258"/>
        <v/>
      </c>
      <c r="AHG2" s="499" t="str">
        <f t="shared" si="258"/>
        <v/>
      </c>
      <c r="AHH2" s="499" t="str">
        <f t="shared" si="258"/>
        <v/>
      </c>
      <c r="AHI2" s="499" t="str">
        <f t="shared" si="258"/>
        <v/>
      </c>
      <c r="AHJ2" s="499" t="str">
        <f t="shared" si="258"/>
        <v/>
      </c>
      <c r="AHK2" s="499" t="str">
        <f t="shared" si="258"/>
        <v/>
      </c>
      <c r="AHL2" s="499" t="str">
        <f t="shared" si="258"/>
        <v/>
      </c>
      <c r="AHM2" s="499" t="str">
        <f t="shared" si="258"/>
        <v/>
      </c>
      <c r="AHN2" s="499" t="str">
        <f t="shared" si="258"/>
        <v/>
      </c>
      <c r="AHO2" s="499" t="str">
        <f t="shared" si="258"/>
        <v/>
      </c>
      <c r="AHP2" s="499" t="str">
        <f t="shared" si="258"/>
        <v/>
      </c>
      <c r="AHQ2" s="499" t="str">
        <f t="shared" si="258"/>
        <v/>
      </c>
      <c r="AHR2" s="499" t="str">
        <f t="shared" si="258"/>
        <v/>
      </c>
      <c r="AHS2" s="499" t="str">
        <f t="shared" si="258"/>
        <v/>
      </c>
      <c r="AHT2" s="499" t="str">
        <f t="shared" si="258"/>
        <v/>
      </c>
      <c r="AHU2" s="499" t="str">
        <f t="shared" si="258"/>
        <v/>
      </c>
      <c r="AHV2" s="499" t="str">
        <f t="shared" si="258"/>
        <v/>
      </c>
      <c r="AHW2" s="499" t="str">
        <f t="shared" si="258"/>
        <v/>
      </c>
      <c r="AHX2" s="499" t="str">
        <f t="shared" si="258"/>
        <v/>
      </c>
      <c r="AHY2" s="499" t="str">
        <f t="shared" si="258"/>
        <v/>
      </c>
      <c r="AHZ2" s="499" t="str">
        <f t="shared" si="258"/>
        <v/>
      </c>
      <c r="AIA2" s="499" t="str">
        <f t="shared" si="258"/>
        <v/>
      </c>
      <c r="AIB2" s="499" t="str">
        <f t="shared" si="258"/>
        <v/>
      </c>
      <c r="AIC2" s="499" t="str">
        <f t="shared" si="258"/>
        <v/>
      </c>
      <c r="AID2" s="499" t="str">
        <f t="shared" si="258"/>
        <v/>
      </c>
      <c r="AIE2" s="499" t="str">
        <f t="shared" si="258"/>
        <v/>
      </c>
      <c r="AIF2" s="499" t="str">
        <f t="shared" si="258"/>
        <v/>
      </c>
      <c r="AIG2" s="499" t="str">
        <f t="shared" si="258"/>
        <v/>
      </c>
      <c r="AIH2" s="499" t="str">
        <f t="shared" si="258"/>
        <v/>
      </c>
      <c r="AII2" s="499" t="str">
        <f t="shared" si="258"/>
        <v/>
      </c>
      <c r="AIJ2" s="499" t="str">
        <f t="shared" si="258"/>
        <v/>
      </c>
      <c r="AIK2" s="499" t="str">
        <f t="shared" si="258"/>
        <v/>
      </c>
      <c r="AIL2" s="499" t="str">
        <f t="shared" si="258"/>
        <v/>
      </c>
      <c r="AIM2" s="499" t="str">
        <f t="shared" si="258"/>
        <v/>
      </c>
      <c r="AIN2" s="499" t="str">
        <f t="shared" si="258"/>
        <v/>
      </c>
      <c r="AIO2" s="499" t="str">
        <f t="shared" si="258"/>
        <v/>
      </c>
      <c r="AIP2" s="499" t="str">
        <f t="shared" si="258"/>
        <v/>
      </c>
      <c r="AIQ2" s="499" t="str">
        <f t="shared" si="258"/>
        <v/>
      </c>
      <c r="AIR2" s="499" t="str">
        <f t="shared" si="258"/>
        <v/>
      </c>
      <c r="AIS2" s="499" t="str">
        <f t="shared" si="258"/>
        <v/>
      </c>
      <c r="AIT2" s="499" t="str">
        <f t="shared" si="258"/>
        <v/>
      </c>
      <c r="AIU2" s="499" t="str">
        <f t="shared" ref="AIU2:ALF2" si="259">IFERROR(AIU12/AIU13,
"")</f>
        <v/>
      </c>
      <c r="AIV2" s="499" t="str">
        <f t="shared" si="259"/>
        <v/>
      </c>
      <c r="AIW2" s="499" t="str">
        <f t="shared" si="259"/>
        <v/>
      </c>
      <c r="AIX2" s="499" t="str">
        <f t="shared" si="259"/>
        <v/>
      </c>
      <c r="AIY2" s="499" t="str">
        <f t="shared" si="259"/>
        <v/>
      </c>
      <c r="AIZ2" s="499" t="str">
        <f t="shared" si="259"/>
        <v/>
      </c>
      <c r="AJA2" s="499" t="str">
        <f t="shared" si="259"/>
        <v/>
      </c>
      <c r="AJB2" s="499" t="str">
        <f t="shared" si="259"/>
        <v/>
      </c>
      <c r="AJC2" s="499" t="str">
        <f t="shared" si="259"/>
        <v/>
      </c>
      <c r="AJD2" s="499" t="str">
        <f t="shared" si="259"/>
        <v/>
      </c>
      <c r="AJE2" s="499" t="str">
        <f t="shared" si="259"/>
        <v/>
      </c>
      <c r="AJF2" s="499" t="str">
        <f t="shared" si="259"/>
        <v/>
      </c>
      <c r="AJG2" s="499" t="str">
        <f t="shared" si="259"/>
        <v/>
      </c>
      <c r="AJH2" s="499" t="str">
        <f t="shared" si="259"/>
        <v/>
      </c>
      <c r="AJI2" s="499" t="str">
        <f t="shared" si="259"/>
        <v/>
      </c>
      <c r="AJJ2" s="499" t="str">
        <f t="shared" si="259"/>
        <v/>
      </c>
      <c r="AJK2" s="499" t="str">
        <f t="shared" si="259"/>
        <v/>
      </c>
      <c r="AJL2" s="499" t="str">
        <f t="shared" si="259"/>
        <v/>
      </c>
      <c r="AJM2" s="499" t="str">
        <f t="shared" si="259"/>
        <v/>
      </c>
      <c r="AJN2" s="499" t="str">
        <f t="shared" si="259"/>
        <v/>
      </c>
      <c r="AJO2" s="499" t="str">
        <f t="shared" si="259"/>
        <v/>
      </c>
      <c r="AJP2" s="499" t="str">
        <f t="shared" si="259"/>
        <v/>
      </c>
      <c r="AJQ2" s="499" t="str">
        <f t="shared" si="259"/>
        <v/>
      </c>
      <c r="AJR2" s="499" t="str">
        <f t="shared" si="259"/>
        <v/>
      </c>
      <c r="AJS2" s="499" t="str">
        <f t="shared" si="259"/>
        <v/>
      </c>
      <c r="AJT2" s="499" t="str">
        <f t="shared" si="259"/>
        <v/>
      </c>
      <c r="AJU2" s="499" t="str">
        <f t="shared" si="259"/>
        <v/>
      </c>
      <c r="AJV2" s="499" t="str">
        <f t="shared" si="259"/>
        <v/>
      </c>
      <c r="AJW2" s="499" t="str">
        <f t="shared" si="259"/>
        <v/>
      </c>
      <c r="AJX2" s="499" t="str">
        <f t="shared" si="259"/>
        <v/>
      </c>
      <c r="AJY2" s="499" t="str">
        <f t="shared" si="259"/>
        <v/>
      </c>
      <c r="AJZ2" s="499" t="str">
        <f t="shared" si="259"/>
        <v/>
      </c>
      <c r="AKA2" s="499" t="str">
        <f t="shared" si="259"/>
        <v/>
      </c>
      <c r="AKB2" s="499" t="str">
        <f t="shared" si="259"/>
        <v/>
      </c>
      <c r="AKC2" s="499" t="str">
        <f t="shared" si="259"/>
        <v/>
      </c>
      <c r="AKD2" s="499" t="str">
        <f t="shared" si="259"/>
        <v/>
      </c>
      <c r="AKE2" s="499" t="str">
        <f t="shared" si="259"/>
        <v/>
      </c>
      <c r="AKF2" s="499" t="str">
        <f t="shared" si="259"/>
        <v/>
      </c>
      <c r="AKG2" s="499" t="str">
        <f t="shared" si="259"/>
        <v/>
      </c>
      <c r="AKH2" s="499" t="str">
        <f t="shared" si="259"/>
        <v/>
      </c>
      <c r="AKI2" s="499" t="str">
        <f t="shared" si="259"/>
        <v/>
      </c>
      <c r="AKJ2" s="499" t="str">
        <f t="shared" si="259"/>
        <v/>
      </c>
      <c r="AKK2" s="499" t="str">
        <f t="shared" si="259"/>
        <v/>
      </c>
      <c r="AKL2" s="499" t="str">
        <f t="shared" si="259"/>
        <v/>
      </c>
      <c r="AKM2" s="499" t="str">
        <f t="shared" si="259"/>
        <v/>
      </c>
      <c r="AKN2" s="499" t="str">
        <f t="shared" si="259"/>
        <v/>
      </c>
      <c r="AKO2" s="499" t="str">
        <f t="shared" si="259"/>
        <v/>
      </c>
      <c r="AKP2" s="499" t="str">
        <f t="shared" si="259"/>
        <v/>
      </c>
      <c r="AKQ2" s="499" t="str">
        <f t="shared" si="259"/>
        <v/>
      </c>
      <c r="AKR2" s="499" t="str">
        <f t="shared" si="259"/>
        <v/>
      </c>
      <c r="AKS2" s="499" t="str">
        <f t="shared" si="259"/>
        <v/>
      </c>
      <c r="AKT2" s="499" t="str">
        <f t="shared" si="259"/>
        <v/>
      </c>
      <c r="AKU2" s="499" t="str">
        <f t="shared" si="259"/>
        <v/>
      </c>
      <c r="AKV2" s="499" t="str">
        <f t="shared" si="259"/>
        <v/>
      </c>
      <c r="AKW2" s="499" t="str">
        <f t="shared" si="259"/>
        <v/>
      </c>
      <c r="AKX2" s="499" t="str">
        <f t="shared" si="259"/>
        <v/>
      </c>
      <c r="AKY2" s="499" t="str">
        <f t="shared" si="259"/>
        <v/>
      </c>
      <c r="AKZ2" s="499" t="str">
        <f t="shared" si="259"/>
        <v/>
      </c>
      <c r="ALA2" s="499" t="str">
        <f t="shared" si="259"/>
        <v/>
      </c>
      <c r="ALB2" s="499" t="str">
        <f t="shared" si="259"/>
        <v/>
      </c>
      <c r="ALC2" s="499" t="str">
        <f t="shared" si="259"/>
        <v/>
      </c>
      <c r="ALD2" s="499" t="str">
        <f t="shared" si="259"/>
        <v/>
      </c>
      <c r="ALE2" s="499" t="str">
        <f t="shared" si="259"/>
        <v/>
      </c>
      <c r="ALF2" s="499" t="str">
        <f t="shared" si="259"/>
        <v/>
      </c>
      <c r="ALG2" s="499" t="str">
        <f t="shared" ref="ALG2:ANR2" si="260">IFERROR(ALG12/ALG13,
"")</f>
        <v/>
      </c>
      <c r="ALH2" s="499" t="str">
        <f t="shared" si="260"/>
        <v/>
      </c>
      <c r="ALI2" s="499" t="str">
        <f t="shared" si="260"/>
        <v/>
      </c>
      <c r="ALJ2" s="499" t="str">
        <f t="shared" si="260"/>
        <v/>
      </c>
      <c r="ALK2" s="499" t="str">
        <f t="shared" si="260"/>
        <v/>
      </c>
      <c r="ALL2" s="499" t="str">
        <f t="shared" si="260"/>
        <v/>
      </c>
      <c r="ALM2" s="499" t="str">
        <f t="shared" si="260"/>
        <v/>
      </c>
      <c r="ALN2" s="499" t="str">
        <f t="shared" si="260"/>
        <v/>
      </c>
      <c r="ALO2" s="499" t="str">
        <f t="shared" si="260"/>
        <v/>
      </c>
      <c r="ALP2" s="499" t="str">
        <f t="shared" si="260"/>
        <v/>
      </c>
      <c r="ALQ2" s="499" t="str">
        <f t="shared" si="260"/>
        <v/>
      </c>
      <c r="ALR2" s="499" t="str">
        <f t="shared" si="260"/>
        <v/>
      </c>
      <c r="ALS2" s="499" t="str">
        <f t="shared" si="260"/>
        <v/>
      </c>
      <c r="ALT2" s="499" t="str">
        <f t="shared" si="260"/>
        <v/>
      </c>
      <c r="ALU2" s="499" t="str">
        <f t="shared" si="260"/>
        <v/>
      </c>
      <c r="ALV2" s="499" t="str">
        <f t="shared" si="260"/>
        <v/>
      </c>
      <c r="ALW2" s="499" t="str">
        <f t="shared" si="260"/>
        <v/>
      </c>
      <c r="ALX2" s="499" t="str">
        <f t="shared" si="260"/>
        <v/>
      </c>
      <c r="ALY2" s="499" t="str">
        <f t="shared" si="260"/>
        <v/>
      </c>
      <c r="ALZ2" s="499" t="str">
        <f t="shared" si="260"/>
        <v/>
      </c>
      <c r="AMA2" s="499" t="str">
        <f t="shared" si="260"/>
        <v/>
      </c>
      <c r="AMB2" s="499" t="str">
        <f t="shared" si="260"/>
        <v/>
      </c>
      <c r="AMC2" s="499" t="str">
        <f t="shared" si="260"/>
        <v/>
      </c>
      <c r="AMD2" s="499" t="str">
        <f t="shared" si="260"/>
        <v/>
      </c>
      <c r="AME2" s="499" t="str">
        <f t="shared" si="260"/>
        <v/>
      </c>
      <c r="AMF2" s="499" t="str">
        <f t="shared" si="260"/>
        <v/>
      </c>
      <c r="AMG2" s="499" t="str">
        <f t="shared" si="260"/>
        <v/>
      </c>
      <c r="AMH2" s="499" t="str">
        <f t="shared" si="260"/>
        <v/>
      </c>
      <c r="AMI2" s="499" t="str">
        <f t="shared" si="260"/>
        <v/>
      </c>
      <c r="AMJ2" s="499" t="str">
        <f t="shared" si="260"/>
        <v/>
      </c>
      <c r="AMK2" s="499" t="str">
        <f t="shared" si="260"/>
        <v/>
      </c>
      <c r="AML2" s="499" t="str">
        <f t="shared" si="260"/>
        <v/>
      </c>
      <c r="AMM2" s="499" t="str">
        <f t="shared" si="260"/>
        <v/>
      </c>
      <c r="AMN2" s="499" t="str">
        <f t="shared" si="260"/>
        <v/>
      </c>
      <c r="AMO2" s="499" t="str">
        <f t="shared" si="260"/>
        <v/>
      </c>
      <c r="AMP2" s="499" t="str">
        <f t="shared" si="260"/>
        <v/>
      </c>
      <c r="AMQ2" s="499" t="str">
        <f t="shared" si="260"/>
        <v/>
      </c>
      <c r="AMR2" s="499" t="str">
        <f t="shared" si="260"/>
        <v/>
      </c>
      <c r="AMS2" s="499" t="str">
        <f t="shared" si="260"/>
        <v/>
      </c>
      <c r="AMT2" s="499" t="str">
        <f t="shared" si="260"/>
        <v/>
      </c>
      <c r="AMU2" s="499" t="str">
        <f t="shared" si="260"/>
        <v/>
      </c>
      <c r="AMV2" s="499" t="str">
        <f t="shared" si="260"/>
        <v/>
      </c>
      <c r="AMW2" s="499" t="str">
        <f t="shared" si="260"/>
        <v/>
      </c>
      <c r="AMX2" s="499" t="str">
        <f t="shared" si="260"/>
        <v/>
      </c>
      <c r="AMY2" s="499" t="str">
        <f t="shared" si="260"/>
        <v/>
      </c>
      <c r="AMZ2" s="499" t="str">
        <f t="shared" si="260"/>
        <v/>
      </c>
      <c r="ANA2" s="499" t="str">
        <f t="shared" si="260"/>
        <v/>
      </c>
      <c r="ANB2" s="499" t="str">
        <f t="shared" si="260"/>
        <v/>
      </c>
      <c r="ANC2" s="499" t="str">
        <f t="shared" si="260"/>
        <v/>
      </c>
      <c r="AND2" s="499" t="str">
        <f t="shared" si="260"/>
        <v/>
      </c>
      <c r="ANE2" s="499" t="str">
        <f t="shared" si="260"/>
        <v/>
      </c>
      <c r="ANF2" s="499" t="str">
        <f t="shared" si="260"/>
        <v/>
      </c>
      <c r="ANG2" s="499" t="str">
        <f t="shared" si="260"/>
        <v/>
      </c>
      <c r="ANH2" s="499" t="str">
        <f t="shared" si="260"/>
        <v/>
      </c>
      <c r="ANI2" s="499" t="str">
        <f t="shared" si="260"/>
        <v/>
      </c>
      <c r="ANJ2" s="499" t="str">
        <f t="shared" si="260"/>
        <v/>
      </c>
      <c r="ANK2" s="499" t="str">
        <f t="shared" si="260"/>
        <v/>
      </c>
      <c r="ANL2" s="499" t="str">
        <f t="shared" si="260"/>
        <v/>
      </c>
      <c r="ANM2" s="499" t="str">
        <f t="shared" si="260"/>
        <v/>
      </c>
      <c r="ANN2" s="499" t="str">
        <f t="shared" si="260"/>
        <v/>
      </c>
      <c r="ANO2" s="499" t="str">
        <f t="shared" si="260"/>
        <v/>
      </c>
      <c r="ANP2" s="499" t="str">
        <f t="shared" si="260"/>
        <v/>
      </c>
      <c r="ANQ2" s="499" t="str">
        <f t="shared" si="260"/>
        <v/>
      </c>
      <c r="ANR2" s="499" t="str">
        <f t="shared" si="260"/>
        <v/>
      </c>
      <c r="ANS2" s="499" t="str">
        <f t="shared" ref="ANS2:AQD2" si="261">IFERROR(ANS12/ANS13,
"")</f>
        <v/>
      </c>
      <c r="ANT2" s="499" t="str">
        <f t="shared" si="261"/>
        <v/>
      </c>
      <c r="ANU2" s="499" t="str">
        <f t="shared" si="261"/>
        <v/>
      </c>
      <c r="ANV2" s="499" t="str">
        <f t="shared" si="261"/>
        <v/>
      </c>
      <c r="ANW2" s="499" t="str">
        <f t="shared" si="261"/>
        <v/>
      </c>
      <c r="ANX2" s="499" t="str">
        <f t="shared" si="261"/>
        <v/>
      </c>
      <c r="ANY2" s="499" t="str">
        <f t="shared" si="261"/>
        <v/>
      </c>
      <c r="ANZ2" s="499" t="str">
        <f t="shared" si="261"/>
        <v/>
      </c>
      <c r="AOA2" s="499" t="str">
        <f t="shared" si="261"/>
        <v/>
      </c>
      <c r="AOB2" s="499" t="str">
        <f t="shared" si="261"/>
        <v/>
      </c>
      <c r="AOC2" s="499" t="str">
        <f t="shared" si="261"/>
        <v/>
      </c>
      <c r="AOD2" s="499" t="str">
        <f t="shared" si="261"/>
        <v/>
      </c>
      <c r="AOE2" s="499" t="str">
        <f t="shared" si="261"/>
        <v/>
      </c>
      <c r="AOF2" s="499" t="str">
        <f t="shared" si="261"/>
        <v/>
      </c>
      <c r="AOG2" s="499" t="str">
        <f t="shared" si="261"/>
        <v/>
      </c>
      <c r="AOH2" s="499" t="str">
        <f t="shared" si="261"/>
        <v/>
      </c>
      <c r="AOI2" s="499" t="str">
        <f t="shared" si="261"/>
        <v/>
      </c>
      <c r="AOJ2" s="499" t="str">
        <f t="shared" si="261"/>
        <v/>
      </c>
      <c r="AOK2" s="499" t="str">
        <f t="shared" si="261"/>
        <v/>
      </c>
      <c r="AOL2" s="499" t="str">
        <f t="shared" si="261"/>
        <v/>
      </c>
      <c r="AOM2" s="499" t="str">
        <f t="shared" si="261"/>
        <v/>
      </c>
      <c r="AON2" s="499" t="str">
        <f t="shared" si="261"/>
        <v/>
      </c>
      <c r="AOO2" s="499" t="str">
        <f t="shared" si="261"/>
        <v/>
      </c>
      <c r="AOP2" s="499" t="str">
        <f t="shared" si="261"/>
        <v/>
      </c>
      <c r="AOQ2" s="499" t="str">
        <f t="shared" si="261"/>
        <v/>
      </c>
      <c r="AOR2" s="499" t="str">
        <f t="shared" si="261"/>
        <v/>
      </c>
      <c r="AOS2" s="499" t="str">
        <f t="shared" si="261"/>
        <v/>
      </c>
      <c r="AOT2" s="499" t="str">
        <f t="shared" si="261"/>
        <v/>
      </c>
      <c r="AOU2" s="499" t="str">
        <f t="shared" si="261"/>
        <v/>
      </c>
      <c r="AOV2" s="499" t="str">
        <f t="shared" si="261"/>
        <v/>
      </c>
      <c r="AOW2" s="499" t="str">
        <f t="shared" si="261"/>
        <v/>
      </c>
      <c r="AOX2" s="499" t="str">
        <f t="shared" si="261"/>
        <v/>
      </c>
      <c r="AOY2" s="499" t="str">
        <f t="shared" si="261"/>
        <v/>
      </c>
      <c r="AOZ2" s="499" t="str">
        <f t="shared" si="261"/>
        <v/>
      </c>
      <c r="APA2" s="499" t="str">
        <f t="shared" si="261"/>
        <v/>
      </c>
      <c r="APB2" s="499" t="str">
        <f t="shared" si="261"/>
        <v/>
      </c>
      <c r="APC2" s="499" t="str">
        <f t="shared" si="261"/>
        <v/>
      </c>
      <c r="APD2" s="499" t="str">
        <f t="shared" si="261"/>
        <v/>
      </c>
      <c r="APE2" s="499" t="str">
        <f t="shared" si="261"/>
        <v/>
      </c>
      <c r="APF2" s="499" t="str">
        <f t="shared" si="261"/>
        <v/>
      </c>
      <c r="APG2" s="499" t="str">
        <f t="shared" si="261"/>
        <v/>
      </c>
      <c r="APH2" s="499" t="str">
        <f t="shared" si="261"/>
        <v/>
      </c>
      <c r="API2" s="499" t="str">
        <f t="shared" si="261"/>
        <v/>
      </c>
      <c r="APJ2" s="499" t="str">
        <f t="shared" si="261"/>
        <v/>
      </c>
      <c r="APK2" s="499" t="str">
        <f t="shared" si="261"/>
        <v/>
      </c>
      <c r="APL2" s="499" t="str">
        <f t="shared" si="261"/>
        <v/>
      </c>
      <c r="APM2" s="499" t="str">
        <f t="shared" si="261"/>
        <v/>
      </c>
      <c r="APN2" s="499" t="str">
        <f t="shared" si="261"/>
        <v/>
      </c>
      <c r="APO2" s="499" t="str">
        <f t="shared" si="261"/>
        <v/>
      </c>
      <c r="APP2" s="499" t="str">
        <f t="shared" si="261"/>
        <v/>
      </c>
      <c r="APQ2" s="499" t="str">
        <f t="shared" si="261"/>
        <v/>
      </c>
      <c r="APR2" s="499" t="str">
        <f t="shared" si="261"/>
        <v/>
      </c>
      <c r="APS2" s="499" t="str">
        <f t="shared" si="261"/>
        <v/>
      </c>
      <c r="APT2" s="499" t="str">
        <f t="shared" si="261"/>
        <v/>
      </c>
      <c r="APU2" s="499" t="str">
        <f t="shared" si="261"/>
        <v/>
      </c>
      <c r="APV2" s="499" t="str">
        <f t="shared" si="261"/>
        <v/>
      </c>
      <c r="APW2" s="499" t="str">
        <f t="shared" si="261"/>
        <v/>
      </c>
      <c r="APX2" s="499" t="str">
        <f t="shared" si="261"/>
        <v/>
      </c>
      <c r="APY2" s="499" t="str">
        <f t="shared" si="261"/>
        <v/>
      </c>
      <c r="APZ2" s="499" t="str">
        <f t="shared" si="261"/>
        <v/>
      </c>
      <c r="AQA2" s="499" t="str">
        <f t="shared" si="261"/>
        <v/>
      </c>
      <c r="AQB2" s="499" t="str">
        <f t="shared" si="261"/>
        <v/>
      </c>
      <c r="AQC2" s="499" t="str">
        <f t="shared" si="261"/>
        <v/>
      </c>
      <c r="AQD2" s="499" t="str">
        <f t="shared" si="261"/>
        <v/>
      </c>
      <c r="AQE2" s="499" t="str">
        <f t="shared" ref="AQE2:ASP2" si="262">IFERROR(AQE12/AQE13,
"")</f>
        <v/>
      </c>
      <c r="AQF2" s="499" t="str">
        <f t="shared" si="262"/>
        <v/>
      </c>
      <c r="AQG2" s="499" t="str">
        <f t="shared" si="262"/>
        <v/>
      </c>
      <c r="AQH2" s="499" t="str">
        <f t="shared" si="262"/>
        <v/>
      </c>
      <c r="AQI2" s="499" t="str">
        <f t="shared" si="262"/>
        <v/>
      </c>
      <c r="AQJ2" s="499" t="str">
        <f t="shared" si="262"/>
        <v/>
      </c>
      <c r="AQK2" s="499" t="str">
        <f t="shared" si="262"/>
        <v/>
      </c>
      <c r="AQL2" s="499" t="str">
        <f t="shared" si="262"/>
        <v/>
      </c>
      <c r="AQM2" s="499" t="str">
        <f t="shared" si="262"/>
        <v/>
      </c>
      <c r="AQN2" s="499" t="str">
        <f t="shared" si="262"/>
        <v/>
      </c>
      <c r="AQO2" s="499" t="str">
        <f t="shared" si="262"/>
        <v/>
      </c>
      <c r="AQP2" s="499" t="str">
        <f t="shared" si="262"/>
        <v/>
      </c>
      <c r="AQQ2" s="499" t="str">
        <f t="shared" si="262"/>
        <v/>
      </c>
      <c r="AQR2" s="499" t="str">
        <f t="shared" si="262"/>
        <v/>
      </c>
      <c r="AQS2" s="499" t="str">
        <f t="shared" si="262"/>
        <v/>
      </c>
      <c r="AQT2" s="499" t="str">
        <f t="shared" si="262"/>
        <v/>
      </c>
      <c r="AQU2" s="499" t="str">
        <f t="shared" si="262"/>
        <v/>
      </c>
      <c r="AQV2" s="499" t="str">
        <f t="shared" si="262"/>
        <v/>
      </c>
      <c r="AQW2" s="499" t="str">
        <f t="shared" si="262"/>
        <v/>
      </c>
      <c r="AQX2" s="499" t="str">
        <f t="shared" si="262"/>
        <v/>
      </c>
      <c r="AQY2" s="499" t="str">
        <f t="shared" si="262"/>
        <v/>
      </c>
      <c r="AQZ2" s="499" t="str">
        <f t="shared" si="262"/>
        <v/>
      </c>
      <c r="ARA2" s="499" t="str">
        <f t="shared" si="262"/>
        <v/>
      </c>
      <c r="ARB2" s="499" t="str">
        <f t="shared" si="262"/>
        <v/>
      </c>
      <c r="ARC2" s="499" t="str">
        <f t="shared" si="262"/>
        <v/>
      </c>
      <c r="ARD2" s="499" t="str">
        <f t="shared" si="262"/>
        <v/>
      </c>
      <c r="ARE2" s="499" t="str">
        <f t="shared" si="262"/>
        <v/>
      </c>
      <c r="ARF2" s="499" t="str">
        <f t="shared" si="262"/>
        <v/>
      </c>
      <c r="ARG2" s="499" t="str">
        <f t="shared" si="262"/>
        <v/>
      </c>
      <c r="ARH2" s="499" t="str">
        <f t="shared" si="262"/>
        <v/>
      </c>
      <c r="ARI2" s="499" t="str">
        <f t="shared" si="262"/>
        <v/>
      </c>
      <c r="ARJ2" s="499" t="str">
        <f t="shared" si="262"/>
        <v/>
      </c>
      <c r="ARK2" s="499" t="str">
        <f t="shared" si="262"/>
        <v/>
      </c>
      <c r="ARL2" s="499" t="str">
        <f t="shared" si="262"/>
        <v/>
      </c>
      <c r="ARM2" s="499" t="str">
        <f t="shared" si="262"/>
        <v/>
      </c>
      <c r="ARN2" s="499" t="str">
        <f t="shared" si="262"/>
        <v/>
      </c>
      <c r="ARO2" s="499" t="str">
        <f t="shared" si="262"/>
        <v/>
      </c>
      <c r="ARP2" s="499" t="str">
        <f t="shared" si="262"/>
        <v/>
      </c>
      <c r="ARQ2" s="499" t="str">
        <f t="shared" si="262"/>
        <v/>
      </c>
      <c r="ARR2" s="499" t="str">
        <f t="shared" si="262"/>
        <v/>
      </c>
      <c r="ARS2" s="499" t="str">
        <f t="shared" si="262"/>
        <v/>
      </c>
      <c r="ART2" s="499" t="str">
        <f t="shared" si="262"/>
        <v/>
      </c>
      <c r="ARU2" s="499" t="str">
        <f t="shared" si="262"/>
        <v/>
      </c>
      <c r="ARV2" s="499" t="str">
        <f t="shared" si="262"/>
        <v/>
      </c>
      <c r="ARW2" s="499" t="str">
        <f t="shared" si="262"/>
        <v/>
      </c>
      <c r="ARX2" s="499" t="str">
        <f t="shared" si="262"/>
        <v/>
      </c>
      <c r="ARY2" s="499" t="str">
        <f t="shared" si="262"/>
        <v/>
      </c>
      <c r="ARZ2" s="499" t="str">
        <f t="shared" si="262"/>
        <v/>
      </c>
      <c r="ASA2" s="499" t="str">
        <f t="shared" si="262"/>
        <v/>
      </c>
      <c r="ASB2" s="499" t="str">
        <f t="shared" si="262"/>
        <v/>
      </c>
      <c r="ASC2" s="499" t="str">
        <f t="shared" si="262"/>
        <v/>
      </c>
      <c r="ASD2" s="499" t="str">
        <f t="shared" si="262"/>
        <v/>
      </c>
      <c r="ASE2" s="499" t="str">
        <f t="shared" si="262"/>
        <v/>
      </c>
      <c r="ASF2" s="499" t="str">
        <f t="shared" si="262"/>
        <v/>
      </c>
      <c r="ASG2" s="499" t="str">
        <f t="shared" si="262"/>
        <v/>
      </c>
      <c r="ASH2" s="499" t="str">
        <f t="shared" si="262"/>
        <v/>
      </c>
      <c r="ASI2" s="499" t="str">
        <f t="shared" si="262"/>
        <v/>
      </c>
      <c r="ASJ2" s="499" t="str">
        <f t="shared" si="262"/>
        <v/>
      </c>
      <c r="ASK2" s="499" t="str">
        <f t="shared" si="262"/>
        <v/>
      </c>
      <c r="ASL2" s="499" t="str">
        <f t="shared" si="262"/>
        <v/>
      </c>
      <c r="ASM2" s="499" t="str">
        <f t="shared" si="262"/>
        <v/>
      </c>
      <c r="ASN2" s="499" t="str">
        <f t="shared" si="262"/>
        <v/>
      </c>
      <c r="ASO2" s="499" t="str">
        <f t="shared" si="262"/>
        <v/>
      </c>
      <c r="ASP2" s="499" t="str">
        <f t="shared" si="262"/>
        <v/>
      </c>
      <c r="ASQ2" s="499" t="str">
        <f t="shared" ref="ASQ2:AVB2" si="263">IFERROR(ASQ12/ASQ13,
"")</f>
        <v/>
      </c>
      <c r="ASR2" s="499" t="str">
        <f t="shared" si="263"/>
        <v/>
      </c>
      <c r="ASS2" s="499" t="str">
        <f t="shared" si="263"/>
        <v/>
      </c>
      <c r="AST2" s="499" t="str">
        <f t="shared" si="263"/>
        <v/>
      </c>
      <c r="ASU2" s="499" t="str">
        <f t="shared" si="263"/>
        <v/>
      </c>
      <c r="ASV2" s="499" t="str">
        <f t="shared" si="263"/>
        <v/>
      </c>
      <c r="ASW2" s="499" t="str">
        <f t="shared" si="263"/>
        <v/>
      </c>
      <c r="ASX2" s="499" t="str">
        <f t="shared" si="263"/>
        <v/>
      </c>
      <c r="ASY2" s="499" t="str">
        <f t="shared" si="263"/>
        <v/>
      </c>
      <c r="ASZ2" s="499" t="str">
        <f t="shared" si="263"/>
        <v/>
      </c>
      <c r="ATA2" s="499" t="str">
        <f t="shared" si="263"/>
        <v/>
      </c>
      <c r="ATB2" s="499" t="str">
        <f t="shared" si="263"/>
        <v/>
      </c>
      <c r="ATC2" s="499" t="str">
        <f t="shared" si="263"/>
        <v/>
      </c>
      <c r="ATD2" s="499" t="str">
        <f t="shared" si="263"/>
        <v/>
      </c>
      <c r="ATE2" s="499" t="str">
        <f t="shared" si="263"/>
        <v/>
      </c>
      <c r="ATF2" s="499" t="str">
        <f t="shared" si="263"/>
        <v/>
      </c>
      <c r="ATG2" s="499" t="str">
        <f t="shared" si="263"/>
        <v/>
      </c>
      <c r="ATH2" s="499" t="str">
        <f t="shared" si="263"/>
        <v/>
      </c>
      <c r="ATI2" s="499" t="str">
        <f t="shared" si="263"/>
        <v/>
      </c>
      <c r="ATJ2" s="499" t="str">
        <f t="shared" si="263"/>
        <v/>
      </c>
      <c r="ATK2" s="499" t="str">
        <f t="shared" si="263"/>
        <v/>
      </c>
      <c r="ATL2" s="499" t="str">
        <f t="shared" si="263"/>
        <v/>
      </c>
      <c r="ATM2" s="499" t="str">
        <f t="shared" si="263"/>
        <v/>
      </c>
      <c r="ATN2" s="499" t="str">
        <f t="shared" si="263"/>
        <v/>
      </c>
      <c r="ATO2" s="499" t="str">
        <f t="shared" si="263"/>
        <v/>
      </c>
      <c r="ATP2" s="499" t="str">
        <f t="shared" si="263"/>
        <v/>
      </c>
      <c r="ATQ2" s="499" t="str">
        <f t="shared" si="263"/>
        <v/>
      </c>
      <c r="ATR2" s="499" t="str">
        <f t="shared" si="263"/>
        <v/>
      </c>
      <c r="ATS2" s="499" t="str">
        <f t="shared" si="263"/>
        <v/>
      </c>
      <c r="ATT2" s="499" t="str">
        <f t="shared" si="263"/>
        <v/>
      </c>
      <c r="ATU2" s="499" t="str">
        <f t="shared" si="263"/>
        <v/>
      </c>
      <c r="ATV2" s="499" t="str">
        <f t="shared" si="263"/>
        <v/>
      </c>
      <c r="ATW2" s="499" t="str">
        <f t="shared" si="263"/>
        <v/>
      </c>
      <c r="ATX2" s="499" t="str">
        <f t="shared" si="263"/>
        <v/>
      </c>
      <c r="ATY2" s="499" t="str">
        <f t="shared" si="263"/>
        <v/>
      </c>
      <c r="ATZ2" s="499" t="str">
        <f t="shared" si="263"/>
        <v/>
      </c>
      <c r="AUA2" s="499" t="str">
        <f t="shared" si="263"/>
        <v/>
      </c>
      <c r="AUB2" s="499" t="str">
        <f t="shared" si="263"/>
        <v/>
      </c>
      <c r="AUC2" s="499" t="str">
        <f t="shared" si="263"/>
        <v/>
      </c>
      <c r="AUD2" s="499" t="str">
        <f t="shared" si="263"/>
        <v/>
      </c>
      <c r="AUE2" s="499" t="str">
        <f t="shared" si="263"/>
        <v/>
      </c>
      <c r="AUF2" s="499" t="str">
        <f t="shared" si="263"/>
        <v/>
      </c>
      <c r="AUG2" s="499" t="str">
        <f t="shared" si="263"/>
        <v/>
      </c>
      <c r="AUH2" s="499" t="str">
        <f t="shared" si="263"/>
        <v/>
      </c>
      <c r="AUI2" s="499" t="str">
        <f t="shared" si="263"/>
        <v/>
      </c>
      <c r="AUJ2" s="499" t="str">
        <f t="shared" si="263"/>
        <v/>
      </c>
      <c r="AUK2" s="499" t="str">
        <f t="shared" si="263"/>
        <v/>
      </c>
      <c r="AUL2" s="499" t="str">
        <f t="shared" si="263"/>
        <v/>
      </c>
      <c r="AUM2" s="499" t="str">
        <f t="shared" si="263"/>
        <v/>
      </c>
      <c r="AUN2" s="499" t="str">
        <f t="shared" si="263"/>
        <v/>
      </c>
      <c r="AUO2" s="499" t="str">
        <f t="shared" si="263"/>
        <v/>
      </c>
      <c r="AUP2" s="499" t="str">
        <f t="shared" si="263"/>
        <v/>
      </c>
      <c r="AUQ2" s="499" t="str">
        <f t="shared" si="263"/>
        <v/>
      </c>
      <c r="AUR2" s="499" t="str">
        <f t="shared" si="263"/>
        <v/>
      </c>
      <c r="AUS2" s="499" t="str">
        <f t="shared" si="263"/>
        <v/>
      </c>
      <c r="AUT2" s="499" t="str">
        <f t="shared" si="263"/>
        <v/>
      </c>
      <c r="AUU2" s="499" t="str">
        <f t="shared" si="263"/>
        <v/>
      </c>
      <c r="AUV2" s="499" t="str">
        <f t="shared" si="263"/>
        <v/>
      </c>
      <c r="AUW2" s="499" t="str">
        <f t="shared" si="263"/>
        <v/>
      </c>
      <c r="AUX2" s="499" t="str">
        <f t="shared" si="263"/>
        <v/>
      </c>
      <c r="AUY2" s="499" t="str">
        <f t="shared" si="263"/>
        <v/>
      </c>
      <c r="AUZ2" s="499" t="str">
        <f t="shared" si="263"/>
        <v/>
      </c>
      <c r="AVA2" s="499" t="str">
        <f t="shared" si="263"/>
        <v/>
      </c>
      <c r="AVB2" s="499" t="str">
        <f t="shared" si="263"/>
        <v/>
      </c>
      <c r="AVC2" s="499" t="str">
        <f t="shared" ref="AVC2:AXN2" si="264">IFERROR(AVC12/AVC13,
"")</f>
        <v/>
      </c>
      <c r="AVD2" s="499" t="str">
        <f t="shared" si="264"/>
        <v/>
      </c>
      <c r="AVE2" s="499" t="str">
        <f t="shared" si="264"/>
        <v/>
      </c>
      <c r="AVF2" s="499" t="str">
        <f t="shared" si="264"/>
        <v/>
      </c>
      <c r="AVG2" s="499" t="str">
        <f t="shared" si="264"/>
        <v/>
      </c>
      <c r="AVH2" s="499" t="str">
        <f t="shared" si="264"/>
        <v/>
      </c>
      <c r="AVI2" s="499" t="str">
        <f t="shared" si="264"/>
        <v/>
      </c>
      <c r="AVJ2" s="499" t="str">
        <f t="shared" si="264"/>
        <v/>
      </c>
      <c r="AVK2" s="499" t="str">
        <f t="shared" si="264"/>
        <v/>
      </c>
      <c r="AVL2" s="499" t="str">
        <f t="shared" si="264"/>
        <v/>
      </c>
      <c r="AVM2" s="499" t="str">
        <f t="shared" si="264"/>
        <v/>
      </c>
      <c r="AVN2" s="499" t="str">
        <f t="shared" si="264"/>
        <v/>
      </c>
      <c r="AVO2" s="499" t="str">
        <f t="shared" si="264"/>
        <v/>
      </c>
      <c r="AVP2" s="499" t="str">
        <f t="shared" si="264"/>
        <v/>
      </c>
      <c r="AVQ2" s="499" t="str">
        <f t="shared" si="264"/>
        <v/>
      </c>
      <c r="AVR2" s="499" t="str">
        <f t="shared" si="264"/>
        <v/>
      </c>
      <c r="AVS2" s="499" t="str">
        <f t="shared" si="264"/>
        <v/>
      </c>
      <c r="AVT2" s="499" t="str">
        <f t="shared" si="264"/>
        <v/>
      </c>
      <c r="AVU2" s="499" t="str">
        <f t="shared" si="264"/>
        <v/>
      </c>
      <c r="AVV2" s="499" t="str">
        <f t="shared" si="264"/>
        <v/>
      </c>
      <c r="AVW2" s="499" t="str">
        <f t="shared" si="264"/>
        <v/>
      </c>
      <c r="AVX2" s="499" t="str">
        <f t="shared" si="264"/>
        <v/>
      </c>
      <c r="AVY2" s="499" t="str">
        <f t="shared" si="264"/>
        <v/>
      </c>
      <c r="AVZ2" s="499" t="str">
        <f t="shared" si="264"/>
        <v/>
      </c>
      <c r="AWA2" s="499" t="str">
        <f t="shared" si="264"/>
        <v/>
      </c>
      <c r="AWB2" s="499" t="str">
        <f t="shared" si="264"/>
        <v/>
      </c>
      <c r="AWC2" s="499" t="str">
        <f t="shared" si="264"/>
        <v/>
      </c>
      <c r="AWD2" s="499" t="str">
        <f t="shared" si="264"/>
        <v/>
      </c>
      <c r="AWE2" s="499" t="str">
        <f t="shared" si="264"/>
        <v/>
      </c>
      <c r="AWF2" s="499" t="str">
        <f t="shared" si="264"/>
        <v/>
      </c>
      <c r="AWG2" s="499" t="str">
        <f t="shared" si="264"/>
        <v/>
      </c>
      <c r="AWH2" s="499" t="str">
        <f t="shared" si="264"/>
        <v/>
      </c>
      <c r="AWI2" s="499" t="str">
        <f t="shared" si="264"/>
        <v/>
      </c>
      <c r="AWJ2" s="499" t="str">
        <f t="shared" si="264"/>
        <v/>
      </c>
      <c r="AWK2" s="499" t="str">
        <f t="shared" si="264"/>
        <v/>
      </c>
      <c r="AWL2" s="499" t="str">
        <f t="shared" si="264"/>
        <v/>
      </c>
      <c r="AWM2" s="499" t="str">
        <f t="shared" si="264"/>
        <v/>
      </c>
      <c r="AWN2" s="499" t="str">
        <f t="shared" si="264"/>
        <v/>
      </c>
      <c r="AWO2" s="499" t="str">
        <f t="shared" si="264"/>
        <v/>
      </c>
      <c r="AWP2" s="499" t="str">
        <f t="shared" si="264"/>
        <v/>
      </c>
      <c r="AWQ2" s="499" t="str">
        <f t="shared" si="264"/>
        <v/>
      </c>
      <c r="AWR2" s="499" t="str">
        <f t="shared" si="264"/>
        <v/>
      </c>
      <c r="AWS2" s="499" t="str">
        <f t="shared" si="264"/>
        <v/>
      </c>
      <c r="AWT2" s="499" t="str">
        <f t="shared" si="264"/>
        <v/>
      </c>
      <c r="AWU2" s="499" t="str">
        <f t="shared" si="264"/>
        <v/>
      </c>
      <c r="AWV2" s="499" t="str">
        <f t="shared" si="264"/>
        <v/>
      </c>
      <c r="AWW2" s="499" t="str">
        <f t="shared" si="264"/>
        <v/>
      </c>
      <c r="AWX2" s="499" t="str">
        <f t="shared" si="264"/>
        <v/>
      </c>
      <c r="AWY2" s="499" t="str">
        <f t="shared" si="264"/>
        <v/>
      </c>
      <c r="AWZ2" s="499" t="str">
        <f t="shared" si="264"/>
        <v/>
      </c>
      <c r="AXA2" s="499" t="str">
        <f t="shared" si="264"/>
        <v/>
      </c>
      <c r="AXB2" s="499" t="str">
        <f t="shared" si="264"/>
        <v/>
      </c>
      <c r="AXC2" s="499" t="str">
        <f t="shared" si="264"/>
        <v/>
      </c>
      <c r="AXD2" s="499" t="str">
        <f t="shared" si="264"/>
        <v/>
      </c>
      <c r="AXE2" s="499" t="str">
        <f t="shared" si="264"/>
        <v/>
      </c>
      <c r="AXF2" s="499" t="str">
        <f t="shared" si="264"/>
        <v/>
      </c>
      <c r="AXG2" s="499" t="str">
        <f t="shared" si="264"/>
        <v/>
      </c>
      <c r="AXH2" s="499" t="str">
        <f t="shared" si="264"/>
        <v/>
      </c>
      <c r="AXI2" s="499" t="str">
        <f t="shared" si="264"/>
        <v/>
      </c>
      <c r="AXJ2" s="499" t="str">
        <f t="shared" si="264"/>
        <v/>
      </c>
      <c r="AXK2" s="499" t="str">
        <f t="shared" si="264"/>
        <v/>
      </c>
      <c r="AXL2" s="499" t="str">
        <f t="shared" si="264"/>
        <v/>
      </c>
      <c r="AXM2" s="499" t="str">
        <f t="shared" si="264"/>
        <v/>
      </c>
      <c r="AXN2" s="499" t="str">
        <f t="shared" si="264"/>
        <v/>
      </c>
      <c r="AXO2" s="499" t="str">
        <f t="shared" ref="AXO2:AZZ2" si="265">IFERROR(AXO12/AXO13,
"")</f>
        <v/>
      </c>
      <c r="AXP2" s="499" t="str">
        <f t="shared" si="265"/>
        <v/>
      </c>
      <c r="AXQ2" s="499" t="str">
        <f t="shared" si="265"/>
        <v/>
      </c>
      <c r="AXR2" s="499" t="str">
        <f t="shared" si="265"/>
        <v/>
      </c>
      <c r="AXS2" s="499" t="str">
        <f t="shared" si="265"/>
        <v/>
      </c>
      <c r="AXT2" s="499" t="str">
        <f t="shared" si="265"/>
        <v/>
      </c>
      <c r="AXU2" s="499" t="str">
        <f t="shared" si="265"/>
        <v/>
      </c>
      <c r="AXV2" s="499" t="str">
        <f t="shared" si="265"/>
        <v/>
      </c>
      <c r="AXW2" s="499" t="str">
        <f t="shared" si="265"/>
        <v/>
      </c>
      <c r="AXX2" s="499" t="str">
        <f t="shared" si="265"/>
        <v/>
      </c>
      <c r="AXY2" s="499" t="str">
        <f t="shared" si="265"/>
        <v/>
      </c>
      <c r="AXZ2" s="499" t="str">
        <f t="shared" si="265"/>
        <v/>
      </c>
      <c r="AYA2" s="499" t="str">
        <f t="shared" si="265"/>
        <v/>
      </c>
      <c r="AYB2" s="499" t="str">
        <f t="shared" si="265"/>
        <v/>
      </c>
      <c r="AYC2" s="499" t="str">
        <f t="shared" si="265"/>
        <v/>
      </c>
      <c r="AYD2" s="499" t="str">
        <f t="shared" si="265"/>
        <v/>
      </c>
      <c r="AYE2" s="499" t="str">
        <f t="shared" si="265"/>
        <v/>
      </c>
      <c r="AYF2" s="499" t="str">
        <f t="shared" si="265"/>
        <v/>
      </c>
      <c r="AYG2" s="499" t="str">
        <f t="shared" si="265"/>
        <v/>
      </c>
      <c r="AYH2" s="499" t="str">
        <f t="shared" si="265"/>
        <v/>
      </c>
      <c r="AYI2" s="499" t="str">
        <f t="shared" si="265"/>
        <v/>
      </c>
      <c r="AYJ2" s="499" t="str">
        <f t="shared" si="265"/>
        <v/>
      </c>
      <c r="AYK2" s="499" t="str">
        <f t="shared" si="265"/>
        <v/>
      </c>
      <c r="AYL2" s="499" t="str">
        <f t="shared" si="265"/>
        <v/>
      </c>
      <c r="AYM2" s="499" t="str">
        <f t="shared" si="265"/>
        <v/>
      </c>
      <c r="AYN2" s="499" t="str">
        <f t="shared" si="265"/>
        <v/>
      </c>
      <c r="AYO2" s="499" t="str">
        <f t="shared" si="265"/>
        <v/>
      </c>
      <c r="AYP2" s="499" t="str">
        <f t="shared" si="265"/>
        <v/>
      </c>
      <c r="AYQ2" s="499" t="str">
        <f t="shared" si="265"/>
        <v/>
      </c>
      <c r="AYR2" s="499" t="str">
        <f t="shared" si="265"/>
        <v/>
      </c>
      <c r="AYS2" s="499" t="str">
        <f t="shared" si="265"/>
        <v/>
      </c>
      <c r="AYT2" s="499" t="str">
        <f t="shared" si="265"/>
        <v/>
      </c>
      <c r="AYU2" s="499" t="str">
        <f t="shared" si="265"/>
        <v/>
      </c>
      <c r="AYV2" s="499" t="str">
        <f t="shared" si="265"/>
        <v/>
      </c>
      <c r="AYW2" s="499" t="str">
        <f t="shared" si="265"/>
        <v/>
      </c>
      <c r="AYX2" s="499" t="str">
        <f t="shared" si="265"/>
        <v/>
      </c>
      <c r="AYY2" s="499" t="str">
        <f t="shared" si="265"/>
        <v/>
      </c>
      <c r="AYZ2" s="499" t="str">
        <f t="shared" si="265"/>
        <v/>
      </c>
      <c r="AZA2" s="499" t="str">
        <f t="shared" si="265"/>
        <v/>
      </c>
      <c r="AZB2" s="499" t="str">
        <f t="shared" si="265"/>
        <v/>
      </c>
      <c r="AZC2" s="499" t="str">
        <f t="shared" si="265"/>
        <v/>
      </c>
      <c r="AZD2" s="499" t="str">
        <f t="shared" si="265"/>
        <v/>
      </c>
      <c r="AZE2" s="499" t="str">
        <f t="shared" si="265"/>
        <v/>
      </c>
      <c r="AZF2" s="499" t="str">
        <f t="shared" si="265"/>
        <v/>
      </c>
      <c r="AZG2" s="499" t="str">
        <f t="shared" si="265"/>
        <v/>
      </c>
      <c r="AZH2" s="499" t="str">
        <f t="shared" si="265"/>
        <v/>
      </c>
      <c r="AZI2" s="499" t="str">
        <f t="shared" si="265"/>
        <v/>
      </c>
      <c r="AZJ2" s="499" t="str">
        <f t="shared" si="265"/>
        <v/>
      </c>
      <c r="AZK2" s="499" t="str">
        <f t="shared" si="265"/>
        <v/>
      </c>
      <c r="AZL2" s="499" t="str">
        <f t="shared" si="265"/>
        <v/>
      </c>
      <c r="AZM2" s="499" t="str">
        <f t="shared" si="265"/>
        <v/>
      </c>
      <c r="AZN2" s="499" t="str">
        <f t="shared" si="265"/>
        <v/>
      </c>
      <c r="AZO2" s="499" t="str">
        <f t="shared" si="265"/>
        <v/>
      </c>
      <c r="AZP2" s="499" t="str">
        <f t="shared" si="265"/>
        <v/>
      </c>
      <c r="AZQ2" s="499" t="str">
        <f t="shared" si="265"/>
        <v/>
      </c>
      <c r="AZR2" s="499" t="str">
        <f t="shared" si="265"/>
        <v/>
      </c>
      <c r="AZS2" s="499" t="str">
        <f t="shared" si="265"/>
        <v/>
      </c>
      <c r="AZT2" s="499" t="str">
        <f t="shared" si="265"/>
        <v/>
      </c>
      <c r="AZU2" s="499" t="str">
        <f t="shared" si="265"/>
        <v/>
      </c>
      <c r="AZV2" s="499" t="str">
        <f t="shared" si="265"/>
        <v/>
      </c>
      <c r="AZW2" s="499" t="str">
        <f t="shared" si="265"/>
        <v/>
      </c>
      <c r="AZX2" s="499" t="str">
        <f t="shared" si="265"/>
        <v/>
      </c>
      <c r="AZY2" s="499" t="str">
        <f t="shared" si="265"/>
        <v/>
      </c>
      <c r="AZZ2" s="499" t="str">
        <f t="shared" si="265"/>
        <v/>
      </c>
      <c r="BAA2" s="499" t="str">
        <f t="shared" ref="BAA2:BCL2" si="266">IFERROR(BAA12/BAA13,
"")</f>
        <v/>
      </c>
      <c r="BAB2" s="499" t="str">
        <f t="shared" si="266"/>
        <v/>
      </c>
      <c r="BAC2" s="499" t="str">
        <f t="shared" si="266"/>
        <v/>
      </c>
      <c r="BAD2" s="499" t="str">
        <f t="shared" si="266"/>
        <v/>
      </c>
      <c r="BAE2" s="499" t="str">
        <f t="shared" si="266"/>
        <v/>
      </c>
      <c r="BAF2" s="499" t="str">
        <f t="shared" si="266"/>
        <v/>
      </c>
      <c r="BAG2" s="499" t="str">
        <f t="shared" si="266"/>
        <v/>
      </c>
      <c r="BAH2" s="499" t="str">
        <f t="shared" si="266"/>
        <v/>
      </c>
      <c r="BAI2" s="499" t="str">
        <f t="shared" si="266"/>
        <v/>
      </c>
      <c r="BAJ2" s="499" t="str">
        <f t="shared" si="266"/>
        <v/>
      </c>
      <c r="BAK2" s="499" t="str">
        <f t="shared" si="266"/>
        <v/>
      </c>
      <c r="BAL2" s="499" t="str">
        <f t="shared" si="266"/>
        <v/>
      </c>
      <c r="BAM2" s="499" t="str">
        <f t="shared" si="266"/>
        <v/>
      </c>
      <c r="BAN2" s="499" t="str">
        <f t="shared" si="266"/>
        <v/>
      </c>
      <c r="BAO2" s="499" t="str">
        <f t="shared" si="266"/>
        <v/>
      </c>
      <c r="BAP2" s="499" t="str">
        <f t="shared" si="266"/>
        <v/>
      </c>
      <c r="BAQ2" s="499" t="str">
        <f t="shared" si="266"/>
        <v/>
      </c>
      <c r="BAR2" s="499" t="str">
        <f t="shared" si="266"/>
        <v/>
      </c>
      <c r="BAS2" s="499" t="str">
        <f t="shared" si="266"/>
        <v/>
      </c>
      <c r="BAT2" s="499" t="str">
        <f t="shared" si="266"/>
        <v/>
      </c>
      <c r="BAU2" s="499" t="str">
        <f t="shared" si="266"/>
        <v/>
      </c>
      <c r="BAV2" s="499" t="str">
        <f t="shared" si="266"/>
        <v/>
      </c>
      <c r="BAW2" s="499" t="str">
        <f t="shared" si="266"/>
        <v/>
      </c>
      <c r="BAX2" s="499" t="str">
        <f t="shared" si="266"/>
        <v/>
      </c>
      <c r="BAY2" s="499" t="str">
        <f t="shared" si="266"/>
        <v/>
      </c>
      <c r="BAZ2" s="499" t="str">
        <f t="shared" si="266"/>
        <v/>
      </c>
      <c r="BBA2" s="499" t="str">
        <f t="shared" si="266"/>
        <v/>
      </c>
      <c r="BBB2" s="499" t="str">
        <f t="shared" si="266"/>
        <v/>
      </c>
      <c r="BBC2" s="499" t="str">
        <f t="shared" si="266"/>
        <v/>
      </c>
      <c r="BBD2" s="499" t="str">
        <f t="shared" si="266"/>
        <v/>
      </c>
      <c r="BBE2" s="499" t="str">
        <f t="shared" si="266"/>
        <v/>
      </c>
      <c r="BBF2" s="499" t="str">
        <f t="shared" si="266"/>
        <v/>
      </c>
      <c r="BBG2" s="499" t="str">
        <f t="shared" si="266"/>
        <v/>
      </c>
      <c r="BBH2" s="499" t="str">
        <f t="shared" si="266"/>
        <v/>
      </c>
      <c r="BBI2" s="499" t="str">
        <f t="shared" si="266"/>
        <v/>
      </c>
      <c r="BBJ2" s="499" t="str">
        <f t="shared" si="266"/>
        <v/>
      </c>
      <c r="BBK2" s="499" t="str">
        <f t="shared" si="266"/>
        <v/>
      </c>
      <c r="BBL2" s="499" t="str">
        <f t="shared" si="266"/>
        <v/>
      </c>
      <c r="BBM2" s="499" t="str">
        <f t="shared" si="266"/>
        <v/>
      </c>
      <c r="BBN2" s="499" t="str">
        <f t="shared" si="266"/>
        <v/>
      </c>
      <c r="BBO2" s="499" t="str">
        <f t="shared" si="266"/>
        <v/>
      </c>
      <c r="BBP2" s="499" t="str">
        <f t="shared" si="266"/>
        <v/>
      </c>
      <c r="BBQ2" s="499" t="str">
        <f t="shared" si="266"/>
        <v/>
      </c>
      <c r="BBR2" s="499" t="str">
        <f t="shared" si="266"/>
        <v/>
      </c>
      <c r="BBS2" s="499" t="str">
        <f t="shared" si="266"/>
        <v/>
      </c>
      <c r="BBT2" s="499" t="str">
        <f t="shared" si="266"/>
        <v/>
      </c>
      <c r="BBU2" s="499" t="str">
        <f t="shared" si="266"/>
        <v/>
      </c>
      <c r="BBV2" s="499" t="str">
        <f t="shared" si="266"/>
        <v/>
      </c>
      <c r="BBW2" s="499" t="str">
        <f t="shared" si="266"/>
        <v/>
      </c>
      <c r="BBX2" s="499" t="str">
        <f t="shared" si="266"/>
        <v/>
      </c>
      <c r="BBY2" s="499" t="str">
        <f t="shared" si="266"/>
        <v/>
      </c>
      <c r="BBZ2" s="499" t="str">
        <f t="shared" si="266"/>
        <v/>
      </c>
      <c r="BCA2" s="499" t="str">
        <f t="shared" si="266"/>
        <v/>
      </c>
      <c r="BCB2" s="499" t="str">
        <f t="shared" si="266"/>
        <v/>
      </c>
      <c r="BCC2" s="499" t="str">
        <f t="shared" si="266"/>
        <v/>
      </c>
      <c r="BCD2" s="499" t="str">
        <f t="shared" si="266"/>
        <v/>
      </c>
      <c r="BCE2" s="499" t="str">
        <f t="shared" si="266"/>
        <v/>
      </c>
      <c r="BCF2" s="499" t="str">
        <f t="shared" si="266"/>
        <v/>
      </c>
      <c r="BCG2" s="499" t="str">
        <f t="shared" si="266"/>
        <v/>
      </c>
      <c r="BCH2" s="499" t="str">
        <f t="shared" si="266"/>
        <v/>
      </c>
      <c r="BCI2" s="499" t="str">
        <f t="shared" si="266"/>
        <v/>
      </c>
      <c r="BCJ2" s="499" t="str">
        <f t="shared" si="266"/>
        <v/>
      </c>
      <c r="BCK2" s="499" t="str">
        <f t="shared" si="266"/>
        <v/>
      </c>
      <c r="BCL2" s="499" t="str">
        <f t="shared" si="266"/>
        <v/>
      </c>
      <c r="BCM2" s="499" t="str">
        <f t="shared" ref="BCM2:BEX2" si="267">IFERROR(BCM12/BCM13,
"")</f>
        <v/>
      </c>
      <c r="BCN2" s="499" t="str">
        <f t="shared" si="267"/>
        <v/>
      </c>
      <c r="BCO2" s="499" t="str">
        <f t="shared" si="267"/>
        <v/>
      </c>
      <c r="BCP2" s="499" t="str">
        <f t="shared" si="267"/>
        <v/>
      </c>
      <c r="BCQ2" s="499" t="str">
        <f t="shared" si="267"/>
        <v/>
      </c>
      <c r="BCR2" s="499" t="str">
        <f t="shared" si="267"/>
        <v/>
      </c>
      <c r="BCS2" s="499" t="str">
        <f t="shared" si="267"/>
        <v/>
      </c>
      <c r="BCT2" s="499" t="str">
        <f t="shared" si="267"/>
        <v/>
      </c>
      <c r="BCU2" s="499" t="str">
        <f t="shared" si="267"/>
        <v/>
      </c>
      <c r="BCV2" s="499" t="str">
        <f t="shared" si="267"/>
        <v/>
      </c>
      <c r="BCW2" s="499" t="str">
        <f t="shared" si="267"/>
        <v/>
      </c>
      <c r="BCX2" s="499" t="str">
        <f t="shared" si="267"/>
        <v/>
      </c>
      <c r="BCY2" s="499" t="str">
        <f t="shared" si="267"/>
        <v/>
      </c>
      <c r="BCZ2" s="499" t="str">
        <f t="shared" si="267"/>
        <v/>
      </c>
      <c r="BDA2" s="499" t="str">
        <f t="shared" si="267"/>
        <v/>
      </c>
      <c r="BDB2" s="499" t="str">
        <f t="shared" si="267"/>
        <v/>
      </c>
      <c r="BDC2" s="499" t="str">
        <f t="shared" si="267"/>
        <v/>
      </c>
      <c r="BDD2" s="499" t="str">
        <f t="shared" si="267"/>
        <v/>
      </c>
      <c r="BDE2" s="499" t="str">
        <f t="shared" si="267"/>
        <v/>
      </c>
      <c r="BDF2" s="499" t="str">
        <f t="shared" si="267"/>
        <v/>
      </c>
      <c r="BDG2" s="499" t="str">
        <f t="shared" si="267"/>
        <v/>
      </c>
      <c r="BDH2" s="499" t="str">
        <f t="shared" si="267"/>
        <v/>
      </c>
      <c r="BDI2" s="499" t="str">
        <f t="shared" si="267"/>
        <v/>
      </c>
      <c r="BDJ2" s="499" t="str">
        <f t="shared" si="267"/>
        <v/>
      </c>
      <c r="BDK2" s="499" t="str">
        <f t="shared" si="267"/>
        <v/>
      </c>
      <c r="BDL2" s="499" t="str">
        <f t="shared" si="267"/>
        <v/>
      </c>
      <c r="BDM2" s="499" t="str">
        <f t="shared" si="267"/>
        <v/>
      </c>
      <c r="BDN2" s="499" t="str">
        <f t="shared" si="267"/>
        <v/>
      </c>
      <c r="BDO2" s="499" t="str">
        <f t="shared" si="267"/>
        <v/>
      </c>
      <c r="BDP2" s="499" t="str">
        <f t="shared" si="267"/>
        <v/>
      </c>
      <c r="BDQ2" s="499" t="str">
        <f t="shared" si="267"/>
        <v/>
      </c>
      <c r="BDR2" s="499" t="str">
        <f t="shared" si="267"/>
        <v/>
      </c>
      <c r="BDS2" s="499" t="str">
        <f t="shared" si="267"/>
        <v/>
      </c>
      <c r="BDT2" s="499" t="str">
        <f t="shared" si="267"/>
        <v/>
      </c>
      <c r="BDU2" s="499" t="str">
        <f t="shared" si="267"/>
        <v/>
      </c>
      <c r="BDV2" s="499" t="str">
        <f t="shared" si="267"/>
        <v/>
      </c>
      <c r="BDW2" s="499" t="str">
        <f t="shared" si="267"/>
        <v/>
      </c>
      <c r="BDX2" s="499" t="str">
        <f t="shared" si="267"/>
        <v/>
      </c>
      <c r="BDY2" s="499" t="str">
        <f t="shared" si="267"/>
        <v/>
      </c>
      <c r="BDZ2" s="499" t="str">
        <f t="shared" si="267"/>
        <v/>
      </c>
      <c r="BEA2" s="499" t="str">
        <f t="shared" si="267"/>
        <v/>
      </c>
      <c r="BEB2" s="499" t="str">
        <f t="shared" si="267"/>
        <v/>
      </c>
      <c r="BEC2" s="499" t="str">
        <f t="shared" si="267"/>
        <v/>
      </c>
      <c r="BED2" s="499" t="str">
        <f t="shared" si="267"/>
        <v/>
      </c>
      <c r="BEE2" s="499" t="str">
        <f t="shared" si="267"/>
        <v/>
      </c>
      <c r="BEF2" s="499" t="str">
        <f t="shared" si="267"/>
        <v/>
      </c>
      <c r="BEG2" s="499" t="str">
        <f t="shared" si="267"/>
        <v/>
      </c>
      <c r="BEH2" s="499" t="str">
        <f t="shared" si="267"/>
        <v/>
      </c>
      <c r="BEI2" s="499" t="str">
        <f t="shared" si="267"/>
        <v/>
      </c>
      <c r="BEJ2" s="499" t="str">
        <f t="shared" si="267"/>
        <v/>
      </c>
      <c r="BEK2" s="499" t="str">
        <f t="shared" si="267"/>
        <v/>
      </c>
      <c r="BEL2" s="499" t="str">
        <f t="shared" si="267"/>
        <v/>
      </c>
      <c r="BEM2" s="499" t="str">
        <f t="shared" si="267"/>
        <v/>
      </c>
      <c r="BEN2" s="499" t="str">
        <f t="shared" si="267"/>
        <v/>
      </c>
      <c r="BEO2" s="499" t="str">
        <f t="shared" si="267"/>
        <v/>
      </c>
      <c r="BEP2" s="499" t="str">
        <f t="shared" si="267"/>
        <v/>
      </c>
      <c r="BEQ2" s="499" t="str">
        <f t="shared" si="267"/>
        <v/>
      </c>
      <c r="BER2" s="499" t="str">
        <f t="shared" si="267"/>
        <v/>
      </c>
      <c r="BES2" s="499" t="str">
        <f t="shared" si="267"/>
        <v/>
      </c>
      <c r="BET2" s="499" t="str">
        <f t="shared" si="267"/>
        <v/>
      </c>
      <c r="BEU2" s="499" t="str">
        <f t="shared" si="267"/>
        <v/>
      </c>
      <c r="BEV2" s="499" t="str">
        <f t="shared" si="267"/>
        <v/>
      </c>
      <c r="BEW2" s="499" t="str">
        <f t="shared" si="267"/>
        <v/>
      </c>
      <c r="BEX2" s="499" t="str">
        <f t="shared" si="267"/>
        <v/>
      </c>
      <c r="BEY2" s="499" t="str">
        <f t="shared" ref="BEY2:BHJ2" si="268">IFERROR(BEY12/BEY13,
"")</f>
        <v/>
      </c>
      <c r="BEZ2" s="499" t="str">
        <f t="shared" si="268"/>
        <v/>
      </c>
      <c r="BFA2" s="499" t="str">
        <f t="shared" si="268"/>
        <v/>
      </c>
      <c r="BFB2" s="499" t="str">
        <f t="shared" si="268"/>
        <v/>
      </c>
      <c r="BFC2" s="499" t="str">
        <f t="shared" si="268"/>
        <v/>
      </c>
      <c r="BFD2" s="499" t="str">
        <f t="shared" si="268"/>
        <v/>
      </c>
      <c r="BFE2" s="499" t="str">
        <f t="shared" si="268"/>
        <v/>
      </c>
      <c r="BFF2" s="499" t="str">
        <f t="shared" si="268"/>
        <v/>
      </c>
      <c r="BFG2" s="499" t="str">
        <f t="shared" si="268"/>
        <v/>
      </c>
      <c r="BFH2" s="499" t="str">
        <f t="shared" si="268"/>
        <v/>
      </c>
      <c r="BFI2" s="499" t="str">
        <f t="shared" si="268"/>
        <v/>
      </c>
      <c r="BFJ2" s="499" t="str">
        <f t="shared" si="268"/>
        <v/>
      </c>
      <c r="BFK2" s="499" t="str">
        <f t="shared" si="268"/>
        <v/>
      </c>
      <c r="BFL2" s="499" t="str">
        <f t="shared" si="268"/>
        <v/>
      </c>
      <c r="BFM2" s="499" t="str">
        <f t="shared" si="268"/>
        <v/>
      </c>
      <c r="BFN2" s="499" t="str">
        <f t="shared" si="268"/>
        <v/>
      </c>
      <c r="BFO2" s="499" t="str">
        <f t="shared" si="268"/>
        <v/>
      </c>
      <c r="BFP2" s="499" t="str">
        <f t="shared" si="268"/>
        <v/>
      </c>
      <c r="BFQ2" s="499" t="str">
        <f t="shared" si="268"/>
        <v/>
      </c>
      <c r="BFR2" s="499" t="str">
        <f t="shared" si="268"/>
        <v/>
      </c>
      <c r="BFS2" s="499" t="str">
        <f t="shared" si="268"/>
        <v/>
      </c>
      <c r="BFT2" s="499" t="str">
        <f t="shared" si="268"/>
        <v/>
      </c>
      <c r="BFU2" s="499" t="str">
        <f t="shared" si="268"/>
        <v/>
      </c>
      <c r="BFV2" s="499" t="str">
        <f t="shared" si="268"/>
        <v/>
      </c>
      <c r="BFW2" s="499" t="str">
        <f t="shared" si="268"/>
        <v/>
      </c>
      <c r="BFX2" s="499" t="str">
        <f t="shared" si="268"/>
        <v/>
      </c>
      <c r="BFY2" s="499" t="str">
        <f t="shared" si="268"/>
        <v/>
      </c>
      <c r="BFZ2" s="499" t="str">
        <f t="shared" si="268"/>
        <v/>
      </c>
      <c r="BGA2" s="499" t="str">
        <f t="shared" si="268"/>
        <v/>
      </c>
      <c r="BGB2" s="499" t="str">
        <f t="shared" si="268"/>
        <v/>
      </c>
      <c r="BGC2" s="499" t="str">
        <f t="shared" si="268"/>
        <v/>
      </c>
      <c r="BGD2" s="499" t="str">
        <f t="shared" si="268"/>
        <v/>
      </c>
      <c r="BGE2" s="499" t="str">
        <f t="shared" si="268"/>
        <v/>
      </c>
      <c r="BGF2" s="499" t="str">
        <f t="shared" si="268"/>
        <v/>
      </c>
      <c r="BGG2" s="499" t="str">
        <f t="shared" si="268"/>
        <v/>
      </c>
      <c r="BGH2" s="499" t="str">
        <f t="shared" si="268"/>
        <v/>
      </c>
      <c r="BGI2" s="499" t="str">
        <f t="shared" si="268"/>
        <v/>
      </c>
      <c r="BGJ2" s="499" t="str">
        <f t="shared" si="268"/>
        <v/>
      </c>
      <c r="BGK2" s="499" t="str">
        <f t="shared" si="268"/>
        <v/>
      </c>
      <c r="BGL2" s="499" t="str">
        <f t="shared" si="268"/>
        <v/>
      </c>
      <c r="BGM2" s="499" t="str">
        <f t="shared" si="268"/>
        <v/>
      </c>
      <c r="BGN2" s="499" t="str">
        <f t="shared" si="268"/>
        <v/>
      </c>
      <c r="BGO2" s="499" t="str">
        <f t="shared" si="268"/>
        <v/>
      </c>
      <c r="BGP2" s="499" t="str">
        <f t="shared" si="268"/>
        <v/>
      </c>
      <c r="BGQ2" s="499" t="str">
        <f t="shared" si="268"/>
        <v/>
      </c>
      <c r="BGR2" s="499" t="str">
        <f t="shared" si="268"/>
        <v/>
      </c>
      <c r="BGS2" s="499" t="str">
        <f t="shared" si="268"/>
        <v/>
      </c>
      <c r="BGT2" s="499" t="str">
        <f t="shared" si="268"/>
        <v/>
      </c>
      <c r="BGU2" s="499" t="str">
        <f t="shared" si="268"/>
        <v/>
      </c>
      <c r="BGV2" s="499" t="str">
        <f t="shared" si="268"/>
        <v/>
      </c>
      <c r="BGW2" s="499" t="str">
        <f t="shared" si="268"/>
        <v/>
      </c>
      <c r="BGX2" s="499" t="str">
        <f t="shared" si="268"/>
        <v/>
      </c>
      <c r="BGY2" s="499" t="str">
        <f t="shared" si="268"/>
        <v/>
      </c>
      <c r="BGZ2" s="499" t="str">
        <f t="shared" si="268"/>
        <v/>
      </c>
      <c r="BHA2" s="499" t="str">
        <f t="shared" si="268"/>
        <v/>
      </c>
      <c r="BHB2" s="499" t="str">
        <f t="shared" si="268"/>
        <v/>
      </c>
      <c r="BHC2" s="499" t="str">
        <f t="shared" si="268"/>
        <v/>
      </c>
      <c r="BHD2" s="499" t="str">
        <f t="shared" si="268"/>
        <v/>
      </c>
      <c r="BHE2" s="499" t="str">
        <f t="shared" si="268"/>
        <v/>
      </c>
      <c r="BHF2" s="499" t="str">
        <f t="shared" si="268"/>
        <v/>
      </c>
      <c r="BHG2" s="499" t="str">
        <f t="shared" si="268"/>
        <v/>
      </c>
      <c r="BHH2" s="499" t="str">
        <f t="shared" si="268"/>
        <v/>
      </c>
      <c r="BHI2" s="499" t="str">
        <f t="shared" si="268"/>
        <v/>
      </c>
      <c r="BHJ2" s="499" t="str">
        <f t="shared" si="268"/>
        <v/>
      </c>
      <c r="BHK2" s="499" t="str">
        <f t="shared" ref="BHK2:BJV2" si="269">IFERROR(BHK12/BHK13,
"")</f>
        <v/>
      </c>
      <c r="BHL2" s="499" t="str">
        <f t="shared" si="269"/>
        <v/>
      </c>
      <c r="BHM2" s="499" t="str">
        <f t="shared" si="269"/>
        <v/>
      </c>
      <c r="BHN2" s="499" t="str">
        <f t="shared" si="269"/>
        <v/>
      </c>
      <c r="BHO2" s="499" t="str">
        <f t="shared" si="269"/>
        <v/>
      </c>
      <c r="BHP2" s="499" t="str">
        <f t="shared" si="269"/>
        <v/>
      </c>
      <c r="BHQ2" s="499" t="str">
        <f t="shared" si="269"/>
        <v/>
      </c>
      <c r="BHR2" s="499" t="str">
        <f t="shared" si="269"/>
        <v/>
      </c>
      <c r="BHS2" s="499" t="str">
        <f t="shared" si="269"/>
        <v/>
      </c>
      <c r="BHT2" s="499" t="str">
        <f t="shared" si="269"/>
        <v/>
      </c>
      <c r="BHU2" s="499" t="str">
        <f t="shared" si="269"/>
        <v/>
      </c>
      <c r="BHV2" s="499" t="str">
        <f t="shared" si="269"/>
        <v/>
      </c>
      <c r="BHW2" s="499" t="str">
        <f t="shared" si="269"/>
        <v/>
      </c>
      <c r="BHX2" s="499" t="str">
        <f t="shared" si="269"/>
        <v/>
      </c>
      <c r="BHY2" s="499" t="str">
        <f t="shared" si="269"/>
        <v/>
      </c>
      <c r="BHZ2" s="499" t="str">
        <f t="shared" si="269"/>
        <v/>
      </c>
      <c r="BIA2" s="499" t="str">
        <f t="shared" si="269"/>
        <v/>
      </c>
      <c r="BIB2" s="499" t="str">
        <f t="shared" si="269"/>
        <v/>
      </c>
      <c r="BIC2" s="499" t="str">
        <f t="shared" si="269"/>
        <v/>
      </c>
      <c r="BID2" s="499" t="str">
        <f t="shared" si="269"/>
        <v/>
      </c>
      <c r="BIE2" s="499" t="str">
        <f t="shared" si="269"/>
        <v/>
      </c>
      <c r="BIF2" s="499" t="str">
        <f t="shared" si="269"/>
        <v/>
      </c>
      <c r="BIG2" s="499" t="str">
        <f t="shared" si="269"/>
        <v/>
      </c>
      <c r="BIH2" s="499" t="str">
        <f t="shared" si="269"/>
        <v/>
      </c>
      <c r="BII2" s="499" t="str">
        <f t="shared" si="269"/>
        <v/>
      </c>
      <c r="BIJ2" s="499" t="str">
        <f t="shared" si="269"/>
        <v/>
      </c>
      <c r="BIK2" s="499" t="str">
        <f t="shared" si="269"/>
        <v/>
      </c>
      <c r="BIL2" s="499" t="str">
        <f t="shared" si="269"/>
        <v/>
      </c>
      <c r="BIM2" s="499" t="str">
        <f t="shared" si="269"/>
        <v/>
      </c>
      <c r="BIN2" s="499" t="str">
        <f t="shared" si="269"/>
        <v/>
      </c>
      <c r="BIO2" s="499" t="str">
        <f t="shared" si="269"/>
        <v/>
      </c>
      <c r="BIP2" s="499" t="str">
        <f t="shared" si="269"/>
        <v/>
      </c>
      <c r="BIQ2" s="499" t="str">
        <f t="shared" si="269"/>
        <v/>
      </c>
      <c r="BIR2" s="499" t="str">
        <f t="shared" si="269"/>
        <v/>
      </c>
      <c r="BIS2" s="499" t="str">
        <f t="shared" si="269"/>
        <v/>
      </c>
      <c r="BIT2" s="499" t="str">
        <f t="shared" si="269"/>
        <v/>
      </c>
      <c r="BIU2" s="499" t="str">
        <f t="shared" si="269"/>
        <v/>
      </c>
      <c r="BIV2" s="499" t="str">
        <f t="shared" si="269"/>
        <v/>
      </c>
      <c r="BIW2" s="499" t="str">
        <f t="shared" si="269"/>
        <v/>
      </c>
      <c r="BIX2" s="499" t="str">
        <f t="shared" si="269"/>
        <v/>
      </c>
      <c r="BIY2" s="499" t="str">
        <f t="shared" si="269"/>
        <v/>
      </c>
      <c r="BIZ2" s="499" t="str">
        <f t="shared" si="269"/>
        <v/>
      </c>
      <c r="BJA2" s="499" t="str">
        <f t="shared" si="269"/>
        <v/>
      </c>
      <c r="BJB2" s="499" t="str">
        <f t="shared" si="269"/>
        <v/>
      </c>
      <c r="BJC2" s="499" t="str">
        <f t="shared" si="269"/>
        <v/>
      </c>
      <c r="BJD2" s="499" t="str">
        <f t="shared" si="269"/>
        <v/>
      </c>
      <c r="BJE2" s="499" t="str">
        <f t="shared" si="269"/>
        <v/>
      </c>
      <c r="BJF2" s="499" t="str">
        <f t="shared" si="269"/>
        <v/>
      </c>
      <c r="BJG2" s="499" t="str">
        <f t="shared" si="269"/>
        <v/>
      </c>
      <c r="BJH2" s="499" t="str">
        <f t="shared" si="269"/>
        <v/>
      </c>
      <c r="BJI2" s="499" t="str">
        <f t="shared" si="269"/>
        <v/>
      </c>
      <c r="BJJ2" s="499" t="str">
        <f t="shared" si="269"/>
        <v/>
      </c>
      <c r="BJK2" s="499" t="str">
        <f t="shared" si="269"/>
        <v/>
      </c>
      <c r="BJL2" s="499" t="str">
        <f t="shared" si="269"/>
        <v/>
      </c>
      <c r="BJM2" s="499" t="str">
        <f t="shared" si="269"/>
        <v/>
      </c>
      <c r="BJN2" s="499" t="str">
        <f t="shared" si="269"/>
        <v/>
      </c>
      <c r="BJO2" s="499" t="str">
        <f t="shared" si="269"/>
        <v/>
      </c>
      <c r="BJP2" s="499" t="str">
        <f t="shared" si="269"/>
        <v/>
      </c>
      <c r="BJQ2" s="499" t="str">
        <f t="shared" si="269"/>
        <v/>
      </c>
      <c r="BJR2" s="499" t="str">
        <f t="shared" si="269"/>
        <v/>
      </c>
      <c r="BJS2" s="499" t="str">
        <f t="shared" si="269"/>
        <v/>
      </c>
      <c r="BJT2" s="499" t="str">
        <f t="shared" si="269"/>
        <v/>
      </c>
      <c r="BJU2" s="499" t="str">
        <f t="shared" si="269"/>
        <v/>
      </c>
      <c r="BJV2" s="499" t="str">
        <f t="shared" si="269"/>
        <v/>
      </c>
      <c r="BJW2" s="499" t="str">
        <f t="shared" ref="BJW2:BMH2" si="270">IFERROR(BJW12/BJW13,
"")</f>
        <v/>
      </c>
      <c r="BJX2" s="499" t="str">
        <f t="shared" si="270"/>
        <v/>
      </c>
      <c r="BJY2" s="499" t="str">
        <f t="shared" si="270"/>
        <v/>
      </c>
      <c r="BJZ2" s="499" t="str">
        <f t="shared" si="270"/>
        <v/>
      </c>
      <c r="BKA2" s="499" t="str">
        <f t="shared" si="270"/>
        <v/>
      </c>
      <c r="BKB2" s="499" t="str">
        <f t="shared" si="270"/>
        <v/>
      </c>
      <c r="BKC2" s="499" t="str">
        <f t="shared" si="270"/>
        <v/>
      </c>
      <c r="BKD2" s="499" t="str">
        <f t="shared" si="270"/>
        <v/>
      </c>
      <c r="BKE2" s="499" t="str">
        <f t="shared" si="270"/>
        <v/>
      </c>
      <c r="BKF2" s="499" t="str">
        <f t="shared" si="270"/>
        <v/>
      </c>
      <c r="BKG2" s="499" t="str">
        <f t="shared" si="270"/>
        <v/>
      </c>
      <c r="BKH2" s="499" t="str">
        <f t="shared" si="270"/>
        <v/>
      </c>
      <c r="BKI2" s="499" t="str">
        <f t="shared" si="270"/>
        <v/>
      </c>
      <c r="BKJ2" s="499" t="str">
        <f t="shared" si="270"/>
        <v/>
      </c>
      <c r="BKK2" s="499" t="str">
        <f t="shared" si="270"/>
        <v/>
      </c>
      <c r="BKL2" s="499" t="str">
        <f t="shared" si="270"/>
        <v/>
      </c>
      <c r="BKM2" s="499" t="str">
        <f t="shared" si="270"/>
        <v/>
      </c>
      <c r="BKN2" s="499" t="str">
        <f t="shared" si="270"/>
        <v/>
      </c>
      <c r="BKO2" s="499" t="str">
        <f t="shared" si="270"/>
        <v/>
      </c>
      <c r="BKP2" s="499" t="str">
        <f t="shared" si="270"/>
        <v/>
      </c>
      <c r="BKQ2" s="499" t="str">
        <f t="shared" si="270"/>
        <v/>
      </c>
      <c r="BKR2" s="499" t="str">
        <f t="shared" si="270"/>
        <v/>
      </c>
      <c r="BKS2" s="499" t="str">
        <f t="shared" si="270"/>
        <v/>
      </c>
      <c r="BKT2" s="499" t="str">
        <f t="shared" si="270"/>
        <v/>
      </c>
      <c r="BKU2" s="499" t="str">
        <f t="shared" si="270"/>
        <v/>
      </c>
      <c r="BKV2" s="499" t="str">
        <f t="shared" si="270"/>
        <v/>
      </c>
      <c r="BKW2" s="499" t="str">
        <f t="shared" si="270"/>
        <v/>
      </c>
      <c r="BKX2" s="499" t="str">
        <f t="shared" si="270"/>
        <v/>
      </c>
      <c r="BKY2" s="499" t="str">
        <f t="shared" si="270"/>
        <v/>
      </c>
      <c r="BKZ2" s="499" t="str">
        <f t="shared" si="270"/>
        <v/>
      </c>
      <c r="BLA2" s="499" t="str">
        <f t="shared" si="270"/>
        <v/>
      </c>
      <c r="BLB2" s="499" t="str">
        <f t="shared" si="270"/>
        <v/>
      </c>
      <c r="BLC2" s="499" t="str">
        <f t="shared" si="270"/>
        <v/>
      </c>
      <c r="BLD2" s="499" t="str">
        <f t="shared" si="270"/>
        <v/>
      </c>
      <c r="BLE2" s="499" t="str">
        <f t="shared" si="270"/>
        <v/>
      </c>
      <c r="BLF2" s="499" t="str">
        <f t="shared" si="270"/>
        <v/>
      </c>
      <c r="BLG2" s="499" t="str">
        <f t="shared" si="270"/>
        <v/>
      </c>
      <c r="BLH2" s="499" t="str">
        <f t="shared" si="270"/>
        <v/>
      </c>
      <c r="BLI2" s="499" t="str">
        <f t="shared" si="270"/>
        <v/>
      </c>
      <c r="BLJ2" s="499" t="str">
        <f t="shared" si="270"/>
        <v/>
      </c>
      <c r="BLK2" s="499" t="str">
        <f t="shared" si="270"/>
        <v/>
      </c>
      <c r="BLL2" s="499" t="str">
        <f t="shared" si="270"/>
        <v/>
      </c>
      <c r="BLM2" s="499" t="str">
        <f t="shared" si="270"/>
        <v/>
      </c>
      <c r="BLN2" s="499" t="str">
        <f t="shared" si="270"/>
        <v/>
      </c>
      <c r="BLO2" s="499" t="str">
        <f t="shared" si="270"/>
        <v/>
      </c>
      <c r="BLP2" s="499" t="str">
        <f t="shared" si="270"/>
        <v/>
      </c>
      <c r="BLQ2" s="499" t="str">
        <f t="shared" si="270"/>
        <v/>
      </c>
      <c r="BLR2" s="499" t="str">
        <f t="shared" si="270"/>
        <v/>
      </c>
      <c r="BLS2" s="499" t="str">
        <f t="shared" si="270"/>
        <v/>
      </c>
      <c r="BLT2" s="499" t="str">
        <f t="shared" si="270"/>
        <v/>
      </c>
      <c r="BLU2" s="499" t="str">
        <f t="shared" si="270"/>
        <v/>
      </c>
      <c r="BLV2" s="499" t="str">
        <f t="shared" si="270"/>
        <v/>
      </c>
      <c r="BLW2" s="499" t="str">
        <f t="shared" si="270"/>
        <v/>
      </c>
      <c r="BLX2" s="499" t="str">
        <f t="shared" si="270"/>
        <v/>
      </c>
      <c r="BLY2" s="499" t="str">
        <f t="shared" si="270"/>
        <v/>
      </c>
      <c r="BLZ2" s="499" t="str">
        <f t="shared" si="270"/>
        <v/>
      </c>
      <c r="BMA2" s="499" t="str">
        <f t="shared" si="270"/>
        <v/>
      </c>
      <c r="BMB2" s="499" t="str">
        <f t="shared" si="270"/>
        <v/>
      </c>
      <c r="BMC2" s="499" t="str">
        <f t="shared" si="270"/>
        <v/>
      </c>
      <c r="BMD2" s="499" t="str">
        <f t="shared" si="270"/>
        <v/>
      </c>
      <c r="BME2" s="499" t="str">
        <f t="shared" si="270"/>
        <v/>
      </c>
      <c r="BMF2" s="499" t="str">
        <f t="shared" si="270"/>
        <v/>
      </c>
      <c r="BMG2" s="499" t="str">
        <f t="shared" si="270"/>
        <v/>
      </c>
      <c r="BMH2" s="499" t="str">
        <f t="shared" si="270"/>
        <v/>
      </c>
      <c r="BMI2" s="499" t="str">
        <f t="shared" ref="BMI2:BOT2" si="271">IFERROR(BMI12/BMI13,
"")</f>
        <v/>
      </c>
      <c r="BMJ2" s="499" t="str">
        <f t="shared" si="271"/>
        <v/>
      </c>
      <c r="BMK2" s="499" t="str">
        <f t="shared" si="271"/>
        <v/>
      </c>
      <c r="BML2" s="499" t="str">
        <f t="shared" si="271"/>
        <v/>
      </c>
      <c r="BMM2" s="499" t="str">
        <f t="shared" si="271"/>
        <v/>
      </c>
      <c r="BMN2" s="499" t="str">
        <f t="shared" si="271"/>
        <v/>
      </c>
      <c r="BMO2" s="499" t="str">
        <f t="shared" si="271"/>
        <v/>
      </c>
      <c r="BMP2" s="499" t="str">
        <f t="shared" si="271"/>
        <v/>
      </c>
      <c r="BMQ2" s="499" t="str">
        <f t="shared" si="271"/>
        <v/>
      </c>
      <c r="BMR2" s="499" t="str">
        <f t="shared" si="271"/>
        <v/>
      </c>
      <c r="BMS2" s="499" t="str">
        <f t="shared" si="271"/>
        <v/>
      </c>
      <c r="BMT2" s="499" t="str">
        <f t="shared" si="271"/>
        <v/>
      </c>
      <c r="BMU2" s="499" t="str">
        <f t="shared" si="271"/>
        <v/>
      </c>
      <c r="BMV2" s="499" t="str">
        <f t="shared" si="271"/>
        <v/>
      </c>
      <c r="BMW2" s="499" t="str">
        <f t="shared" si="271"/>
        <v/>
      </c>
      <c r="BMX2" s="499" t="str">
        <f t="shared" si="271"/>
        <v/>
      </c>
      <c r="BMY2" s="499" t="str">
        <f t="shared" si="271"/>
        <v/>
      </c>
      <c r="BMZ2" s="499" t="str">
        <f t="shared" si="271"/>
        <v/>
      </c>
      <c r="BNA2" s="499" t="str">
        <f t="shared" si="271"/>
        <v/>
      </c>
      <c r="BNB2" s="499" t="str">
        <f t="shared" si="271"/>
        <v/>
      </c>
      <c r="BNC2" s="499" t="str">
        <f t="shared" si="271"/>
        <v/>
      </c>
      <c r="BND2" s="499" t="str">
        <f t="shared" si="271"/>
        <v/>
      </c>
      <c r="BNE2" s="499" t="str">
        <f t="shared" si="271"/>
        <v/>
      </c>
      <c r="BNF2" s="499" t="str">
        <f t="shared" si="271"/>
        <v/>
      </c>
      <c r="BNG2" s="499" t="str">
        <f t="shared" si="271"/>
        <v/>
      </c>
      <c r="BNH2" s="499" t="str">
        <f t="shared" si="271"/>
        <v/>
      </c>
      <c r="BNI2" s="499" t="str">
        <f t="shared" si="271"/>
        <v/>
      </c>
      <c r="BNJ2" s="499" t="str">
        <f t="shared" si="271"/>
        <v/>
      </c>
      <c r="BNK2" s="499" t="str">
        <f t="shared" si="271"/>
        <v/>
      </c>
      <c r="BNL2" s="499" t="str">
        <f t="shared" si="271"/>
        <v/>
      </c>
      <c r="BNM2" s="499" t="str">
        <f t="shared" si="271"/>
        <v/>
      </c>
      <c r="BNN2" s="499" t="str">
        <f t="shared" si="271"/>
        <v/>
      </c>
      <c r="BNO2" s="499" t="str">
        <f t="shared" si="271"/>
        <v/>
      </c>
      <c r="BNP2" s="499" t="str">
        <f t="shared" si="271"/>
        <v/>
      </c>
      <c r="BNQ2" s="499" t="str">
        <f t="shared" si="271"/>
        <v/>
      </c>
      <c r="BNR2" s="499" t="str">
        <f t="shared" si="271"/>
        <v/>
      </c>
      <c r="BNS2" s="499" t="str">
        <f t="shared" si="271"/>
        <v/>
      </c>
      <c r="BNT2" s="499" t="str">
        <f t="shared" si="271"/>
        <v/>
      </c>
      <c r="BNU2" s="499" t="str">
        <f t="shared" si="271"/>
        <v/>
      </c>
      <c r="BNV2" s="499" t="str">
        <f t="shared" si="271"/>
        <v/>
      </c>
      <c r="BNW2" s="499" t="str">
        <f t="shared" si="271"/>
        <v/>
      </c>
      <c r="BNX2" s="499" t="str">
        <f t="shared" si="271"/>
        <v/>
      </c>
      <c r="BNY2" s="499" t="str">
        <f t="shared" si="271"/>
        <v/>
      </c>
      <c r="BNZ2" s="499" t="str">
        <f t="shared" si="271"/>
        <v/>
      </c>
      <c r="BOA2" s="499" t="str">
        <f t="shared" si="271"/>
        <v/>
      </c>
      <c r="BOB2" s="499" t="str">
        <f t="shared" si="271"/>
        <v/>
      </c>
      <c r="BOC2" s="499" t="str">
        <f t="shared" si="271"/>
        <v/>
      </c>
      <c r="BOD2" s="499" t="str">
        <f t="shared" si="271"/>
        <v/>
      </c>
      <c r="BOE2" s="499" t="str">
        <f t="shared" si="271"/>
        <v/>
      </c>
      <c r="BOF2" s="499" t="str">
        <f t="shared" si="271"/>
        <v/>
      </c>
      <c r="BOG2" s="499" t="str">
        <f t="shared" si="271"/>
        <v/>
      </c>
      <c r="BOH2" s="499" t="str">
        <f t="shared" si="271"/>
        <v/>
      </c>
      <c r="BOI2" s="499" t="str">
        <f t="shared" si="271"/>
        <v/>
      </c>
      <c r="BOJ2" s="499" t="str">
        <f t="shared" si="271"/>
        <v/>
      </c>
      <c r="BOK2" s="499" t="str">
        <f t="shared" si="271"/>
        <v/>
      </c>
      <c r="BOL2" s="499" t="str">
        <f t="shared" si="271"/>
        <v/>
      </c>
      <c r="BOM2" s="499" t="str">
        <f t="shared" si="271"/>
        <v/>
      </c>
      <c r="BON2" s="499" t="str">
        <f t="shared" si="271"/>
        <v/>
      </c>
      <c r="BOO2" s="499" t="str">
        <f t="shared" si="271"/>
        <v/>
      </c>
      <c r="BOP2" s="499" t="str">
        <f t="shared" si="271"/>
        <v/>
      </c>
      <c r="BOQ2" s="499" t="str">
        <f t="shared" si="271"/>
        <v/>
      </c>
      <c r="BOR2" s="499" t="str">
        <f t="shared" si="271"/>
        <v/>
      </c>
      <c r="BOS2" s="499" t="str">
        <f t="shared" si="271"/>
        <v/>
      </c>
      <c r="BOT2" s="499" t="str">
        <f t="shared" si="271"/>
        <v/>
      </c>
      <c r="BOU2" s="499" t="str">
        <f t="shared" ref="BOU2:BRF2" si="272">IFERROR(BOU12/BOU13,
"")</f>
        <v/>
      </c>
      <c r="BOV2" s="499" t="str">
        <f t="shared" si="272"/>
        <v/>
      </c>
      <c r="BOW2" s="499" t="str">
        <f t="shared" si="272"/>
        <v/>
      </c>
      <c r="BOX2" s="499" t="str">
        <f t="shared" si="272"/>
        <v/>
      </c>
      <c r="BOY2" s="499" t="str">
        <f t="shared" si="272"/>
        <v/>
      </c>
      <c r="BOZ2" s="499" t="str">
        <f t="shared" si="272"/>
        <v/>
      </c>
      <c r="BPA2" s="499" t="str">
        <f t="shared" si="272"/>
        <v/>
      </c>
      <c r="BPB2" s="499" t="str">
        <f t="shared" si="272"/>
        <v/>
      </c>
      <c r="BPC2" s="499" t="str">
        <f t="shared" si="272"/>
        <v/>
      </c>
      <c r="BPD2" s="499" t="str">
        <f t="shared" si="272"/>
        <v/>
      </c>
      <c r="BPE2" s="499" t="str">
        <f t="shared" si="272"/>
        <v/>
      </c>
      <c r="BPF2" s="499" t="str">
        <f t="shared" si="272"/>
        <v/>
      </c>
      <c r="BPG2" s="499" t="str">
        <f t="shared" si="272"/>
        <v/>
      </c>
      <c r="BPH2" s="499" t="str">
        <f t="shared" si="272"/>
        <v/>
      </c>
      <c r="BPI2" s="499" t="str">
        <f t="shared" si="272"/>
        <v/>
      </c>
      <c r="BPJ2" s="499" t="str">
        <f t="shared" si="272"/>
        <v/>
      </c>
      <c r="BPK2" s="499" t="str">
        <f t="shared" si="272"/>
        <v/>
      </c>
      <c r="BPL2" s="499" t="str">
        <f t="shared" si="272"/>
        <v/>
      </c>
      <c r="BPM2" s="499" t="str">
        <f t="shared" si="272"/>
        <v/>
      </c>
      <c r="BPN2" s="499" t="str">
        <f t="shared" si="272"/>
        <v/>
      </c>
      <c r="BPO2" s="499" t="str">
        <f t="shared" si="272"/>
        <v/>
      </c>
      <c r="BPP2" s="499" t="str">
        <f t="shared" si="272"/>
        <v/>
      </c>
      <c r="BPQ2" s="499" t="str">
        <f t="shared" si="272"/>
        <v/>
      </c>
      <c r="BPR2" s="499" t="str">
        <f t="shared" si="272"/>
        <v/>
      </c>
      <c r="BPS2" s="499" t="str">
        <f t="shared" si="272"/>
        <v/>
      </c>
      <c r="BPT2" s="499" t="str">
        <f t="shared" si="272"/>
        <v/>
      </c>
      <c r="BPU2" s="499" t="str">
        <f t="shared" si="272"/>
        <v/>
      </c>
      <c r="BPV2" s="499" t="str">
        <f t="shared" si="272"/>
        <v/>
      </c>
      <c r="BPW2" s="499" t="str">
        <f t="shared" si="272"/>
        <v/>
      </c>
      <c r="BPX2" s="499" t="str">
        <f t="shared" si="272"/>
        <v/>
      </c>
      <c r="BPY2" s="499" t="str">
        <f t="shared" si="272"/>
        <v/>
      </c>
      <c r="BPZ2" s="499" t="str">
        <f t="shared" si="272"/>
        <v/>
      </c>
      <c r="BQA2" s="499" t="str">
        <f t="shared" si="272"/>
        <v/>
      </c>
      <c r="BQB2" s="499" t="str">
        <f t="shared" si="272"/>
        <v/>
      </c>
      <c r="BQC2" s="499" t="str">
        <f t="shared" si="272"/>
        <v/>
      </c>
      <c r="BQD2" s="499" t="str">
        <f t="shared" si="272"/>
        <v/>
      </c>
      <c r="BQE2" s="499" t="str">
        <f t="shared" si="272"/>
        <v/>
      </c>
      <c r="BQF2" s="499" t="str">
        <f t="shared" si="272"/>
        <v/>
      </c>
      <c r="BQG2" s="499" t="str">
        <f t="shared" si="272"/>
        <v/>
      </c>
      <c r="BQH2" s="499" t="str">
        <f t="shared" si="272"/>
        <v/>
      </c>
      <c r="BQI2" s="499" t="str">
        <f t="shared" si="272"/>
        <v/>
      </c>
      <c r="BQJ2" s="499" t="str">
        <f t="shared" si="272"/>
        <v/>
      </c>
      <c r="BQK2" s="499" t="str">
        <f t="shared" si="272"/>
        <v/>
      </c>
      <c r="BQL2" s="499" t="str">
        <f t="shared" si="272"/>
        <v/>
      </c>
      <c r="BQM2" s="499" t="str">
        <f t="shared" si="272"/>
        <v/>
      </c>
      <c r="BQN2" s="499" t="str">
        <f t="shared" si="272"/>
        <v/>
      </c>
      <c r="BQO2" s="499" t="str">
        <f t="shared" si="272"/>
        <v/>
      </c>
      <c r="BQP2" s="499" t="str">
        <f t="shared" si="272"/>
        <v/>
      </c>
      <c r="BQQ2" s="499" t="str">
        <f t="shared" si="272"/>
        <v/>
      </c>
      <c r="BQR2" s="499" t="str">
        <f t="shared" si="272"/>
        <v/>
      </c>
      <c r="BQS2" s="499" t="str">
        <f t="shared" si="272"/>
        <v/>
      </c>
      <c r="BQT2" s="499" t="str">
        <f t="shared" si="272"/>
        <v/>
      </c>
      <c r="BQU2" s="499" t="str">
        <f t="shared" si="272"/>
        <v/>
      </c>
      <c r="BQV2" s="499" t="str">
        <f t="shared" si="272"/>
        <v/>
      </c>
      <c r="BQW2" s="499" t="str">
        <f t="shared" si="272"/>
        <v/>
      </c>
      <c r="BQX2" s="499" t="str">
        <f t="shared" si="272"/>
        <v/>
      </c>
      <c r="BQY2" s="499" t="str">
        <f t="shared" si="272"/>
        <v/>
      </c>
      <c r="BQZ2" s="499" t="str">
        <f t="shared" si="272"/>
        <v/>
      </c>
      <c r="BRA2" s="499" t="str">
        <f t="shared" si="272"/>
        <v/>
      </c>
      <c r="BRB2" s="499" t="str">
        <f t="shared" si="272"/>
        <v/>
      </c>
      <c r="BRC2" s="499" t="str">
        <f t="shared" si="272"/>
        <v/>
      </c>
      <c r="BRD2" s="499" t="str">
        <f t="shared" si="272"/>
        <v/>
      </c>
      <c r="BRE2" s="499" t="str">
        <f t="shared" si="272"/>
        <v/>
      </c>
      <c r="BRF2" s="499" t="str">
        <f t="shared" si="272"/>
        <v/>
      </c>
      <c r="BRG2" s="499" t="str">
        <f t="shared" ref="BRG2:BTR2" si="273">IFERROR(BRG12/BRG13,
"")</f>
        <v/>
      </c>
      <c r="BRH2" s="499" t="str">
        <f t="shared" si="273"/>
        <v/>
      </c>
      <c r="BRI2" s="499" t="str">
        <f t="shared" si="273"/>
        <v/>
      </c>
      <c r="BRJ2" s="499" t="str">
        <f t="shared" si="273"/>
        <v/>
      </c>
      <c r="BRK2" s="499" t="str">
        <f t="shared" si="273"/>
        <v/>
      </c>
      <c r="BRL2" s="499" t="str">
        <f t="shared" si="273"/>
        <v/>
      </c>
      <c r="BRM2" s="499" t="str">
        <f t="shared" si="273"/>
        <v/>
      </c>
      <c r="BRN2" s="499" t="str">
        <f t="shared" si="273"/>
        <v/>
      </c>
      <c r="BRO2" s="499" t="str">
        <f t="shared" si="273"/>
        <v/>
      </c>
      <c r="BRP2" s="499" t="str">
        <f t="shared" si="273"/>
        <v/>
      </c>
      <c r="BRQ2" s="499" t="str">
        <f t="shared" si="273"/>
        <v/>
      </c>
      <c r="BRR2" s="499" t="str">
        <f t="shared" si="273"/>
        <v/>
      </c>
      <c r="BRS2" s="499" t="str">
        <f t="shared" si="273"/>
        <v/>
      </c>
      <c r="BRT2" s="499" t="str">
        <f t="shared" si="273"/>
        <v/>
      </c>
      <c r="BRU2" s="499" t="str">
        <f t="shared" si="273"/>
        <v/>
      </c>
      <c r="BRV2" s="499" t="str">
        <f t="shared" si="273"/>
        <v/>
      </c>
      <c r="BRW2" s="499" t="str">
        <f t="shared" si="273"/>
        <v/>
      </c>
      <c r="BRX2" s="499" t="str">
        <f t="shared" si="273"/>
        <v/>
      </c>
      <c r="BRY2" s="499" t="str">
        <f t="shared" si="273"/>
        <v/>
      </c>
      <c r="BRZ2" s="499" t="str">
        <f t="shared" si="273"/>
        <v/>
      </c>
      <c r="BSA2" s="499" t="str">
        <f t="shared" si="273"/>
        <v/>
      </c>
      <c r="BSB2" s="499" t="str">
        <f t="shared" si="273"/>
        <v/>
      </c>
      <c r="BSC2" s="499" t="str">
        <f t="shared" si="273"/>
        <v/>
      </c>
      <c r="BSD2" s="499" t="str">
        <f t="shared" si="273"/>
        <v/>
      </c>
      <c r="BSE2" s="499" t="str">
        <f t="shared" si="273"/>
        <v/>
      </c>
      <c r="BSF2" s="499" t="str">
        <f t="shared" si="273"/>
        <v/>
      </c>
      <c r="BSG2" s="499" t="str">
        <f t="shared" si="273"/>
        <v/>
      </c>
      <c r="BSH2" s="499" t="str">
        <f t="shared" si="273"/>
        <v/>
      </c>
      <c r="BSI2" s="499" t="str">
        <f t="shared" si="273"/>
        <v/>
      </c>
      <c r="BSJ2" s="499" t="str">
        <f t="shared" si="273"/>
        <v/>
      </c>
      <c r="BSK2" s="499" t="str">
        <f t="shared" si="273"/>
        <v/>
      </c>
      <c r="BSL2" s="499" t="str">
        <f t="shared" si="273"/>
        <v/>
      </c>
      <c r="BSM2" s="499" t="str">
        <f t="shared" si="273"/>
        <v/>
      </c>
      <c r="BSN2" s="499" t="str">
        <f t="shared" si="273"/>
        <v/>
      </c>
      <c r="BSO2" s="499" t="str">
        <f t="shared" si="273"/>
        <v/>
      </c>
      <c r="BSP2" s="499" t="str">
        <f t="shared" si="273"/>
        <v/>
      </c>
      <c r="BSQ2" s="499" t="str">
        <f t="shared" si="273"/>
        <v/>
      </c>
      <c r="BSR2" s="499" t="str">
        <f t="shared" si="273"/>
        <v/>
      </c>
      <c r="BSS2" s="499" t="str">
        <f t="shared" si="273"/>
        <v/>
      </c>
      <c r="BST2" s="499" t="str">
        <f t="shared" si="273"/>
        <v/>
      </c>
      <c r="BSU2" s="499" t="str">
        <f t="shared" si="273"/>
        <v/>
      </c>
      <c r="BSV2" s="499" t="str">
        <f t="shared" si="273"/>
        <v/>
      </c>
      <c r="BSW2" s="499" t="str">
        <f t="shared" si="273"/>
        <v/>
      </c>
      <c r="BSX2" s="499" t="str">
        <f t="shared" si="273"/>
        <v/>
      </c>
      <c r="BSY2" s="499" t="str">
        <f t="shared" si="273"/>
        <v/>
      </c>
      <c r="BSZ2" s="499" t="str">
        <f t="shared" si="273"/>
        <v/>
      </c>
      <c r="BTA2" s="499" t="str">
        <f t="shared" si="273"/>
        <v/>
      </c>
      <c r="BTB2" s="499" t="str">
        <f t="shared" si="273"/>
        <v/>
      </c>
      <c r="BTC2" s="499" t="str">
        <f t="shared" si="273"/>
        <v/>
      </c>
      <c r="BTD2" s="499" t="str">
        <f t="shared" si="273"/>
        <v/>
      </c>
      <c r="BTE2" s="499" t="str">
        <f t="shared" si="273"/>
        <v/>
      </c>
      <c r="BTF2" s="499" t="str">
        <f t="shared" si="273"/>
        <v/>
      </c>
      <c r="BTG2" s="499" t="str">
        <f t="shared" si="273"/>
        <v/>
      </c>
      <c r="BTH2" s="499" t="str">
        <f t="shared" si="273"/>
        <v/>
      </c>
      <c r="BTI2" s="499" t="str">
        <f t="shared" si="273"/>
        <v/>
      </c>
      <c r="BTJ2" s="499" t="str">
        <f t="shared" si="273"/>
        <v/>
      </c>
      <c r="BTK2" s="499" t="str">
        <f t="shared" si="273"/>
        <v/>
      </c>
      <c r="BTL2" s="499" t="str">
        <f t="shared" si="273"/>
        <v/>
      </c>
      <c r="BTM2" s="499" t="str">
        <f t="shared" si="273"/>
        <v/>
      </c>
      <c r="BTN2" s="499" t="str">
        <f t="shared" si="273"/>
        <v/>
      </c>
      <c r="BTO2" s="499" t="str">
        <f t="shared" si="273"/>
        <v/>
      </c>
      <c r="BTP2" s="499" t="str">
        <f t="shared" si="273"/>
        <v/>
      </c>
      <c r="BTQ2" s="499" t="str">
        <f t="shared" si="273"/>
        <v/>
      </c>
      <c r="BTR2" s="499" t="str">
        <f t="shared" si="273"/>
        <v/>
      </c>
      <c r="BTS2" s="499" t="str">
        <f t="shared" ref="BTS2:BWD2" si="274">IFERROR(BTS12/BTS13,
"")</f>
        <v/>
      </c>
      <c r="BTT2" s="499" t="str">
        <f t="shared" si="274"/>
        <v/>
      </c>
      <c r="BTU2" s="499" t="str">
        <f t="shared" si="274"/>
        <v/>
      </c>
      <c r="BTV2" s="499" t="str">
        <f t="shared" si="274"/>
        <v/>
      </c>
      <c r="BTW2" s="499" t="str">
        <f t="shared" si="274"/>
        <v/>
      </c>
      <c r="BTX2" s="499" t="str">
        <f t="shared" si="274"/>
        <v/>
      </c>
      <c r="BTY2" s="499" t="str">
        <f t="shared" si="274"/>
        <v/>
      </c>
      <c r="BTZ2" s="499" t="str">
        <f t="shared" si="274"/>
        <v/>
      </c>
      <c r="BUA2" s="499" t="str">
        <f t="shared" si="274"/>
        <v/>
      </c>
      <c r="BUB2" s="499" t="str">
        <f t="shared" si="274"/>
        <v/>
      </c>
      <c r="BUC2" s="499" t="str">
        <f t="shared" si="274"/>
        <v/>
      </c>
      <c r="BUD2" s="499" t="str">
        <f t="shared" si="274"/>
        <v/>
      </c>
      <c r="BUE2" s="499" t="str">
        <f t="shared" si="274"/>
        <v/>
      </c>
      <c r="BUF2" s="499" t="str">
        <f t="shared" si="274"/>
        <v/>
      </c>
      <c r="BUG2" s="499" t="str">
        <f t="shared" si="274"/>
        <v/>
      </c>
      <c r="BUH2" s="499" t="str">
        <f t="shared" si="274"/>
        <v/>
      </c>
      <c r="BUI2" s="499" t="str">
        <f t="shared" si="274"/>
        <v/>
      </c>
      <c r="BUJ2" s="499" t="str">
        <f t="shared" si="274"/>
        <v/>
      </c>
      <c r="BUK2" s="499" t="str">
        <f t="shared" si="274"/>
        <v/>
      </c>
      <c r="BUL2" s="499" t="str">
        <f t="shared" si="274"/>
        <v/>
      </c>
      <c r="BUM2" s="499" t="str">
        <f t="shared" si="274"/>
        <v/>
      </c>
      <c r="BUN2" s="499" t="str">
        <f t="shared" si="274"/>
        <v/>
      </c>
      <c r="BUO2" s="499" t="str">
        <f t="shared" si="274"/>
        <v/>
      </c>
      <c r="BUP2" s="499" t="str">
        <f t="shared" si="274"/>
        <v/>
      </c>
      <c r="BUQ2" s="499" t="str">
        <f t="shared" si="274"/>
        <v/>
      </c>
      <c r="BUR2" s="499" t="str">
        <f t="shared" si="274"/>
        <v/>
      </c>
      <c r="BUS2" s="499" t="str">
        <f t="shared" si="274"/>
        <v/>
      </c>
      <c r="BUT2" s="499" t="str">
        <f t="shared" si="274"/>
        <v/>
      </c>
      <c r="BUU2" s="499" t="str">
        <f t="shared" si="274"/>
        <v/>
      </c>
      <c r="BUV2" s="499" t="str">
        <f t="shared" si="274"/>
        <v/>
      </c>
      <c r="BUW2" s="499" t="str">
        <f t="shared" si="274"/>
        <v/>
      </c>
      <c r="BUX2" s="499" t="str">
        <f t="shared" si="274"/>
        <v/>
      </c>
      <c r="BUY2" s="499" t="str">
        <f t="shared" si="274"/>
        <v/>
      </c>
      <c r="BUZ2" s="499" t="str">
        <f t="shared" si="274"/>
        <v/>
      </c>
      <c r="BVA2" s="499" t="str">
        <f t="shared" si="274"/>
        <v/>
      </c>
      <c r="BVB2" s="499" t="str">
        <f t="shared" si="274"/>
        <v/>
      </c>
      <c r="BVC2" s="499" t="str">
        <f t="shared" si="274"/>
        <v/>
      </c>
      <c r="BVD2" s="499" t="str">
        <f t="shared" si="274"/>
        <v/>
      </c>
      <c r="BVE2" s="499" t="str">
        <f t="shared" si="274"/>
        <v/>
      </c>
      <c r="BVF2" s="499" t="str">
        <f t="shared" si="274"/>
        <v/>
      </c>
      <c r="BVG2" s="499" t="str">
        <f t="shared" si="274"/>
        <v/>
      </c>
      <c r="BVH2" s="499" t="str">
        <f t="shared" si="274"/>
        <v/>
      </c>
      <c r="BVI2" s="499" t="str">
        <f t="shared" si="274"/>
        <v/>
      </c>
      <c r="BVJ2" s="499" t="str">
        <f t="shared" si="274"/>
        <v/>
      </c>
      <c r="BVK2" s="499" t="str">
        <f t="shared" si="274"/>
        <v/>
      </c>
      <c r="BVL2" s="499" t="str">
        <f t="shared" si="274"/>
        <v/>
      </c>
      <c r="BVM2" s="499" t="str">
        <f t="shared" si="274"/>
        <v/>
      </c>
      <c r="BVN2" s="499" t="str">
        <f t="shared" si="274"/>
        <v/>
      </c>
      <c r="BVO2" s="499" t="str">
        <f t="shared" si="274"/>
        <v/>
      </c>
      <c r="BVP2" s="499" t="str">
        <f t="shared" si="274"/>
        <v/>
      </c>
      <c r="BVQ2" s="499" t="str">
        <f t="shared" si="274"/>
        <v/>
      </c>
      <c r="BVR2" s="499" t="str">
        <f t="shared" si="274"/>
        <v/>
      </c>
      <c r="BVS2" s="499" t="str">
        <f t="shared" si="274"/>
        <v/>
      </c>
      <c r="BVT2" s="499" t="str">
        <f t="shared" si="274"/>
        <v/>
      </c>
      <c r="BVU2" s="499" t="str">
        <f t="shared" si="274"/>
        <v/>
      </c>
      <c r="BVV2" s="499" t="str">
        <f t="shared" si="274"/>
        <v/>
      </c>
      <c r="BVW2" s="499" t="str">
        <f t="shared" si="274"/>
        <v/>
      </c>
      <c r="BVX2" s="499" t="str">
        <f t="shared" si="274"/>
        <v/>
      </c>
      <c r="BVY2" s="499" t="str">
        <f t="shared" si="274"/>
        <v/>
      </c>
      <c r="BVZ2" s="499" t="str">
        <f t="shared" si="274"/>
        <v/>
      </c>
      <c r="BWA2" s="499" t="str">
        <f t="shared" si="274"/>
        <v/>
      </c>
      <c r="BWB2" s="499" t="str">
        <f t="shared" si="274"/>
        <v/>
      </c>
      <c r="BWC2" s="499" t="str">
        <f t="shared" si="274"/>
        <v/>
      </c>
      <c r="BWD2" s="499" t="str">
        <f t="shared" si="274"/>
        <v/>
      </c>
      <c r="BWE2" s="499" t="str">
        <f t="shared" ref="BWE2:BYP2" si="275">IFERROR(BWE12/BWE13,
"")</f>
        <v/>
      </c>
      <c r="BWF2" s="499" t="str">
        <f t="shared" si="275"/>
        <v/>
      </c>
      <c r="BWG2" s="499" t="str">
        <f t="shared" si="275"/>
        <v/>
      </c>
      <c r="BWH2" s="499" t="str">
        <f t="shared" si="275"/>
        <v/>
      </c>
      <c r="BWI2" s="499" t="str">
        <f t="shared" si="275"/>
        <v/>
      </c>
      <c r="BWJ2" s="499" t="str">
        <f t="shared" si="275"/>
        <v/>
      </c>
      <c r="BWK2" s="499" t="str">
        <f t="shared" si="275"/>
        <v/>
      </c>
      <c r="BWL2" s="499" t="str">
        <f t="shared" si="275"/>
        <v/>
      </c>
      <c r="BWM2" s="499" t="str">
        <f t="shared" si="275"/>
        <v/>
      </c>
      <c r="BWN2" s="499" t="str">
        <f t="shared" si="275"/>
        <v/>
      </c>
      <c r="BWO2" s="499" t="str">
        <f t="shared" si="275"/>
        <v/>
      </c>
      <c r="BWP2" s="499" t="str">
        <f t="shared" si="275"/>
        <v/>
      </c>
      <c r="BWQ2" s="499" t="str">
        <f t="shared" si="275"/>
        <v/>
      </c>
      <c r="BWR2" s="499" t="str">
        <f t="shared" si="275"/>
        <v/>
      </c>
      <c r="BWS2" s="499" t="str">
        <f t="shared" si="275"/>
        <v/>
      </c>
      <c r="BWT2" s="499" t="str">
        <f t="shared" si="275"/>
        <v/>
      </c>
      <c r="BWU2" s="499" t="str">
        <f t="shared" si="275"/>
        <v/>
      </c>
      <c r="BWV2" s="499" t="str">
        <f t="shared" si="275"/>
        <v/>
      </c>
      <c r="BWW2" s="499" t="str">
        <f t="shared" si="275"/>
        <v/>
      </c>
      <c r="BWX2" s="499" t="str">
        <f t="shared" si="275"/>
        <v/>
      </c>
      <c r="BWY2" s="499" t="str">
        <f t="shared" si="275"/>
        <v/>
      </c>
      <c r="BWZ2" s="499" t="str">
        <f t="shared" si="275"/>
        <v/>
      </c>
      <c r="BXA2" s="499" t="str">
        <f t="shared" si="275"/>
        <v/>
      </c>
      <c r="BXB2" s="499" t="str">
        <f t="shared" si="275"/>
        <v/>
      </c>
      <c r="BXC2" s="499" t="str">
        <f t="shared" si="275"/>
        <v/>
      </c>
      <c r="BXD2" s="499" t="str">
        <f t="shared" si="275"/>
        <v/>
      </c>
      <c r="BXE2" s="499" t="str">
        <f t="shared" si="275"/>
        <v/>
      </c>
      <c r="BXF2" s="499" t="str">
        <f t="shared" si="275"/>
        <v/>
      </c>
      <c r="BXG2" s="499" t="str">
        <f t="shared" si="275"/>
        <v/>
      </c>
      <c r="BXH2" s="499" t="str">
        <f t="shared" si="275"/>
        <v/>
      </c>
      <c r="BXI2" s="499" t="str">
        <f t="shared" si="275"/>
        <v/>
      </c>
      <c r="BXJ2" s="499" t="str">
        <f t="shared" si="275"/>
        <v/>
      </c>
      <c r="BXK2" s="499" t="str">
        <f t="shared" si="275"/>
        <v/>
      </c>
      <c r="BXL2" s="499" t="str">
        <f t="shared" si="275"/>
        <v/>
      </c>
      <c r="BXM2" s="499" t="str">
        <f t="shared" si="275"/>
        <v/>
      </c>
      <c r="BXN2" s="499" t="str">
        <f t="shared" si="275"/>
        <v/>
      </c>
      <c r="BXO2" s="499" t="str">
        <f t="shared" si="275"/>
        <v/>
      </c>
      <c r="BXP2" s="499" t="str">
        <f t="shared" si="275"/>
        <v/>
      </c>
      <c r="BXQ2" s="499" t="str">
        <f t="shared" si="275"/>
        <v/>
      </c>
      <c r="BXR2" s="499" t="str">
        <f t="shared" si="275"/>
        <v/>
      </c>
      <c r="BXS2" s="499" t="str">
        <f t="shared" si="275"/>
        <v/>
      </c>
      <c r="BXT2" s="499" t="str">
        <f t="shared" si="275"/>
        <v/>
      </c>
      <c r="BXU2" s="499" t="str">
        <f t="shared" si="275"/>
        <v/>
      </c>
      <c r="BXV2" s="499" t="str">
        <f t="shared" si="275"/>
        <v/>
      </c>
      <c r="BXW2" s="499" t="str">
        <f t="shared" si="275"/>
        <v/>
      </c>
      <c r="BXX2" s="499" t="str">
        <f t="shared" si="275"/>
        <v/>
      </c>
      <c r="BXY2" s="499" t="str">
        <f t="shared" si="275"/>
        <v/>
      </c>
      <c r="BXZ2" s="499" t="str">
        <f t="shared" si="275"/>
        <v/>
      </c>
      <c r="BYA2" s="499" t="str">
        <f t="shared" si="275"/>
        <v/>
      </c>
      <c r="BYB2" s="499" t="str">
        <f t="shared" si="275"/>
        <v/>
      </c>
      <c r="BYC2" s="499" t="str">
        <f t="shared" si="275"/>
        <v/>
      </c>
      <c r="BYD2" s="499" t="str">
        <f t="shared" si="275"/>
        <v/>
      </c>
      <c r="BYE2" s="499" t="str">
        <f t="shared" si="275"/>
        <v/>
      </c>
      <c r="BYF2" s="499" t="str">
        <f t="shared" si="275"/>
        <v/>
      </c>
      <c r="BYG2" s="499" t="str">
        <f t="shared" si="275"/>
        <v/>
      </c>
      <c r="BYH2" s="499" t="str">
        <f t="shared" si="275"/>
        <v/>
      </c>
      <c r="BYI2" s="499" t="str">
        <f t="shared" si="275"/>
        <v/>
      </c>
      <c r="BYJ2" s="499" t="str">
        <f t="shared" si="275"/>
        <v/>
      </c>
      <c r="BYK2" s="499" t="str">
        <f t="shared" si="275"/>
        <v/>
      </c>
      <c r="BYL2" s="499" t="str">
        <f t="shared" si="275"/>
        <v/>
      </c>
      <c r="BYM2" s="499" t="str">
        <f t="shared" si="275"/>
        <v/>
      </c>
      <c r="BYN2" s="499" t="str">
        <f t="shared" si="275"/>
        <v/>
      </c>
      <c r="BYO2" s="499" t="str">
        <f t="shared" si="275"/>
        <v/>
      </c>
      <c r="BYP2" s="499" t="str">
        <f t="shared" si="275"/>
        <v/>
      </c>
      <c r="BYQ2" s="499" t="str">
        <f t="shared" ref="BYQ2:CBB2" si="276">IFERROR(BYQ12/BYQ13,
"")</f>
        <v/>
      </c>
      <c r="BYR2" s="499" t="str">
        <f t="shared" si="276"/>
        <v/>
      </c>
      <c r="BYS2" s="499" t="str">
        <f t="shared" si="276"/>
        <v/>
      </c>
      <c r="BYT2" s="499" t="str">
        <f t="shared" si="276"/>
        <v/>
      </c>
      <c r="BYU2" s="499" t="str">
        <f t="shared" si="276"/>
        <v/>
      </c>
      <c r="BYV2" s="499" t="str">
        <f t="shared" si="276"/>
        <v/>
      </c>
      <c r="BYW2" s="499" t="str">
        <f t="shared" si="276"/>
        <v/>
      </c>
      <c r="BYX2" s="499" t="str">
        <f t="shared" si="276"/>
        <v/>
      </c>
      <c r="BYY2" s="499" t="str">
        <f t="shared" si="276"/>
        <v/>
      </c>
      <c r="BYZ2" s="499" t="str">
        <f t="shared" si="276"/>
        <v/>
      </c>
      <c r="BZA2" s="499" t="str">
        <f t="shared" si="276"/>
        <v/>
      </c>
      <c r="BZB2" s="499" t="str">
        <f t="shared" si="276"/>
        <v/>
      </c>
      <c r="BZC2" s="499" t="str">
        <f t="shared" si="276"/>
        <v/>
      </c>
      <c r="BZD2" s="499" t="str">
        <f t="shared" si="276"/>
        <v/>
      </c>
      <c r="BZE2" s="499" t="str">
        <f t="shared" si="276"/>
        <v/>
      </c>
      <c r="BZF2" s="499" t="str">
        <f t="shared" si="276"/>
        <v/>
      </c>
      <c r="BZG2" s="499" t="str">
        <f t="shared" si="276"/>
        <v/>
      </c>
      <c r="BZH2" s="499" t="str">
        <f t="shared" si="276"/>
        <v/>
      </c>
      <c r="BZI2" s="499" t="str">
        <f t="shared" si="276"/>
        <v/>
      </c>
      <c r="BZJ2" s="499" t="str">
        <f t="shared" si="276"/>
        <v/>
      </c>
      <c r="BZK2" s="499" t="str">
        <f t="shared" si="276"/>
        <v/>
      </c>
      <c r="BZL2" s="499" t="str">
        <f t="shared" si="276"/>
        <v/>
      </c>
      <c r="BZM2" s="499" t="str">
        <f t="shared" si="276"/>
        <v/>
      </c>
      <c r="BZN2" s="499" t="str">
        <f t="shared" si="276"/>
        <v/>
      </c>
      <c r="BZO2" s="499" t="str">
        <f t="shared" si="276"/>
        <v/>
      </c>
      <c r="BZP2" s="499" t="str">
        <f t="shared" si="276"/>
        <v/>
      </c>
      <c r="BZQ2" s="499" t="str">
        <f t="shared" si="276"/>
        <v/>
      </c>
      <c r="BZR2" s="499" t="str">
        <f t="shared" si="276"/>
        <v/>
      </c>
      <c r="BZS2" s="499" t="str">
        <f t="shared" si="276"/>
        <v/>
      </c>
      <c r="BZT2" s="499" t="str">
        <f t="shared" si="276"/>
        <v/>
      </c>
      <c r="BZU2" s="499" t="str">
        <f t="shared" si="276"/>
        <v/>
      </c>
      <c r="BZV2" s="499" t="str">
        <f t="shared" si="276"/>
        <v/>
      </c>
      <c r="BZW2" s="499" t="str">
        <f t="shared" si="276"/>
        <v/>
      </c>
      <c r="BZX2" s="499" t="str">
        <f t="shared" si="276"/>
        <v/>
      </c>
      <c r="BZY2" s="499" t="str">
        <f t="shared" si="276"/>
        <v/>
      </c>
      <c r="BZZ2" s="499" t="str">
        <f t="shared" si="276"/>
        <v/>
      </c>
      <c r="CAA2" s="499" t="str">
        <f t="shared" si="276"/>
        <v/>
      </c>
      <c r="CAB2" s="499" t="str">
        <f t="shared" si="276"/>
        <v/>
      </c>
      <c r="CAC2" s="499" t="str">
        <f t="shared" si="276"/>
        <v/>
      </c>
      <c r="CAD2" s="499" t="str">
        <f t="shared" si="276"/>
        <v/>
      </c>
      <c r="CAE2" s="499" t="str">
        <f t="shared" si="276"/>
        <v/>
      </c>
      <c r="CAF2" s="499" t="str">
        <f t="shared" si="276"/>
        <v/>
      </c>
      <c r="CAG2" s="499" t="str">
        <f t="shared" si="276"/>
        <v/>
      </c>
      <c r="CAH2" s="499" t="str">
        <f t="shared" si="276"/>
        <v/>
      </c>
      <c r="CAI2" s="499" t="str">
        <f t="shared" si="276"/>
        <v/>
      </c>
      <c r="CAJ2" s="499" t="str">
        <f t="shared" si="276"/>
        <v/>
      </c>
      <c r="CAK2" s="499" t="str">
        <f t="shared" si="276"/>
        <v/>
      </c>
      <c r="CAL2" s="499" t="str">
        <f t="shared" si="276"/>
        <v/>
      </c>
      <c r="CAM2" s="499" t="str">
        <f t="shared" si="276"/>
        <v/>
      </c>
      <c r="CAN2" s="499" t="str">
        <f t="shared" si="276"/>
        <v/>
      </c>
      <c r="CAO2" s="499" t="str">
        <f t="shared" si="276"/>
        <v/>
      </c>
      <c r="CAP2" s="499" t="str">
        <f t="shared" si="276"/>
        <v/>
      </c>
      <c r="CAQ2" s="499" t="str">
        <f t="shared" si="276"/>
        <v/>
      </c>
      <c r="CAR2" s="499" t="str">
        <f t="shared" si="276"/>
        <v/>
      </c>
      <c r="CAS2" s="499" t="str">
        <f t="shared" si="276"/>
        <v/>
      </c>
      <c r="CAT2" s="499" t="str">
        <f t="shared" si="276"/>
        <v/>
      </c>
      <c r="CAU2" s="499" t="str">
        <f t="shared" si="276"/>
        <v/>
      </c>
      <c r="CAV2" s="499" t="str">
        <f t="shared" si="276"/>
        <v/>
      </c>
      <c r="CAW2" s="499" t="str">
        <f t="shared" si="276"/>
        <v/>
      </c>
      <c r="CAX2" s="499" t="str">
        <f t="shared" si="276"/>
        <v/>
      </c>
      <c r="CAY2" s="499" t="str">
        <f t="shared" si="276"/>
        <v/>
      </c>
      <c r="CAZ2" s="499" t="str">
        <f t="shared" si="276"/>
        <v/>
      </c>
      <c r="CBA2" s="499" t="str">
        <f t="shared" si="276"/>
        <v/>
      </c>
      <c r="CBB2" s="499" t="str">
        <f t="shared" si="276"/>
        <v/>
      </c>
      <c r="CBC2" s="499" t="str">
        <f t="shared" ref="CBC2:CDN2" si="277">IFERROR(CBC12/CBC13,
"")</f>
        <v/>
      </c>
      <c r="CBD2" s="499" t="str">
        <f t="shared" si="277"/>
        <v/>
      </c>
      <c r="CBE2" s="499" t="str">
        <f t="shared" si="277"/>
        <v/>
      </c>
      <c r="CBF2" s="499" t="str">
        <f t="shared" si="277"/>
        <v/>
      </c>
      <c r="CBG2" s="499" t="str">
        <f t="shared" si="277"/>
        <v/>
      </c>
      <c r="CBH2" s="499" t="str">
        <f t="shared" si="277"/>
        <v/>
      </c>
      <c r="CBI2" s="499" t="str">
        <f t="shared" si="277"/>
        <v/>
      </c>
      <c r="CBJ2" s="499" t="str">
        <f t="shared" si="277"/>
        <v/>
      </c>
      <c r="CBK2" s="499" t="str">
        <f t="shared" si="277"/>
        <v/>
      </c>
      <c r="CBL2" s="499" t="str">
        <f t="shared" si="277"/>
        <v/>
      </c>
      <c r="CBM2" s="499" t="str">
        <f t="shared" si="277"/>
        <v/>
      </c>
      <c r="CBN2" s="499" t="str">
        <f t="shared" si="277"/>
        <v/>
      </c>
      <c r="CBO2" s="499" t="str">
        <f t="shared" si="277"/>
        <v/>
      </c>
      <c r="CBP2" s="499" t="str">
        <f t="shared" si="277"/>
        <v/>
      </c>
      <c r="CBQ2" s="499" t="str">
        <f t="shared" si="277"/>
        <v/>
      </c>
      <c r="CBR2" s="499" t="str">
        <f t="shared" si="277"/>
        <v/>
      </c>
      <c r="CBS2" s="499" t="str">
        <f t="shared" si="277"/>
        <v/>
      </c>
      <c r="CBT2" s="499" t="str">
        <f t="shared" si="277"/>
        <v/>
      </c>
      <c r="CBU2" s="499" t="str">
        <f t="shared" si="277"/>
        <v/>
      </c>
      <c r="CBV2" s="499" t="str">
        <f t="shared" si="277"/>
        <v/>
      </c>
      <c r="CBW2" s="499" t="str">
        <f t="shared" si="277"/>
        <v/>
      </c>
      <c r="CBX2" s="499" t="str">
        <f t="shared" si="277"/>
        <v/>
      </c>
      <c r="CBY2" s="499" t="str">
        <f t="shared" si="277"/>
        <v/>
      </c>
      <c r="CBZ2" s="499" t="str">
        <f t="shared" si="277"/>
        <v/>
      </c>
      <c r="CCA2" s="499" t="str">
        <f t="shared" si="277"/>
        <v/>
      </c>
      <c r="CCB2" s="499" t="str">
        <f t="shared" si="277"/>
        <v/>
      </c>
      <c r="CCC2" s="499" t="str">
        <f t="shared" si="277"/>
        <v/>
      </c>
      <c r="CCD2" s="499" t="str">
        <f t="shared" si="277"/>
        <v/>
      </c>
      <c r="CCE2" s="499" t="str">
        <f t="shared" si="277"/>
        <v/>
      </c>
      <c r="CCF2" s="499" t="str">
        <f t="shared" si="277"/>
        <v/>
      </c>
      <c r="CCG2" s="499" t="str">
        <f t="shared" si="277"/>
        <v/>
      </c>
      <c r="CCH2" s="499" t="str">
        <f t="shared" si="277"/>
        <v/>
      </c>
      <c r="CCI2" s="499" t="str">
        <f t="shared" si="277"/>
        <v/>
      </c>
      <c r="CCJ2" s="499" t="str">
        <f t="shared" si="277"/>
        <v/>
      </c>
      <c r="CCK2" s="499" t="str">
        <f t="shared" si="277"/>
        <v/>
      </c>
      <c r="CCL2" s="499" t="str">
        <f t="shared" si="277"/>
        <v/>
      </c>
      <c r="CCM2" s="499" t="str">
        <f t="shared" si="277"/>
        <v/>
      </c>
      <c r="CCN2" s="499" t="str">
        <f t="shared" si="277"/>
        <v/>
      </c>
      <c r="CCO2" s="499" t="str">
        <f t="shared" si="277"/>
        <v/>
      </c>
      <c r="CCP2" s="499" t="str">
        <f t="shared" si="277"/>
        <v/>
      </c>
      <c r="CCQ2" s="499" t="str">
        <f t="shared" si="277"/>
        <v/>
      </c>
      <c r="CCR2" s="499" t="str">
        <f t="shared" si="277"/>
        <v/>
      </c>
      <c r="CCS2" s="499" t="str">
        <f t="shared" si="277"/>
        <v/>
      </c>
      <c r="CCT2" s="499" t="str">
        <f t="shared" si="277"/>
        <v/>
      </c>
      <c r="CCU2" s="499" t="str">
        <f t="shared" si="277"/>
        <v/>
      </c>
      <c r="CCV2" s="499" t="str">
        <f t="shared" si="277"/>
        <v/>
      </c>
      <c r="CCW2" s="499" t="str">
        <f t="shared" si="277"/>
        <v/>
      </c>
      <c r="CCX2" s="499" t="str">
        <f t="shared" si="277"/>
        <v/>
      </c>
      <c r="CCY2" s="499" t="str">
        <f t="shared" si="277"/>
        <v/>
      </c>
      <c r="CCZ2" s="499" t="str">
        <f t="shared" si="277"/>
        <v/>
      </c>
      <c r="CDA2" s="499" t="str">
        <f t="shared" si="277"/>
        <v/>
      </c>
      <c r="CDB2" s="499" t="str">
        <f t="shared" si="277"/>
        <v/>
      </c>
      <c r="CDC2" s="499" t="str">
        <f t="shared" si="277"/>
        <v/>
      </c>
      <c r="CDD2" s="499" t="str">
        <f t="shared" si="277"/>
        <v/>
      </c>
      <c r="CDE2" s="499" t="str">
        <f t="shared" si="277"/>
        <v/>
      </c>
      <c r="CDF2" s="499" t="str">
        <f t="shared" si="277"/>
        <v/>
      </c>
      <c r="CDG2" s="499" t="str">
        <f t="shared" si="277"/>
        <v/>
      </c>
      <c r="CDH2" s="499" t="str">
        <f t="shared" si="277"/>
        <v/>
      </c>
      <c r="CDI2" s="499" t="str">
        <f t="shared" si="277"/>
        <v/>
      </c>
      <c r="CDJ2" s="499" t="str">
        <f t="shared" si="277"/>
        <v/>
      </c>
      <c r="CDK2" s="499" t="str">
        <f t="shared" si="277"/>
        <v/>
      </c>
      <c r="CDL2" s="499" t="str">
        <f t="shared" si="277"/>
        <v/>
      </c>
      <c r="CDM2" s="499" t="str">
        <f t="shared" si="277"/>
        <v/>
      </c>
      <c r="CDN2" s="499" t="str">
        <f t="shared" si="277"/>
        <v/>
      </c>
      <c r="CDO2" s="499" t="str">
        <f t="shared" ref="CDO2:CFZ2" si="278">IFERROR(CDO12/CDO13,
"")</f>
        <v/>
      </c>
      <c r="CDP2" s="499" t="str">
        <f t="shared" si="278"/>
        <v/>
      </c>
      <c r="CDQ2" s="499" t="str">
        <f t="shared" si="278"/>
        <v/>
      </c>
      <c r="CDR2" s="499" t="str">
        <f t="shared" si="278"/>
        <v/>
      </c>
      <c r="CDS2" s="499" t="str">
        <f t="shared" si="278"/>
        <v/>
      </c>
      <c r="CDT2" s="499" t="str">
        <f t="shared" si="278"/>
        <v/>
      </c>
      <c r="CDU2" s="499" t="str">
        <f t="shared" si="278"/>
        <v/>
      </c>
      <c r="CDV2" s="499" t="str">
        <f t="shared" si="278"/>
        <v/>
      </c>
      <c r="CDW2" s="499" t="str">
        <f t="shared" si="278"/>
        <v/>
      </c>
      <c r="CDX2" s="499" t="str">
        <f t="shared" si="278"/>
        <v/>
      </c>
      <c r="CDY2" s="499" t="str">
        <f t="shared" si="278"/>
        <v/>
      </c>
      <c r="CDZ2" s="499" t="str">
        <f t="shared" si="278"/>
        <v/>
      </c>
      <c r="CEA2" s="499" t="str">
        <f t="shared" si="278"/>
        <v/>
      </c>
      <c r="CEB2" s="499" t="str">
        <f t="shared" si="278"/>
        <v/>
      </c>
      <c r="CEC2" s="499" t="str">
        <f t="shared" si="278"/>
        <v/>
      </c>
      <c r="CED2" s="499" t="str">
        <f t="shared" si="278"/>
        <v/>
      </c>
      <c r="CEE2" s="499" t="str">
        <f t="shared" si="278"/>
        <v/>
      </c>
      <c r="CEF2" s="499" t="str">
        <f t="shared" si="278"/>
        <v/>
      </c>
      <c r="CEG2" s="499" t="str">
        <f t="shared" si="278"/>
        <v/>
      </c>
      <c r="CEH2" s="499" t="str">
        <f t="shared" si="278"/>
        <v/>
      </c>
      <c r="CEI2" s="499" t="str">
        <f t="shared" si="278"/>
        <v/>
      </c>
      <c r="CEJ2" s="499" t="str">
        <f t="shared" si="278"/>
        <v/>
      </c>
      <c r="CEK2" s="499" t="str">
        <f t="shared" si="278"/>
        <v/>
      </c>
      <c r="CEL2" s="499" t="str">
        <f t="shared" si="278"/>
        <v/>
      </c>
      <c r="CEM2" s="499" t="str">
        <f t="shared" si="278"/>
        <v/>
      </c>
      <c r="CEN2" s="499" t="str">
        <f t="shared" si="278"/>
        <v/>
      </c>
      <c r="CEO2" s="499" t="str">
        <f t="shared" si="278"/>
        <v/>
      </c>
      <c r="CEP2" s="499" t="str">
        <f t="shared" si="278"/>
        <v/>
      </c>
      <c r="CEQ2" s="499" t="str">
        <f t="shared" si="278"/>
        <v/>
      </c>
      <c r="CER2" s="499" t="str">
        <f t="shared" si="278"/>
        <v/>
      </c>
      <c r="CES2" s="499" t="str">
        <f t="shared" si="278"/>
        <v/>
      </c>
      <c r="CET2" s="499" t="str">
        <f t="shared" si="278"/>
        <v/>
      </c>
      <c r="CEU2" s="499" t="str">
        <f t="shared" si="278"/>
        <v/>
      </c>
      <c r="CEV2" s="499" t="str">
        <f t="shared" si="278"/>
        <v/>
      </c>
      <c r="CEW2" s="499" t="str">
        <f t="shared" si="278"/>
        <v/>
      </c>
      <c r="CEX2" s="499" t="str">
        <f t="shared" si="278"/>
        <v/>
      </c>
      <c r="CEY2" s="499" t="str">
        <f t="shared" si="278"/>
        <v/>
      </c>
      <c r="CEZ2" s="499" t="str">
        <f t="shared" si="278"/>
        <v/>
      </c>
      <c r="CFA2" s="499" t="str">
        <f t="shared" si="278"/>
        <v/>
      </c>
      <c r="CFB2" s="499" t="str">
        <f t="shared" si="278"/>
        <v/>
      </c>
      <c r="CFC2" s="499" t="str">
        <f t="shared" si="278"/>
        <v/>
      </c>
      <c r="CFD2" s="499" t="str">
        <f t="shared" si="278"/>
        <v/>
      </c>
      <c r="CFE2" s="499" t="str">
        <f t="shared" si="278"/>
        <v/>
      </c>
      <c r="CFF2" s="499" t="str">
        <f t="shared" si="278"/>
        <v/>
      </c>
      <c r="CFG2" s="499" t="str">
        <f t="shared" si="278"/>
        <v/>
      </c>
      <c r="CFH2" s="499" t="str">
        <f t="shared" si="278"/>
        <v/>
      </c>
      <c r="CFI2" s="499" t="str">
        <f t="shared" si="278"/>
        <v/>
      </c>
      <c r="CFJ2" s="499" t="str">
        <f t="shared" si="278"/>
        <v/>
      </c>
      <c r="CFK2" s="499" t="str">
        <f t="shared" si="278"/>
        <v/>
      </c>
      <c r="CFL2" s="499" t="str">
        <f t="shared" si="278"/>
        <v/>
      </c>
      <c r="CFM2" s="499" t="str">
        <f t="shared" si="278"/>
        <v/>
      </c>
      <c r="CFN2" s="499" t="str">
        <f t="shared" si="278"/>
        <v/>
      </c>
      <c r="CFO2" s="499" t="str">
        <f t="shared" si="278"/>
        <v/>
      </c>
      <c r="CFP2" s="499" t="str">
        <f t="shared" si="278"/>
        <v/>
      </c>
      <c r="CFQ2" s="499" t="str">
        <f t="shared" si="278"/>
        <v/>
      </c>
      <c r="CFR2" s="499" t="str">
        <f t="shared" si="278"/>
        <v/>
      </c>
      <c r="CFS2" s="499" t="str">
        <f t="shared" si="278"/>
        <v/>
      </c>
      <c r="CFT2" s="499" t="str">
        <f t="shared" si="278"/>
        <v/>
      </c>
      <c r="CFU2" s="499" t="str">
        <f t="shared" si="278"/>
        <v/>
      </c>
      <c r="CFV2" s="499" t="str">
        <f t="shared" si="278"/>
        <v/>
      </c>
      <c r="CFW2" s="499" t="str">
        <f t="shared" si="278"/>
        <v/>
      </c>
      <c r="CFX2" s="499" t="str">
        <f t="shared" si="278"/>
        <v/>
      </c>
      <c r="CFY2" s="499" t="str">
        <f t="shared" si="278"/>
        <v/>
      </c>
      <c r="CFZ2" s="499" t="str">
        <f t="shared" si="278"/>
        <v/>
      </c>
      <c r="CGA2" s="499" t="str">
        <f t="shared" ref="CGA2:CIL2" si="279">IFERROR(CGA12/CGA13,
"")</f>
        <v/>
      </c>
      <c r="CGB2" s="499" t="str">
        <f t="shared" si="279"/>
        <v/>
      </c>
      <c r="CGC2" s="499" t="str">
        <f t="shared" si="279"/>
        <v/>
      </c>
      <c r="CGD2" s="499" t="str">
        <f t="shared" si="279"/>
        <v/>
      </c>
      <c r="CGE2" s="499" t="str">
        <f t="shared" si="279"/>
        <v/>
      </c>
      <c r="CGF2" s="499" t="str">
        <f t="shared" si="279"/>
        <v/>
      </c>
      <c r="CGG2" s="499" t="str">
        <f t="shared" si="279"/>
        <v/>
      </c>
      <c r="CGH2" s="499" t="str">
        <f t="shared" si="279"/>
        <v/>
      </c>
      <c r="CGI2" s="499" t="str">
        <f t="shared" si="279"/>
        <v/>
      </c>
      <c r="CGJ2" s="499" t="str">
        <f t="shared" si="279"/>
        <v/>
      </c>
      <c r="CGK2" s="499" t="str">
        <f t="shared" si="279"/>
        <v/>
      </c>
      <c r="CGL2" s="499" t="str">
        <f t="shared" si="279"/>
        <v/>
      </c>
      <c r="CGM2" s="499" t="str">
        <f t="shared" si="279"/>
        <v/>
      </c>
      <c r="CGN2" s="499" t="str">
        <f t="shared" si="279"/>
        <v/>
      </c>
      <c r="CGO2" s="499" t="str">
        <f t="shared" si="279"/>
        <v/>
      </c>
      <c r="CGP2" s="499" t="str">
        <f t="shared" si="279"/>
        <v/>
      </c>
      <c r="CGQ2" s="499" t="str">
        <f t="shared" si="279"/>
        <v/>
      </c>
      <c r="CGR2" s="499" t="str">
        <f t="shared" si="279"/>
        <v/>
      </c>
      <c r="CGS2" s="499" t="str">
        <f t="shared" si="279"/>
        <v/>
      </c>
      <c r="CGT2" s="499" t="str">
        <f t="shared" si="279"/>
        <v/>
      </c>
      <c r="CGU2" s="499" t="str">
        <f t="shared" si="279"/>
        <v/>
      </c>
      <c r="CGV2" s="499" t="str">
        <f t="shared" si="279"/>
        <v/>
      </c>
      <c r="CGW2" s="499" t="str">
        <f t="shared" si="279"/>
        <v/>
      </c>
      <c r="CGX2" s="499" t="str">
        <f t="shared" si="279"/>
        <v/>
      </c>
      <c r="CGY2" s="499" t="str">
        <f t="shared" si="279"/>
        <v/>
      </c>
      <c r="CGZ2" s="499" t="str">
        <f t="shared" si="279"/>
        <v/>
      </c>
      <c r="CHA2" s="499" t="str">
        <f t="shared" si="279"/>
        <v/>
      </c>
      <c r="CHB2" s="499" t="str">
        <f t="shared" si="279"/>
        <v/>
      </c>
      <c r="CHC2" s="499" t="str">
        <f t="shared" si="279"/>
        <v/>
      </c>
      <c r="CHD2" s="499" t="str">
        <f t="shared" si="279"/>
        <v/>
      </c>
      <c r="CHE2" s="499" t="str">
        <f t="shared" si="279"/>
        <v/>
      </c>
      <c r="CHF2" s="499" t="str">
        <f t="shared" si="279"/>
        <v/>
      </c>
      <c r="CHG2" s="499" t="str">
        <f t="shared" si="279"/>
        <v/>
      </c>
      <c r="CHH2" s="499" t="str">
        <f t="shared" si="279"/>
        <v/>
      </c>
      <c r="CHI2" s="499" t="str">
        <f t="shared" si="279"/>
        <v/>
      </c>
      <c r="CHJ2" s="499" t="str">
        <f t="shared" si="279"/>
        <v/>
      </c>
      <c r="CHK2" s="499" t="str">
        <f t="shared" si="279"/>
        <v/>
      </c>
      <c r="CHL2" s="499" t="str">
        <f t="shared" si="279"/>
        <v/>
      </c>
      <c r="CHM2" s="499" t="str">
        <f t="shared" si="279"/>
        <v/>
      </c>
      <c r="CHN2" s="499" t="str">
        <f t="shared" si="279"/>
        <v/>
      </c>
      <c r="CHO2" s="499" t="str">
        <f t="shared" si="279"/>
        <v/>
      </c>
      <c r="CHP2" s="499" t="str">
        <f t="shared" si="279"/>
        <v/>
      </c>
      <c r="CHQ2" s="499" t="str">
        <f t="shared" si="279"/>
        <v/>
      </c>
      <c r="CHR2" s="499" t="str">
        <f t="shared" si="279"/>
        <v/>
      </c>
      <c r="CHS2" s="499" t="str">
        <f t="shared" si="279"/>
        <v/>
      </c>
      <c r="CHT2" s="499" t="str">
        <f t="shared" si="279"/>
        <v/>
      </c>
      <c r="CHU2" s="499" t="str">
        <f t="shared" si="279"/>
        <v/>
      </c>
      <c r="CHV2" s="499" t="str">
        <f t="shared" si="279"/>
        <v/>
      </c>
      <c r="CHW2" s="499" t="str">
        <f t="shared" si="279"/>
        <v/>
      </c>
      <c r="CHX2" s="499" t="str">
        <f t="shared" si="279"/>
        <v/>
      </c>
      <c r="CHY2" s="499" t="str">
        <f t="shared" si="279"/>
        <v/>
      </c>
      <c r="CHZ2" s="499" t="str">
        <f t="shared" si="279"/>
        <v/>
      </c>
      <c r="CIA2" s="499" t="str">
        <f t="shared" si="279"/>
        <v/>
      </c>
      <c r="CIB2" s="499" t="str">
        <f t="shared" si="279"/>
        <v/>
      </c>
      <c r="CIC2" s="499" t="str">
        <f t="shared" si="279"/>
        <v/>
      </c>
      <c r="CID2" s="499" t="str">
        <f t="shared" si="279"/>
        <v/>
      </c>
      <c r="CIE2" s="499" t="str">
        <f t="shared" si="279"/>
        <v/>
      </c>
      <c r="CIF2" s="499" t="str">
        <f t="shared" si="279"/>
        <v/>
      </c>
      <c r="CIG2" s="499" t="str">
        <f t="shared" si="279"/>
        <v/>
      </c>
      <c r="CIH2" s="499" t="str">
        <f t="shared" si="279"/>
        <v/>
      </c>
      <c r="CII2" s="499" t="str">
        <f t="shared" si="279"/>
        <v/>
      </c>
      <c r="CIJ2" s="499" t="str">
        <f t="shared" si="279"/>
        <v/>
      </c>
      <c r="CIK2" s="499" t="str">
        <f t="shared" si="279"/>
        <v/>
      </c>
      <c r="CIL2" s="499" t="str">
        <f t="shared" si="279"/>
        <v/>
      </c>
      <c r="CIM2" s="499" t="str">
        <f t="shared" ref="CIM2:CKX2" si="280">IFERROR(CIM12/CIM13,
"")</f>
        <v/>
      </c>
      <c r="CIN2" s="499" t="str">
        <f t="shared" si="280"/>
        <v/>
      </c>
      <c r="CIO2" s="499" t="str">
        <f t="shared" si="280"/>
        <v/>
      </c>
      <c r="CIP2" s="499" t="str">
        <f t="shared" si="280"/>
        <v/>
      </c>
      <c r="CIQ2" s="499" t="str">
        <f t="shared" si="280"/>
        <v/>
      </c>
      <c r="CIR2" s="499" t="str">
        <f t="shared" si="280"/>
        <v/>
      </c>
      <c r="CIS2" s="499" t="str">
        <f t="shared" si="280"/>
        <v/>
      </c>
      <c r="CIT2" s="499" t="str">
        <f t="shared" si="280"/>
        <v/>
      </c>
      <c r="CIU2" s="499" t="str">
        <f t="shared" si="280"/>
        <v/>
      </c>
      <c r="CIV2" s="499" t="str">
        <f t="shared" si="280"/>
        <v/>
      </c>
      <c r="CIW2" s="499" t="str">
        <f t="shared" si="280"/>
        <v/>
      </c>
      <c r="CIX2" s="499" t="str">
        <f t="shared" si="280"/>
        <v/>
      </c>
      <c r="CIY2" s="499" t="str">
        <f t="shared" si="280"/>
        <v/>
      </c>
      <c r="CIZ2" s="499" t="str">
        <f t="shared" si="280"/>
        <v/>
      </c>
      <c r="CJA2" s="499" t="str">
        <f t="shared" si="280"/>
        <v/>
      </c>
      <c r="CJB2" s="499" t="str">
        <f t="shared" si="280"/>
        <v/>
      </c>
      <c r="CJC2" s="499" t="str">
        <f t="shared" si="280"/>
        <v/>
      </c>
      <c r="CJD2" s="499" t="str">
        <f t="shared" si="280"/>
        <v/>
      </c>
      <c r="CJE2" s="499" t="str">
        <f t="shared" si="280"/>
        <v/>
      </c>
      <c r="CJF2" s="499" t="str">
        <f t="shared" si="280"/>
        <v/>
      </c>
      <c r="CJG2" s="499" t="str">
        <f t="shared" si="280"/>
        <v/>
      </c>
      <c r="CJH2" s="499" t="str">
        <f t="shared" si="280"/>
        <v/>
      </c>
      <c r="CJI2" s="499" t="str">
        <f t="shared" si="280"/>
        <v/>
      </c>
      <c r="CJJ2" s="499" t="str">
        <f t="shared" si="280"/>
        <v/>
      </c>
      <c r="CJK2" s="499" t="str">
        <f t="shared" si="280"/>
        <v/>
      </c>
      <c r="CJL2" s="499" t="str">
        <f t="shared" si="280"/>
        <v/>
      </c>
      <c r="CJM2" s="499" t="str">
        <f t="shared" si="280"/>
        <v/>
      </c>
      <c r="CJN2" s="499" t="str">
        <f t="shared" si="280"/>
        <v/>
      </c>
      <c r="CJO2" s="499" t="str">
        <f t="shared" si="280"/>
        <v/>
      </c>
      <c r="CJP2" s="499" t="str">
        <f t="shared" si="280"/>
        <v/>
      </c>
      <c r="CJQ2" s="499" t="str">
        <f t="shared" si="280"/>
        <v/>
      </c>
      <c r="CJR2" s="499" t="str">
        <f t="shared" si="280"/>
        <v/>
      </c>
      <c r="CJS2" s="499" t="str">
        <f t="shared" si="280"/>
        <v/>
      </c>
      <c r="CJT2" s="499" t="str">
        <f t="shared" si="280"/>
        <v/>
      </c>
      <c r="CJU2" s="499" t="str">
        <f t="shared" si="280"/>
        <v/>
      </c>
      <c r="CJV2" s="499" t="str">
        <f t="shared" si="280"/>
        <v/>
      </c>
      <c r="CJW2" s="499" t="str">
        <f t="shared" si="280"/>
        <v/>
      </c>
      <c r="CJX2" s="499" t="str">
        <f t="shared" si="280"/>
        <v/>
      </c>
      <c r="CJY2" s="499" t="str">
        <f t="shared" si="280"/>
        <v/>
      </c>
      <c r="CJZ2" s="499" t="str">
        <f t="shared" si="280"/>
        <v/>
      </c>
      <c r="CKA2" s="499" t="str">
        <f t="shared" si="280"/>
        <v/>
      </c>
      <c r="CKB2" s="499" t="str">
        <f t="shared" si="280"/>
        <v/>
      </c>
      <c r="CKC2" s="499" t="str">
        <f t="shared" si="280"/>
        <v/>
      </c>
      <c r="CKD2" s="499" t="str">
        <f t="shared" si="280"/>
        <v/>
      </c>
      <c r="CKE2" s="499" t="str">
        <f t="shared" si="280"/>
        <v/>
      </c>
      <c r="CKF2" s="499" t="str">
        <f t="shared" si="280"/>
        <v/>
      </c>
      <c r="CKG2" s="499" t="str">
        <f t="shared" si="280"/>
        <v/>
      </c>
      <c r="CKH2" s="499" t="str">
        <f t="shared" si="280"/>
        <v/>
      </c>
      <c r="CKI2" s="499" t="str">
        <f t="shared" si="280"/>
        <v/>
      </c>
      <c r="CKJ2" s="499" t="str">
        <f t="shared" si="280"/>
        <v/>
      </c>
      <c r="CKK2" s="499" t="str">
        <f t="shared" si="280"/>
        <v/>
      </c>
      <c r="CKL2" s="499" t="str">
        <f t="shared" si="280"/>
        <v/>
      </c>
      <c r="CKM2" s="499" t="str">
        <f t="shared" si="280"/>
        <v/>
      </c>
      <c r="CKN2" s="499" t="str">
        <f t="shared" si="280"/>
        <v/>
      </c>
      <c r="CKO2" s="499" t="str">
        <f t="shared" si="280"/>
        <v/>
      </c>
      <c r="CKP2" s="499" t="str">
        <f t="shared" si="280"/>
        <v/>
      </c>
      <c r="CKQ2" s="499" t="str">
        <f t="shared" si="280"/>
        <v/>
      </c>
      <c r="CKR2" s="499" t="str">
        <f t="shared" si="280"/>
        <v/>
      </c>
      <c r="CKS2" s="499" t="str">
        <f t="shared" si="280"/>
        <v/>
      </c>
      <c r="CKT2" s="499" t="str">
        <f t="shared" si="280"/>
        <v/>
      </c>
      <c r="CKU2" s="499" t="str">
        <f t="shared" si="280"/>
        <v/>
      </c>
      <c r="CKV2" s="499" t="str">
        <f t="shared" si="280"/>
        <v/>
      </c>
      <c r="CKW2" s="499" t="str">
        <f t="shared" si="280"/>
        <v/>
      </c>
      <c r="CKX2" s="499" t="str">
        <f t="shared" si="280"/>
        <v/>
      </c>
      <c r="CKY2" s="499" t="str">
        <f t="shared" ref="CKY2:CNJ2" si="281">IFERROR(CKY12/CKY13,
"")</f>
        <v/>
      </c>
      <c r="CKZ2" s="499" t="str">
        <f t="shared" si="281"/>
        <v/>
      </c>
      <c r="CLA2" s="499" t="str">
        <f t="shared" si="281"/>
        <v/>
      </c>
      <c r="CLB2" s="499" t="str">
        <f t="shared" si="281"/>
        <v/>
      </c>
      <c r="CLC2" s="499" t="str">
        <f t="shared" si="281"/>
        <v/>
      </c>
      <c r="CLD2" s="499" t="str">
        <f t="shared" si="281"/>
        <v/>
      </c>
      <c r="CLE2" s="499" t="str">
        <f t="shared" si="281"/>
        <v/>
      </c>
      <c r="CLF2" s="499" t="str">
        <f t="shared" si="281"/>
        <v/>
      </c>
      <c r="CLG2" s="499" t="str">
        <f t="shared" si="281"/>
        <v/>
      </c>
      <c r="CLH2" s="499" t="str">
        <f t="shared" si="281"/>
        <v/>
      </c>
      <c r="CLI2" s="499" t="str">
        <f t="shared" si="281"/>
        <v/>
      </c>
      <c r="CLJ2" s="499" t="str">
        <f t="shared" si="281"/>
        <v/>
      </c>
      <c r="CLK2" s="499" t="str">
        <f t="shared" si="281"/>
        <v/>
      </c>
      <c r="CLL2" s="499" t="str">
        <f t="shared" si="281"/>
        <v/>
      </c>
      <c r="CLM2" s="499" t="str">
        <f t="shared" si="281"/>
        <v/>
      </c>
      <c r="CLN2" s="499" t="str">
        <f t="shared" si="281"/>
        <v/>
      </c>
      <c r="CLO2" s="499" t="str">
        <f t="shared" si="281"/>
        <v/>
      </c>
      <c r="CLP2" s="499" t="str">
        <f t="shared" si="281"/>
        <v/>
      </c>
      <c r="CLQ2" s="499" t="str">
        <f t="shared" si="281"/>
        <v/>
      </c>
      <c r="CLR2" s="499" t="str">
        <f t="shared" si="281"/>
        <v/>
      </c>
      <c r="CLS2" s="499" t="str">
        <f t="shared" si="281"/>
        <v/>
      </c>
      <c r="CLT2" s="499" t="str">
        <f t="shared" si="281"/>
        <v/>
      </c>
      <c r="CLU2" s="499" t="str">
        <f t="shared" si="281"/>
        <v/>
      </c>
      <c r="CLV2" s="499" t="str">
        <f t="shared" si="281"/>
        <v/>
      </c>
      <c r="CLW2" s="499" t="str">
        <f t="shared" si="281"/>
        <v/>
      </c>
      <c r="CLX2" s="499" t="str">
        <f t="shared" si="281"/>
        <v/>
      </c>
      <c r="CLY2" s="499" t="str">
        <f t="shared" si="281"/>
        <v/>
      </c>
      <c r="CLZ2" s="499" t="str">
        <f t="shared" si="281"/>
        <v/>
      </c>
      <c r="CMA2" s="499" t="str">
        <f t="shared" si="281"/>
        <v/>
      </c>
      <c r="CMB2" s="499" t="str">
        <f t="shared" si="281"/>
        <v/>
      </c>
      <c r="CMC2" s="499" t="str">
        <f t="shared" si="281"/>
        <v/>
      </c>
      <c r="CMD2" s="499" t="str">
        <f t="shared" si="281"/>
        <v/>
      </c>
      <c r="CME2" s="499" t="str">
        <f t="shared" si="281"/>
        <v/>
      </c>
      <c r="CMF2" s="499" t="str">
        <f t="shared" si="281"/>
        <v/>
      </c>
      <c r="CMG2" s="499" t="str">
        <f t="shared" si="281"/>
        <v/>
      </c>
      <c r="CMH2" s="499" t="str">
        <f t="shared" si="281"/>
        <v/>
      </c>
      <c r="CMI2" s="499" t="str">
        <f t="shared" si="281"/>
        <v/>
      </c>
      <c r="CMJ2" s="499" t="str">
        <f t="shared" si="281"/>
        <v/>
      </c>
      <c r="CMK2" s="499" t="str">
        <f t="shared" si="281"/>
        <v/>
      </c>
      <c r="CML2" s="499" t="str">
        <f t="shared" si="281"/>
        <v/>
      </c>
      <c r="CMM2" s="499" t="str">
        <f t="shared" si="281"/>
        <v/>
      </c>
      <c r="CMN2" s="499" t="str">
        <f t="shared" si="281"/>
        <v/>
      </c>
      <c r="CMO2" s="499" t="str">
        <f t="shared" si="281"/>
        <v/>
      </c>
      <c r="CMP2" s="499" t="str">
        <f t="shared" si="281"/>
        <v/>
      </c>
      <c r="CMQ2" s="499" t="str">
        <f t="shared" si="281"/>
        <v/>
      </c>
      <c r="CMR2" s="499" t="str">
        <f t="shared" si="281"/>
        <v/>
      </c>
      <c r="CMS2" s="499" t="str">
        <f t="shared" si="281"/>
        <v/>
      </c>
      <c r="CMT2" s="499" t="str">
        <f t="shared" si="281"/>
        <v/>
      </c>
      <c r="CMU2" s="499" t="str">
        <f t="shared" si="281"/>
        <v/>
      </c>
      <c r="CMV2" s="499" t="str">
        <f t="shared" si="281"/>
        <v/>
      </c>
      <c r="CMW2" s="499" t="str">
        <f t="shared" si="281"/>
        <v/>
      </c>
      <c r="CMX2" s="499" t="str">
        <f t="shared" si="281"/>
        <v/>
      </c>
      <c r="CMY2" s="499" t="str">
        <f t="shared" si="281"/>
        <v/>
      </c>
      <c r="CMZ2" s="499" t="str">
        <f t="shared" si="281"/>
        <v/>
      </c>
      <c r="CNA2" s="499" t="str">
        <f t="shared" si="281"/>
        <v/>
      </c>
      <c r="CNB2" s="499" t="str">
        <f t="shared" si="281"/>
        <v/>
      </c>
      <c r="CNC2" s="499" t="str">
        <f t="shared" si="281"/>
        <v/>
      </c>
      <c r="CND2" s="499" t="str">
        <f t="shared" si="281"/>
        <v/>
      </c>
      <c r="CNE2" s="499" t="str">
        <f t="shared" si="281"/>
        <v/>
      </c>
      <c r="CNF2" s="499" t="str">
        <f t="shared" si="281"/>
        <v/>
      </c>
      <c r="CNG2" s="499" t="str">
        <f t="shared" si="281"/>
        <v/>
      </c>
      <c r="CNH2" s="499" t="str">
        <f t="shared" si="281"/>
        <v/>
      </c>
      <c r="CNI2" s="499" t="str">
        <f t="shared" si="281"/>
        <v/>
      </c>
      <c r="CNJ2" s="499" t="str">
        <f t="shared" si="281"/>
        <v/>
      </c>
      <c r="CNK2" s="499" t="str">
        <f t="shared" ref="CNK2:CPV2" si="282">IFERROR(CNK12/CNK13,
"")</f>
        <v/>
      </c>
      <c r="CNL2" s="499" t="str">
        <f t="shared" si="282"/>
        <v/>
      </c>
      <c r="CNM2" s="499" t="str">
        <f t="shared" si="282"/>
        <v/>
      </c>
      <c r="CNN2" s="499" t="str">
        <f t="shared" si="282"/>
        <v/>
      </c>
      <c r="CNO2" s="499" t="str">
        <f t="shared" si="282"/>
        <v/>
      </c>
      <c r="CNP2" s="499" t="str">
        <f t="shared" si="282"/>
        <v/>
      </c>
      <c r="CNQ2" s="499" t="str">
        <f t="shared" si="282"/>
        <v/>
      </c>
      <c r="CNR2" s="499" t="str">
        <f t="shared" si="282"/>
        <v/>
      </c>
      <c r="CNS2" s="499" t="str">
        <f t="shared" si="282"/>
        <v/>
      </c>
      <c r="CNT2" s="499" t="str">
        <f t="shared" si="282"/>
        <v/>
      </c>
      <c r="CNU2" s="499" t="str">
        <f t="shared" si="282"/>
        <v/>
      </c>
      <c r="CNV2" s="499" t="str">
        <f t="shared" si="282"/>
        <v/>
      </c>
      <c r="CNW2" s="499" t="str">
        <f t="shared" si="282"/>
        <v/>
      </c>
      <c r="CNX2" s="499" t="str">
        <f t="shared" si="282"/>
        <v/>
      </c>
      <c r="CNY2" s="499" t="str">
        <f t="shared" si="282"/>
        <v/>
      </c>
      <c r="CNZ2" s="499" t="str">
        <f t="shared" si="282"/>
        <v/>
      </c>
      <c r="COA2" s="499" t="str">
        <f t="shared" si="282"/>
        <v/>
      </c>
      <c r="COB2" s="499" t="str">
        <f t="shared" si="282"/>
        <v/>
      </c>
      <c r="COC2" s="499" t="str">
        <f t="shared" si="282"/>
        <v/>
      </c>
      <c r="COD2" s="499" t="str">
        <f t="shared" si="282"/>
        <v/>
      </c>
      <c r="COE2" s="499" t="str">
        <f t="shared" si="282"/>
        <v/>
      </c>
      <c r="COF2" s="499" t="str">
        <f t="shared" si="282"/>
        <v/>
      </c>
      <c r="COG2" s="499" t="str">
        <f t="shared" si="282"/>
        <v/>
      </c>
      <c r="COH2" s="499" t="str">
        <f t="shared" si="282"/>
        <v/>
      </c>
      <c r="COI2" s="499" t="str">
        <f t="shared" si="282"/>
        <v/>
      </c>
      <c r="COJ2" s="499" t="str">
        <f t="shared" si="282"/>
        <v/>
      </c>
      <c r="COK2" s="499" t="str">
        <f t="shared" si="282"/>
        <v/>
      </c>
      <c r="COL2" s="499" t="str">
        <f t="shared" si="282"/>
        <v/>
      </c>
      <c r="COM2" s="499" t="str">
        <f t="shared" si="282"/>
        <v/>
      </c>
      <c r="CON2" s="499" t="str">
        <f t="shared" si="282"/>
        <v/>
      </c>
      <c r="COO2" s="499" t="str">
        <f t="shared" si="282"/>
        <v/>
      </c>
      <c r="COP2" s="499" t="str">
        <f t="shared" si="282"/>
        <v/>
      </c>
      <c r="COQ2" s="499" t="str">
        <f t="shared" si="282"/>
        <v/>
      </c>
      <c r="COR2" s="499" t="str">
        <f t="shared" si="282"/>
        <v/>
      </c>
      <c r="COS2" s="499" t="str">
        <f t="shared" si="282"/>
        <v/>
      </c>
      <c r="COT2" s="499" t="str">
        <f t="shared" si="282"/>
        <v/>
      </c>
      <c r="COU2" s="499" t="str">
        <f t="shared" si="282"/>
        <v/>
      </c>
      <c r="COV2" s="499" t="str">
        <f t="shared" si="282"/>
        <v/>
      </c>
      <c r="COW2" s="499" t="str">
        <f t="shared" si="282"/>
        <v/>
      </c>
      <c r="COX2" s="499" t="str">
        <f t="shared" si="282"/>
        <v/>
      </c>
      <c r="COY2" s="499" t="str">
        <f t="shared" si="282"/>
        <v/>
      </c>
      <c r="COZ2" s="499" t="str">
        <f t="shared" si="282"/>
        <v/>
      </c>
      <c r="CPA2" s="499" t="str">
        <f t="shared" si="282"/>
        <v/>
      </c>
      <c r="CPB2" s="499" t="str">
        <f t="shared" si="282"/>
        <v/>
      </c>
      <c r="CPC2" s="499" t="str">
        <f t="shared" si="282"/>
        <v/>
      </c>
      <c r="CPD2" s="499" t="str">
        <f t="shared" si="282"/>
        <v/>
      </c>
      <c r="CPE2" s="499" t="str">
        <f t="shared" si="282"/>
        <v/>
      </c>
      <c r="CPF2" s="499" t="str">
        <f t="shared" si="282"/>
        <v/>
      </c>
      <c r="CPG2" s="499" t="str">
        <f t="shared" si="282"/>
        <v/>
      </c>
      <c r="CPH2" s="499" t="str">
        <f t="shared" si="282"/>
        <v/>
      </c>
      <c r="CPI2" s="499" t="str">
        <f t="shared" si="282"/>
        <v/>
      </c>
      <c r="CPJ2" s="499" t="str">
        <f t="shared" si="282"/>
        <v/>
      </c>
      <c r="CPK2" s="499" t="str">
        <f t="shared" si="282"/>
        <v/>
      </c>
      <c r="CPL2" s="499" t="str">
        <f t="shared" si="282"/>
        <v/>
      </c>
      <c r="CPM2" s="499" t="str">
        <f t="shared" si="282"/>
        <v/>
      </c>
      <c r="CPN2" s="499" t="str">
        <f t="shared" si="282"/>
        <v/>
      </c>
      <c r="CPO2" s="499" t="str">
        <f t="shared" si="282"/>
        <v/>
      </c>
      <c r="CPP2" s="499" t="str">
        <f t="shared" si="282"/>
        <v/>
      </c>
      <c r="CPQ2" s="499" t="str">
        <f t="shared" si="282"/>
        <v/>
      </c>
      <c r="CPR2" s="499" t="str">
        <f t="shared" si="282"/>
        <v/>
      </c>
      <c r="CPS2" s="499" t="str">
        <f t="shared" si="282"/>
        <v/>
      </c>
      <c r="CPT2" s="499" t="str">
        <f t="shared" si="282"/>
        <v/>
      </c>
      <c r="CPU2" s="499" t="str">
        <f t="shared" si="282"/>
        <v/>
      </c>
      <c r="CPV2" s="499" t="str">
        <f t="shared" si="282"/>
        <v/>
      </c>
      <c r="CPW2" s="499" t="str">
        <f t="shared" ref="CPW2:CSH2" si="283">IFERROR(CPW12/CPW13,
"")</f>
        <v/>
      </c>
      <c r="CPX2" s="499" t="str">
        <f t="shared" si="283"/>
        <v/>
      </c>
      <c r="CPY2" s="499" t="str">
        <f t="shared" si="283"/>
        <v/>
      </c>
      <c r="CPZ2" s="499" t="str">
        <f t="shared" si="283"/>
        <v/>
      </c>
      <c r="CQA2" s="499" t="str">
        <f t="shared" si="283"/>
        <v/>
      </c>
      <c r="CQB2" s="499" t="str">
        <f t="shared" si="283"/>
        <v/>
      </c>
      <c r="CQC2" s="499" t="str">
        <f t="shared" si="283"/>
        <v/>
      </c>
      <c r="CQD2" s="499" t="str">
        <f t="shared" si="283"/>
        <v/>
      </c>
      <c r="CQE2" s="499" t="str">
        <f t="shared" si="283"/>
        <v/>
      </c>
      <c r="CQF2" s="499" t="str">
        <f t="shared" si="283"/>
        <v/>
      </c>
      <c r="CQG2" s="499" t="str">
        <f t="shared" si="283"/>
        <v/>
      </c>
      <c r="CQH2" s="499" t="str">
        <f t="shared" si="283"/>
        <v/>
      </c>
      <c r="CQI2" s="499" t="str">
        <f t="shared" si="283"/>
        <v/>
      </c>
      <c r="CQJ2" s="499" t="str">
        <f t="shared" si="283"/>
        <v/>
      </c>
      <c r="CQK2" s="499" t="str">
        <f t="shared" si="283"/>
        <v/>
      </c>
      <c r="CQL2" s="499" t="str">
        <f t="shared" si="283"/>
        <v/>
      </c>
      <c r="CQM2" s="499" t="str">
        <f t="shared" si="283"/>
        <v/>
      </c>
      <c r="CQN2" s="499" t="str">
        <f t="shared" si="283"/>
        <v/>
      </c>
      <c r="CQO2" s="499" t="str">
        <f t="shared" si="283"/>
        <v/>
      </c>
      <c r="CQP2" s="499" t="str">
        <f t="shared" si="283"/>
        <v/>
      </c>
      <c r="CQQ2" s="499" t="str">
        <f t="shared" si="283"/>
        <v/>
      </c>
      <c r="CQR2" s="499" t="str">
        <f t="shared" si="283"/>
        <v/>
      </c>
      <c r="CQS2" s="499" t="str">
        <f t="shared" si="283"/>
        <v/>
      </c>
      <c r="CQT2" s="499" t="str">
        <f t="shared" si="283"/>
        <v/>
      </c>
      <c r="CQU2" s="499" t="str">
        <f t="shared" si="283"/>
        <v/>
      </c>
      <c r="CQV2" s="499" t="str">
        <f t="shared" si="283"/>
        <v/>
      </c>
      <c r="CQW2" s="499" t="str">
        <f t="shared" si="283"/>
        <v/>
      </c>
      <c r="CQX2" s="499" t="str">
        <f t="shared" si="283"/>
        <v/>
      </c>
      <c r="CQY2" s="499" t="str">
        <f t="shared" si="283"/>
        <v/>
      </c>
      <c r="CQZ2" s="499" t="str">
        <f t="shared" si="283"/>
        <v/>
      </c>
      <c r="CRA2" s="499" t="str">
        <f t="shared" si="283"/>
        <v/>
      </c>
      <c r="CRB2" s="499" t="str">
        <f t="shared" si="283"/>
        <v/>
      </c>
      <c r="CRC2" s="499" t="str">
        <f t="shared" si="283"/>
        <v/>
      </c>
      <c r="CRD2" s="499" t="str">
        <f t="shared" si="283"/>
        <v/>
      </c>
      <c r="CRE2" s="499" t="str">
        <f t="shared" si="283"/>
        <v/>
      </c>
      <c r="CRF2" s="499" t="str">
        <f t="shared" si="283"/>
        <v/>
      </c>
      <c r="CRG2" s="499" t="str">
        <f t="shared" si="283"/>
        <v/>
      </c>
      <c r="CRH2" s="499" t="str">
        <f t="shared" si="283"/>
        <v/>
      </c>
      <c r="CRI2" s="499" t="str">
        <f t="shared" si="283"/>
        <v/>
      </c>
      <c r="CRJ2" s="499" t="str">
        <f t="shared" si="283"/>
        <v/>
      </c>
      <c r="CRK2" s="499" t="str">
        <f t="shared" si="283"/>
        <v/>
      </c>
      <c r="CRL2" s="499" t="str">
        <f t="shared" si="283"/>
        <v/>
      </c>
      <c r="CRM2" s="499" t="str">
        <f t="shared" si="283"/>
        <v/>
      </c>
      <c r="CRN2" s="499" t="str">
        <f t="shared" si="283"/>
        <v/>
      </c>
      <c r="CRO2" s="499" t="str">
        <f t="shared" si="283"/>
        <v/>
      </c>
      <c r="CRP2" s="499" t="str">
        <f t="shared" si="283"/>
        <v/>
      </c>
      <c r="CRQ2" s="499" t="str">
        <f t="shared" si="283"/>
        <v/>
      </c>
      <c r="CRR2" s="499" t="str">
        <f t="shared" si="283"/>
        <v/>
      </c>
      <c r="CRS2" s="499" t="str">
        <f t="shared" si="283"/>
        <v/>
      </c>
      <c r="CRT2" s="499" t="str">
        <f t="shared" si="283"/>
        <v/>
      </c>
      <c r="CRU2" s="499" t="str">
        <f t="shared" si="283"/>
        <v/>
      </c>
      <c r="CRV2" s="499" t="str">
        <f t="shared" si="283"/>
        <v/>
      </c>
      <c r="CRW2" s="499" t="str">
        <f t="shared" si="283"/>
        <v/>
      </c>
      <c r="CRX2" s="499" t="str">
        <f t="shared" si="283"/>
        <v/>
      </c>
      <c r="CRY2" s="499" t="str">
        <f t="shared" si="283"/>
        <v/>
      </c>
      <c r="CRZ2" s="499" t="str">
        <f t="shared" si="283"/>
        <v/>
      </c>
      <c r="CSA2" s="499" t="str">
        <f t="shared" si="283"/>
        <v/>
      </c>
      <c r="CSB2" s="499" t="str">
        <f t="shared" si="283"/>
        <v/>
      </c>
      <c r="CSC2" s="499" t="str">
        <f t="shared" si="283"/>
        <v/>
      </c>
      <c r="CSD2" s="499" t="str">
        <f t="shared" si="283"/>
        <v/>
      </c>
      <c r="CSE2" s="499" t="str">
        <f t="shared" si="283"/>
        <v/>
      </c>
      <c r="CSF2" s="499" t="str">
        <f t="shared" si="283"/>
        <v/>
      </c>
      <c r="CSG2" s="499" t="str">
        <f t="shared" si="283"/>
        <v/>
      </c>
      <c r="CSH2" s="499" t="str">
        <f t="shared" si="283"/>
        <v/>
      </c>
      <c r="CSI2" s="499" t="str">
        <f t="shared" ref="CSI2:CUT2" si="284">IFERROR(CSI12/CSI13,
"")</f>
        <v/>
      </c>
      <c r="CSJ2" s="499" t="str">
        <f t="shared" si="284"/>
        <v/>
      </c>
      <c r="CSK2" s="499" t="str">
        <f t="shared" si="284"/>
        <v/>
      </c>
      <c r="CSL2" s="499" t="str">
        <f t="shared" si="284"/>
        <v/>
      </c>
      <c r="CSM2" s="499" t="str">
        <f t="shared" si="284"/>
        <v/>
      </c>
      <c r="CSN2" s="499" t="str">
        <f t="shared" si="284"/>
        <v/>
      </c>
      <c r="CSO2" s="499" t="str">
        <f t="shared" si="284"/>
        <v/>
      </c>
      <c r="CSP2" s="499" t="str">
        <f t="shared" si="284"/>
        <v/>
      </c>
      <c r="CSQ2" s="499" t="str">
        <f t="shared" si="284"/>
        <v/>
      </c>
      <c r="CSR2" s="499" t="str">
        <f t="shared" si="284"/>
        <v/>
      </c>
      <c r="CSS2" s="499" t="str">
        <f t="shared" si="284"/>
        <v/>
      </c>
      <c r="CST2" s="499" t="str">
        <f t="shared" si="284"/>
        <v/>
      </c>
      <c r="CSU2" s="499" t="str">
        <f t="shared" si="284"/>
        <v/>
      </c>
      <c r="CSV2" s="499" t="str">
        <f t="shared" si="284"/>
        <v/>
      </c>
      <c r="CSW2" s="499" t="str">
        <f t="shared" si="284"/>
        <v/>
      </c>
      <c r="CSX2" s="499" t="str">
        <f t="shared" si="284"/>
        <v/>
      </c>
      <c r="CSY2" s="499" t="str">
        <f t="shared" si="284"/>
        <v/>
      </c>
      <c r="CSZ2" s="499" t="str">
        <f t="shared" si="284"/>
        <v/>
      </c>
      <c r="CTA2" s="499" t="str">
        <f t="shared" si="284"/>
        <v/>
      </c>
      <c r="CTB2" s="499" t="str">
        <f t="shared" si="284"/>
        <v/>
      </c>
      <c r="CTC2" s="499" t="str">
        <f t="shared" si="284"/>
        <v/>
      </c>
      <c r="CTD2" s="499" t="str">
        <f t="shared" si="284"/>
        <v/>
      </c>
      <c r="CTE2" s="499" t="str">
        <f t="shared" si="284"/>
        <v/>
      </c>
      <c r="CTF2" s="499" t="str">
        <f t="shared" si="284"/>
        <v/>
      </c>
      <c r="CTG2" s="499" t="str">
        <f t="shared" si="284"/>
        <v/>
      </c>
      <c r="CTH2" s="499" t="str">
        <f t="shared" si="284"/>
        <v/>
      </c>
      <c r="CTI2" s="499" t="str">
        <f t="shared" si="284"/>
        <v/>
      </c>
      <c r="CTJ2" s="499" t="str">
        <f t="shared" si="284"/>
        <v/>
      </c>
      <c r="CTK2" s="499" t="str">
        <f t="shared" si="284"/>
        <v/>
      </c>
      <c r="CTL2" s="499" t="str">
        <f t="shared" si="284"/>
        <v/>
      </c>
      <c r="CTM2" s="499" t="str">
        <f t="shared" si="284"/>
        <v/>
      </c>
      <c r="CTN2" s="499" t="str">
        <f t="shared" si="284"/>
        <v/>
      </c>
      <c r="CTO2" s="499" t="str">
        <f t="shared" si="284"/>
        <v/>
      </c>
      <c r="CTP2" s="499" t="str">
        <f t="shared" si="284"/>
        <v/>
      </c>
      <c r="CTQ2" s="499" t="str">
        <f t="shared" si="284"/>
        <v/>
      </c>
      <c r="CTR2" s="499" t="str">
        <f t="shared" si="284"/>
        <v/>
      </c>
      <c r="CTS2" s="499" t="str">
        <f t="shared" si="284"/>
        <v/>
      </c>
      <c r="CTT2" s="499" t="str">
        <f t="shared" si="284"/>
        <v/>
      </c>
      <c r="CTU2" s="499" t="str">
        <f t="shared" si="284"/>
        <v/>
      </c>
      <c r="CTV2" s="499" t="str">
        <f t="shared" si="284"/>
        <v/>
      </c>
      <c r="CTW2" s="499" t="str">
        <f t="shared" si="284"/>
        <v/>
      </c>
      <c r="CTX2" s="499" t="str">
        <f t="shared" si="284"/>
        <v/>
      </c>
      <c r="CTY2" s="499" t="str">
        <f t="shared" si="284"/>
        <v/>
      </c>
      <c r="CTZ2" s="499" t="str">
        <f t="shared" si="284"/>
        <v/>
      </c>
      <c r="CUA2" s="499" t="str">
        <f t="shared" si="284"/>
        <v/>
      </c>
      <c r="CUB2" s="499" t="str">
        <f t="shared" si="284"/>
        <v/>
      </c>
      <c r="CUC2" s="499" t="str">
        <f t="shared" si="284"/>
        <v/>
      </c>
      <c r="CUD2" s="499" t="str">
        <f t="shared" si="284"/>
        <v/>
      </c>
      <c r="CUE2" s="499" t="str">
        <f t="shared" si="284"/>
        <v/>
      </c>
      <c r="CUF2" s="499" t="str">
        <f t="shared" si="284"/>
        <v/>
      </c>
      <c r="CUG2" s="499" t="str">
        <f t="shared" si="284"/>
        <v/>
      </c>
      <c r="CUH2" s="499" t="str">
        <f t="shared" si="284"/>
        <v/>
      </c>
      <c r="CUI2" s="499" t="str">
        <f t="shared" si="284"/>
        <v/>
      </c>
      <c r="CUJ2" s="499" t="str">
        <f t="shared" si="284"/>
        <v/>
      </c>
      <c r="CUK2" s="499" t="str">
        <f t="shared" si="284"/>
        <v/>
      </c>
      <c r="CUL2" s="499" t="str">
        <f t="shared" si="284"/>
        <v/>
      </c>
      <c r="CUM2" s="499" t="str">
        <f t="shared" si="284"/>
        <v/>
      </c>
      <c r="CUN2" s="499" t="str">
        <f t="shared" si="284"/>
        <v/>
      </c>
      <c r="CUO2" s="499" t="str">
        <f t="shared" si="284"/>
        <v/>
      </c>
      <c r="CUP2" s="499" t="str">
        <f t="shared" si="284"/>
        <v/>
      </c>
      <c r="CUQ2" s="499" t="str">
        <f t="shared" si="284"/>
        <v/>
      </c>
      <c r="CUR2" s="499" t="str">
        <f t="shared" si="284"/>
        <v/>
      </c>
      <c r="CUS2" s="499" t="str">
        <f t="shared" si="284"/>
        <v/>
      </c>
      <c r="CUT2" s="499" t="str">
        <f t="shared" si="284"/>
        <v/>
      </c>
      <c r="CUU2" s="499" t="str">
        <f t="shared" ref="CUU2:CXF2" si="285">IFERROR(CUU12/CUU13,
"")</f>
        <v/>
      </c>
      <c r="CUV2" s="499" t="str">
        <f t="shared" si="285"/>
        <v/>
      </c>
      <c r="CUW2" s="499" t="str">
        <f t="shared" si="285"/>
        <v/>
      </c>
      <c r="CUX2" s="499" t="str">
        <f t="shared" si="285"/>
        <v/>
      </c>
      <c r="CUY2" s="499" t="str">
        <f t="shared" si="285"/>
        <v/>
      </c>
      <c r="CUZ2" s="499" t="str">
        <f t="shared" si="285"/>
        <v/>
      </c>
      <c r="CVA2" s="499" t="str">
        <f t="shared" si="285"/>
        <v/>
      </c>
      <c r="CVB2" s="499" t="str">
        <f t="shared" si="285"/>
        <v/>
      </c>
      <c r="CVC2" s="499" t="str">
        <f t="shared" si="285"/>
        <v/>
      </c>
      <c r="CVD2" s="499" t="str">
        <f t="shared" si="285"/>
        <v/>
      </c>
      <c r="CVE2" s="499" t="str">
        <f t="shared" si="285"/>
        <v/>
      </c>
      <c r="CVF2" s="499" t="str">
        <f t="shared" si="285"/>
        <v/>
      </c>
      <c r="CVG2" s="499" t="str">
        <f t="shared" si="285"/>
        <v/>
      </c>
      <c r="CVH2" s="499" t="str">
        <f t="shared" si="285"/>
        <v/>
      </c>
      <c r="CVI2" s="499" t="str">
        <f t="shared" si="285"/>
        <v/>
      </c>
      <c r="CVJ2" s="499" t="str">
        <f t="shared" si="285"/>
        <v/>
      </c>
      <c r="CVK2" s="499" t="str">
        <f t="shared" si="285"/>
        <v/>
      </c>
      <c r="CVL2" s="499" t="str">
        <f t="shared" si="285"/>
        <v/>
      </c>
      <c r="CVM2" s="499" t="str">
        <f t="shared" si="285"/>
        <v/>
      </c>
      <c r="CVN2" s="499" t="str">
        <f t="shared" si="285"/>
        <v/>
      </c>
      <c r="CVO2" s="499" t="str">
        <f t="shared" si="285"/>
        <v/>
      </c>
      <c r="CVP2" s="499" t="str">
        <f t="shared" si="285"/>
        <v/>
      </c>
      <c r="CVQ2" s="499" t="str">
        <f t="shared" si="285"/>
        <v/>
      </c>
      <c r="CVR2" s="499" t="str">
        <f t="shared" si="285"/>
        <v/>
      </c>
      <c r="CVS2" s="499" t="str">
        <f t="shared" si="285"/>
        <v/>
      </c>
      <c r="CVT2" s="499" t="str">
        <f t="shared" si="285"/>
        <v/>
      </c>
      <c r="CVU2" s="499" t="str">
        <f t="shared" si="285"/>
        <v/>
      </c>
      <c r="CVV2" s="499" t="str">
        <f t="shared" si="285"/>
        <v/>
      </c>
      <c r="CVW2" s="499" t="str">
        <f t="shared" si="285"/>
        <v/>
      </c>
      <c r="CVX2" s="499" t="str">
        <f t="shared" si="285"/>
        <v/>
      </c>
      <c r="CVY2" s="499" t="str">
        <f t="shared" si="285"/>
        <v/>
      </c>
      <c r="CVZ2" s="499" t="str">
        <f t="shared" si="285"/>
        <v/>
      </c>
      <c r="CWA2" s="499" t="str">
        <f t="shared" si="285"/>
        <v/>
      </c>
      <c r="CWB2" s="499" t="str">
        <f t="shared" si="285"/>
        <v/>
      </c>
      <c r="CWC2" s="499" t="str">
        <f t="shared" si="285"/>
        <v/>
      </c>
      <c r="CWD2" s="499" t="str">
        <f t="shared" si="285"/>
        <v/>
      </c>
      <c r="CWE2" s="499" t="str">
        <f t="shared" si="285"/>
        <v/>
      </c>
      <c r="CWF2" s="499" t="str">
        <f t="shared" si="285"/>
        <v/>
      </c>
      <c r="CWG2" s="499" t="str">
        <f t="shared" si="285"/>
        <v/>
      </c>
      <c r="CWH2" s="499" t="str">
        <f t="shared" si="285"/>
        <v/>
      </c>
      <c r="CWI2" s="499" t="str">
        <f t="shared" si="285"/>
        <v/>
      </c>
      <c r="CWJ2" s="499" t="str">
        <f t="shared" si="285"/>
        <v/>
      </c>
      <c r="CWK2" s="499" t="str">
        <f t="shared" si="285"/>
        <v/>
      </c>
      <c r="CWL2" s="499" t="str">
        <f t="shared" si="285"/>
        <v/>
      </c>
      <c r="CWM2" s="499" t="str">
        <f t="shared" si="285"/>
        <v/>
      </c>
      <c r="CWN2" s="499" t="str">
        <f t="shared" si="285"/>
        <v/>
      </c>
      <c r="CWO2" s="499" t="str">
        <f t="shared" si="285"/>
        <v/>
      </c>
      <c r="CWP2" s="499" t="str">
        <f t="shared" si="285"/>
        <v/>
      </c>
      <c r="CWQ2" s="499" t="str">
        <f t="shared" si="285"/>
        <v/>
      </c>
      <c r="CWR2" s="499" t="str">
        <f t="shared" si="285"/>
        <v/>
      </c>
      <c r="CWS2" s="499" t="str">
        <f t="shared" si="285"/>
        <v/>
      </c>
      <c r="CWT2" s="499" t="str">
        <f t="shared" si="285"/>
        <v/>
      </c>
      <c r="CWU2" s="499" t="str">
        <f t="shared" si="285"/>
        <v/>
      </c>
      <c r="CWV2" s="499" t="str">
        <f t="shared" si="285"/>
        <v/>
      </c>
      <c r="CWW2" s="499" t="str">
        <f t="shared" si="285"/>
        <v/>
      </c>
      <c r="CWX2" s="499" t="str">
        <f t="shared" si="285"/>
        <v/>
      </c>
      <c r="CWY2" s="499" t="str">
        <f t="shared" si="285"/>
        <v/>
      </c>
      <c r="CWZ2" s="499" t="str">
        <f t="shared" si="285"/>
        <v/>
      </c>
      <c r="CXA2" s="499" t="str">
        <f t="shared" si="285"/>
        <v/>
      </c>
      <c r="CXB2" s="499" t="str">
        <f t="shared" si="285"/>
        <v/>
      </c>
      <c r="CXC2" s="499" t="str">
        <f t="shared" si="285"/>
        <v/>
      </c>
      <c r="CXD2" s="499" t="str">
        <f t="shared" si="285"/>
        <v/>
      </c>
      <c r="CXE2" s="499" t="str">
        <f t="shared" si="285"/>
        <v/>
      </c>
      <c r="CXF2" s="499" t="str">
        <f t="shared" si="285"/>
        <v/>
      </c>
      <c r="CXG2" s="499" t="str">
        <f t="shared" ref="CXG2:CZR2" si="286">IFERROR(CXG12/CXG13,
"")</f>
        <v/>
      </c>
      <c r="CXH2" s="499" t="str">
        <f t="shared" si="286"/>
        <v/>
      </c>
      <c r="CXI2" s="499" t="str">
        <f t="shared" si="286"/>
        <v/>
      </c>
      <c r="CXJ2" s="499" t="str">
        <f t="shared" si="286"/>
        <v/>
      </c>
      <c r="CXK2" s="499" t="str">
        <f t="shared" si="286"/>
        <v/>
      </c>
      <c r="CXL2" s="499" t="str">
        <f t="shared" si="286"/>
        <v/>
      </c>
      <c r="CXM2" s="499" t="str">
        <f t="shared" si="286"/>
        <v/>
      </c>
      <c r="CXN2" s="499" t="str">
        <f t="shared" si="286"/>
        <v/>
      </c>
      <c r="CXO2" s="499" t="str">
        <f t="shared" si="286"/>
        <v/>
      </c>
      <c r="CXP2" s="499" t="str">
        <f t="shared" si="286"/>
        <v/>
      </c>
      <c r="CXQ2" s="499" t="str">
        <f t="shared" si="286"/>
        <v/>
      </c>
      <c r="CXR2" s="499" t="str">
        <f t="shared" si="286"/>
        <v/>
      </c>
      <c r="CXS2" s="499" t="str">
        <f t="shared" si="286"/>
        <v/>
      </c>
      <c r="CXT2" s="499" t="str">
        <f t="shared" si="286"/>
        <v/>
      </c>
      <c r="CXU2" s="499" t="str">
        <f t="shared" si="286"/>
        <v/>
      </c>
      <c r="CXV2" s="499" t="str">
        <f t="shared" si="286"/>
        <v/>
      </c>
      <c r="CXW2" s="499" t="str">
        <f t="shared" si="286"/>
        <v/>
      </c>
      <c r="CXX2" s="499" t="str">
        <f t="shared" si="286"/>
        <v/>
      </c>
      <c r="CXY2" s="499" t="str">
        <f t="shared" si="286"/>
        <v/>
      </c>
      <c r="CXZ2" s="499" t="str">
        <f t="shared" si="286"/>
        <v/>
      </c>
      <c r="CYA2" s="499" t="str">
        <f t="shared" si="286"/>
        <v/>
      </c>
      <c r="CYB2" s="499" t="str">
        <f t="shared" si="286"/>
        <v/>
      </c>
      <c r="CYC2" s="499" t="str">
        <f t="shared" si="286"/>
        <v/>
      </c>
      <c r="CYD2" s="499" t="str">
        <f t="shared" si="286"/>
        <v/>
      </c>
      <c r="CYE2" s="499" t="str">
        <f t="shared" si="286"/>
        <v/>
      </c>
      <c r="CYF2" s="499" t="str">
        <f t="shared" si="286"/>
        <v/>
      </c>
      <c r="CYG2" s="499" t="str">
        <f t="shared" si="286"/>
        <v/>
      </c>
      <c r="CYH2" s="499" t="str">
        <f t="shared" si="286"/>
        <v/>
      </c>
      <c r="CYI2" s="499" t="str">
        <f t="shared" si="286"/>
        <v/>
      </c>
      <c r="CYJ2" s="499" t="str">
        <f t="shared" si="286"/>
        <v/>
      </c>
      <c r="CYK2" s="499" t="str">
        <f t="shared" si="286"/>
        <v/>
      </c>
      <c r="CYL2" s="499" t="str">
        <f t="shared" si="286"/>
        <v/>
      </c>
      <c r="CYM2" s="499" t="str">
        <f t="shared" si="286"/>
        <v/>
      </c>
      <c r="CYN2" s="499" t="str">
        <f t="shared" si="286"/>
        <v/>
      </c>
      <c r="CYO2" s="499" t="str">
        <f t="shared" si="286"/>
        <v/>
      </c>
      <c r="CYP2" s="499" t="str">
        <f t="shared" si="286"/>
        <v/>
      </c>
      <c r="CYQ2" s="499" t="str">
        <f t="shared" si="286"/>
        <v/>
      </c>
      <c r="CYR2" s="499" t="str">
        <f t="shared" si="286"/>
        <v/>
      </c>
      <c r="CYS2" s="499" t="str">
        <f t="shared" si="286"/>
        <v/>
      </c>
      <c r="CYT2" s="499" t="str">
        <f t="shared" si="286"/>
        <v/>
      </c>
      <c r="CYU2" s="499" t="str">
        <f t="shared" si="286"/>
        <v/>
      </c>
      <c r="CYV2" s="499" t="str">
        <f t="shared" si="286"/>
        <v/>
      </c>
      <c r="CYW2" s="499" t="str">
        <f t="shared" si="286"/>
        <v/>
      </c>
      <c r="CYX2" s="499" t="str">
        <f t="shared" si="286"/>
        <v/>
      </c>
      <c r="CYY2" s="499" t="str">
        <f t="shared" si="286"/>
        <v/>
      </c>
      <c r="CYZ2" s="499" t="str">
        <f t="shared" si="286"/>
        <v/>
      </c>
      <c r="CZA2" s="499" t="str">
        <f t="shared" si="286"/>
        <v/>
      </c>
      <c r="CZB2" s="499" t="str">
        <f t="shared" si="286"/>
        <v/>
      </c>
      <c r="CZC2" s="499" t="str">
        <f t="shared" si="286"/>
        <v/>
      </c>
      <c r="CZD2" s="499" t="str">
        <f t="shared" si="286"/>
        <v/>
      </c>
      <c r="CZE2" s="499" t="str">
        <f t="shared" si="286"/>
        <v/>
      </c>
      <c r="CZF2" s="499" t="str">
        <f t="shared" si="286"/>
        <v/>
      </c>
      <c r="CZG2" s="499" t="str">
        <f t="shared" si="286"/>
        <v/>
      </c>
      <c r="CZH2" s="499" t="str">
        <f t="shared" si="286"/>
        <v/>
      </c>
      <c r="CZI2" s="499" t="str">
        <f t="shared" si="286"/>
        <v/>
      </c>
      <c r="CZJ2" s="499" t="str">
        <f t="shared" si="286"/>
        <v/>
      </c>
      <c r="CZK2" s="499" t="str">
        <f t="shared" si="286"/>
        <v/>
      </c>
      <c r="CZL2" s="499" t="str">
        <f t="shared" si="286"/>
        <v/>
      </c>
      <c r="CZM2" s="499" t="str">
        <f t="shared" si="286"/>
        <v/>
      </c>
      <c r="CZN2" s="499" t="str">
        <f t="shared" si="286"/>
        <v/>
      </c>
      <c r="CZO2" s="499" t="str">
        <f t="shared" si="286"/>
        <v/>
      </c>
      <c r="CZP2" s="499" t="str">
        <f t="shared" si="286"/>
        <v/>
      </c>
      <c r="CZQ2" s="499" t="str">
        <f t="shared" si="286"/>
        <v/>
      </c>
      <c r="CZR2" s="499" t="str">
        <f t="shared" si="286"/>
        <v/>
      </c>
      <c r="CZS2" s="499" t="str">
        <f t="shared" ref="CZS2:DCD2" si="287">IFERROR(CZS12/CZS13,
"")</f>
        <v/>
      </c>
      <c r="CZT2" s="499" t="str">
        <f t="shared" si="287"/>
        <v/>
      </c>
      <c r="CZU2" s="499" t="str">
        <f t="shared" si="287"/>
        <v/>
      </c>
      <c r="CZV2" s="499" t="str">
        <f t="shared" si="287"/>
        <v/>
      </c>
      <c r="CZW2" s="499" t="str">
        <f t="shared" si="287"/>
        <v/>
      </c>
      <c r="CZX2" s="499" t="str">
        <f t="shared" si="287"/>
        <v/>
      </c>
      <c r="CZY2" s="499" t="str">
        <f t="shared" si="287"/>
        <v/>
      </c>
      <c r="CZZ2" s="499" t="str">
        <f t="shared" si="287"/>
        <v/>
      </c>
      <c r="DAA2" s="499" t="str">
        <f t="shared" si="287"/>
        <v/>
      </c>
      <c r="DAB2" s="499" t="str">
        <f t="shared" si="287"/>
        <v/>
      </c>
      <c r="DAC2" s="499" t="str">
        <f t="shared" si="287"/>
        <v/>
      </c>
      <c r="DAD2" s="499" t="str">
        <f t="shared" si="287"/>
        <v/>
      </c>
      <c r="DAE2" s="499" t="str">
        <f t="shared" si="287"/>
        <v/>
      </c>
      <c r="DAF2" s="499" t="str">
        <f t="shared" si="287"/>
        <v/>
      </c>
      <c r="DAG2" s="499" t="str">
        <f t="shared" si="287"/>
        <v/>
      </c>
      <c r="DAH2" s="499" t="str">
        <f t="shared" si="287"/>
        <v/>
      </c>
      <c r="DAI2" s="499" t="str">
        <f t="shared" si="287"/>
        <v/>
      </c>
      <c r="DAJ2" s="499" t="str">
        <f t="shared" si="287"/>
        <v/>
      </c>
      <c r="DAK2" s="499" t="str">
        <f t="shared" si="287"/>
        <v/>
      </c>
      <c r="DAL2" s="499" t="str">
        <f t="shared" si="287"/>
        <v/>
      </c>
      <c r="DAM2" s="499" t="str">
        <f t="shared" si="287"/>
        <v/>
      </c>
      <c r="DAN2" s="499" t="str">
        <f t="shared" si="287"/>
        <v/>
      </c>
      <c r="DAO2" s="499" t="str">
        <f t="shared" si="287"/>
        <v/>
      </c>
      <c r="DAP2" s="499" t="str">
        <f t="shared" si="287"/>
        <v/>
      </c>
      <c r="DAQ2" s="499" t="str">
        <f t="shared" si="287"/>
        <v/>
      </c>
      <c r="DAR2" s="499" t="str">
        <f t="shared" si="287"/>
        <v/>
      </c>
      <c r="DAS2" s="499" t="str">
        <f t="shared" si="287"/>
        <v/>
      </c>
      <c r="DAT2" s="499" t="str">
        <f t="shared" si="287"/>
        <v/>
      </c>
      <c r="DAU2" s="499" t="str">
        <f t="shared" si="287"/>
        <v/>
      </c>
      <c r="DAV2" s="499" t="str">
        <f t="shared" si="287"/>
        <v/>
      </c>
      <c r="DAW2" s="499" t="str">
        <f t="shared" si="287"/>
        <v/>
      </c>
      <c r="DAX2" s="499" t="str">
        <f t="shared" si="287"/>
        <v/>
      </c>
      <c r="DAY2" s="499" t="str">
        <f t="shared" si="287"/>
        <v/>
      </c>
      <c r="DAZ2" s="499" t="str">
        <f t="shared" si="287"/>
        <v/>
      </c>
      <c r="DBA2" s="499" t="str">
        <f t="shared" si="287"/>
        <v/>
      </c>
      <c r="DBB2" s="499" t="str">
        <f t="shared" si="287"/>
        <v/>
      </c>
      <c r="DBC2" s="499" t="str">
        <f t="shared" si="287"/>
        <v/>
      </c>
      <c r="DBD2" s="499" t="str">
        <f t="shared" si="287"/>
        <v/>
      </c>
      <c r="DBE2" s="499" t="str">
        <f t="shared" si="287"/>
        <v/>
      </c>
      <c r="DBF2" s="499" t="str">
        <f t="shared" si="287"/>
        <v/>
      </c>
      <c r="DBG2" s="499" t="str">
        <f t="shared" si="287"/>
        <v/>
      </c>
      <c r="DBH2" s="499" t="str">
        <f t="shared" si="287"/>
        <v/>
      </c>
      <c r="DBI2" s="499" t="str">
        <f t="shared" si="287"/>
        <v/>
      </c>
      <c r="DBJ2" s="499" t="str">
        <f t="shared" si="287"/>
        <v/>
      </c>
      <c r="DBK2" s="499" t="str">
        <f t="shared" si="287"/>
        <v/>
      </c>
      <c r="DBL2" s="499" t="str">
        <f t="shared" si="287"/>
        <v/>
      </c>
      <c r="DBM2" s="499" t="str">
        <f t="shared" si="287"/>
        <v/>
      </c>
      <c r="DBN2" s="499" t="str">
        <f t="shared" si="287"/>
        <v/>
      </c>
      <c r="DBO2" s="499" t="str">
        <f t="shared" si="287"/>
        <v/>
      </c>
      <c r="DBP2" s="499" t="str">
        <f t="shared" si="287"/>
        <v/>
      </c>
      <c r="DBQ2" s="499" t="str">
        <f t="shared" si="287"/>
        <v/>
      </c>
      <c r="DBR2" s="499" t="str">
        <f t="shared" si="287"/>
        <v/>
      </c>
      <c r="DBS2" s="499" t="str">
        <f t="shared" si="287"/>
        <v/>
      </c>
      <c r="DBT2" s="499" t="str">
        <f t="shared" si="287"/>
        <v/>
      </c>
      <c r="DBU2" s="499" t="str">
        <f t="shared" si="287"/>
        <v/>
      </c>
      <c r="DBV2" s="499" t="str">
        <f t="shared" si="287"/>
        <v/>
      </c>
      <c r="DBW2" s="499" t="str">
        <f t="shared" si="287"/>
        <v/>
      </c>
      <c r="DBX2" s="499" t="str">
        <f t="shared" si="287"/>
        <v/>
      </c>
      <c r="DBY2" s="499" t="str">
        <f t="shared" si="287"/>
        <v/>
      </c>
      <c r="DBZ2" s="499" t="str">
        <f t="shared" si="287"/>
        <v/>
      </c>
      <c r="DCA2" s="499" t="str">
        <f t="shared" si="287"/>
        <v/>
      </c>
      <c r="DCB2" s="499" t="str">
        <f t="shared" si="287"/>
        <v/>
      </c>
      <c r="DCC2" s="499" t="str">
        <f t="shared" si="287"/>
        <v/>
      </c>
      <c r="DCD2" s="499" t="str">
        <f t="shared" si="287"/>
        <v/>
      </c>
      <c r="DCE2" s="499" t="str">
        <f t="shared" ref="DCE2:DEP2" si="288">IFERROR(DCE12/DCE13,
"")</f>
        <v/>
      </c>
      <c r="DCF2" s="499" t="str">
        <f t="shared" si="288"/>
        <v/>
      </c>
      <c r="DCG2" s="499" t="str">
        <f t="shared" si="288"/>
        <v/>
      </c>
      <c r="DCH2" s="499" t="str">
        <f t="shared" si="288"/>
        <v/>
      </c>
      <c r="DCI2" s="499" t="str">
        <f t="shared" si="288"/>
        <v/>
      </c>
      <c r="DCJ2" s="499" t="str">
        <f t="shared" si="288"/>
        <v/>
      </c>
      <c r="DCK2" s="499" t="str">
        <f t="shared" si="288"/>
        <v/>
      </c>
      <c r="DCL2" s="499" t="str">
        <f t="shared" si="288"/>
        <v/>
      </c>
      <c r="DCM2" s="499" t="str">
        <f t="shared" si="288"/>
        <v/>
      </c>
      <c r="DCN2" s="499" t="str">
        <f t="shared" si="288"/>
        <v/>
      </c>
      <c r="DCO2" s="499" t="str">
        <f t="shared" si="288"/>
        <v/>
      </c>
      <c r="DCP2" s="499" t="str">
        <f t="shared" si="288"/>
        <v/>
      </c>
      <c r="DCQ2" s="499" t="str">
        <f t="shared" si="288"/>
        <v/>
      </c>
      <c r="DCR2" s="499" t="str">
        <f t="shared" si="288"/>
        <v/>
      </c>
      <c r="DCS2" s="499" t="str">
        <f t="shared" si="288"/>
        <v/>
      </c>
      <c r="DCT2" s="499" t="str">
        <f t="shared" si="288"/>
        <v/>
      </c>
      <c r="DCU2" s="499" t="str">
        <f t="shared" si="288"/>
        <v/>
      </c>
      <c r="DCV2" s="499" t="str">
        <f t="shared" si="288"/>
        <v/>
      </c>
      <c r="DCW2" s="499" t="str">
        <f t="shared" si="288"/>
        <v/>
      </c>
      <c r="DCX2" s="499" t="str">
        <f t="shared" si="288"/>
        <v/>
      </c>
      <c r="DCY2" s="499" t="str">
        <f t="shared" si="288"/>
        <v/>
      </c>
      <c r="DCZ2" s="499" t="str">
        <f t="shared" si="288"/>
        <v/>
      </c>
      <c r="DDA2" s="499" t="str">
        <f t="shared" si="288"/>
        <v/>
      </c>
      <c r="DDB2" s="499" t="str">
        <f t="shared" si="288"/>
        <v/>
      </c>
      <c r="DDC2" s="499" t="str">
        <f t="shared" si="288"/>
        <v/>
      </c>
      <c r="DDD2" s="499" t="str">
        <f t="shared" si="288"/>
        <v/>
      </c>
      <c r="DDE2" s="499" t="str">
        <f t="shared" si="288"/>
        <v/>
      </c>
      <c r="DDF2" s="499" t="str">
        <f t="shared" si="288"/>
        <v/>
      </c>
      <c r="DDG2" s="499" t="str">
        <f t="shared" si="288"/>
        <v/>
      </c>
      <c r="DDH2" s="499" t="str">
        <f t="shared" si="288"/>
        <v/>
      </c>
      <c r="DDI2" s="499" t="str">
        <f t="shared" si="288"/>
        <v/>
      </c>
      <c r="DDJ2" s="499" t="str">
        <f t="shared" si="288"/>
        <v/>
      </c>
      <c r="DDK2" s="499" t="str">
        <f t="shared" si="288"/>
        <v/>
      </c>
      <c r="DDL2" s="499" t="str">
        <f t="shared" si="288"/>
        <v/>
      </c>
      <c r="DDM2" s="499" t="str">
        <f t="shared" si="288"/>
        <v/>
      </c>
      <c r="DDN2" s="499" t="str">
        <f t="shared" si="288"/>
        <v/>
      </c>
      <c r="DDO2" s="499" t="str">
        <f t="shared" si="288"/>
        <v/>
      </c>
      <c r="DDP2" s="499" t="str">
        <f t="shared" si="288"/>
        <v/>
      </c>
      <c r="DDQ2" s="499" t="str">
        <f t="shared" si="288"/>
        <v/>
      </c>
      <c r="DDR2" s="499" t="str">
        <f t="shared" si="288"/>
        <v/>
      </c>
      <c r="DDS2" s="499" t="str">
        <f t="shared" si="288"/>
        <v/>
      </c>
      <c r="DDT2" s="499" t="str">
        <f t="shared" si="288"/>
        <v/>
      </c>
      <c r="DDU2" s="499" t="str">
        <f t="shared" si="288"/>
        <v/>
      </c>
      <c r="DDV2" s="499" t="str">
        <f t="shared" si="288"/>
        <v/>
      </c>
      <c r="DDW2" s="499" t="str">
        <f t="shared" si="288"/>
        <v/>
      </c>
      <c r="DDX2" s="499" t="str">
        <f t="shared" si="288"/>
        <v/>
      </c>
      <c r="DDY2" s="499" t="str">
        <f t="shared" si="288"/>
        <v/>
      </c>
      <c r="DDZ2" s="499" t="str">
        <f t="shared" si="288"/>
        <v/>
      </c>
      <c r="DEA2" s="499" t="str">
        <f t="shared" si="288"/>
        <v/>
      </c>
      <c r="DEB2" s="499" t="str">
        <f t="shared" si="288"/>
        <v/>
      </c>
      <c r="DEC2" s="499" t="str">
        <f t="shared" si="288"/>
        <v/>
      </c>
      <c r="DED2" s="499" t="str">
        <f t="shared" si="288"/>
        <v/>
      </c>
      <c r="DEE2" s="499" t="str">
        <f t="shared" si="288"/>
        <v/>
      </c>
      <c r="DEF2" s="499" t="str">
        <f t="shared" si="288"/>
        <v/>
      </c>
      <c r="DEG2" s="499" t="str">
        <f t="shared" si="288"/>
        <v/>
      </c>
      <c r="DEH2" s="499" t="str">
        <f t="shared" si="288"/>
        <v/>
      </c>
      <c r="DEI2" s="499" t="str">
        <f t="shared" si="288"/>
        <v/>
      </c>
      <c r="DEJ2" s="499" t="str">
        <f t="shared" si="288"/>
        <v/>
      </c>
      <c r="DEK2" s="499" t="str">
        <f t="shared" si="288"/>
        <v/>
      </c>
      <c r="DEL2" s="499" t="str">
        <f t="shared" si="288"/>
        <v/>
      </c>
      <c r="DEM2" s="499" t="str">
        <f t="shared" si="288"/>
        <v/>
      </c>
      <c r="DEN2" s="499" t="str">
        <f t="shared" si="288"/>
        <v/>
      </c>
      <c r="DEO2" s="499" t="str">
        <f t="shared" si="288"/>
        <v/>
      </c>
      <c r="DEP2" s="499" t="str">
        <f t="shared" si="288"/>
        <v/>
      </c>
      <c r="DEQ2" s="499" t="str">
        <f t="shared" ref="DEQ2:DHB2" si="289">IFERROR(DEQ12/DEQ13,
"")</f>
        <v/>
      </c>
      <c r="DER2" s="499" t="str">
        <f t="shared" si="289"/>
        <v/>
      </c>
      <c r="DES2" s="499" t="str">
        <f t="shared" si="289"/>
        <v/>
      </c>
      <c r="DET2" s="499" t="str">
        <f t="shared" si="289"/>
        <v/>
      </c>
      <c r="DEU2" s="499" t="str">
        <f t="shared" si="289"/>
        <v/>
      </c>
      <c r="DEV2" s="499" t="str">
        <f t="shared" si="289"/>
        <v/>
      </c>
      <c r="DEW2" s="499" t="str">
        <f t="shared" si="289"/>
        <v/>
      </c>
      <c r="DEX2" s="499" t="str">
        <f t="shared" si="289"/>
        <v/>
      </c>
      <c r="DEY2" s="499" t="str">
        <f t="shared" si="289"/>
        <v/>
      </c>
      <c r="DEZ2" s="499" t="str">
        <f t="shared" si="289"/>
        <v/>
      </c>
      <c r="DFA2" s="499" t="str">
        <f t="shared" si="289"/>
        <v/>
      </c>
      <c r="DFB2" s="499" t="str">
        <f t="shared" si="289"/>
        <v/>
      </c>
      <c r="DFC2" s="499" t="str">
        <f t="shared" si="289"/>
        <v/>
      </c>
      <c r="DFD2" s="499" t="str">
        <f t="shared" si="289"/>
        <v/>
      </c>
      <c r="DFE2" s="499" t="str">
        <f t="shared" si="289"/>
        <v/>
      </c>
      <c r="DFF2" s="499" t="str">
        <f t="shared" si="289"/>
        <v/>
      </c>
      <c r="DFG2" s="499" t="str">
        <f t="shared" si="289"/>
        <v/>
      </c>
      <c r="DFH2" s="499" t="str">
        <f t="shared" si="289"/>
        <v/>
      </c>
      <c r="DFI2" s="499" t="str">
        <f t="shared" si="289"/>
        <v/>
      </c>
      <c r="DFJ2" s="499" t="str">
        <f t="shared" si="289"/>
        <v/>
      </c>
      <c r="DFK2" s="499" t="str">
        <f t="shared" si="289"/>
        <v/>
      </c>
      <c r="DFL2" s="499" t="str">
        <f t="shared" si="289"/>
        <v/>
      </c>
      <c r="DFM2" s="499" t="str">
        <f t="shared" si="289"/>
        <v/>
      </c>
      <c r="DFN2" s="499" t="str">
        <f t="shared" si="289"/>
        <v/>
      </c>
      <c r="DFO2" s="499" t="str">
        <f t="shared" si="289"/>
        <v/>
      </c>
      <c r="DFP2" s="499" t="str">
        <f t="shared" si="289"/>
        <v/>
      </c>
      <c r="DFQ2" s="499" t="str">
        <f t="shared" si="289"/>
        <v/>
      </c>
      <c r="DFR2" s="499" t="str">
        <f t="shared" si="289"/>
        <v/>
      </c>
      <c r="DFS2" s="499" t="str">
        <f t="shared" si="289"/>
        <v/>
      </c>
      <c r="DFT2" s="499" t="str">
        <f t="shared" si="289"/>
        <v/>
      </c>
      <c r="DFU2" s="499" t="str">
        <f t="shared" si="289"/>
        <v/>
      </c>
      <c r="DFV2" s="499" t="str">
        <f t="shared" si="289"/>
        <v/>
      </c>
      <c r="DFW2" s="499" t="str">
        <f t="shared" si="289"/>
        <v/>
      </c>
      <c r="DFX2" s="499" t="str">
        <f t="shared" si="289"/>
        <v/>
      </c>
      <c r="DFY2" s="499" t="str">
        <f t="shared" si="289"/>
        <v/>
      </c>
      <c r="DFZ2" s="499" t="str">
        <f t="shared" si="289"/>
        <v/>
      </c>
      <c r="DGA2" s="499" t="str">
        <f t="shared" si="289"/>
        <v/>
      </c>
      <c r="DGB2" s="499" t="str">
        <f t="shared" si="289"/>
        <v/>
      </c>
      <c r="DGC2" s="499" t="str">
        <f t="shared" si="289"/>
        <v/>
      </c>
      <c r="DGD2" s="499" t="str">
        <f t="shared" si="289"/>
        <v/>
      </c>
      <c r="DGE2" s="499" t="str">
        <f t="shared" si="289"/>
        <v/>
      </c>
      <c r="DGF2" s="499" t="str">
        <f t="shared" si="289"/>
        <v/>
      </c>
      <c r="DGG2" s="499" t="str">
        <f t="shared" si="289"/>
        <v/>
      </c>
      <c r="DGH2" s="499" t="str">
        <f t="shared" si="289"/>
        <v/>
      </c>
      <c r="DGI2" s="499" t="str">
        <f t="shared" si="289"/>
        <v/>
      </c>
      <c r="DGJ2" s="499" t="str">
        <f t="shared" si="289"/>
        <v/>
      </c>
      <c r="DGK2" s="499" t="str">
        <f t="shared" si="289"/>
        <v/>
      </c>
      <c r="DGL2" s="499" t="str">
        <f t="shared" si="289"/>
        <v/>
      </c>
      <c r="DGM2" s="499" t="str">
        <f t="shared" si="289"/>
        <v/>
      </c>
      <c r="DGN2" s="499" t="str">
        <f t="shared" si="289"/>
        <v/>
      </c>
      <c r="DGO2" s="499" t="str">
        <f t="shared" si="289"/>
        <v/>
      </c>
      <c r="DGP2" s="499" t="str">
        <f t="shared" si="289"/>
        <v/>
      </c>
      <c r="DGQ2" s="499" t="str">
        <f t="shared" si="289"/>
        <v/>
      </c>
      <c r="DGR2" s="499" t="str">
        <f t="shared" si="289"/>
        <v/>
      </c>
      <c r="DGS2" s="499" t="str">
        <f t="shared" si="289"/>
        <v/>
      </c>
      <c r="DGT2" s="499" t="str">
        <f t="shared" si="289"/>
        <v/>
      </c>
      <c r="DGU2" s="499" t="str">
        <f t="shared" si="289"/>
        <v/>
      </c>
      <c r="DGV2" s="499" t="str">
        <f t="shared" si="289"/>
        <v/>
      </c>
      <c r="DGW2" s="499" t="str">
        <f t="shared" si="289"/>
        <v/>
      </c>
      <c r="DGX2" s="499" t="str">
        <f t="shared" si="289"/>
        <v/>
      </c>
      <c r="DGY2" s="499" t="str">
        <f t="shared" si="289"/>
        <v/>
      </c>
      <c r="DGZ2" s="499" t="str">
        <f t="shared" si="289"/>
        <v/>
      </c>
      <c r="DHA2" s="499" t="str">
        <f t="shared" si="289"/>
        <v/>
      </c>
      <c r="DHB2" s="499" t="str">
        <f t="shared" si="289"/>
        <v/>
      </c>
      <c r="DHC2" s="499" t="str">
        <f t="shared" ref="DHC2:DJN2" si="290">IFERROR(DHC12/DHC13,
"")</f>
        <v/>
      </c>
      <c r="DHD2" s="499" t="str">
        <f t="shared" si="290"/>
        <v/>
      </c>
      <c r="DHE2" s="499" t="str">
        <f t="shared" si="290"/>
        <v/>
      </c>
      <c r="DHF2" s="499" t="str">
        <f t="shared" si="290"/>
        <v/>
      </c>
      <c r="DHG2" s="499" t="str">
        <f t="shared" si="290"/>
        <v/>
      </c>
      <c r="DHH2" s="499" t="str">
        <f t="shared" si="290"/>
        <v/>
      </c>
      <c r="DHI2" s="499" t="str">
        <f t="shared" si="290"/>
        <v/>
      </c>
      <c r="DHJ2" s="499" t="str">
        <f t="shared" si="290"/>
        <v/>
      </c>
      <c r="DHK2" s="499" t="str">
        <f t="shared" si="290"/>
        <v/>
      </c>
      <c r="DHL2" s="499" t="str">
        <f t="shared" si="290"/>
        <v/>
      </c>
      <c r="DHM2" s="499" t="str">
        <f t="shared" si="290"/>
        <v/>
      </c>
      <c r="DHN2" s="499" t="str">
        <f t="shared" si="290"/>
        <v/>
      </c>
      <c r="DHO2" s="499" t="str">
        <f t="shared" si="290"/>
        <v/>
      </c>
      <c r="DHP2" s="499" t="str">
        <f t="shared" si="290"/>
        <v/>
      </c>
      <c r="DHQ2" s="499" t="str">
        <f t="shared" si="290"/>
        <v/>
      </c>
      <c r="DHR2" s="499" t="str">
        <f t="shared" si="290"/>
        <v/>
      </c>
      <c r="DHS2" s="499" t="str">
        <f t="shared" si="290"/>
        <v/>
      </c>
      <c r="DHT2" s="499" t="str">
        <f t="shared" si="290"/>
        <v/>
      </c>
      <c r="DHU2" s="499" t="str">
        <f t="shared" si="290"/>
        <v/>
      </c>
      <c r="DHV2" s="499" t="str">
        <f t="shared" si="290"/>
        <v/>
      </c>
      <c r="DHW2" s="499" t="str">
        <f t="shared" si="290"/>
        <v/>
      </c>
      <c r="DHX2" s="499" t="str">
        <f t="shared" si="290"/>
        <v/>
      </c>
      <c r="DHY2" s="499" t="str">
        <f t="shared" si="290"/>
        <v/>
      </c>
      <c r="DHZ2" s="499" t="str">
        <f t="shared" si="290"/>
        <v/>
      </c>
      <c r="DIA2" s="499" t="str">
        <f t="shared" si="290"/>
        <v/>
      </c>
      <c r="DIB2" s="499" t="str">
        <f t="shared" si="290"/>
        <v/>
      </c>
      <c r="DIC2" s="499" t="str">
        <f t="shared" si="290"/>
        <v/>
      </c>
      <c r="DID2" s="499" t="str">
        <f t="shared" si="290"/>
        <v/>
      </c>
      <c r="DIE2" s="499" t="str">
        <f t="shared" si="290"/>
        <v/>
      </c>
      <c r="DIF2" s="499" t="str">
        <f t="shared" si="290"/>
        <v/>
      </c>
      <c r="DIG2" s="499" t="str">
        <f t="shared" si="290"/>
        <v/>
      </c>
      <c r="DIH2" s="499" t="str">
        <f t="shared" si="290"/>
        <v/>
      </c>
      <c r="DII2" s="499" t="str">
        <f t="shared" si="290"/>
        <v/>
      </c>
      <c r="DIJ2" s="499" t="str">
        <f t="shared" si="290"/>
        <v/>
      </c>
      <c r="DIK2" s="499" t="str">
        <f t="shared" si="290"/>
        <v/>
      </c>
      <c r="DIL2" s="499" t="str">
        <f t="shared" si="290"/>
        <v/>
      </c>
      <c r="DIM2" s="499" t="str">
        <f t="shared" si="290"/>
        <v/>
      </c>
      <c r="DIN2" s="499" t="str">
        <f t="shared" si="290"/>
        <v/>
      </c>
      <c r="DIO2" s="499" t="str">
        <f t="shared" si="290"/>
        <v/>
      </c>
      <c r="DIP2" s="499" t="str">
        <f t="shared" si="290"/>
        <v/>
      </c>
      <c r="DIQ2" s="499" t="str">
        <f t="shared" si="290"/>
        <v/>
      </c>
      <c r="DIR2" s="499" t="str">
        <f t="shared" si="290"/>
        <v/>
      </c>
      <c r="DIS2" s="499" t="str">
        <f t="shared" si="290"/>
        <v/>
      </c>
      <c r="DIT2" s="499" t="str">
        <f t="shared" si="290"/>
        <v/>
      </c>
      <c r="DIU2" s="499" t="str">
        <f t="shared" si="290"/>
        <v/>
      </c>
      <c r="DIV2" s="499" t="str">
        <f t="shared" si="290"/>
        <v/>
      </c>
      <c r="DIW2" s="499" t="str">
        <f t="shared" si="290"/>
        <v/>
      </c>
      <c r="DIX2" s="499" t="str">
        <f t="shared" si="290"/>
        <v/>
      </c>
      <c r="DIY2" s="499" t="str">
        <f t="shared" si="290"/>
        <v/>
      </c>
      <c r="DIZ2" s="499" t="str">
        <f t="shared" si="290"/>
        <v/>
      </c>
      <c r="DJA2" s="499" t="str">
        <f t="shared" si="290"/>
        <v/>
      </c>
      <c r="DJB2" s="499" t="str">
        <f t="shared" si="290"/>
        <v/>
      </c>
      <c r="DJC2" s="499" t="str">
        <f t="shared" si="290"/>
        <v/>
      </c>
      <c r="DJD2" s="499" t="str">
        <f t="shared" si="290"/>
        <v/>
      </c>
      <c r="DJE2" s="499" t="str">
        <f t="shared" si="290"/>
        <v/>
      </c>
      <c r="DJF2" s="499" t="str">
        <f t="shared" si="290"/>
        <v/>
      </c>
      <c r="DJG2" s="499" t="str">
        <f t="shared" si="290"/>
        <v/>
      </c>
      <c r="DJH2" s="499" t="str">
        <f t="shared" si="290"/>
        <v/>
      </c>
      <c r="DJI2" s="499" t="str">
        <f t="shared" si="290"/>
        <v/>
      </c>
      <c r="DJJ2" s="499" t="str">
        <f t="shared" si="290"/>
        <v/>
      </c>
      <c r="DJK2" s="499" t="str">
        <f t="shared" si="290"/>
        <v/>
      </c>
      <c r="DJL2" s="499" t="str">
        <f t="shared" si="290"/>
        <v/>
      </c>
      <c r="DJM2" s="499" t="str">
        <f t="shared" si="290"/>
        <v/>
      </c>
      <c r="DJN2" s="499" t="str">
        <f t="shared" si="290"/>
        <v/>
      </c>
      <c r="DJO2" s="499" t="str">
        <f t="shared" ref="DJO2:DLZ2" si="291">IFERROR(DJO12/DJO13,
"")</f>
        <v/>
      </c>
      <c r="DJP2" s="499" t="str">
        <f t="shared" si="291"/>
        <v/>
      </c>
      <c r="DJQ2" s="499" t="str">
        <f t="shared" si="291"/>
        <v/>
      </c>
      <c r="DJR2" s="499" t="str">
        <f t="shared" si="291"/>
        <v/>
      </c>
      <c r="DJS2" s="499" t="str">
        <f t="shared" si="291"/>
        <v/>
      </c>
      <c r="DJT2" s="499" t="str">
        <f t="shared" si="291"/>
        <v/>
      </c>
      <c r="DJU2" s="499" t="str">
        <f t="shared" si="291"/>
        <v/>
      </c>
      <c r="DJV2" s="499" t="str">
        <f t="shared" si="291"/>
        <v/>
      </c>
      <c r="DJW2" s="499" t="str">
        <f t="shared" si="291"/>
        <v/>
      </c>
      <c r="DJX2" s="499" t="str">
        <f t="shared" si="291"/>
        <v/>
      </c>
      <c r="DJY2" s="499" t="str">
        <f t="shared" si="291"/>
        <v/>
      </c>
      <c r="DJZ2" s="499" t="str">
        <f t="shared" si="291"/>
        <v/>
      </c>
      <c r="DKA2" s="499" t="str">
        <f t="shared" si="291"/>
        <v/>
      </c>
      <c r="DKB2" s="499" t="str">
        <f t="shared" si="291"/>
        <v/>
      </c>
      <c r="DKC2" s="499" t="str">
        <f t="shared" si="291"/>
        <v/>
      </c>
      <c r="DKD2" s="499" t="str">
        <f t="shared" si="291"/>
        <v/>
      </c>
      <c r="DKE2" s="499" t="str">
        <f t="shared" si="291"/>
        <v/>
      </c>
      <c r="DKF2" s="499" t="str">
        <f t="shared" si="291"/>
        <v/>
      </c>
      <c r="DKG2" s="499" t="str">
        <f t="shared" si="291"/>
        <v/>
      </c>
      <c r="DKH2" s="499" t="str">
        <f t="shared" si="291"/>
        <v/>
      </c>
      <c r="DKI2" s="499" t="str">
        <f t="shared" si="291"/>
        <v/>
      </c>
      <c r="DKJ2" s="499" t="str">
        <f t="shared" si="291"/>
        <v/>
      </c>
      <c r="DKK2" s="499" t="str">
        <f t="shared" si="291"/>
        <v/>
      </c>
      <c r="DKL2" s="499" t="str">
        <f t="shared" si="291"/>
        <v/>
      </c>
      <c r="DKM2" s="499" t="str">
        <f t="shared" si="291"/>
        <v/>
      </c>
      <c r="DKN2" s="499" t="str">
        <f t="shared" si="291"/>
        <v/>
      </c>
      <c r="DKO2" s="499" t="str">
        <f t="shared" si="291"/>
        <v/>
      </c>
      <c r="DKP2" s="499" t="str">
        <f t="shared" si="291"/>
        <v/>
      </c>
      <c r="DKQ2" s="499" t="str">
        <f t="shared" si="291"/>
        <v/>
      </c>
      <c r="DKR2" s="499" t="str">
        <f t="shared" si="291"/>
        <v/>
      </c>
      <c r="DKS2" s="499" t="str">
        <f t="shared" si="291"/>
        <v/>
      </c>
      <c r="DKT2" s="499" t="str">
        <f t="shared" si="291"/>
        <v/>
      </c>
      <c r="DKU2" s="499" t="str">
        <f t="shared" si="291"/>
        <v/>
      </c>
      <c r="DKV2" s="499" t="str">
        <f t="shared" si="291"/>
        <v/>
      </c>
      <c r="DKW2" s="499" t="str">
        <f t="shared" si="291"/>
        <v/>
      </c>
      <c r="DKX2" s="499" t="str">
        <f t="shared" si="291"/>
        <v/>
      </c>
      <c r="DKY2" s="499" t="str">
        <f t="shared" si="291"/>
        <v/>
      </c>
      <c r="DKZ2" s="499" t="str">
        <f t="shared" si="291"/>
        <v/>
      </c>
      <c r="DLA2" s="499" t="str">
        <f t="shared" si="291"/>
        <v/>
      </c>
      <c r="DLB2" s="499" t="str">
        <f t="shared" si="291"/>
        <v/>
      </c>
      <c r="DLC2" s="499" t="str">
        <f t="shared" si="291"/>
        <v/>
      </c>
      <c r="DLD2" s="499" t="str">
        <f t="shared" si="291"/>
        <v/>
      </c>
      <c r="DLE2" s="499" t="str">
        <f t="shared" si="291"/>
        <v/>
      </c>
      <c r="DLF2" s="499" t="str">
        <f t="shared" si="291"/>
        <v/>
      </c>
      <c r="DLG2" s="499" t="str">
        <f t="shared" si="291"/>
        <v/>
      </c>
      <c r="DLH2" s="499" t="str">
        <f t="shared" si="291"/>
        <v/>
      </c>
      <c r="DLI2" s="499" t="str">
        <f t="shared" si="291"/>
        <v/>
      </c>
      <c r="DLJ2" s="499" t="str">
        <f t="shared" si="291"/>
        <v/>
      </c>
      <c r="DLK2" s="499" t="str">
        <f t="shared" si="291"/>
        <v/>
      </c>
      <c r="DLL2" s="499" t="str">
        <f t="shared" si="291"/>
        <v/>
      </c>
      <c r="DLM2" s="499" t="str">
        <f t="shared" si="291"/>
        <v/>
      </c>
      <c r="DLN2" s="499" t="str">
        <f t="shared" si="291"/>
        <v/>
      </c>
      <c r="DLO2" s="499" t="str">
        <f t="shared" si="291"/>
        <v/>
      </c>
      <c r="DLP2" s="499" t="str">
        <f t="shared" si="291"/>
        <v/>
      </c>
      <c r="DLQ2" s="499" t="str">
        <f t="shared" si="291"/>
        <v/>
      </c>
      <c r="DLR2" s="499" t="str">
        <f t="shared" si="291"/>
        <v/>
      </c>
      <c r="DLS2" s="499" t="str">
        <f t="shared" si="291"/>
        <v/>
      </c>
      <c r="DLT2" s="499" t="str">
        <f t="shared" si="291"/>
        <v/>
      </c>
      <c r="DLU2" s="499" t="str">
        <f t="shared" si="291"/>
        <v/>
      </c>
      <c r="DLV2" s="499" t="str">
        <f t="shared" si="291"/>
        <v/>
      </c>
      <c r="DLW2" s="499" t="str">
        <f t="shared" si="291"/>
        <v/>
      </c>
      <c r="DLX2" s="499" t="str">
        <f t="shared" si="291"/>
        <v/>
      </c>
      <c r="DLY2" s="499" t="str">
        <f t="shared" si="291"/>
        <v/>
      </c>
      <c r="DLZ2" s="499" t="str">
        <f t="shared" si="291"/>
        <v/>
      </c>
      <c r="DMA2" s="499" t="str">
        <f t="shared" ref="DMA2:DOL2" si="292">IFERROR(DMA12/DMA13,
"")</f>
        <v/>
      </c>
      <c r="DMB2" s="499" t="str">
        <f t="shared" si="292"/>
        <v/>
      </c>
      <c r="DMC2" s="499" t="str">
        <f t="shared" si="292"/>
        <v/>
      </c>
      <c r="DMD2" s="499" t="str">
        <f t="shared" si="292"/>
        <v/>
      </c>
      <c r="DME2" s="499" t="str">
        <f t="shared" si="292"/>
        <v/>
      </c>
      <c r="DMF2" s="499" t="str">
        <f t="shared" si="292"/>
        <v/>
      </c>
      <c r="DMG2" s="499" t="str">
        <f t="shared" si="292"/>
        <v/>
      </c>
      <c r="DMH2" s="499" t="str">
        <f t="shared" si="292"/>
        <v/>
      </c>
      <c r="DMI2" s="499" t="str">
        <f t="shared" si="292"/>
        <v/>
      </c>
      <c r="DMJ2" s="499" t="str">
        <f t="shared" si="292"/>
        <v/>
      </c>
      <c r="DMK2" s="499" t="str">
        <f t="shared" si="292"/>
        <v/>
      </c>
      <c r="DML2" s="499" t="str">
        <f t="shared" si="292"/>
        <v/>
      </c>
      <c r="DMM2" s="499" t="str">
        <f t="shared" si="292"/>
        <v/>
      </c>
      <c r="DMN2" s="499" t="str">
        <f t="shared" si="292"/>
        <v/>
      </c>
      <c r="DMO2" s="499" t="str">
        <f t="shared" si="292"/>
        <v/>
      </c>
      <c r="DMP2" s="499" t="str">
        <f t="shared" si="292"/>
        <v/>
      </c>
      <c r="DMQ2" s="499" t="str">
        <f t="shared" si="292"/>
        <v/>
      </c>
      <c r="DMR2" s="499" t="str">
        <f t="shared" si="292"/>
        <v/>
      </c>
      <c r="DMS2" s="499" t="str">
        <f t="shared" si="292"/>
        <v/>
      </c>
      <c r="DMT2" s="499" t="str">
        <f t="shared" si="292"/>
        <v/>
      </c>
      <c r="DMU2" s="499" t="str">
        <f t="shared" si="292"/>
        <v/>
      </c>
      <c r="DMV2" s="499" t="str">
        <f t="shared" si="292"/>
        <v/>
      </c>
      <c r="DMW2" s="499" t="str">
        <f t="shared" si="292"/>
        <v/>
      </c>
      <c r="DMX2" s="499" t="str">
        <f t="shared" si="292"/>
        <v/>
      </c>
      <c r="DMY2" s="499" t="str">
        <f t="shared" si="292"/>
        <v/>
      </c>
      <c r="DMZ2" s="499" t="str">
        <f t="shared" si="292"/>
        <v/>
      </c>
      <c r="DNA2" s="499" t="str">
        <f t="shared" si="292"/>
        <v/>
      </c>
      <c r="DNB2" s="499" t="str">
        <f t="shared" si="292"/>
        <v/>
      </c>
      <c r="DNC2" s="499" t="str">
        <f t="shared" si="292"/>
        <v/>
      </c>
      <c r="DND2" s="499" t="str">
        <f t="shared" si="292"/>
        <v/>
      </c>
      <c r="DNE2" s="499" t="str">
        <f t="shared" si="292"/>
        <v/>
      </c>
      <c r="DNF2" s="499" t="str">
        <f t="shared" si="292"/>
        <v/>
      </c>
      <c r="DNG2" s="499" t="str">
        <f t="shared" si="292"/>
        <v/>
      </c>
      <c r="DNH2" s="499" t="str">
        <f t="shared" si="292"/>
        <v/>
      </c>
      <c r="DNI2" s="499" t="str">
        <f t="shared" si="292"/>
        <v/>
      </c>
      <c r="DNJ2" s="499" t="str">
        <f t="shared" si="292"/>
        <v/>
      </c>
      <c r="DNK2" s="499" t="str">
        <f t="shared" si="292"/>
        <v/>
      </c>
      <c r="DNL2" s="499" t="str">
        <f t="shared" si="292"/>
        <v/>
      </c>
      <c r="DNM2" s="499" t="str">
        <f t="shared" si="292"/>
        <v/>
      </c>
      <c r="DNN2" s="499" t="str">
        <f t="shared" si="292"/>
        <v/>
      </c>
      <c r="DNO2" s="499" t="str">
        <f t="shared" si="292"/>
        <v/>
      </c>
      <c r="DNP2" s="499" t="str">
        <f t="shared" si="292"/>
        <v/>
      </c>
      <c r="DNQ2" s="499" t="str">
        <f t="shared" si="292"/>
        <v/>
      </c>
      <c r="DNR2" s="499" t="str">
        <f t="shared" si="292"/>
        <v/>
      </c>
      <c r="DNS2" s="499" t="str">
        <f t="shared" si="292"/>
        <v/>
      </c>
      <c r="DNT2" s="499" t="str">
        <f t="shared" si="292"/>
        <v/>
      </c>
      <c r="DNU2" s="499" t="str">
        <f t="shared" si="292"/>
        <v/>
      </c>
      <c r="DNV2" s="499" t="str">
        <f t="shared" si="292"/>
        <v/>
      </c>
      <c r="DNW2" s="499" t="str">
        <f t="shared" si="292"/>
        <v/>
      </c>
      <c r="DNX2" s="499" t="str">
        <f t="shared" si="292"/>
        <v/>
      </c>
      <c r="DNY2" s="499" t="str">
        <f t="shared" si="292"/>
        <v/>
      </c>
      <c r="DNZ2" s="499" t="str">
        <f t="shared" si="292"/>
        <v/>
      </c>
      <c r="DOA2" s="499" t="str">
        <f t="shared" si="292"/>
        <v/>
      </c>
      <c r="DOB2" s="499" t="str">
        <f t="shared" si="292"/>
        <v/>
      </c>
      <c r="DOC2" s="499" t="str">
        <f t="shared" si="292"/>
        <v/>
      </c>
      <c r="DOD2" s="499" t="str">
        <f t="shared" si="292"/>
        <v/>
      </c>
      <c r="DOE2" s="499" t="str">
        <f t="shared" si="292"/>
        <v/>
      </c>
      <c r="DOF2" s="499" t="str">
        <f t="shared" si="292"/>
        <v/>
      </c>
      <c r="DOG2" s="499" t="str">
        <f t="shared" si="292"/>
        <v/>
      </c>
      <c r="DOH2" s="499" t="str">
        <f t="shared" si="292"/>
        <v/>
      </c>
      <c r="DOI2" s="499" t="str">
        <f t="shared" si="292"/>
        <v/>
      </c>
      <c r="DOJ2" s="499" t="str">
        <f t="shared" si="292"/>
        <v/>
      </c>
      <c r="DOK2" s="499" t="str">
        <f t="shared" si="292"/>
        <v/>
      </c>
      <c r="DOL2" s="499" t="str">
        <f t="shared" si="292"/>
        <v/>
      </c>
      <c r="DOM2" s="499" t="str">
        <f t="shared" ref="DOM2:DQX2" si="293">IFERROR(DOM12/DOM13,
"")</f>
        <v/>
      </c>
      <c r="DON2" s="499" t="str">
        <f t="shared" si="293"/>
        <v/>
      </c>
      <c r="DOO2" s="499" t="str">
        <f t="shared" si="293"/>
        <v/>
      </c>
      <c r="DOP2" s="499" t="str">
        <f t="shared" si="293"/>
        <v/>
      </c>
      <c r="DOQ2" s="499" t="str">
        <f t="shared" si="293"/>
        <v/>
      </c>
      <c r="DOR2" s="499" t="str">
        <f t="shared" si="293"/>
        <v/>
      </c>
      <c r="DOS2" s="499" t="str">
        <f t="shared" si="293"/>
        <v/>
      </c>
      <c r="DOT2" s="499" t="str">
        <f t="shared" si="293"/>
        <v/>
      </c>
      <c r="DOU2" s="499" t="str">
        <f t="shared" si="293"/>
        <v/>
      </c>
      <c r="DOV2" s="499" t="str">
        <f t="shared" si="293"/>
        <v/>
      </c>
      <c r="DOW2" s="499" t="str">
        <f t="shared" si="293"/>
        <v/>
      </c>
      <c r="DOX2" s="499" t="str">
        <f t="shared" si="293"/>
        <v/>
      </c>
      <c r="DOY2" s="499" t="str">
        <f t="shared" si="293"/>
        <v/>
      </c>
      <c r="DOZ2" s="499" t="str">
        <f t="shared" si="293"/>
        <v/>
      </c>
      <c r="DPA2" s="499" t="str">
        <f t="shared" si="293"/>
        <v/>
      </c>
      <c r="DPB2" s="499" t="str">
        <f t="shared" si="293"/>
        <v/>
      </c>
      <c r="DPC2" s="499" t="str">
        <f t="shared" si="293"/>
        <v/>
      </c>
      <c r="DPD2" s="499" t="str">
        <f t="shared" si="293"/>
        <v/>
      </c>
      <c r="DPE2" s="499" t="str">
        <f t="shared" si="293"/>
        <v/>
      </c>
      <c r="DPF2" s="499" t="str">
        <f t="shared" si="293"/>
        <v/>
      </c>
      <c r="DPG2" s="499" t="str">
        <f t="shared" si="293"/>
        <v/>
      </c>
      <c r="DPH2" s="499" t="str">
        <f t="shared" si="293"/>
        <v/>
      </c>
      <c r="DPI2" s="499" t="str">
        <f t="shared" si="293"/>
        <v/>
      </c>
      <c r="DPJ2" s="499" t="str">
        <f t="shared" si="293"/>
        <v/>
      </c>
      <c r="DPK2" s="499" t="str">
        <f t="shared" si="293"/>
        <v/>
      </c>
      <c r="DPL2" s="499" t="str">
        <f t="shared" si="293"/>
        <v/>
      </c>
      <c r="DPM2" s="499" t="str">
        <f t="shared" si="293"/>
        <v/>
      </c>
      <c r="DPN2" s="499" t="str">
        <f t="shared" si="293"/>
        <v/>
      </c>
      <c r="DPO2" s="499" t="str">
        <f t="shared" si="293"/>
        <v/>
      </c>
      <c r="DPP2" s="499" t="str">
        <f t="shared" si="293"/>
        <v/>
      </c>
      <c r="DPQ2" s="499" t="str">
        <f t="shared" si="293"/>
        <v/>
      </c>
      <c r="DPR2" s="499" t="str">
        <f t="shared" si="293"/>
        <v/>
      </c>
      <c r="DPS2" s="499" t="str">
        <f t="shared" si="293"/>
        <v/>
      </c>
      <c r="DPT2" s="499" t="str">
        <f t="shared" si="293"/>
        <v/>
      </c>
      <c r="DPU2" s="499" t="str">
        <f t="shared" si="293"/>
        <v/>
      </c>
      <c r="DPV2" s="499" t="str">
        <f t="shared" si="293"/>
        <v/>
      </c>
      <c r="DPW2" s="499" t="str">
        <f t="shared" si="293"/>
        <v/>
      </c>
      <c r="DPX2" s="499" t="str">
        <f t="shared" si="293"/>
        <v/>
      </c>
      <c r="DPY2" s="499" t="str">
        <f t="shared" si="293"/>
        <v/>
      </c>
      <c r="DPZ2" s="499" t="str">
        <f t="shared" si="293"/>
        <v/>
      </c>
      <c r="DQA2" s="499" t="str">
        <f t="shared" si="293"/>
        <v/>
      </c>
      <c r="DQB2" s="499" t="str">
        <f t="shared" si="293"/>
        <v/>
      </c>
      <c r="DQC2" s="499" t="str">
        <f t="shared" si="293"/>
        <v/>
      </c>
      <c r="DQD2" s="499" t="str">
        <f t="shared" si="293"/>
        <v/>
      </c>
      <c r="DQE2" s="499" t="str">
        <f t="shared" si="293"/>
        <v/>
      </c>
      <c r="DQF2" s="499" t="str">
        <f t="shared" si="293"/>
        <v/>
      </c>
      <c r="DQG2" s="499" t="str">
        <f t="shared" si="293"/>
        <v/>
      </c>
      <c r="DQH2" s="499" t="str">
        <f t="shared" si="293"/>
        <v/>
      </c>
      <c r="DQI2" s="499" t="str">
        <f t="shared" si="293"/>
        <v/>
      </c>
      <c r="DQJ2" s="499" t="str">
        <f t="shared" si="293"/>
        <v/>
      </c>
      <c r="DQK2" s="499" t="str">
        <f t="shared" si="293"/>
        <v/>
      </c>
      <c r="DQL2" s="499" t="str">
        <f t="shared" si="293"/>
        <v/>
      </c>
      <c r="DQM2" s="499" t="str">
        <f t="shared" si="293"/>
        <v/>
      </c>
      <c r="DQN2" s="499" t="str">
        <f t="shared" si="293"/>
        <v/>
      </c>
      <c r="DQO2" s="499" t="str">
        <f t="shared" si="293"/>
        <v/>
      </c>
      <c r="DQP2" s="499" t="str">
        <f t="shared" si="293"/>
        <v/>
      </c>
      <c r="DQQ2" s="499" t="str">
        <f t="shared" si="293"/>
        <v/>
      </c>
      <c r="DQR2" s="499" t="str">
        <f t="shared" si="293"/>
        <v/>
      </c>
      <c r="DQS2" s="499" t="str">
        <f t="shared" si="293"/>
        <v/>
      </c>
      <c r="DQT2" s="499" t="str">
        <f t="shared" si="293"/>
        <v/>
      </c>
      <c r="DQU2" s="499" t="str">
        <f t="shared" si="293"/>
        <v/>
      </c>
      <c r="DQV2" s="499" t="str">
        <f t="shared" si="293"/>
        <v/>
      </c>
      <c r="DQW2" s="499" t="str">
        <f t="shared" si="293"/>
        <v/>
      </c>
      <c r="DQX2" s="499" t="str">
        <f t="shared" si="293"/>
        <v/>
      </c>
      <c r="DQY2" s="499" t="str">
        <f t="shared" ref="DQY2:DTJ2" si="294">IFERROR(DQY12/DQY13,
"")</f>
        <v/>
      </c>
      <c r="DQZ2" s="499" t="str">
        <f t="shared" si="294"/>
        <v/>
      </c>
      <c r="DRA2" s="499" t="str">
        <f t="shared" si="294"/>
        <v/>
      </c>
      <c r="DRB2" s="499" t="str">
        <f t="shared" si="294"/>
        <v/>
      </c>
      <c r="DRC2" s="499" t="str">
        <f t="shared" si="294"/>
        <v/>
      </c>
      <c r="DRD2" s="499" t="str">
        <f t="shared" si="294"/>
        <v/>
      </c>
      <c r="DRE2" s="499" t="str">
        <f t="shared" si="294"/>
        <v/>
      </c>
      <c r="DRF2" s="499" t="str">
        <f t="shared" si="294"/>
        <v/>
      </c>
      <c r="DRG2" s="499" t="str">
        <f t="shared" si="294"/>
        <v/>
      </c>
      <c r="DRH2" s="499" t="str">
        <f t="shared" si="294"/>
        <v/>
      </c>
      <c r="DRI2" s="499" t="str">
        <f t="shared" si="294"/>
        <v/>
      </c>
      <c r="DRJ2" s="499" t="str">
        <f t="shared" si="294"/>
        <v/>
      </c>
      <c r="DRK2" s="499" t="str">
        <f t="shared" si="294"/>
        <v/>
      </c>
      <c r="DRL2" s="499" t="str">
        <f t="shared" si="294"/>
        <v/>
      </c>
      <c r="DRM2" s="499" t="str">
        <f t="shared" si="294"/>
        <v/>
      </c>
      <c r="DRN2" s="499" t="str">
        <f t="shared" si="294"/>
        <v/>
      </c>
      <c r="DRO2" s="499" t="str">
        <f t="shared" si="294"/>
        <v/>
      </c>
      <c r="DRP2" s="499" t="str">
        <f t="shared" si="294"/>
        <v/>
      </c>
      <c r="DRQ2" s="499" t="str">
        <f t="shared" si="294"/>
        <v/>
      </c>
      <c r="DRR2" s="499" t="str">
        <f t="shared" si="294"/>
        <v/>
      </c>
      <c r="DRS2" s="499" t="str">
        <f t="shared" si="294"/>
        <v/>
      </c>
      <c r="DRT2" s="499" t="str">
        <f t="shared" si="294"/>
        <v/>
      </c>
      <c r="DRU2" s="499" t="str">
        <f t="shared" si="294"/>
        <v/>
      </c>
      <c r="DRV2" s="499" t="str">
        <f t="shared" si="294"/>
        <v/>
      </c>
      <c r="DRW2" s="499" t="str">
        <f t="shared" si="294"/>
        <v/>
      </c>
      <c r="DRX2" s="499" t="str">
        <f t="shared" si="294"/>
        <v/>
      </c>
      <c r="DRY2" s="499" t="str">
        <f t="shared" si="294"/>
        <v/>
      </c>
      <c r="DRZ2" s="499" t="str">
        <f t="shared" si="294"/>
        <v/>
      </c>
      <c r="DSA2" s="499" t="str">
        <f t="shared" si="294"/>
        <v/>
      </c>
      <c r="DSB2" s="499" t="str">
        <f t="shared" si="294"/>
        <v/>
      </c>
      <c r="DSC2" s="499" t="str">
        <f t="shared" si="294"/>
        <v/>
      </c>
      <c r="DSD2" s="499" t="str">
        <f t="shared" si="294"/>
        <v/>
      </c>
      <c r="DSE2" s="499" t="str">
        <f t="shared" si="294"/>
        <v/>
      </c>
      <c r="DSF2" s="499" t="str">
        <f t="shared" si="294"/>
        <v/>
      </c>
      <c r="DSG2" s="499" t="str">
        <f t="shared" si="294"/>
        <v/>
      </c>
      <c r="DSH2" s="499" t="str">
        <f t="shared" si="294"/>
        <v/>
      </c>
      <c r="DSI2" s="499" t="str">
        <f t="shared" si="294"/>
        <v/>
      </c>
      <c r="DSJ2" s="499" t="str">
        <f t="shared" si="294"/>
        <v/>
      </c>
      <c r="DSK2" s="499" t="str">
        <f t="shared" si="294"/>
        <v/>
      </c>
      <c r="DSL2" s="499" t="str">
        <f t="shared" si="294"/>
        <v/>
      </c>
      <c r="DSM2" s="499" t="str">
        <f t="shared" si="294"/>
        <v/>
      </c>
      <c r="DSN2" s="499" t="str">
        <f t="shared" si="294"/>
        <v/>
      </c>
      <c r="DSO2" s="499" t="str">
        <f t="shared" si="294"/>
        <v/>
      </c>
      <c r="DSP2" s="499" t="str">
        <f t="shared" si="294"/>
        <v/>
      </c>
      <c r="DSQ2" s="499" t="str">
        <f t="shared" si="294"/>
        <v/>
      </c>
      <c r="DSR2" s="499" t="str">
        <f t="shared" si="294"/>
        <v/>
      </c>
      <c r="DSS2" s="499" t="str">
        <f t="shared" si="294"/>
        <v/>
      </c>
      <c r="DST2" s="499" t="str">
        <f t="shared" si="294"/>
        <v/>
      </c>
      <c r="DSU2" s="499" t="str">
        <f t="shared" si="294"/>
        <v/>
      </c>
      <c r="DSV2" s="499" t="str">
        <f t="shared" si="294"/>
        <v/>
      </c>
      <c r="DSW2" s="499" t="str">
        <f t="shared" si="294"/>
        <v/>
      </c>
      <c r="DSX2" s="499" t="str">
        <f t="shared" si="294"/>
        <v/>
      </c>
      <c r="DSY2" s="499" t="str">
        <f t="shared" si="294"/>
        <v/>
      </c>
      <c r="DSZ2" s="499" t="str">
        <f t="shared" si="294"/>
        <v/>
      </c>
      <c r="DTA2" s="499" t="str">
        <f t="shared" si="294"/>
        <v/>
      </c>
      <c r="DTB2" s="499" t="str">
        <f t="shared" si="294"/>
        <v/>
      </c>
      <c r="DTC2" s="499" t="str">
        <f t="shared" si="294"/>
        <v/>
      </c>
      <c r="DTD2" s="499" t="str">
        <f t="shared" si="294"/>
        <v/>
      </c>
      <c r="DTE2" s="499" t="str">
        <f t="shared" si="294"/>
        <v/>
      </c>
      <c r="DTF2" s="499" t="str">
        <f t="shared" si="294"/>
        <v/>
      </c>
      <c r="DTG2" s="499" t="str">
        <f t="shared" si="294"/>
        <v/>
      </c>
      <c r="DTH2" s="499" t="str">
        <f t="shared" si="294"/>
        <v/>
      </c>
      <c r="DTI2" s="499" t="str">
        <f t="shared" si="294"/>
        <v/>
      </c>
      <c r="DTJ2" s="499" t="str">
        <f t="shared" si="294"/>
        <v/>
      </c>
      <c r="DTK2" s="499" t="str">
        <f t="shared" ref="DTK2:DVV2" si="295">IFERROR(DTK12/DTK13,
"")</f>
        <v/>
      </c>
      <c r="DTL2" s="499" t="str">
        <f t="shared" si="295"/>
        <v/>
      </c>
      <c r="DTM2" s="499" t="str">
        <f t="shared" si="295"/>
        <v/>
      </c>
      <c r="DTN2" s="499" t="str">
        <f t="shared" si="295"/>
        <v/>
      </c>
      <c r="DTO2" s="499" t="str">
        <f t="shared" si="295"/>
        <v/>
      </c>
      <c r="DTP2" s="499" t="str">
        <f t="shared" si="295"/>
        <v/>
      </c>
      <c r="DTQ2" s="499" t="str">
        <f t="shared" si="295"/>
        <v/>
      </c>
      <c r="DTR2" s="499" t="str">
        <f t="shared" si="295"/>
        <v/>
      </c>
      <c r="DTS2" s="499" t="str">
        <f t="shared" si="295"/>
        <v/>
      </c>
      <c r="DTT2" s="499" t="str">
        <f t="shared" si="295"/>
        <v/>
      </c>
      <c r="DTU2" s="499" t="str">
        <f t="shared" si="295"/>
        <v/>
      </c>
      <c r="DTV2" s="499" t="str">
        <f t="shared" si="295"/>
        <v/>
      </c>
      <c r="DTW2" s="499" t="str">
        <f t="shared" si="295"/>
        <v/>
      </c>
      <c r="DTX2" s="499" t="str">
        <f t="shared" si="295"/>
        <v/>
      </c>
      <c r="DTY2" s="499" t="str">
        <f t="shared" si="295"/>
        <v/>
      </c>
      <c r="DTZ2" s="499" t="str">
        <f t="shared" si="295"/>
        <v/>
      </c>
      <c r="DUA2" s="499" t="str">
        <f t="shared" si="295"/>
        <v/>
      </c>
      <c r="DUB2" s="499" t="str">
        <f t="shared" si="295"/>
        <v/>
      </c>
      <c r="DUC2" s="499" t="str">
        <f t="shared" si="295"/>
        <v/>
      </c>
      <c r="DUD2" s="499" t="str">
        <f t="shared" si="295"/>
        <v/>
      </c>
      <c r="DUE2" s="499" t="str">
        <f t="shared" si="295"/>
        <v/>
      </c>
      <c r="DUF2" s="499" t="str">
        <f t="shared" si="295"/>
        <v/>
      </c>
      <c r="DUG2" s="499" t="str">
        <f t="shared" si="295"/>
        <v/>
      </c>
      <c r="DUH2" s="499" t="str">
        <f t="shared" si="295"/>
        <v/>
      </c>
      <c r="DUI2" s="499" t="str">
        <f t="shared" si="295"/>
        <v/>
      </c>
      <c r="DUJ2" s="499" t="str">
        <f t="shared" si="295"/>
        <v/>
      </c>
      <c r="DUK2" s="499" t="str">
        <f t="shared" si="295"/>
        <v/>
      </c>
      <c r="DUL2" s="499" t="str">
        <f t="shared" si="295"/>
        <v/>
      </c>
      <c r="DUM2" s="499" t="str">
        <f t="shared" si="295"/>
        <v/>
      </c>
      <c r="DUN2" s="499" t="str">
        <f t="shared" si="295"/>
        <v/>
      </c>
      <c r="DUO2" s="499" t="str">
        <f t="shared" si="295"/>
        <v/>
      </c>
      <c r="DUP2" s="499" t="str">
        <f t="shared" si="295"/>
        <v/>
      </c>
      <c r="DUQ2" s="499" t="str">
        <f t="shared" si="295"/>
        <v/>
      </c>
      <c r="DUR2" s="499" t="str">
        <f t="shared" si="295"/>
        <v/>
      </c>
      <c r="DUS2" s="499" t="str">
        <f t="shared" si="295"/>
        <v/>
      </c>
      <c r="DUT2" s="499" t="str">
        <f t="shared" si="295"/>
        <v/>
      </c>
      <c r="DUU2" s="499" t="str">
        <f t="shared" si="295"/>
        <v/>
      </c>
      <c r="DUV2" s="499" t="str">
        <f t="shared" si="295"/>
        <v/>
      </c>
      <c r="DUW2" s="499" t="str">
        <f t="shared" si="295"/>
        <v/>
      </c>
      <c r="DUX2" s="499" t="str">
        <f t="shared" si="295"/>
        <v/>
      </c>
      <c r="DUY2" s="499" t="str">
        <f t="shared" si="295"/>
        <v/>
      </c>
      <c r="DUZ2" s="499" t="str">
        <f t="shared" si="295"/>
        <v/>
      </c>
      <c r="DVA2" s="499" t="str">
        <f t="shared" si="295"/>
        <v/>
      </c>
      <c r="DVB2" s="499" t="str">
        <f t="shared" si="295"/>
        <v/>
      </c>
      <c r="DVC2" s="499" t="str">
        <f t="shared" si="295"/>
        <v/>
      </c>
      <c r="DVD2" s="499" t="str">
        <f t="shared" si="295"/>
        <v/>
      </c>
      <c r="DVE2" s="499" t="str">
        <f t="shared" si="295"/>
        <v/>
      </c>
      <c r="DVF2" s="499" t="str">
        <f t="shared" si="295"/>
        <v/>
      </c>
      <c r="DVG2" s="499" t="str">
        <f t="shared" si="295"/>
        <v/>
      </c>
      <c r="DVH2" s="499" t="str">
        <f t="shared" si="295"/>
        <v/>
      </c>
      <c r="DVI2" s="499" t="str">
        <f t="shared" si="295"/>
        <v/>
      </c>
      <c r="DVJ2" s="499" t="str">
        <f t="shared" si="295"/>
        <v/>
      </c>
      <c r="DVK2" s="499" t="str">
        <f t="shared" si="295"/>
        <v/>
      </c>
      <c r="DVL2" s="499" t="str">
        <f t="shared" si="295"/>
        <v/>
      </c>
      <c r="DVM2" s="499" t="str">
        <f t="shared" si="295"/>
        <v/>
      </c>
      <c r="DVN2" s="499" t="str">
        <f t="shared" si="295"/>
        <v/>
      </c>
      <c r="DVO2" s="499" t="str">
        <f t="shared" si="295"/>
        <v/>
      </c>
      <c r="DVP2" s="499" t="str">
        <f t="shared" si="295"/>
        <v/>
      </c>
      <c r="DVQ2" s="499" t="str">
        <f t="shared" si="295"/>
        <v/>
      </c>
      <c r="DVR2" s="499" t="str">
        <f t="shared" si="295"/>
        <v/>
      </c>
      <c r="DVS2" s="499" t="str">
        <f t="shared" si="295"/>
        <v/>
      </c>
      <c r="DVT2" s="499" t="str">
        <f t="shared" si="295"/>
        <v/>
      </c>
      <c r="DVU2" s="499" t="str">
        <f t="shared" si="295"/>
        <v/>
      </c>
      <c r="DVV2" s="499" t="str">
        <f t="shared" si="295"/>
        <v/>
      </c>
      <c r="DVW2" s="499" t="str">
        <f t="shared" ref="DVW2:DYH2" si="296">IFERROR(DVW12/DVW13,
"")</f>
        <v/>
      </c>
      <c r="DVX2" s="499" t="str">
        <f t="shared" si="296"/>
        <v/>
      </c>
      <c r="DVY2" s="499" t="str">
        <f t="shared" si="296"/>
        <v/>
      </c>
      <c r="DVZ2" s="499" t="str">
        <f t="shared" si="296"/>
        <v/>
      </c>
      <c r="DWA2" s="499" t="str">
        <f t="shared" si="296"/>
        <v/>
      </c>
      <c r="DWB2" s="499" t="str">
        <f t="shared" si="296"/>
        <v/>
      </c>
      <c r="DWC2" s="499" t="str">
        <f t="shared" si="296"/>
        <v/>
      </c>
      <c r="DWD2" s="499" t="str">
        <f t="shared" si="296"/>
        <v/>
      </c>
      <c r="DWE2" s="499" t="str">
        <f t="shared" si="296"/>
        <v/>
      </c>
      <c r="DWF2" s="499" t="str">
        <f t="shared" si="296"/>
        <v/>
      </c>
      <c r="DWG2" s="499" t="str">
        <f t="shared" si="296"/>
        <v/>
      </c>
      <c r="DWH2" s="499" t="str">
        <f t="shared" si="296"/>
        <v/>
      </c>
      <c r="DWI2" s="499" t="str">
        <f t="shared" si="296"/>
        <v/>
      </c>
      <c r="DWJ2" s="499" t="str">
        <f t="shared" si="296"/>
        <v/>
      </c>
      <c r="DWK2" s="499" t="str">
        <f t="shared" si="296"/>
        <v/>
      </c>
      <c r="DWL2" s="499" t="str">
        <f t="shared" si="296"/>
        <v/>
      </c>
      <c r="DWM2" s="499" t="str">
        <f t="shared" si="296"/>
        <v/>
      </c>
      <c r="DWN2" s="499" t="str">
        <f t="shared" si="296"/>
        <v/>
      </c>
      <c r="DWO2" s="499" t="str">
        <f t="shared" si="296"/>
        <v/>
      </c>
      <c r="DWP2" s="499" t="str">
        <f t="shared" si="296"/>
        <v/>
      </c>
      <c r="DWQ2" s="499" t="str">
        <f t="shared" si="296"/>
        <v/>
      </c>
      <c r="DWR2" s="499" t="str">
        <f t="shared" si="296"/>
        <v/>
      </c>
      <c r="DWS2" s="499" t="str">
        <f t="shared" si="296"/>
        <v/>
      </c>
      <c r="DWT2" s="499" t="str">
        <f t="shared" si="296"/>
        <v/>
      </c>
      <c r="DWU2" s="499" t="str">
        <f t="shared" si="296"/>
        <v/>
      </c>
      <c r="DWV2" s="499" t="str">
        <f t="shared" si="296"/>
        <v/>
      </c>
      <c r="DWW2" s="499" t="str">
        <f t="shared" si="296"/>
        <v/>
      </c>
      <c r="DWX2" s="499" t="str">
        <f t="shared" si="296"/>
        <v/>
      </c>
      <c r="DWY2" s="499" t="str">
        <f t="shared" si="296"/>
        <v/>
      </c>
      <c r="DWZ2" s="499" t="str">
        <f t="shared" si="296"/>
        <v/>
      </c>
      <c r="DXA2" s="499" t="str">
        <f t="shared" si="296"/>
        <v/>
      </c>
      <c r="DXB2" s="499" t="str">
        <f t="shared" si="296"/>
        <v/>
      </c>
      <c r="DXC2" s="499" t="str">
        <f t="shared" si="296"/>
        <v/>
      </c>
      <c r="DXD2" s="499" t="str">
        <f t="shared" si="296"/>
        <v/>
      </c>
      <c r="DXE2" s="499" t="str">
        <f t="shared" si="296"/>
        <v/>
      </c>
      <c r="DXF2" s="499" t="str">
        <f t="shared" si="296"/>
        <v/>
      </c>
      <c r="DXG2" s="499" t="str">
        <f t="shared" si="296"/>
        <v/>
      </c>
      <c r="DXH2" s="499" t="str">
        <f t="shared" si="296"/>
        <v/>
      </c>
      <c r="DXI2" s="499" t="str">
        <f t="shared" si="296"/>
        <v/>
      </c>
      <c r="DXJ2" s="499" t="str">
        <f t="shared" si="296"/>
        <v/>
      </c>
      <c r="DXK2" s="499" t="str">
        <f t="shared" si="296"/>
        <v/>
      </c>
      <c r="DXL2" s="499" t="str">
        <f t="shared" si="296"/>
        <v/>
      </c>
      <c r="DXM2" s="499" t="str">
        <f t="shared" si="296"/>
        <v/>
      </c>
      <c r="DXN2" s="499" t="str">
        <f t="shared" si="296"/>
        <v/>
      </c>
      <c r="DXO2" s="499" t="str">
        <f t="shared" si="296"/>
        <v/>
      </c>
      <c r="DXP2" s="499" t="str">
        <f t="shared" si="296"/>
        <v/>
      </c>
      <c r="DXQ2" s="499" t="str">
        <f t="shared" si="296"/>
        <v/>
      </c>
      <c r="DXR2" s="499" t="str">
        <f t="shared" si="296"/>
        <v/>
      </c>
      <c r="DXS2" s="499" t="str">
        <f t="shared" si="296"/>
        <v/>
      </c>
      <c r="DXT2" s="499" t="str">
        <f t="shared" si="296"/>
        <v/>
      </c>
      <c r="DXU2" s="499" t="str">
        <f t="shared" si="296"/>
        <v/>
      </c>
      <c r="DXV2" s="499" t="str">
        <f t="shared" si="296"/>
        <v/>
      </c>
      <c r="DXW2" s="499" t="str">
        <f t="shared" si="296"/>
        <v/>
      </c>
      <c r="DXX2" s="499" t="str">
        <f t="shared" si="296"/>
        <v/>
      </c>
      <c r="DXY2" s="499" t="str">
        <f t="shared" si="296"/>
        <v/>
      </c>
      <c r="DXZ2" s="499" t="str">
        <f t="shared" si="296"/>
        <v/>
      </c>
      <c r="DYA2" s="499" t="str">
        <f t="shared" si="296"/>
        <v/>
      </c>
      <c r="DYB2" s="499" t="str">
        <f t="shared" si="296"/>
        <v/>
      </c>
      <c r="DYC2" s="499" t="str">
        <f t="shared" si="296"/>
        <v/>
      </c>
      <c r="DYD2" s="499" t="str">
        <f t="shared" si="296"/>
        <v/>
      </c>
      <c r="DYE2" s="499" t="str">
        <f t="shared" si="296"/>
        <v/>
      </c>
      <c r="DYF2" s="499" t="str">
        <f t="shared" si="296"/>
        <v/>
      </c>
      <c r="DYG2" s="499" t="str">
        <f t="shared" si="296"/>
        <v/>
      </c>
      <c r="DYH2" s="499" t="str">
        <f t="shared" si="296"/>
        <v/>
      </c>
      <c r="DYI2" s="499" t="str">
        <f t="shared" ref="DYI2:EAT2" si="297">IFERROR(DYI12/DYI13,
"")</f>
        <v/>
      </c>
      <c r="DYJ2" s="499" t="str">
        <f t="shared" si="297"/>
        <v/>
      </c>
      <c r="DYK2" s="499" t="str">
        <f t="shared" si="297"/>
        <v/>
      </c>
      <c r="DYL2" s="499" t="str">
        <f t="shared" si="297"/>
        <v/>
      </c>
      <c r="DYM2" s="499" t="str">
        <f t="shared" si="297"/>
        <v/>
      </c>
      <c r="DYN2" s="499" t="str">
        <f t="shared" si="297"/>
        <v/>
      </c>
      <c r="DYO2" s="499" t="str">
        <f t="shared" si="297"/>
        <v/>
      </c>
      <c r="DYP2" s="499" t="str">
        <f t="shared" si="297"/>
        <v/>
      </c>
      <c r="DYQ2" s="499" t="str">
        <f t="shared" si="297"/>
        <v/>
      </c>
      <c r="DYR2" s="499" t="str">
        <f t="shared" si="297"/>
        <v/>
      </c>
      <c r="DYS2" s="499" t="str">
        <f t="shared" si="297"/>
        <v/>
      </c>
      <c r="DYT2" s="499" t="str">
        <f t="shared" si="297"/>
        <v/>
      </c>
      <c r="DYU2" s="499" t="str">
        <f t="shared" si="297"/>
        <v/>
      </c>
      <c r="DYV2" s="499" t="str">
        <f t="shared" si="297"/>
        <v/>
      </c>
      <c r="DYW2" s="499" t="str">
        <f t="shared" si="297"/>
        <v/>
      </c>
      <c r="DYX2" s="499" t="str">
        <f t="shared" si="297"/>
        <v/>
      </c>
      <c r="DYY2" s="499" t="str">
        <f t="shared" si="297"/>
        <v/>
      </c>
      <c r="DYZ2" s="499" t="str">
        <f t="shared" si="297"/>
        <v/>
      </c>
      <c r="DZA2" s="499" t="str">
        <f t="shared" si="297"/>
        <v/>
      </c>
      <c r="DZB2" s="499" t="str">
        <f t="shared" si="297"/>
        <v/>
      </c>
      <c r="DZC2" s="499" t="str">
        <f t="shared" si="297"/>
        <v/>
      </c>
      <c r="DZD2" s="499" t="str">
        <f t="shared" si="297"/>
        <v/>
      </c>
      <c r="DZE2" s="499" t="str">
        <f t="shared" si="297"/>
        <v/>
      </c>
      <c r="DZF2" s="499" t="str">
        <f t="shared" si="297"/>
        <v/>
      </c>
      <c r="DZG2" s="499" t="str">
        <f t="shared" si="297"/>
        <v/>
      </c>
      <c r="DZH2" s="499" t="str">
        <f t="shared" si="297"/>
        <v/>
      </c>
      <c r="DZI2" s="499" t="str">
        <f t="shared" si="297"/>
        <v/>
      </c>
      <c r="DZJ2" s="499" t="str">
        <f t="shared" si="297"/>
        <v/>
      </c>
      <c r="DZK2" s="499" t="str">
        <f t="shared" si="297"/>
        <v/>
      </c>
      <c r="DZL2" s="499" t="str">
        <f t="shared" si="297"/>
        <v/>
      </c>
      <c r="DZM2" s="499" t="str">
        <f t="shared" si="297"/>
        <v/>
      </c>
      <c r="DZN2" s="499" t="str">
        <f t="shared" si="297"/>
        <v/>
      </c>
      <c r="DZO2" s="499" t="str">
        <f t="shared" si="297"/>
        <v/>
      </c>
      <c r="DZP2" s="499" t="str">
        <f t="shared" si="297"/>
        <v/>
      </c>
      <c r="DZQ2" s="499" t="str">
        <f t="shared" si="297"/>
        <v/>
      </c>
      <c r="DZR2" s="499" t="str">
        <f t="shared" si="297"/>
        <v/>
      </c>
      <c r="DZS2" s="499" t="str">
        <f t="shared" si="297"/>
        <v/>
      </c>
      <c r="DZT2" s="499" t="str">
        <f t="shared" si="297"/>
        <v/>
      </c>
      <c r="DZU2" s="499" t="str">
        <f t="shared" si="297"/>
        <v/>
      </c>
      <c r="DZV2" s="499" t="str">
        <f t="shared" si="297"/>
        <v/>
      </c>
      <c r="DZW2" s="499" t="str">
        <f t="shared" si="297"/>
        <v/>
      </c>
      <c r="DZX2" s="499" t="str">
        <f t="shared" si="297"/>
        <v/>
      </c>
      <c r="DZY2" s="499" t="str">
        <f t="shared" si="297"/>
        <v/>
      </c>
      <c r="DZZ2" s="499" t="str">
        <f t="shared" si="297"/>
        <v/>
      </c>
      <c r="EAA2" s="499" t="str">
        <f t="shared" si="297"/>
        <v/>
      </c>
      <c r="EAB2" s="499" t="str">
        <f t="shared" si="297"/>
        <v/>
      </c>
      <c r="EAC2" s="499" t="str">
        <f t="shared" si="297"/>
        <v/>
      </c>
      <c r="EAD2" s="499" t="str">
        <f t="shared" si="297"/>
        <v/>
      </c>
      <c r="EAE2" s="499" t="str">
        <f t="shared" si="297"/>
        <v/>
      </c>
      <c r="EAF2" s="499" t="str">
        <f t="shared" si="297"/>
        <v/>
      </c>
      <c r="EAG2" s="499" t="str">
        <f t="shared" si="297"/>
        <v/>
      </c>
      <c r="EAH2" s="499" t="str">
        <f t="shared" si="297"/>
        <v/>
      </c>
      <c r="EAI2" s="499" t="str">
        <f t="shared" si="297"/>
        <v/>
      </c>
      <c r="EAJ2" s="499" t="str">
        <f t="shared" si="297"/>
        <v/>
      </c>
      <c r="EAK2" s="499" t="str">
        <f t="shared" si="297"/>
        <v/>
      </c>
      <c r="EAL2" s="499" t="str">
        <f t="shared" si="297"/>
        <v/>
      </c>
      <c r="EAM2" s="499" t="str">
        <f t="shared" si="297"/>
        <v/>
      </c>
      <c r="EAN2" s="499" t="str">
        <f t="shared" si="297"/>
        <v/>
      </c>
      <c r="EAO2" s="499" t="str">
        <f t="shared" si="297"/>
        <v/>
      </c>
      <c r="EAP2" s="499" t="str">
        <f t="shared" si="297"/>
        <v/>
      </c>
      <c r="EAQ2" s="499" t="str">
        <f t="shared" si="297"/>
        <v/>
      </c>
      <c r="EAR2" s="499" t="str">
        <f t="shared" si="297"/>
        <v/>
      </c>
      <c r="EAS2" s="499" t="str">
        <f t="shared" si="297"/>
        <v/>
      </c>
      <c r="EAT2" s="499" t="str">
        <f t="shared" si="297"/>
        <v/>
      </c>
      <c r="EAU2" s="499" t="str">
        <f t="shared" ref="EAU2:EDF2" si="298">IFERROR(EAU12/EAU13,
"")</f>
        <v/>
      </c>
      <c r="EAV2" s="499" t="str">
        <f t="shared" si="298"/>
        <v/>
      </c>
      <c r="EAW2" s="499" t="str">
        <f t="shared" si="298"/>
        <v/>
      </c>
      <c r="EAX2" s="499" t="str">
        <f t="shared" si="298"/>
        <v/>
      </c>
      <c r="EAY2" s="499" t="str">
        <f t="shared" si="298"/>
        <v/>
      </c>
      <c r="EAZ2" s="499" t="str">
        <f t="shared" si="298"/>
        <v/>
      </c>
      <c r="EBA2" s="499" t="str">
        <f t="shared" si="298"/>
        <v/>
      </c>
      <c r="EBB2" s="499" t="str">
        <f t="shared" si="298"/>
        <v/>
      </c>
      <c r="EBC2" s="499" t="str">
        <f t="shared" si="298"/>
        <v/>
      </c>
      <c r="EBD2" s="499" t="str">
        <f t="shared" si="298"/>
        <v/>
      </c>
      <c r="EBE2" s="499" t="str">
        <f t="shared" si="298"/>
        <v/>
      </c>
      <c r="EBF2" s="499" t="str">
        <f t="shared" si="298"/>
        <v/>
      </c>
      <c r="EBG2" s="499" t="str">
        <f t="shared" si="298"/>
        <v/>
      </c>
      <c r="EBH2" s="499" t="str">
        <f t="shared" si="298"/>
        <v/>
      </c>
      <c r="EBI2" s="499" t="str">
        <f t="shared" si="298"/>
        <v/>
      </c>
      <c r="EBJ2" s="499" t="str">
        <f t="shared" si="298"/>
        <v/>
      </c>
      <c r="EBK2" s="499" t="str">
        <f t="shared" si="298"/>
        <v/>
      </c>
      <c r="EBL2" s="499" t="str">
        <f t="shared" si="298"/>
        <v/>
      </c>
      <c r="EBM2" s="499" t="str">
        <f t="shared" si="298"/>
        <v/>
      </c>
      <c r="EBN2" s="499" t="str">
        <f t="shared" si="298"/>
        <v/>
      </c>
      <c r="EBO2" s="499" t="str">
        <f t="shared" si="298"/>
        <v/>
      </c>
      <c r="EBP2" s="499" t="str">
        <f t="shared" si="298"/>
        <v/>
      </c>
      <c r="EBQ2" s="499" t="str">
        <f t="shared" si="298"/>
        <v/>
      </c>
      <c r="EBR2" s="499" t="str">
        <f t="shared" si="298"/>
        <v/>
      </c>
      <c r="EBS2" s="499" t="str">
        <f t="shared" si="298"/>
        <v/>
      </c>
      <c r="EBT2" s="499" t="str">
        <f t="shared" si="298"/>
        <v/>
      </c>
      <c r="EBU2" s="499" t="str">
        <f t="shared" si="298"/>
        <v/>
      </c>
      <c r="EBV2" s="499" t="str">
        <f t="shared" si="298"/>
        <v/>
      </c>
      <c r="EBW2" s="499" t="str">
        <f t="shared" si="298"/>
        <v/>
      </c>
      <c r="EBX2" s="499" t="str">
        <f t="shared" si="298"/>
        <v/>
      </c>
      <c r="EBY2" s="499" t="str">
        <f t="shared" si="298"/>
        <v/>
      </c>
      <c r="EBZ2" s="499" t="str">
        <f t="shared" si="298"/>
        <v/>
      </c>
      <c r="ECA2" s="499" t="str">
        <f t="shared" si="298"/>
        <v/>
      </c>
      <c r="ECB2" s="499" t="str">
        <f t="shared" si="298"/>
        <v/>
      </c>
      <c r="ECC2" s="499" t="str">
        <f t="shared" si="298"/>
        <v/>
      </c>
      <c r="ECD2" s="499" t="str">
        <f t="shared" si="298"/>
        <v/>
      </c>
      <c r="ECE2" s="499" t="str">
        <f t="shared" si="298"/>
        <v/>
      </c>
      <c r="ECF2" s="499" t="str">
        <f t="shared" si="298"/>
        <v/>
      </c>
      <c r="ECG2" s="499" t="str">
        <f t="shared" si="298"/>
        <v/>
      </c>
      <c r="ECH2" s="499" t="str">
        <f t="shared" si="298"/>
        <v/>
      </c>
      <c r="ECI2" s="499" t="str">
        <f t="shared" si="298"/>
        <v/>
      </c>
      <c r="ECJ2" s="499" t="str">
        <f t="shared" si="298"/>
        <v/>
      </c>
      <c r="ECK2" s="499" t="str">
        <f t="shared" si="298"/>
        <v/>
      </c>
      <c r="ECL2" s="499" t="str">
        <f t="shared" si="298"/>
        <v/>
      </c>
      <c r="ECM2" s="499" t="str">
        <f t="shared" si="298"/>
        <v/>
      </c>
      <c r="ECN2" s="499" t="str">
        <f t="shared" si="298"/>
        <v/>
      </c>
      <c r="ECO2" s="499" t="str">
        <f t="shared" si="298"/>
        <v/>
      </c>
      <c r="ECP2" s="499" t="str">
        <f t="shared" si="298"/>
        <v/>
      </c>
      <c r="ECQ2" s="499" t="str">
        <f t="shared" si="298"/>
        <v/>
      </c>
      <c r="ECR2" s="499" t="str">
        <f t="shared" si="298"/>
        <v/>
      </c>
      <c r="ECS2" s="499" t="str">
        <f t="shared" si="298"/>
        <v/>
      </c>
      <c r="ECT2" s="499" t="str">
        <f t="shared" si="298"/>
        <v/>
      </c>
      <c r="ECU2" s="499" t="str">
        <f t="shared" si="298"/>
        <v/>
      </c>
      <c r="ECV2" s="499" t="str">
        <f t="shared" si="298"/>
        <v/>
      </c>
      <c r="ECW2" s="499" t="str">
        <f t="shared" si="298"/>
        <v/>
      </c>
      <c r="ECX2" s="499" t="str">
        <f t="shared" si="298"/>
        <v/>
      </c>
      <c r="ECY2" s="499" t="str">
        <f t="shared" si="298"/>
        <v/>
      </c>
      <c r="ECZ2" s="499" t="str">
        <f t="shared" si="298"/>
        <v/>
      </c>
      <c r="EDA2" s="499" t="str">
        <f t="shared" si="298"/>
        <v/>
      </c>
      <c r="EDB2" s="499" t="str">
        <f t="shared" si="298"/>
        <v/>
      </c>
      <c r="EDC2" s="499" t="str">
        <f t="shared" si="298"/>
        <v/>
      </c>
      <c r="EDD2" s="499" t="str">
        <f t="shared" si="298"/>
        <v/>
      </c>
      <c r="EDE2" s="499" t="str">
        <f t="shared" si="298"/>
        <v/>
      </c>
      <c r="EDF2" s="499" t="str">
        <f t="shared" si="298"/>
        <v/>
      </c>
      <c r="EDG2" s="499" t="str">
        <f t="shared" ref="EDG2:EFR2" si="299">IFERROR(EDG12/EDG13,
"")</f>
        <v/>
      </c>
      <c r="EDH2" s="499" t="str">
        <f t="shared" si="299"/>
        <v/>
      </c>
      <c r="EDI2" s="499" t="str">
        <f t="shared" si="299"/>
        <v/>
      </c>
      <c r="EDJ2" s="499" t="str">
        <f t="shared" si="299"/>
        <v/>
      </c>
      <c r="EDK2" s="499" t="str">
        <f t="shared" si="299"/>
        <v/>
      </c>
      <c r="EDL2" s="499" t="str">
        <f t="shared" si="299"/>
        <v/>
      </c>
      <c r="EDM2" s="499" t="str">
        <f t="shared" si="299"/>
        <v/>
      </c>
      <c r="EDN2" s="499" t="str">
        <f t="shared" si="299"/>
        <v/>
      </c>
      <c r="EDO2" s="499" t="str">
        <f t="shared" si="299"/>
        <v/>
      </c>
      <c r="EDP2" s="499" t="str">
        <f t="shared" si="299"/>
        <v/>
      </c>
      <c r="EDQ2" s="499" t="str">
        <f t="shared" si="299"/>
        <v/>
      </c>
      <c r="EDR2" s="499" t="str">
        <f t="shared" si="299"/>
        <v/>
      </c>
      <c r="EDS2" s="499" t="str">
        <f t="shared" si="299"/>
        <v/>
      </c>
      <c r="EDT2" s="499" t="str">
        <f t="shared" si="299"/>
        <v/>
      </c>
      <c r="EDU2" s="499" t="str">
        <f t="shared" si="299"/>
        <v/>
      </c>
      <c r="EDV2" s="499" t="str">
        <f t="shared" si="299"/>
        <v/>
      </c>
      <c r="EDW2" s="499" t="str">
        <f t="shared" si="299"/>
        <v/>
      </c>
      <c r="EDX2" s="499" t="str">
        <f t="shared" si="299"/>
        <v/>
      </c>
      <c r="EDY2" s="499" t="str">
        <f t="shared" si="299"/>
        <v/>
      </c>
      <c r="EDZ2" s="499" t="str">
        <f t="shared" si="299"/>
        <v/>
      </c>
      <c r="EEA2" s="499" t="str">
        <f t="shared" si="299"/>
        <v/>
      </c>
      <c r="EEB2" s="499" t="str">
        <f t="shared" si="299"/>
        <v/>
      </c>
      <c r="EEC2" s="499" t="str">
        <f t="shared" si="299"/>
        <v/>
      </c>
      <c r="EED2" s="499" t="str">
        <f t="shared" si="299"/>
        <v/>
      </c>
      <c r="EEE2" s="499" t="str">
        <f t="shared" si="299"/>
        <v/>
      </c>
      <c r="EEF2" s="499" t="str">
        <f t="shared" si="299"/>
        <v/>
      </c>
      <c r="EEG2" s="499" t="str">
        <f t="shared" si="299"/>
        <v/>
      </c>
      <c r="EEH2" s="499" t="str">
        <f t="shared" si="299"/>
        <v/>
      </c>
      <c r="EEI2" s="499" t="str">
        <f t="shared" si="299"/>
        <v/>
      </c>
      <c r="EEJ2" s="499" t="str">
        <f t="shared" si="299"/>
        <v/>
      </c>
      <c r="EEK2" s="499" t="str">
        <f t="shared" si="299"/>
        <v/>
      </c>
      <c r="EEL2" s="499" t="str">
        <f t="shared" si="299"/>
        <v/>
      </c>
      <c r="EEM2" s="499" t="str">
        <f t="shared" si="299"/>
        <v/>
      </c>
      <c r="EEN2" s="499" t="str">
        <f t="shared" si="299"/>
        <v/>
      </c>
      <c r="EEO2" s="499" t="str">
        <f t="shared" si="299"/>
        <v/>
      </c>
      <c r="EEP2" s="499" t="str">
        <f t="shared" si="299"/>
        <v/>
      </c>
      <c r="EEQ2" s="499" t="str">
        <f t="shared" si="299"/>
        <v/>
      </c>
      <c r="EER2" s="499" t="str">
        <f t="shared" si="299"/>
        <v/>
      </c>
      <c r="EES2" s="499" t="str">
        <f t="shared" si="299"/>
        <v/>
      </c>
      <c r="EET2" s="499" t="str">
        <f t="shared" si="299"/>
        <v/>
      </c>
      <c r="EEU2" s="499" t="str">
        <f t="shared" si="299"/>
        <v/>
      </c>
      <c r="EEV2" s="499" t="str">
        <f t="shared" si="299"/>
        <v/>
      </c>
      <c r="EEW2" s="499" t="str">
        <f t="shared" si="299"/>
        <v/>
      </c>
      <c r="EEX2" s="499" t="str">
        <f t="shared" si="299"/>
        <v/>
      </c>
      <c r="EEY2" s="499" t="str">
        <f t="shared" si="299"/>
        <v/>
      </c>
      <c r="EEZ2" s="499" t="str">
        <f t="shared" si="299"/>
        <v/>
      </c>
      <c r="EFA2" s="499" t="str">
        <f t="shared" si="299"/>
        <v/>
      </c>
      <c r="EFB2" s="499" t="str">
        <f t="shared" si="299"/>
        <v/>
      </c>
      <c r="EFC2" s="499" t="str">
        <f t="shared" si="299"/>
        <v/>
      </c>
      <c r="EFD2" s="499" t="str">
        <f t="shared" si="299"/>
        <v/>
      </c>
      <c r="EFE2" s="499" t="str">
        <f t="shared" si="299"/>
        <v/>
      </c>
      <c r="EFF2" s="499" t="str">
        <f t="shared" si="299"/>
        <v/>
      </c>
      <c r="EFG2" s="499" t="str">
        <f t="shared" si="299"/>
        <v/>
      </c>
      <c r="EFH2" s="499" t="str">
        <f t="shared" si="299"/>
        <v/>
      </c>
      <c r="EFI2" s="499" t="str">
        <f t="shared" si="299"/>
        <v/>
      </c>
      <c r="EFJ2" s="499" t="str">
        <f t="shared" si="299"/>
        <v/>
      </c>
      <c r="EFK2" s="499" t="str">
        <f t="shared" si="299"/>
        <v/>
      </c>
      <c r="EFL2" s="499" t="str">
        <f t="shared" si="299"/>
        <v/>
      </c>
      <c r="EFM2" s="499" t="str">
        <f t="shared" si="299"/>
        <v/>
      </c>
      <c r="EFN2" s="499" t="str">
        <f t="shared" si="299"/>
        <v/>
      </c>
      <c r="EFO2" s="499" t="str">
        <f t="shared" si="299"/>
        <v/>
      </c>
      <c r="EFP2" s="499" t="str">
        <f t="shared" si="299"/>
        <v/>
      </c>
      <c r="EFQ2" s="499" t="str">
        <f t="shared" si="299"/>
        <v/>
      </c>
      <c r="EFR2" s="499" t="str">
        <f t="shared" si="299"/>
        <v/>
      </c>
      <c r="EFS2" s="499" t="str">
        <f t="shared" ref="EFS2:EID2" si="300">IFERROR(EFS12/EFS13,
"")</f>
        <v/>
      </c>
      <c r="EFT2" s="499" t="str">
        <f t="shared" si="300"/>
        <v/>
      </c>
      <c r="EFU2" s="499" t="str">
        <f t="shared" si="300"/>
        <v/>
      </c>
      <c r="EFV2" s="499" t="str">
        <f t="shared" si="300"/>
        <v/>
      </c>
      <c r="EFW2" s="499" t="str">
        <f t="shared" si="300"/>
        <v/>
      </c>
      <c r="EFX2" s="499" t="str">
        <f t="shared" si="300"/>
        <v/>
      </c>
      <c r="EFY2" s="499" t="str">
        <f t="shared" si="300"/>
        <v/>
      </c>
      <c r="EFZ2" s="499" t="str">
        <f t="shared" si="300"/>
        <v/>
      </c>
      <c r="EGA2" s="499" t="str">
        <f t="shared" si="300"/>
        <v/>
      </c>
      <c r="EGB2" s="499" t="str">
        <f t="shared" si="300"/>
        <v/>
      </c>
      <c r="EGC2" s="499" t="str">
        <f t="shared" si="300"/>
        <v/>
      </c>
      <c r="EGD2" s="499" t="str">
        <f t="shared" si="300"/>
        <v/>
      </c>
      <c r="EGE2" s="499" t="str">
        <f t="shared" si="300"/>
        <v/>
      </c>
      <c r="EGF2" s="499" t="str">
        <f t="shared" si="300"/>
        <v/>
      </c>
      <c r="EGG2" s="499" t="str">
        <f t="shared" si="300"/>
        <v/>
      </c>
      <c r="EGH2" s="499" t="str">
        <f t="shared" si="300"/>
        <v/>
      </c>
      <c r="EGI2" s="499" t="str">
        <f t="shared" si="300"/>
        <v/>
      </c>
      <c r="EGJ2" s="499" t="str">
        <f t="shared" si="300"/>
        <v/>
      </c>
      <c r="EGK2" s="499" t="str">
        <f t="shared" si="300"/>
        <v/>
      </c>
      <c r="EGL2" s="499" t="str">
        <f t="shared" si="300"/>
        <v/>
      </c>
      <c r="EGM2" s="499" t="str">
        <f t="shared" si="300"/>
        <v/>
      </c>
      <c r="EGN2" s="499" t="str">
        <f t="shared" si="300"/>
        <v/>
      </c>
      <c r="EGO2" s="499" t="str">
        <f t="shared" si="300"/>
        <v/>
      </c>
      <c r="EGP2" s="499" t="str">
        <f t="shared" si="300"/>
        <v/>
      </c>
      <c r="EGQ2" s="499" t="str">
        <f t="shared" si="300"/>
        <v/>
      </c>
      <c r="EGR2" s="499" t="str">
        <f t="shared" si="300"/>
        <v/>
      </c>
      <c r="EGS2" s="499" t="str">
        <f t="shared" si="300"/>
        <v/>
      </c>
      <c r="EGT2" s="499" t="str">
        <f t="shared" si="300"/>
        <v/>
      </c>
      <c r="EGU2" s="499" t="str">
        <f t="shared" si="300"/>
        <v/>
      </c>
      <c r="EGV2" s="499" t="str">
        <f t="shared" si="300"/>
        <v/>
      </c>
      <c r="EGW2" s="499" t="str">
        <f t="shared" si="300"/>
        <v/>
      </c>
      <c r="EGX2" s="499" t="str">
        <f t="shared" si="300"/>
        <v/>
      </c>
      <c r="EGY2" s="499" t="str">
        <f t="shared" si="300"/>
        <v/>
      </c>
      <c r="EGZ2" s="499" t="str">
        <f t="shared" si="300"/>
        <v/>
      </c>
      <c r="EHA2" s="499" t="str">
        <f t="shared" si="300"/>
        <v/>
      </c>
      <c r="EHB2" s="499" t="str">
        <f t="shared" si="300"/>
        <v/>
      </c>
      <c r="EHC2" s="499" t="str">
        <f t="shared" si="300"/>
        <v/>
      </c>
      <c r="EHD2" s="499" t="str">
        <f t="shared" si="300"/>
        <v/>
      </c>
      <c r="EHE2" s="499" t="str">
        <f t="shared" si="300"/>
        <v/>
      </c>
      <c r="EHF2" s="499" t="str">
        <f t="shared" si="300"/>
        <v/>
      </c>
      <c r="EHG2" s="499" t="str">
        <f t="shared" si="300"/>
        <v/>
      </c>
      <c r="EHH2" s="499" t="str">
        <f t="shared" si="300"/>
        <v/>
      </c>
      <c r="EHI2" s="499" t="str">
        <f t="shared" si="300"/>
        <v/>
      </c>
      <c r="EHJ2" s="499" t="str">
        <f t="shared" si="300"/>
        <v/>
      </c>
      <c r="EHK2" s="499" t="str">
        <f t="shared" si="300"/>
        <v/>
      </c>
      <c r="EHL2" s="499" t="str">
        <f t="shared" si="300"/>
        <v/>
      </c>
      <c r="EHM2" s="499" t="str">
        <f t="shared" si="300"/>
        <v/>
      </c>
      <c r="EHN2" s="499" t="str">
        <f t="shared" si="300"/>
        <v/>
      </c>
      <c r="EHO2" s="499" t="str">
        <f t="shared" si="300"/>
        <v/>
      </c>
      <c r="EHP2" s="499" t="str">
        <f t="shared" si="300"/>
        <v/>
      </c>
      <c r="EHQ2" s="499" t="str">
        <f t="shared" si="300"/>
        <v/>
      </c>
      <c r="EHR2" s="499" t="str">
        <f t="shared" si="300"/>
        <v/>
      </c>
      <c r="EHS2" s="499" t="str">
        <f t="shared" si="300"/>
        <v/>
      </c>
      <c r="EHT2" s="499" t="str">
        <f t="shared" si="300"/>
        <v/>
      </c>
      <c r="EHU2" s="499" t="str">
        <f t="shared" si="300"/>
        <v/>
      </c>
      <c r="EHV2" s="499" t="str">
        <f t="shared" si="300"/>
        <v/>
      </c>
      <c r="EHW2" s="499" t="str">
        <f t="shared" si="300"/>
        <v/>
      </c>
      <c r="EHX2" s="499" t="str">
        <f t="shared" si="300"/>
        <v/>
      </c>
      <c r="EHY2" s="499" t="str">
        <f t="shared" si="300"/>
        <v/>
      </c>
      <c r="EHZ2" s="499" t="str">
        <f t="shared" si="300"/>
        <v/>
      </c>
      <c r="EIA2" s="499" t="str">
        <f t="shared" si="300"/>
        <v/>
      </c>
      <c r="EIB2" s="499" t="str">
        <f t="shared" si="300"/>
        <v/>
      </c>
      <c r="EIC2" s="499" t="str">
        <f t="shared" si="300"/>
        <v/>
      </c>
      <c r="EID2" s="499" t="str">
        <f t="shared" si="300"/>
        <v/>
      </c>
      <c r="EIE2" s="499" t="str">
        <f t="shared" ref="EIE2:EKP2" si="301">IFERROR(EIE12/EIE13,
"")</f>
        <v/>
      </c>
      <c r="EIF2" s="499" t="str">
        <f t="shared" si="301"/>
        <v/>
      </c>
      <c r="EIG2" s="499" t="str">
        <f t="shared" si="301"/>
        <v/>
      </c>
      <c r="EIH2" s="499" t="str">
        <f t="shared" si="301"/>
        <v/>
      </c>
      <c r="EII2" s="499" t="str">
        <f t="shared" si="301"/>
        <v/>
      </c>
      <c r="EIJ2" s="499" t="str">
        <f t="shared" si="301"/>
        <v/>
      </c>
      <c r="EIK2" s="499" t="str">
        <f t="shared" si="301"/>
        <v/>
      </c>
      <c r="EIL2" s="499" t="str">
        <f t="shared" si="301"/>
        <v/>
      </c>
      <c r="EIM2" s="499" t="str">
        <f t="shared" si="301"/>
        <v/>
      </c>
      <c r="EIN2" s="499" t="str">
        <f t="shared" si="301"/>
        <v/>
      </c>
      <c r="EIO2" s="499" t="str">
        <f t="shared" si="301"/>
        <v/>
      </c>
      <c r="EIP2" s="499" t="str">
        <f t="shared" si="301"/>
        <v/>
      </c>
      <c r="EIQ2" s="499" t="str">
        <f t="shared" si="301"/>
        <v/>
      </c>
      <c r="EIR2" s="499" t="str">
        <f t="shared" si="301"/>
        <v/>
      </c>
      <c r="EIS2" s="499" t="str">
        <f t="shared" si="301"/>
        <v/>
      </c>
      <c r="EIT2" s="499" t="str">
        <f t="shared" si="301"/>
        <v/>
      </c>
      <c r="EIU2" s="499" t="str">
        <f t="shared" si="301"/>
        <v/>
      </c>
      <c r="EIV2" s="499" t="str">
        <f t="shared" si="301"/>
        <v/>
      </c>
      <c r="EIW2" s="499" t="str">
        <f t="shared" si="301"/>
        <v/>
      </c>
      <c r="EIX2" s="499" t="str">
        <f t="shared" si="301"/>
        <v/>
      </c>
      <c r="EIY2" s="499" t="str">
        <f t="shared" si="301"/>
        <v/>
      </c>
      <c r="EIZ2" s="499" t="str">
        <f t="shared" si="301"/>
        <v/>
      </c>
      <c r="EJA2" s="499" t="str">
        <f t="shared" si="301"/>
        <v/>
      </c>
      <c r="EJB2" s="499" t="str">
        <f t="shared" si="301"/>
        <v/>
      </c>
      <c r="EJC2" s="499" t="str">
        <f t="shared" si="301"/>
        <v/>
      </c>
      <c r="EJD2" s="499" t="str">
        <f t="shared" si="301"/>
        <v/>
      </c>
      <c r="EJE2" s="499" t="str">
        <f t="shared" si="301"/>
        <v/>
      </c>
      <c r="EJF2" s="499" t="str">
        <f t="shared" si="301"/>
        <v/>
      </c>
      <c r="EJG2" s="499" t="str">
        <f t="shared" si="301"/>
        <v/>
      </c>
      <c r="EJH2" s="499" t="str">
        <f t="shared" si="301"/>
        <v/>
      </c>
      <c r="EJI2" s="499" t="str">
        <f t="shared" si="301"/>
        <v/>
      </c>
      <c r="EJJ2" s="499" t="str">
        <f t="shared" si="301"/>
        <v/>
      </c>
      <c r="EJK2" s="499" t="str">
        <f t="shared" si="301"/>
        <v/>
      </c>
      <c r="EJL2" s="499" t="str">
        <f t="shared" si="301"/>
        <v/>
      </c>
      <c r="EJM2" s="499" t="str">
        <f t="shared" si="301"/>
        <v/>
      </c>
      <c r="EJN2" s="499" t="str">
        <f t="shared" si="301"/>
        <v/>
      </c>
      <c r="EJO2" s="499" t="str">
        <f t="shared" si="301"/>
        <v/>
      </c>
      <c r="EJP2" s="499" t="str">
        <f t="shared" si="301"/>
        <v/>
      </c>
      <c r="EJQ2" s="499" t="str">
        <f t="shared" si="301"/>
        <v/>
      </c>
      <c r="EJR2" s="499" t="str">
        <f t="shared" si="301"/>
        <v/>
      </c>
      <c r="EJS2" s="499" t="str">
        <f t="shared" si="301"/>
        <v/>
      </c>
      <c r="EJT2" s="499" t="str">
        <f t="shared" si="301"/>
        <v/>
      </c>
      <c r="EJU2" s="499" t="str">
        <f t="shared" si="301"/>
        <v/>
      </c>
      <c r="EJV2" s="499" t="str">
        <f t="shared" si="301"/>
        <v/>
      </c>
      <c r="EJW2" s="499" t="str">
        <f t="shared" si="301"/>
        <v/>
      </c>
      <c r="EJX2" s="499" t="str">
        <f t="shared" si="301"/>
        <v/>
      </c>
      <c r="EJY2" s="499" t="str">
        <f t="shared" si="301"/>
        <v/>
      </c>
      <c r="EJZ2" s="499" t="str">
        <f t="shared" si="301"/>
        <v/>
      </c>
      <c r="EKA2" s="499" t="str">
        <f t="shared" si="301"/>
        <v/>
      </c>
      <c r="EKB2" s="499" t="str">
        <f t="shared" si="301"/>
        <v/>
      </c>
      <c r="EKC2" s="499" t="str">
        <f t="shared" si="301"/>
        <v/>
      </c>
      <c r="EKD2" s="499" t="str">
        <f t="shared" si="301"/>
        <v/>
      </c>
      <c r="EKE2" s="499" t="str">
        <f t="shared" si="301"/>
        <v/>
      </c>
      <c r="EKF2" s="499" t="str">
        <f t="shared" si="301"/>
        <v/>
      </c>
      <c r="EKG2" s="499" t="str">
        <f t="shared" si="301"/>
        <v/>
      </c>
      <c r="EKH2" s="499" t="str">
        <f t="shared" si="301"/>
        <v/>
      </c>
      <c r="EKI2" s="499" t="str">
        <f t="shared" si="301"/>
        <v/>
      </c>
      <c r="EKJ2" s="499" t="str">
        <f t="shared" si="301"/>
        <v/>
      </c>
      <c r="EKK2" s="499" t="str">
        <f t="shared" si="301"/>
        <v/>
      </c>
      <c r="EKL2" s="499" t="str">
        <f t="shared" si="301"/>
        <v/>
      </c>
      <c r="EKM2" s="499" t="str">
        <f t="shared" si="301"/>
        <v/>
      </c>
      <c r="EKN2" s="499" t="str">
        <f t="shared" si="301"/>
        <v/>
      </c>
      <c r="EKO2" s="499" t="str">
        <f t="shared" si="301"/>
        <v/>
      </c>
      <c r="EKP2" s="499" t="str">
        <f t="shared" si="301"/>
        <v/>
      </c>
      <c r="EKQ2" s="499" t="str">
        <f t="shared" ref="EKQ2:ENB2" si="302">IFERROR(EKQ12/EKQ13,
"")</f>
        <v/>
      </c>
      <c r="EKR2" s="499" t="str">
        <f t="shared" si="302"/>
        <v/>
      </c>
      <c r="EKS2" s="499" t="str">
        <f t="shared" si="302"/>
        <v/>
      </c>
      <c r="EKT2" s="499" t="str">
        <f t="shared" si="302"/>
        <v/>
      </c>
      <c r="EKU2" s="499" t="str">
        <f t="shared" si="302"/>
        <v/>
      </c>
      <c r="EKV2" s="499" t="str">
        <f t="shared" si="302"/>
        <v/>
      </c>
      <c r="EKW2" s="499" t="str">
        <f t="shared" si="302"/>
        <v/>
      </c>
      <c r="EKX2" s="499" t="str">
        <f t="shared" si="302"/>
        <v/>
      </c>
      <c r="EKY2" s="499" t="str">
        <f t="shared" si="302"/>
        <v/>
      </c>
      <c r="EKZ2" s="499" t="str">
        <f t="shared" si="302"/>
        <v/>
      </c>
      <c r="ELA2" s="499" t="str">
        <f t="shared" si="302"/>
        <v/>
      </c>
      <c r="ELB2" s="499" t="str">
        <f t="shared" si="302"/>
        <v/>
      </c>
      <c r="ELC2" s="499" t="str">
        <f t="shared" si="302"/>
        <v/>
      </c>
      <c r="ELD2" s="499" t="str">
        <f t="shared" si="302"/>
        <v/>
      </c>
      <c r="ELE2" s="499" t="str">
        <f t="shared" si="302"/>
        <v/>
      </c>
      <c r="ELF2" s="499" t="str">
        <f t="shared" si="302"/>
        <v/>
      </c>
      <c r="ELG2" s="499" t="str">
        <f t="shared" si="302"/>
        <v/>
      </c>
      <c r="ELH2" s="499" t="str">
        <f t="shared" si="302"/>
        <v/>
      </c>
      <c r="ELI2" s="499" t="str">
        <f t="shared" si="302"/>
        <v/>
      </c>
      <c r="ELJ2" s="499" t="str">
        <f t="shared" si="302"/>
        <v/>
      </c>
      <c r="ELK2" s="499" t="str">
        <f t="shared" si="302"/>
        <v/>
      </c>
      <c r="ELL2" s="499" t="str">
        <f t="shared" si="302"/>
        <v/>
      </c>
      <c r="ELM2" s="499" t="str">
        <f t="shared" si="302"/>
        <v/>
      </c>
      <c r="ELN2" s="499" t="str">
        <f t="shared" si="302"/>
        <v/>
      </c>
      <c r="ELO2" s="499" t="str">
        <f t="shared" si="302"/>
        <v/>
      </c>
      <c r="ELP2" s="499" t="str">
        <f t="shared" si="302"/>
        <v/>
      </c>
      <c r="ELQ2" s="499" t="str">
        <f t="shared" si="302"/>
        <v/>
      </c>
      <c r="ELR2" s="499" t="str">
        <f t="shared" si="302"/>
        <v/>
      </c>
      <c r="ELS2" s="499" t="str">
        <f t="shared" si="302"/>
        <v/>
      </c>
      <c r="ELT2" s="499" t="str">
        <f t="shared" si="302"/>
        <v/>
      </c>
      <c r="ELU2" s="499" t="str">
        <f t="shared" si="302"/>
        <v/>
      </c>
      <c r="ELV2" s="499" t="str">
        <f t="shared" si="302"/>
        <v/>
      </c>
      <c r="ELW2" s="499" t="str">
        <f t="shared" si="302"/>
        <v/>
      </c>
      <c r="ELX2" s="499" t="str">
        <f t="shared" si="302"/>
        <v/>
      </c>
      <c r="ELY2" s="499" t="str">
        <f t="shared" si="302"/>
        <v/>
      </c>
      <c r="ELZ2" s="499" t="str">
        <f t="shared" si="302"/>
        <v/>
      </c>
      <c r="EMA2" s="499" t="str">
        <f t="shared" si="302"/>
        <v/>
      </c>
      <c r="EMB2" s="499" t="str">
        <f t="shared" si="302"/>
        <v/>
      </c>
      <c r="EMC2" s="499" t="str">
        <f t="shared" si="302"/>
        <v/>
      </c>
      <c r="EMD2" s="499" t="str">
        <f t="shared" si="302"/>
        <v/>
      </c>
      <c r="EME2" s="499" t="str">
        <f t="shared" si="302"/>
        <v/>
      </c>
      <c r="EMF2" s="499" t="str">
        <f t="shared" si="302"/>
        <v/>
      </c>
      <c r="EMG2" s="499" t="str">
        <f t="shared" si="302"/>
        <v/>
      </c>
      <c r="EMH2" s="499" t="str">
        <f t="shared" si="302"/>
        <v/>
      </c>
      <c r="EMI2" s="499" t="str">
        <f t="shared" si="302"/>
        <v/>
      </c>
      <c r="EMJ2" s="499" t="str">
        <f t="shared" si="302"/>
        <v/>
      </c>
      <c r="EMK2" s="499" t="str">
        <f t="shared" si="302"/>
        <v/>
      </c>
      <c r="EML2" s="499" t="str">
        <f t="shared" si="302"/>
        <v/>
      </c>
      <c r="EMM2" s="499" t="str">
        <f t="shared" si="302"/>
        <v/>
      </c>
      <c r="EMN2" s="499" t="str">
        <f t="shared" si="302"/>
        <v/>
      </c>
      <c r="EMO2" s="499" t="str">
        <f t="shared" si="302"/>
        <v/>
      </c>
      <c r="EMP2" s="499" t="str">
        <f t="shared" si="302"/>
        <v/>
      </c>
      <c r="EMQ2" s="499" t="str">
        <f t="shared" si="302"/>
        <v/>
      </c>
      <c r="EMR2" s="499" t="str">
        <f t="shared" si="302"/>
        <v/>
      </c>
      <c r="EMS2" s="499" t="str">
        <f t="shared" si="302"/>
        <v/>
      </c>
      <c r="EMT2" s="499" t="str">
        <f t="shared" si="302"/>
        <v/>
      </c>
      <c r="EMU2" s="499" t="str">
        <f t="shared" si="302"/>
        <v/>
      </c>
      <c r="EMV2" s="499" t="str">
        <f t="shared" si="302"/>
        <v/>
      </c>
      <c r="EMW2" s="499" t="str">
        <f t="shared" si="302"/>
        <v/>
      </c>
      <c r="EMX2" s="499" t="str">
        <f t="shared" si="302"/>
        <v/>
      </c>
      <c r="EMY2" s="499" t="str">
        <f t="shared" si="302"/>
        <v/>
      </c>
      <c r="EMZ2" s="499" t="str">
        <f t="shared" si="302"/>
        <v/>
      </c>
      <c r="ENA2" s="499" t="str">
        <f t="shared" si="302"/>
        <v/>
      </c>
      <c r="ENB2" s="499" t="str">
        <f t="shared" si="302"/>
        <v/>
      </c>
      <c r="ENC2" s="499" t="str">
        <f t="shared" ref="ENC2:EPN2" si="303">IFERROR(ENC12/ENC13,
"")</f>
        <v/>
      </c>
      <c r="END2" s="499" t="str">
        <f t="shared" si="303"/>
        <v/>
      </c>
      <c r="ENE2" s="499" t="str">
        <f t="shared" si="303"/>
        <v/>
      </c>
      <c r="ENF2" s="499" t="str">
        <f t="shared" si="303"/>
        <v/>
      </c>
      <c r="ENG2" s="499" t="str">
        <f t="shared" si="303"/>
        <v/>
      </c>
      <c r="ENH2" s="499" t="str">
        <f t="shared" si="303"/>
        <v/>
      </c>
      <c r="ENI2" s="499" t="str">
        <f t="shared" si="303"/>
        <v/>
      </c>
      <c r="ENJ2" s="499" t="str">
        <f t="shared" si="303"/>
        <v/>
      </c>
      <c r="ENK2" s="499" t="str">
        <f t="shared" si="303"/>
        <v/>
      </c>
      <c r="ENL2" s="499" t="str">
        <f t="shared" si="303"/>
        <v/>
      </c>
      <c r="ENM2" s="499" t="str">
        <f t="shared" si="303"/>
        <v/>
      </c>
      <c r="ENN2" s="499" t="str">
        <f t="shared" si="303"/>
        <v/>
      </c>
      <c r="ENO2" s="499" t="str">
        <f t="shared" si="303"/>
        <v/>
      </c>
      <c r="ENP2" s="499" t="str">
        <f t="shared" si="303"/>
        <v/>
      </c>
      <c r="ENQ2" s="499" t="str">
        <f t="shared" si="303"/>
        <v/>
      </c>
      <c r="ENR2" s="499" t="str">
        <f t="shared" si="303"/>
        <v/>
      </c>
      <c r="ENS2" s="499" t="str">
        <f t="shared" si="303"/>
        <v/>
      </c>
      <c r="ENT2" s="499" t="str">
        <f t="shared" si="303"/>
        <v/>
      </c>
      <c r="ENU2" s="499" t="str">
        <f t="shared" si="303"/>
        <v/>
      </c>
      <c r="ENV2" s="499" t="str">
        <f t="shared" si="303"/>
        <v/>
      </c>
      <c r="ENW2" s="499" t="str">
        <f t="shared" si="303"/>
        <v/>
      </c>
      <c r="ENX2" s="499" t="str">
        <f t="shared" si="303"/>
        <v/>
      </c>
      <c r="ENY2" s="499" t="str">
        <f t="shared" si="303"/>
        <v/>
      </c>
      <c r="ENZ2" s="499" t="str">
        <f t="shared" si="303"/>
        <v/>
      </c>
      <c r="EOA2" s="499" t="str">
        <f t="shared" si="303"/>
        <v/>
      </c>
      <c r="EOB2" s="499" t="str">
        <f t="shared" si="303"/>
        <v/>
      </c>
      <c r="EOC2" s="499" t="str">
        <f t="shared" si="303"/>
        <v/>
      </c>
      <c r="EOD2" s="499" t="str">
        <f t="shared" si="303"/>
        <v/>
      </c>
      <c r="EOE2" s="499" t="str">
        <f t="shared" si="303"/>
        <v/>
      </c>
      <c r="EOF2" s="499" t="str">
        <f t="shared" si="303"/>
        <v/>
      </c>
      <c r="EOG2" s="499" t="str">
        <f t="shared" si="303"/>
        <v/>
      </c>
      <c r="EOH2" s="499" t="str">
        <f t="shared" si="303"/>
        <v/>
      </c>
      <c r="EOI2" s="499" t="str">
        <f t="shared" si="303"/>
        <v/>
      </c>
      <c r="EOJ2" s="499" t="str">
        <f t="shared" si="303"/>
        <v/>
      </c>
      <c r="EOK2" s="499" t="str">
        <f t="shared" si="303"/>
        <v/>
      </c>
      <c r="EOL2" s="499" t="str">
        <f t="shared" si="303"/>
        <v/>
      </c>
      <c r="EOM2" s="499" t="str">
        <f t="shared" si="303"/>
        <v/>
      </c>
      <c r="EON2" s="499" t="str">
        <f t="shared" si="303"/>
        <v/>
      </c>
      <c r="EOO2" s="499" t="str">
        <f t="shared" si="303"/>
        <v/>
      </c>
      <c r="EOP2" s="499" t="str">
        <f t="shared" si="303"/>
        <v/>
      </c>
      <c r="EOQ2" s="499" t="str">
        <f t="shared" si="303"/>
        <v/>
      </c>
      <c r="EOR2" s="499" t="str">
        <f t="shared" si="303"/>
        <v/>
      </c>
      <c r="EOS2" s="499" t="str">
        <f t="shared" si="303"/>
        <v/>
      </c>
      <c r="EOT2" s="499" t="str">
        <f t="shared" si="303"/>
        <v/>
      </c>
      <c r="EOU2" s="499" t="str">
        <f t="shared" si="303"/>
        <v/>
      </c>
      <c r="EOV2" s="499" t="str">
        <f t="shared" si="303"/>
        <v/>
      </c>
      <c r="EOW2" s="499" t="str">
        <f t="shared" si="303"/>
        <v/>
      </c>
      <c r="EOX2" s="499" t="str">
        <f t="shared" si="303"/>
        <v/>
      </c>
      <c r="EOY2" s="499" t="str">
        <f t="shared" si="303"/>
        <v/>
      </c>
      <c r="EOZ2" s="499" t="str">
        <f t="shared" si="303"/>
        <v/>
      </c>
      <c r="EPA2" s="499" t="str">
        <f t="shared" si="303"/>
        <v/>
      </c>
      <c r="EPB2" s="499" t="str">
        <f t="shared" si="303"/>
        <v/>
      </c>
      <c r="EPC2" s="499" t="str">
        <f t="shared" si="303"/>
        <v/>
      </c>
      <c r="EPD2" s="499" t="str">
        <f t="shared" si="303"/>
        <v/>
      </c>
      <c r="EPE2" s="499" t="str">
        <f t="shared" si="303"/>
        <v/>
      </c>
      <c r="EPF2" s="499" t="str">
        <f t="shared" si="303"/>
        <v/>
      </c>
      <c r="EPG2" s="499" t="str">
        <f t="shared" si="303"/>
        <v/>
      </c>
      <c r="EPH2" s="499" t="str">
        <f t="shared" si="303"/>
        <v/>
      </c>
      <c r="EPI2" s="499" t="str">
        <f t="shared" si="303"/>
        <v/>
      </c>
      <c r="EPJ2" s="499" t="str">
        <f t="shared" si="303"/>
        <v/>
      </c>
      <c r="EPK2" s="499" t="str">
        <f t="shared" si="303"/>
        <v/>
      </c>
      <c r="EPL2" s="499" t="str">
        <f t="shared" si="303"/>
        <v/>
      </c>
      <c r="EPM2" s="499" t="str">
        <f t="shared" si="303"/>
        <v/>
      </c>
      <c r="EPN2" s="499" t="str">
        <f t="shared" si="303"/>
        <v/>
      </c>
      <c r="EPO2" s="499" t="str">
        <f t="shared" ref="EPO2:ERZ2" si="304">IFERROR(EPO12/EPO13,
"")</f>
        <v/>
      </c>
      <c r="EPP2" s="499" t="str">
        <f t="shared" si="304"/>
        <v/>
      </c>
      <c r="EPQ2" s="499" t="str">
        <f t="shared" si="304"/>
        <v/>
      </c>
      <c r="EPR2" s="499" t="str">
        <f t="shared" si="304"/>
        <v/>
      </c>
      <c r="EPS2" s="499" t="str">
        <f t="shared" si="304"/>
        <v/>
      </c>
      <c r="EPT2" s="499" t="str">
        <f t="shared" si="304"/>
        <v/>
      </c>
      <c r="EPU2" s="499" t="str">
        <f t="shared" si="304"/>
        <v/>
      </c>
      <c r="EPV2" s="499" t="str">
        <f t="shared" si="304"/>
        <v/>
      </c>
      <c r="EPW2" s="499" t="str">
        <f t="shared" si="304"/>
        <v/>
      </c>
      <c r="EPX2" s="499" t="str">
        <f t="shared" si="304"/>
        <v/>
      </c>
      <c r="EPY2" s="499" t="str">
        <f t="shared" si="304"/>
        <v/>
      </c>
      <c r="EPZ2" s="499" t="str">
        <f t="shared" si="304"/>
        <v/>
      </c>
      <c r="EQA2" s="499" t="str">
        <f t="shared" si="304"/>
        <v/>
      </c>
      <c r="EQB2" s="499" t="str">
        <f t="shared" si="304"/>
        <v/>
      </c>
      <c r="EQC2" s="499" t="str">
        <f t="shared" si="304"/>
        <v/>
      </c>
      <c r="EQD2" s="499" t="str">
        <f t="shared" si="304"/>
        <v/>
      </c>
      <c r="EQE2" s="499" t="str">
        <f t="shared" si="304"/>
        <v/>
      </c>
      <c r="EQF2" s="499" t="str">
        <f t="shared" si="304"/>
        <v/>
      </c>
      <c r="EQG2" s="499" t="str">
        <f t="shared" si="304"/>
        <v/>
      </c>
      <c r="EQH2" s="499" t="str">
        <f t="shared" si="304"/>
        <v/>
      </c>
      <c r="EQI2" s="499" t="str">
        <f t="shared" si="304"/>
        <v/>
      </c>
      <c r="EQJ2" s="499" t="str">
        <f t="shared" si="304"/>
        <v/>
      </c>
      <c r="EQK2" s="499" t="str">
        <f t="shared" si="304"/>
        <v/>
      </c>
      <c r="EQL2" s="499" t="str">
        <f t="shared" si="304"/>
        <v/>
      </c>
      <c r="EQM2" s="499" t="str">
        <f t="shared" si="304"/>
        <v/>
      </c>
      <c r="EQN2" s="499" t="str">
        <f t="shared" si="304"/>
        <v/>
      </c>
      <c r="EQO2" s="499" t="str">
        <f t="shared" si="304"/>
        <v/>
      </c>
      <c r="EQP2" s="499" t="str">
        <f t="shared" si="304"/>
        <v/>
      </c>
      <c r="EQQ2" s="499" t="str">
        <f t="shared" si="304"/>
        <v/>
      </c>
      <c r="EQR2" s="499" t="str">
        <f t="shared" si="304"/>
        <v/>
      </c>
      <c r="EQS2" s="499" t="str">
        <f t="shared" si="304"/>
        <v/>
      </c>
      <c r="EQT2" s="499" t="str">
        <f t="shared" si="304"/>
        <v/>
      </c>
      <c r="EQU2" s="499" t="str">
        <f t="shared" si="304"/>
        <v/>
      </c>
      <c r="EQV2" s="499" t="str">
        <f t="shared" si="304"/>
        <v/>
      </c>
      <c r="EQW2" s="499" t="str">
        <f t="shared" si="304"/>
        <v/>
      </c>
      <c r="EQX2" s="499" t="str">
        <f t="shared" si="304"/>
        <v/>
      </c>
      <c r="EQY2" s="499" t="str">
        <f t="shared" si="304"/>
        <v/>
      </c>
      <c r="EQZ2" s="499" t="str">
        <f t="shared" si="304"/>
        <v/>
      </c>
      <c r="ERA2" s="499" t="str">
        <f t="shared" si="304"/>
        <v/>
      </c>
      <c r="ERB2" s="499" t="str">
        <f t="shared" si="304"/>
        <v/>
      </c>
      <c r="ERC2" s="499" t="str">
        <f t="shared" si="304"/>
        <v/>
      </c>
      <c r="ERD2" s="499" t="str">
        <f t="shared" si="304"/>
        <v/>
      </c>
      <c r="ERE2" s="499" t="str">
        <f t="shared" si="304"/>
        <v/>
      </c>
      <c r="ERF2" s="499" t="str">
        <f t="shared" si="304"/>
        <v/>
      </c>
      <c r="ERG2" s="499" t="str">
        <f t="shared" si="304"/>
        <v/>
      </c>
      <c r="ERH2" s="499" t="str">
        <f t="shared" si="304"/>
        <v/>
      </c>
      <c r="ERI2" s="499" t="str">
        <f t="shared" si="304"/>
        <v/>
      </c>
      <c r="ERJ2" s="499" t="str">
        <f t="shared" si="304"/>
        <v/>
      </c>
      <c r="ERK2" s="499" t="str">
        <f t="shared" si="304"/>
        <v/>
      </c>
      <c r="ERL2" s="499" t="str">
        <f t="shared" si="304"/>
        <v/>
      </c>
      <c r="ERM2" s="499" t="str">
        <f t="shared" si="304"/>
        <v/>
      </c>
      <c r="ERN2" s="499" t="str">
        <f t="shared" si="304"/>
        <v/>
      </c>
      <c r="ERO2" s="499" t="str">
        <f t="shared" si="304"/>
        <v/>
      </c>
      <c r="ERP2" s="499" t="str">
        <f t="shared" si="304"/>
        <v/>
      </c>
      <c r="ERQ2" s="499" t="str">
        <f t="shared" si="304"/>
        <v/>
      </c>
      <c r="ERR2" s="499" t="str">
        <f t="shared" si="304"/>
        <v/>
      </c>
      <c r="ERS2" s="499" t="str">
        <f t="shared" si="304"/>
        <v/>
      </c>
      <c r="ERT2" s="499" t="str">
        <f t="shared" si="304"/>
        <v/>
      </c>
      <c r="ERU2" s="499" t="str">
        <f t="shared" si="304"/>
        <v/>
      </c>
      <c r="ERV2" s="499" t="str">
        <f t="shared" si="304"/>
        <v/>
      </c>
      <c r="ERW2" s="499" t="str">
        <f t="shared" si="304"/>
        <v/>
      </c>
      <c r="ERX2" s="499" t="str">
        <f t="shared" si="304"/>
        <v/>
      </c>
      <c r="ERY2" s="499" t="str">
        <f t="shared" si="304"/>
        <v/>
      </c>
      <c r="ERZ2" s="499" t="str">
        <f t="shared" si="304"/>
        <v/>
      </c>
      <c r="ESA2" s="499" t="str">
        <f t="shared" ref="ESA2:EUL2" si="305">IFERROR(ESA12/ESA13,
"")</f>
        <v/>
      </c>
      <c r="ESB2" s="499" t="str">
        <f t="shared" si="305"/>
        <v/>
      </c>
      <c r="ESC2" s="499" t="str">
        <f t="shared" si="305"/>
        <v/>
      </c>
      <c r="ESD2" s="499" t="str">
        <f t="shared" si="305"/>
        <v/>
      </c>
      <c r="ESE2" s="499" t="str">
        <f t="shared" si="305"/>
        <v/>
      </c>
      <c r="ESF2" s="499" t="str">
        <f t="shared" si="305"/>
        <v/>
      </c>
      <c r="ESG2" s="499" t="str">
        <f t="shared" si="305"/>
        <v/>
      </c>
      <c r="ESH2" s="499" t="str">
        <f t="shared" si="305"/>
        <v/>
      </c>
      <c r="ESI2" s="499" t="str">
        <f t="shared" si="305"/>
        <v/>
      </c>
      <c r="ESJ2" s="499" t="str">
        <f t="shared" si="305"/>
        <v/>
      </c>
      <c r="ESK2" s="499" t="str">
        <f t="shared" si="305"/>
        <v/>
      </c>
      <c r="ESL2" s="499" t="str">
        <f t="shared" si="305"/>
        <v/>
      </c>
      <c r="ESM2" s="499" t="str">
        <f t="shared" si="305"/>
        <v/>
      </c>
      <c r="ESN2" s="499" t="str">
        <f t="shared" si="305"/>
        <v/>
      </c>
      <c r="ESO2" s="499" t="str">
        <f t="shared" si="305"/>
        <v/>
      </c>
      <c r="ESP2" s="499" t="str">
        <f t="shared" si="305"/>
        <v/>
      </c>
      <c r="ESQ2" s="499" t="str">
        <f t="shared" si="305"/>
        <v/>
      </c>
      <c r="ESR2" s="499" t="str">
        <f t="shared" si="305"/>
        <v/>
      </c>
      <c r="ESS2" s="499" t="str">
        <f t="shared" si="305"/>
        <v/>
      </c>
      <c r="EST2" s="499" t="str">
        <f t="shared" si="305"/>
        <v/>
      </c>
      <c r="ESU2" s="499" t="str">
        <f t="shared" si="305"/>
        <v/>
      </c>
      <c r="ESV2" s="499" t="str">
        <f t="shared" si="305"/>
        <v/>
      </c>
      <c r="ESW2" s="499" t="str">
        <f t="shared" si="305"/>
        <v/>
      </c>
      <c r="ESX2" s="499" t="str">
        <f t="shared" si="305"/>
        <v/>
      </c>
      <c r="ESY2" s="499" t="str">
        <f t="shared" si="305"/>
        <v/>
      </c>
      <c r="ESZ2" s="499" t="str">
        <f t="shared" si="305"/>
        <v/>
      </c>
      <c r="ETA2" s="499" t="str">
        <f t="shared" si="305"/>
        <v/>
      </c>
      <c r="ETB2" s="499" t="str">
        <f t="shared" si="305"/>
        <v/>
      </c>
      <c r="ETC2" s="499" t="str">
        <f t="shared" si="305"/>
        <v/>
      </c>
      <c r="ETD2" s="499" t="str">
        <f t="shared" si="305"/>
        <v/>
      </c>
      <c r="ETE2" s="499" t="str">
        <f t="shared" si="305"/>
        <v/>
      </c>
      <c r="ETF2" s="499" t="str">
        <f t="shared" si="305"/>
        <v/>
      </c>
      <c r="ETG2" s="499" t="str">
        <f t="shared" si="305"/>
        <v/>
      </c>
      <c r="ETH2" s="499" t="str">
        <f t="shared" si="305"/>
        <v/>
      </c>
      <c r="ETI2" s="499" t="str">
        <f t="shared" si="305"/>
        <v/>
      </c>
      <c r="ETJ2" s="499" t="str">
        <f t="shared" si="305"/>
        <v/>
      </c>
      <c r="ETK2" s="499" t="str">
        <f t="shared" si="305"/>
        <v/>
      </c>
      <c r="ETL2" s="499" t="str">
        <f t="shared" si="305"/>
        <v/>
      </c>
      <c r="ETM2" s="499" t="str">
        <f t="shared" si="305"/>
        <v/>
      </c>
      <c r="ETN2" s="499" t="str">
        <f t="shared" si="305"/>
        <v/>
      </c>
      <c r="ETO2" s="499" t="str">
        <f t="shared" si="305"/>
        <v/>
      </c>
      <c r="ETP2" s="499" t="str">
        <f t="shared" si="305"/>
        <v/>
      </c>
      <c r="ETQ2" s="499" t="str">
        <f t="shared" si="305"/>
        <v/>
      </c>
      <c r="ETR2" s="499" t="str">
        <f t="shared" si="305"/>
        <v/>
      </c>
      <c r="ETS2" s="499" t="str">
        <f t="shared" si="305"/>
        <v/>
      </c>
      <c r="ETT2" s="499" t="str">
        <f t="shared" si="305"/>
        <v/>
      </c>
      <c r="ETU2" s="499" t="str">
        <f t="shared" si="305"/>
        <v/>
      </c>
      <c r="ETV2" s="499" t="str">
        <f t="shared" si="305"/>
        <v/>
      </c>
      <c r="ETW2" s="499" t="str">
        <f t="shared" si="305"/>
        <v/>
      </c>
      <c r="ETX2" s="499" t="str">
        <f t="shared" si="305"/>
        <v/>
      </c>
      <c r="ETY2" s="499" t="str">
        <f t="shared" si="305"/>
        <v/>
      </c>
      <c r="ETZ2" s="499" t="str">
        <f t="shared" si="305"/>
        <v/>
      </c>
      <c r="EUA2" s="499" t="str">
        <f t="shared" si="305"/>
        <v/>
      </c>
      <c r="EUB2" s="499" t="str">
        <f t="shared" si="305"/>
        <v/>
      </c>
      <c r="EUC2" s="499" t="str">
        <f t="shared" si="305"/>
        <v/>
      </c>
      <c r="EUD2" s="499" t="str">
        <f t="shared" si="305"/>
        <v/>
      </c>
      <c r="EUE2" s="499" t="str">
        <f t="shared" si="305"/>
        <v/>
      </c>
      <c r="EUF2" s="499" t="str">
        <f t="shared" si="305"/>
        <v/>
      </c>
      <c r="EUG2" s="499" t="str">
        <f t="shared" si="305"/>
        <v/>
      </c>
      <c r="EUH2" s="499" t="str">
        <f t="shared" si="305"/>
        <v/>
      </c>
      <c r="EUI2" s="499" t="str">
        <f t="shared" si="305"/>
        <v/>
      </c>
      <c r="EUJ2" s="499" t="str">
        <f t="shared" si="305"/>
        <v/>
      </c>
      <c r="EUK2" s="499" t="str">
        <f t="shared" si="305"/>
        <v/>
      </c>
      <c r="EUL2" s="499" t="str">
        <f t="shared" si="305"/>
        <v/>
      </c>
      <c r="EUM2" s="499" t="str">
        <f t="shared" ref="EUM2:EWX2" si="306">IFERROR(EUM12/EUM13,
"")</f>
        <v/>
      </c>
      <c r="EUN2" s="499" t="str">
        <f t="shared" si="306"/>
        <v/>
      </c>
      <c r="EUO2" s="499" t="str">
        <f t="shared" si="306"/>
        <v/>
      </c>
      <c r="EUP2" s="499" t="str">
        <f t="shared" si="306"/>
        <v/>
      </c>
      <c r="EUQ2" s="499" t="str">
        <f t="shared" si="306"/>
        <v/>
      </c>
      <c r="EUR2" s="499" t="str">
        <f t="shared" si="306"/>
        <v/>
      </c>
      <c r="EUS2" s="499" t="str">
        <f t="shared" si="306"/>
        <v/>
      </c>
      <c r="EUT2" s="499" t="str">
        <f t="shared" si="306"/>
        <v/>
      </c>
      <c r="EUU2" s="499" t="str">
        <f t="shared" si="306"/>
        <v/>
      </c>
      <c r="EUV2" s="499" t="str">
        <f t="shared" si="306"/>
        <v/>
      </c>
      <c r="EUW2" s="499" t="str">
        <f t="shared" si="306"/>
        <v/>
      </c>
      <c r="EUX2" s="499" t="str">
        <f t="shared" si="306"/>
        <v/>
      </c>
      <c r="EUY2" s="499" t="str">
        <f t="shared" si="306"/>
        <v/>
      </c>
      <c r="EUZ2" s="499" t="str">
        <f t="shared" si="306"/>
        <v/>
      </c>
      <c r="EVA2" s="499" t="str">
        <f t="shared" si="306"/>
        <v/>
      </c>
      <c r="EVB2" s="499" t="str">
        <f t="shared" si="306"/>
        <v/>
      </c>
      <c r="EVC2" s="499" t="str">
        <f t="shared" si="306"/>
        <v/>
      </c>
      <c r="EVD2" s="499" t="str">
        <f t="shared" si="306"/>
        <v/>
      </c>
      <c r="EVE2" s="499" t="str">
        <f t="shared" si="306"/>
        <v/>
      </c>
      <c r="EVF2" s="499" t="str">
        <f t="shared" si="306"/>
        <v/>
      </c>
      <c r="EVG2" s="499" t="str">
        <f t="shared" si="306"/>
        <v/>
      </c>
      <c r="EVH2" s="499" t="str">
        <f t="shared" si="306"/>
        <v/>
      </c>
      <c r="EVI2" s="499" t="str">
        <f t="shared" si="306"/>
        <v/>
      </c>
      <c r="EVJ2" s="499" t="str">
        <f t="shared" si="306"/>
        <v/>
      </c>
      <c r="EVK2" s="499" t="str">
        <f t="shared" si="306"/>
        <v/>
      </c>
      <c r="EVL2" s="499" t="str">
        <f t="shared" si="306"/>
        <v/>
      </c>
      <c r="EVM2" s="499" t="str">
        <f t="shared" si="306"/>
        <v/>
      </c>
      <c r="EVN2" s="499" t="str">
        <f t="shared" si="306"/>
        <v/>
      </c>
      <c r="EVO2" s="499" t="str">
        <f t="shared" si="306"/>
        <v/>
      </c>
      <c r="EVP2" s="499" t="str">
        <f t="shared" si="306"/>
        <v/>
      </c>
      <c r="EVQ2" s="499" t="str">
        <f t="shared" si="306"/>
        <v/>
      </c>
      <c r="EVR2" s="499" t="str">
        <f t="shared" si="306"/>
        <v/>
      </c>
      <c r="EVS2" s="499" t="str">
        <f t="shared" si="306"/>
        <v/>
      </c>
      <c r="EVT2" s="499" t="str">
        <f t="shared" si="306"/>
        <v/>
      </c>
      <c r="EVU2" s="499" t="str">
        <f t="shared" si="306"/>
        <v/>
      </c>
      <c r="EVV2" s="499" t="str">
        <f t="shared" si="306"/>
        <v/>
      </c>
      <c r="EVW2" s="499" t="str">
        <f t="shared" si="306"/>
        <v/>
      </c>
      <c r="EVX2" s="499" t="str">
        <f t="shared" si="306"/>
        <v/>
      </c>
      <c r="EVY2" s="499" t="str">
        <f t="shared" si="306"/>
        <v/>
      </c>
      <c r="EVZ2" s="499" t="str">
        <f t="shared" si="306"/>
        <v/>
      </c>
      <c r="EWA2" s="499" t="str">
        <f t="shared" si="306"/>
        <v/>
      </c>
      <c r="EWB2" s="499" t="str">
        <f t="shared" si="306"/>
        <v/>
      </c>
      <c r="EWC2" s="499" t="str">
        <f t="shared" si="306"/>
        <v/>
      </c>
      <c r="EWD2" s="499" t="str">
        <f t="shared" si="306"/>
        <v/>
      </c>
      <c r="EWE2" s="499" t="str">
        <f t="shared" si="306"/>
        <v/>
      </c>
      <c r="EWF2" s="499" t="str">
        <f t="shared" si="306"/>
        <v/>
      </c>
      <c r="EWG2" s="499" t="str">
        <f t="shared" si="306"/>
        <v/>
      </c>
      <c r="EWH2" s="499" t="str">
        <f t="shared" si="306"/>
        <v/>
      </c>
      <c r="EWI2" s="499" t="str">
        <f t="shared" si="306"/>
        <v/>
      </c>
      <c r="EWJ2" s="499" t="str">
        <f t="shared" si="306"/>
        <v/>
      </c>
      <c r="EWK2" s="499" t="str">
        <f t="shared" si="306"/>
        <v/>
      </c>
      <c r="EWL2" s="499" t="str">
        <f t="shared" si="306"/>
        <v/>
      </c>
      <c r="EWM2" s="499" t="str">
        <f t="shared" si="306"/>
        <v/>
      </c>
      <c r="EWN2" s="499" t="str">
        <f t="shared" si="306"/>
        <v/>
      </c>
      <c r="EWO2" s="499" t="str">
        <f t="shared" si="306"/>
        <v/>
      </c>
      <c r="EWP2" s="499" t="str">
        <f t="shared" si="306"/>
        <v/>
      </c>
      <c r="EWQ2" s="499" t="str">
        <f t="shared" si="306"/>
        <v/>
      </c>
      <c r="EWR2" s="499" t="str">
        <f t="shared" si="306"/>
        <v/>
      </c>
      <c r="EWS2" s="499" t="str">
        <f t="shared" si="306"/>
        <v/>
      </c>
      <c r="EWT2" s="499" t="str">
        <f t="shared" si="306"/>
        <v/>
      </c>
      <c r="EWU2" s="499" t="str">
        <f t="shared" si="306"/>
        <v/>
      </c>
      <c r="EWV2" s="499" t="str">
        <f t="shared" si="306"/>
        <v/>
      </c>
      <c r="EWW2" s="499" t="str">
        <f t="shared" si="306"/>
        <v/>
      </c>
      <c r="EWX2" s="499" t="str">
        <f t="shared" si="306"/>
        <v/>
      </c>
      <c r="EWY2" s="499" t="str">
        <f t="shared" ref="EWY2:EZJ2" si="307">IFERROR(EWY12/EWY13,
"")</f>
        <v/>
      </c>
      <c r="EWZ2" s="499" t="str">
        <f t="shared" si="307"/>
        <v/>
      </c>
      <c r="EXA2" s="499" t="str">
        <f t="shared" si="307"/>
        <v/>
      </c>
      <c r="EXB2" s="499" t="str">
        <f t="shared" si="307"/>
        <v/>
      </c>
      <c r="EXC2" s="499" t="str">
        <f t="shared" si="307"/>
        <v/>
      </c>
      <c r="EXD2" s="499" t="str">
        <f t="shared" si="307"/>
        <v/>
      </c>
      <c r="EXE2" s="499" t="str">
        <f t="shared" si="307"/>
        <v/>
      </c>
      <c r="EXF2" s="499" t="str">
        <f t="shared" si="307"/>
        <v/>
      </c>
      <c r="EXG2" s="499" t="str">
        <f t="shared" si="307"/>
        <v/>
      </c>
      <c r="EXH2" s="499" t="str">
        <f t="shared" si="307"/>
        <v/>
      </c>
      <c r="EXI2" s="499" t="str">
        <f t="shared" si="307"/>
        <v/>
      </c>
      <c r="EXJ2" s="499" t="str">
        <f t="shared" si="307"/>
        <v/>
      </c>
      <c r="EXK2" s="499" t="str">
        <f t="shared" si="307"/>
        <v/>
      </c>
      <c r="EXL2" s="499" t="str">
        <f t="shared" si="307"/>
        <v/>
      </c>
      <c r="EXM2" s="499" t="str">
        <f t="shared" si="307"/>
        <v/>
      </c>
      <c r="EXN2" s="499" t="str">
        <f t="shared" si="307"/>
        <v/>
      </c>
      <c r="EXO2" s="499" t="str">
        <f t="shared" si="307"/>
        <v/>
      </c>
      <c r="EXP2" s="499" t="str">
        <f t="shared" si="307"/>
        <v/>
      </c>
      <c r="EXQ2" s="499" t="str">
        <f t="shared" si="307"/>
        <v/>
      </c>
      <c r="EXR2" s="499" t="str">
        <f t="shared" si="307"/>
        <v/>
      </c>
      <c r="EXS2" s="499" t="str">
        <f t="shared" si="307"/>
        <v/>
      </c>
      <c r="EXT2" s="499" t="str">
        <f t="shared" si="307"/>
        <v/>
      </c>
      <c r="EXU2" s="499" t="str">
        <f t="shared" si="307"/>
        <v/>
      </c>
      <c r="EXV2" s="499" t="str">
        <f t="shared" si="307"/>
        <v/>
      </c>
      <c r="EXW2" s="499" t="str">
        <f t="shared" si="307"/>
        <v/>
      </c>
      <c r="EXX2" s="499" t="str">
        <f t="shared" si="307"/>
        <v/>
      </c>
      <c r="EXY2" s="499" t="str">
        <f t="shared" si="307"/>
        <v/>
      </c>
      <c r="EXZ2" s="499" t="str">
        <f t="shared" si="307"/>
        <v/>
      </c>
      <c r="EYA2" s="499" t="str">
        <f t="shared" si="307"/>
        <v/>
      </c>
      <c r="EYB2" s="499" t="str">
        <f t="shared" si="307"/>
        <v/>
      </c>
      <c r="EYC2" s="499" t="str">
        <f t="shared" si="307"/>
        <v/>
      </c>
      <c r="EYD2" s="499" t="str">
        <f t="shared" si="307"/>
        <v/>
      </c>
      <c r="EYE2" s="499" t="str">
        <f t="shared" si="307"/>
        <v/>
      </c>
      <c r="EYF2" s="499" t="str">
        <f t="shared" si="307"/>
        <v/>
      </c>
      <c r="EYG2" s="499" t="str">
        <f t="shared" si="307"/>
        <v/>
      </c>
      <c r="EYH2" s="499" t="str">
        <f t="shared" si="307"/>
        <v/>
      </c>
      <c r="EYI2" s="499" t="str">
        <f t="shared" si="307"/>
        <v/>
      </c>
      <c r="EYJ2" s="499" t="str">
        <f t="shared" si="307"/>
        <v/>
      </c>
      <c r="EYK2" s="499" t="str">
        <f t="shared" si="307"/>
        <v/>
      </c>
      <c r="EYL2" s="499" t="str">
        <f t="shared" si="307"/>
        <v/>
      </c>
      <c r="EYM2" s="499" t="str">
        <f t="shared" si="307"/>
        <v/>
      </c>
      <c r="EYN2" s="499" t="str">
        <f t="shared" si="307"/>
        <v/>
      </c>
      <c r="EYO2" s="499" t="str">
        <f t="shared" si="307"/>
        <v/>
      </c>
      <c r="EYP2" s="499" t="str">
        <f t="shared" si="307"/>
        <v/>
      </c>
      <c r="EYQ2" s="499" t="str">
        <f t="shared" si="307"/>
        <v/>
      </c>
      <c r="EYR2" s="499" t="str">
        <f t="shared" si="307"/>
        <v/>
      </c>
      <c r="EYS2" s="499" t="str">
        <f t="shared" si="307"/>
        <v/>
      </c>
      <c r="EYT2" s="499" t="str">
        <f t="shared" si="307"/>
        <v/>
      </c>
      <c r="EYU2" s="499" t="str">
        <f t="shared" si="307"/>
        <v/>
      </c>
      <c r="EYV2" s="499" t="str">
        <f t="shared" si="307"/>
        <v/>
      </c>
      <c r="EYW2" s="499" t="str">
        <f t="shared" si="307"/>
        <v/>
      </c>
      <c r="EYX2" s="499" t="str">
        <f t="shared" si="307"/>
        <v/>
      </c>
      <c r="EYY2" s="499" t="str">
        <f t="shared" si="307"/>
        <v/>
      </c>
      <c r="EYZ2" s="499" t="str">
        <f t="shared" si="307"/>
        <v/>
      </c>
      <c r="EZA2" s="499" t="str">
        <f t="shared" si="307"/>
        <v/>
      </c>
      <c r="EZB2" s="499" t="str">
        <f t="shared" si="307"/>
        <v/>
      </c>
      <c r="EZC2" s="499" t="str">
        <f t="shared" si="307"/>
        <v/>
      </c>
      <c r="EZD2" s="499" t="str">
        <f t="shared" si="307"/>
        <v/>
      </c>
      <c r="EZE2" s="499" t="str">
        <f t="shared" si="307"/>
        <v/>
      </c>
      <c r="EZF2" s="499" t="str">
        <f t="shared" si="307"/>
        <v/>
      </c>
      <c r="EZG2" s="499" t="str">
        <f t="shared" si="307"/>
        <v/>
      </c>
      <c r="EZH2" s="499" t="str">
        <f t="shared" si="307"/>
        <v/>
      </c>
      <c r="EZI2" s="499" t="str">
        <f t="shared" si="307"/>
        <v/>
      </c>
      <c r="EZJ2" s="499" t="str">
        <f t="shared" si="307"/>
        <v/>
      </c>
      <c r="EZK2" s="499" t="str">
        <f t="shared" ref="EZK2:FBV2" si="308">IFERROR(EZK12/EZK13,
"")</f>
        <v/>
      </c>
      <c r="EZL2" s="499" t="str">
        <f t="shared" si="308"/>
        <v/>
      </c>
      <c r="EZM2" s="499" t="str">
        <f t="shared" si="308"/>
        <v/>
      </c>
      <c r="EZN2" s="499" t="str">
        <f t="shared" si="308"/>
        <v/>
      </c>
      <c r="EZO2" s="499" t="str">
        <f t="shared" si="308"/>
        <v/>
      </c>
      <c r="EZP2" s="499" t="str">
        <f t="shared" si="308"/>
        <v/>
      </c>
      <c r="EZQ2" s="499" t="str">
        <f t="shared" si="308"/>
        <v/>
      </c>
      <c r="EZR2" s="499" t="str">
        <f t="shared" si="308"/>
        <v/>
      </c>
      <c r="EZS2" s="499" t="str">
        <f t="shared" si="308"/>
        <v/>
      </c>
      <c r="EZT2" s="499" t="str">
        <f t="shared" si="308"/>
        <v/>
      </c>
      <c r="EZU2" s="499" t="str">
        <f t="shared" si="308"/>
        <v/>
      </c>
      <c r="EZV2" s="499" t="str">
        <f t="shared" si="308"/>
        <v/>
      </c>
      <c r="EZW2" s="499" t="str">
        <f t="shared" si="308"/>
        <v/>
      </c>
      <c r="EZX2" s="499" t="str">
        <f t="shared" si="308"/>
        <v/>
      </c>
      <c r="EZY2" s="499" t="str">
        <f t="shared" si="308"/>
        <v/>
      </c>
      <c r="EZZ2" s="499" t="str">
        <f t="shared" si="308"/>
        <v/>
      </c>
      <c r="FAA2" s="499" t="str">
        <f t="shared" si="308"/>
        <v/>
      </c>
      <c r="FAB2" s="499" t="str">
        <f t="shared" si="308"/>
        <v/>
      </c>
      <c r="FAC2" s="499" t="str">
        <f t="shared" si="308"/>
        <v/>
      </c>
      <c r="FAD2" s="499" t="str">
        <f t="shared" si="308"/>
        <v/>
      </c>
      <c r="FAE2" s="499" t="str">
        <f t="shared" si="308"/>
        <v/>
      </c>
      <c r="FAF2" s="499" t="str">
        <f t="shared" si="308"/>
        <v/>
      </c>
      <c r="FAG2" s="499" t="str">
        <f t="shared" si="308"/>
        <v/>
      </c>
      <c r="FAH2" s="499" t="str">
        <f t="shared" si="308"/>
        <v/>
      </c>
      <c r="FAI2" s="499" t="str">
        <f t="shared" si="308"/>
        <v/>
      </c>
      <c r="FAJ2" s="499" t="str">
        <f t="shared" si="308"/>
        <v/>
      </c>
      <c r="FAK2" s="499" t="str">
        <f t="shared" si="308"/>
        <v/>
      </c>
      <c r="FAL2" s="499" t="str">
        <f t="shared" si="308"/>
        <v/>
      </c>
      <c r="FAM2" s="499" t="str">
        <f t="shared" si="308"/>
        <v/>
      </c>
      <c r="FAN2" s="499" t="str">
        <f t="shared" si="308"/>
        <v/>
      </c>
      <c r="FAO2" s="499" t="str">
        <f t="shared" si="308"/>
        <v/>
      </c>
      <c r="FAP2" s="499" t="str">
        <f t="shared" si="308"/>
        <v/>
      </c>
      <c r="FAQ2" s="499" t="str">
        <f t="shared" si="308"/>
        <v/>
      </c>
      <c r="FAR2" s="499" t="str">
        <f t="shared" si="308"/>
        <v/>
      </c>
      <c r="FAS2" s="499" t="str">
        <f t="shared" si="308"/>
        <v/>
      </c>
      <c r="FAT2" s="499" t="str">
        <f t="shared" si="308"/>
        <v/>
      </c>
      <c r="FAU2" s="499" t="str">
        <f t="shared" si="308"/>
        <v/>
      </c>
      <c r="FAV2" s="499" t="str">
        <f t="shared" si="308"/>
        <v/>
      </c>
      <c r="FAW2" s="499" t="str">
        <f t="shared" si="308"/>
        <v/>
      </c>
      <c r="FAX2" s="499" t="str">
        <f t="shared" si="308"/>
        <v/>
      </c>
      <c r="FAY2" s="499" t="str">
        <f t="shared" si="308"/>
        <v/>
      </c>
      <c r="FAZ2" s="499" t="str">
        <f t="shared" si="308"/>
        <v/>
      </c>
      <c r="FBA2" s="499" t="str">
        <f t="shared" si="308"/>
        <v/>
      </c>
      <c r="FBB2" s="499" t="str">
        <f t="shared" si="308"/>
        <v/>
      </c>
      <c r="FBC2" s="499" t="str">
        <f t="shared" si="308"/>
        <v/>
      </c>
      <c r="FBD2" s="499" t="str">
        <f t="shared" si="308"/>
        <v/>
      </c>
      <c r="FBE2" s="499" t="str">
        <f t="shared" si="308"/>
        <v/>
      </c>
      <c r="FBF2" s="499" t="str">
        <f t="shared" si="308"/>
        <v/>
      </c>
      <c r="FBG2" s="499" t="str">
        <f t="shared" si="308"/>
        <v/>
      </c>
      <c r="FBH2" s="499" t="str">
        <f t="shared" si="308"/>
        <v/>
      </c>
      <c r="FBI2" s="499" t="str">
        <f t="shared" si="308"/>
        <v/>
      </c>
      <c r="FBJ2" s="499" t="str">
        <f t="shared" si="308"/>
        <v/>
      </c>
      <c r="FBK2" s="499" t="str">
        <f t="shared" si="308"/>
        <v/>
      </c>
      <c r="FBL2" s="499" t="str">
        <f t="shared" si="308"/>
        <v/>
      </c>
      <c r="FBM2" s="499" t="str">
        <f t="shared" si="308"/>
        <v/>
      </c>
      <c r="FBN2" s="499" t="str">
        <f t="shared" si="308"/>
        <v/>
      </c>
      <c r="FBO2" s="499" t="str">
        <f t="shared" si="308"/>
        <v/>
      </c>
      <c r="FBP2" s="499" t="str">
        <f t="shared" si="308"/>
        <v/>
      </c>
      <c r="FBQ2" s="499" t="str">
        <f t="shared" si="308"/>
        <v/>
      </c>
      <c r="FBR2" s="499" t="str">
        <f t="shared" si="308"/>
        <v/>
      </c>
      <c r="FBS2" s="499" t="str">
        <f t="shared" si="308"/>
        <v/>
      </c>
      <c r="FBT2" s="499" t="str">
        <f t="shared" si="308"/>
        <v/>
      </c>
      <c r="FBU2" s="499" t="str">
        <f t="shared" si="308"/>
        <v/>
      </c>
      <c r="FBV2" s="499" t="str">
        <f t="shared" si="308"/>
        <v/>
      </c>
      <c r="FBW2" s="499" t="str">
        <f t="shared" ref="FBW2:FEH2" si="309">IFERROR(FBW12/FBW13,
"")</f>
        <v/>
      </c>
      <c r="FBX2" s="499" t="str">
        <f t="shared" si="309"/>
        <v/>
      </c>
      <c r="FBY2" s="499" t="str">
        <f t="shared" si="309"/>
        <v/>
      </c>
      <c r="FBZ2" s="499" t="str">
        <f t="shared" si="309"/>
        <v/>
      </c>
      <c r="FCA2" s="499" t="str">
        <f t="shared" si="309"/>
        <v/>
      </c>
      <c r="FCB2" s="499" t="str">
        <f t="shared" si="309"/>
        <v/>
      </c>
      <c r="FCC2" s="499" t="str">
        <f t="shared" si="309"/>
        <v/>
      </c>
      <c r="FCD2" s="499" t="str">
        <f t="shared" si="309"/>
        <v/>
      </c>
      <c r="FCE2" s="499" t="str">
        <f t="shared" si="309"/>
        <v/>
      </c>
      <c r="FCF2" s="499" t="str">
        <f t="shared" si="309"/>
        <v/>
      </c>
      <c r="FCG2" s="499" t="str">
        <f t="shared" si="309"/>
        <v/>
      </c>
      <c r="FCH2" s="499" t="str">
        <f t="shared" si="309"/>
        <v/>
      </c>
      <c r="FCI2" s="499" t="str">
        <f t="shared" si="309"/>
        <v/>
      </c>
      <c r="FCJ2" s="499" t="str">
        <f t="shared" si="309"/>
        <v/>
      </c>
      <c r="FCK2" s="499" t="str">
        <f t="shared" si="309"/>
        <v/>
      </c>
      <c r="FCL2" s="499" t="str">
        <f t="shared" si="309"/>
        <v/>
      </c>
      <c r="FCM2" s="499" t="str">
        <f t="shared" si="309"/>
        <v/>
      </c>
      <c r="FCN2" s="499" t="str">
        <f t="shared" si="309"/>
        <v/>
      </c>
      <c r="FCO2" s="499" t="str">
        <f t="shared" si="309"/>
        <v/>
      </c>
      <c r="FCP2" s="499" t="str">
        <f t="shared" si="309"/>
        <v/>
      </c>
      <c r="FCQ2" s="499" t="str">
        <f t="shared" si="309"/>
        <v/>
      </c>
      <c r="FCR2" s="499" t="str">
        <f t="shared" si="309"/>
        <v/>
      </c>
      <c r="FCS2" s="499" t="str">
        <f t="shared" si="309"/>
        <v/>
      </c>
      <c r="FCT2" s="499" t="str">
        <f t="shared" si="309"/>
        <v/>
      </c>
      <c r="FCU2" s="499" t="str">
        <f t="shared" si="309"/>
        <v/>
      </c>
      <c r="FCV2" s="499" t="str">
        <f t="shared" si="309"/>
        <v/>
      </c>
      <c r="FCW2" s="499" t="str">
        <f t="shared" si="309"/>
        <v/>
      </c>
      <c r="FCX2" s="499" t="str">
        <f t="shared" si="309"/>
        <v/>
      </c>
      <c r="FCY2" s="499" t="str">
        <f t="shared" si="309"/>
        <v/>
      </c>
      <c r="FCZ2" s="499" t="str">
        <f t="shared" si="309"/>
        <v/>
      </c>
      <c r="FDA2" s="499" t="str">
        <f t="shared" si="309"/>
        <v/>
      </c>
      <c r="FDB2" s="499" t="str">
        <f t="shared" si="309"/>
        <v/>
      </c>
      <c r="FDC2" s="499" t="str">
        <f t="shared" si="309"/>
        <v/>
      </c>
      <c r="FDD2" s="499" t="str">
        <f t="shared" si="309"/>
        <v/>
      </c>
      <c r="FDE2" s="499" t="str">
        <f t="shared" si="309"/>
        <v/>
      </c>
      <c r="FDF2" s="499" t="str">
        <f t="shared" si="309"/>
        <v/>
      </c>
      <c r="FDG2" s="499" t="str">
        <f t="shared" si="309"/>
        <v/>
      </c>
      <c r="FDH2" s="499" t="str">
        <f t="shared" si="309"/>
        <v/>
      </c>
      <c r="FDI2" s="499" t="str">
        <f t="shared" si="309"/>
        <v/>
      </c>
      <c r="FDJ2" s="499" t="str">
        <f t="shared" si="309"/>
        <v/>
      </c>
      <c r="FDK2" s="499" t="str">
        <f t="shared" si="309"/>
        <v/>
      </c>
      <c r="FDL2" s="499" t="str">
        <f t="shared" si="309"/>
        <v/>
      </c>
      <c r="FDM2" s="499" t="str">
        <f t="shared" si="309"/>
        <v/>
      </c>
      <c r="FDN2" s="499" t="str">
        <f t="shared" si="309"/>
        <v/>
      </c>
      <c r="FDO2" s="499" t="str">
        <f t="shared" si="309"/>
        <v/>
      </c>
      <c r="FDP2" s="499" t="str">
        <f t="shared" si="309"/>
        <v/>
      </c>
      <c r="FDQ2" s="499" t="str">
        <f t="shared" si="309"/>
        <v/>
      </c>
      <c r="FDR2" s="499" t="str">
        <f t="shared" si="309"/>
        <v/>
      </c>
      <c r="FDS2" s="499" t="str">
        <f t="shared" si="309"/>
        <v/>
      </c>
      <c r="FDT2" s="499" t="str">
        <f t="shared" si="309"/>
        <v/>
      </c>
      <c r="FDU2" s="499" t="str">
        <f t="shared" si="309"/>
        <v/>
      </c>
      <c r="FDV2" s="499" t="str">
        <f t="shared" si="309"/>
        <v/>
      </c>
      <c r="FDW2" s="499" t="str">
        <f t="shared" si="309"/>
        <v/>
      </c>
      <c r="FDX2" s="499" t="str">
        <f t="shared" si="309"/>
        <v/>
      </c>
      <c r="FDY2" s="499" t="str">
        <f t="shared" si="309"/>
        <v/>
      </c>
      <c r="FDZ2" s="499" t="str">
        <f t="shared" si="309"/>
        <v/>
      </c>
      <c r="FEA2" s="499" t="str">
        <f t="shared" si="309"/>
        <v/>
      </c>
      <c r="FEB2" s="499" t="str">
        <f t="shared" si="309"/>
        <v/>
      </c>
      <c r="FEC2" s="499" t="str">
        <f t="shared" si="309"/>
        <v/>
      </c>
      <c r="FED2" s="499" t="str">
        <f t="shared" si="309"/>
        <v/>
      </c>
      <c r="FEE2" s="499" t="str">
        <f t="shared" si="309"/>
        <v/>
      </c>
      <c r="FEF2" s="499" t="str">
        <f t="shared" si="309"/>
        <v/>
      </c>
      <c r="FEG2" s="499" t="str">
        <f t="shared" si="309"/>
        <v/>
      </c>
      <c r="FEH2" s="499" t="str">
        <f t="shared" si="309"/>
        <v/>
      </c>
      <c r="FEI2" s="499" t="str">
        <f t="shared" ref="FEI2:FGT2" si="310">IFERROR(FEI12/FEI13,
"")</f>
        <v/>
      </c>
      <c r="FEJ2" s="499" t="str">
        <f t="shared" si="310"/>
        <v/>
      </c>
      <c r="FEK2" s="499" t="str">
        <f t="shared" si="310"/>
        <v/>
      </c>
      <c r="FEL2" s="499" t="str">
        <f t="shared" si="310"/>
        <v/>
      </c>
      <c r="FEM2" s="499" t="str">
        <f t="shared" si="310"/>
        <v/>
      </c>
      <c r="FEN2" s="499" t="str">
        <f t="shared" si="310"/>
        <v/>
      </c>
      <c r="FEO2" s="499" t="str">
        <f t="shared" si="310"/>
        <v/>
      </c>
      <c r="FEP2" s="499" t="str">
        <f t="shared" si="310"/>
        <v/>
      </c>
      <c r="FEQ2" s="499" t="str">
        <f t="shared" si="310"/>
        <v/>
      </c>
      <c r="FER2" s="499" t="str">
        <f t="shared" si="310"/>
        <v/>
      </c>
      <c r="FES2" s="499" t="str">
        <f t="shared" si="310"/>
        <v/>
      </c>
      <c r="FET2" s="499" t="str">
        <f t="shared" si="310"/>
        <v/>
      </c>
      <c r="FEU2" s="499" t="str">
        <f t="shared" si="310"/>
        <v/>
      </c>
      <c r="FEV2" s="499" t="str">
        <f t="shared" si="310"/>
        <v/>
      </c>
      <c r="FEW2" s="499" t="str">
        <f t="shared" si="310"/>
        <v/>
      </c>
      <c r="FEX2" s="499" t="str">
        <f t="shared" si="310"/>
        <v/>
      </c>
      <c r="FEY2" s="499" t="str">
        <f t="shared" si="310"/>
        <v/>
      </c>
      <c r="FEZ2" s="499" t="str">
        <f t="shared" si="310"/>
        <v/>
      </c>
      <c r="FFA2" s="499" t="str">
        <f t="shared" si="310"/>
        <v/>
      </c>
      <c r="FFB2" s="499" t="str">
        <f t="shared" si="310"/>
        <v/>
      </c>
      <c r="FFC2" s="499" t="str">
        <f t="shared" si="310"/>
        <v/>
      </c>
      <c r="FFD2" s="499" t="str">
        <f t="shared" si="310"/>
        <v/>
      </c>
      <c r="FFE2" s="499" t="str">
        <f t="shared" si="310"/>
        <v/>
      </c>
      <c r="FFF2" s="499" t="str">
        <f t="shared" si="310"/>
        <v/>
      </c>
      <c r="FFG2" s="499" t="str">
        <f t="shared" si="310"/>
        <v/>
      </c>
      <c r="FFH2" s="499" t="str">
        <f t="shared" si="310"/>
        <v/>
      </c>
      <c r="FFI2" s="499" t="str">
        <f t="shared" si="310"/>
        <v/>
      </c>
      <c r="FFJ2" s="499" t="str">
        <f t="shared" si="310"/>
        <v/>
      </c>
      <c r="FFK2" s="499" t="str">
        <f t="shared" si="310"/>
        <v/>
      </c>
      <c r="FFL2" s="499" t="str">
        <f t="shared" si="310"/>
        <v/>
      </c>
      <c r="FFM2" s="499" t="str">
        <f t="shared" si="310"/>
        <v/>
      </c>
      <c r="FFN2" s="499" t="str">
        <f t="shared" si="310"/>
        <v/>
      </c>
      <c r="FFO2" s="499" t="str">
        <f t="shared" si="310"/>
        <v/>
      </c>
      <c r="FFP2" s="499" t="str">
        <f t="shared" si="310"/>
        <v/>
      </c>
      <c r="FFQ2" s="499" t="str">
        <f t="shared" si="310"/>
        <v/>
      </c>
      <c r="FFR2" s="499" t="str">
        <f t="shared" si="310"/>
        <v/>
      </c>
      <c r="FFS2" s="499" t="str">
        <f t="shared" si="310"/>
        <v/>
      </c>
      <c r="FFT2" s="499" t="str">
        <f t="shared" si="310"/>
        <v/>
      </c>
      <c r="FFU2" s="499" t="str">
        <f t="shared" si="310"/>
        <v/>
      </c>
      <c r="FFV2" s="499" t="str">
        <f t="shared" si="310"/>
        <v/>
      </c>
      <c r="FFW2" s="499" t="str">
        <f t="shared" si="310"/>
        <v/>
      </c>
      <c r="FFX2" s="499" t="str">
        <f t="shared" si="310"/>
        <v/>
      </c>
      <c r="FFY2" s="499" t="str">
        <f t="shared" si="310"/>
        <v/>
      </c>
      <c r="FFZ2" s="499" t="str">
        <f t="shared" si="310"/>
        <v/>
      </c>
      <c r="FGA2" s="499" t="str">
        <f t="shared" si="310"/>
        <v/>
      </c>
      <c r="FGB2" s="499" t="str">
        <f t="shared" si="310"/>
        <v/>
      </c>
      <c r="FGC2" s="499" t="str">
        <f t="shared" si="310"/>
        <v/>
      </c>
      <c r="FGD2" s="499" t="str">
        <f t="shared" si="310"/>
        <v/>
      </c>
      <c r="FGE2" s="499" t="str">
        <f t="shared" si="310"/>
        <v/>
      </c>
      <c r="FGF2" s="499" t="str">
        <f t="shared" si="310"/>
        <v/>
      </c>
      <c r="FGG2" s="499" t="str">
        <f t="shared" si="310"/>
        <v/>
      </c>
      <c r="FGH2" s="499" t="str">
        <f t="shared" si="310"/>
        <v/>
      </c>
      <c r="FGI2" s="499" t="str">
        <f t="shared" si="310"/>
        <v/>
      </c>
      <c r="FGJ2" s="499" t="str">
        <f t="shared" si="310"/>
        <v/>
      </c>
      <c r="FGK2" s="499" t="str">
        <f t="shared" si="310"/>
        <v/>
      </c>
      <c r="FGL2" s="499" t="str">
        <f t="shared" si="310"/>
        <v/>
      </c>
      <c r="FGM2" s="499" t="str">
        <f t="shared" si="310"/>
        <v/>
      </c>
      <c r="FGN2" s="499" t="str">
        <f t="shared" si="310"/>
        <v/>
      </c>
      <c r="FGO2" s="499" t="str">
        <f t="shared" si="310"/>
        <v/>
      </c>
      <c r="FGP2" s="499" t="str">
        <f t="shared" si="310"/>
        <v/>
      </c>
      <c r="FGQ2" s="499" t="str">
        <f t="shared" si="310"/>
        <v/>
      </c>
      <c r="FGR2" s="499" t="str">
        <f t="shared" si="310"/>
        <v/>
      </c>
      <c r="FGS2" s="499" t="str">
        <f t="shared" si="310"/>
        <v/>
      </c>
      <c r="FGT2" s="499" t="str">
        <f t="shared" si="310"/>
        <v/>
      </c>
      <c r="FGU2" s="499" t="str">
        <f t="shared" ref="FGU2:FJF2" si="311">IFERROR(FGU12/FGU13,
"")</f>
        <v/>
      </c>
      <c r="FGV2" s="499" t="str">
        <f t="shared" si="311"/>
        <v/>
      </c>
      <c r="FGW2" s="499" t="str">
        <f t="shared" si="311"/>
        <v/>
      </c>
      <c r="FGX2" s="499" t="str">
        <f t="shared" si="311"/>
        <v/>
      </c>
      <c r="FGY2" s="499" t="str">
        <f t="shared" si="311"/>
        <v/>
      </c>
      <c r="FGZ2" s="499" t="str">
        <f t="shared" si="311"/>
        <v/>
      </c>
      <c r="FHA2" s="499" t="str">
        <f t="shared" si="311"/>
        <v/>
      </c>
      <c r="FHB2" s="499" t="str">
        <f t="shared" si="311"/>
        <v/>
      </c>
      <c r="FHC2" s="499" t="str">
        <f t="shared" si="311"/>
        <v/>
      </c>
      <c r="FHD2" s="499" t="str">
        <f t="shared" si="311"/>
        <v/>
      </c>
      <c r="FHE2" s="499" t="str">
        <f t="shared" si="311"/>
        <v/>
      </c>
      <c r="FHF2" s="499" t="str">
        <f t="shared" si="311"/>
        <v/>
      </c>
      <c r="FHG2" s="499" t="str">
        <f t="shared" si="311"/>
        <v/>
      </c>
      <c r="FHH2" s="499" t="str">
        <f t="shared" si="311"/>
        <v/>
      </c>
      <c r="FHI2" s="499" t="str">
        <f t="shared" si="311"/>
        <v/>
      </c>
      <c r="FHJ2" s="499" t="str">
        <f t="shared" si="311"/>
        <v/>
      </c>
      <c r="FHK2" s="499" t="str">
        <f t="shared" si="311"/>
        <v/>
      </c>
      <c r="FHL2" s="499" t="str">
        <f t="shared" si="311"/>
        <v/>
      </c>
      <c r="FHM2" s="499" t="str">
        <f t="shared" si="311"/>
        <v/>
      </c>
      <c r="FHN2" s="499" t="str">
        <f t="shared" si="311"/>
        <v/>
      </c>
      <c r="FHO2" s="499" t="str">
        <f t="shared" si="311"/>
        <v/>
      </c>
      <c r="FHP2" s="499" t="str">
        <f t="shared" si="311"/>
        <v/>
      </c>
      <c r="FHQ2" s="499" t="str">
        <f t="shared" si="311"/>
        <v/>
      </c>
      <c r="FHR2" s="499" t="str">
        <f t="shared" si="311"/>
        <v/>
      </c>
      <c r="FHS2" s="499" t="str">
        <f t="shared" si="311"/>
        <v/>
      </c>
      <c r="FHT2" s="499" t="str">
        <f t="shared" si="311"/>
        <v/>
      </c>
      <c r="FHU2" s="499" t="str">
        <f t="shared" si="311"/>
        <v/>
      </c>
      <c r="FHV2" s="499" t="str">
        <f t="shared" si="311"/>
        <v/>
      </c>
      <c r="FHW2" s="499" t="str">
        <f t="shared" si="311"/>
        <v/>
      </c>
      <c r="FHX2" s="499" t="str">
        <f t="shared" si="311"/>
        <v/>
      </c>
      <c r="FHY2" s="499" t="str">
        <f t="shared" si="311"/>
        <v/>
      </c>
      <c r="FHZ2" s="499" t="str">
        <f t="shared" si="311"/>
        <v/>
      </c>
      <c r="FIA2" s="499" t="str">
        <f t="shared" si="311"/>
        <v/>
      </c>
      <c r="FIB2" s="499" t="str">
        <f t="shared" si="311"/>
        <v/>
      </c>
      <c r="FIC2" s="499" t="str">
        <f t="shared" si="311"/>
        <v/>
      </c>
      <c r="FID2" s="499" t="str">
        <f t="shared" si="311"/>
        <v/>
      </c>
      <c r="FIE2" s="499" t="str">
        <f t="shared" si="311"/>
        <v/>
      </c>
      <c r="FIF2" s="499" t="str">
        <f t="shared" si="311"/>
        <v/>
      </c>
      <c r="FIG2" s="499" t="str">
        <f t="shared" si="311"/>
        <v/>
      </c>
      <c r="FIH2" s="499" t="str">
        <f t="shared" si="311"/>
        <v/>
      </c>
      <c r="FII2" s="499" t="str">
        <f t="shared" si="311"/>
        <v/>
      </c>
      <c r="FIJ2" s="499" t="str">
        <f t="shared" si="311"/>
        <v/>
      </c>
      <c r="FIK2" s="499" t="str">
        <f t="shared" si="311"/>
        <v/>
      </c>
      <c r="FIL2" s="499" t="str">
        <f t="shared" si="311"/>
        <v/>
      </c>
      <c r="FIM2" s="499" t="str">
        <f t="shared" si="311"/>
        <v/>
      </c>
      <c r="FIN2" s="499" t="str">
        <f t="shared" si="311"/>
        <v/>
      </c>
      <c r="FIO2" s="499" t="str">
        <f t="shared" si="311"/>
        <v/>
      </c>
      <c r="FIP2" s="499" t="str">
        <f t="shared" si="311"/>
        <v/>
      </c>
      <c r="FIQ2" s="499" t="str">
        <f t="shared" si="311"/>
        <v/>
      </c>
      <c r="FIR2" s="499" t="str">
        <f t="shared" si="311"/>
        <v/>
      </c>
      <c r="FIS2" s="499" t="str">
        <f t="shared" si="311"/>
        <v/>
      </c>
      <c r="FIT2" s="499" t="str">
        <f t="shared" si="311"/>
        <v/>
      </c>
      <c r="FIU2" s="499" t="str">
        <f t="shared" si="311"/>
        <v/>
      </c>
      <c r="FIV2" s="499" t="str">
        <f t="shared" si="311"/>
        <v/>
      </c>
      <c r="FIW2" s="499" t="str">
        <f t="shared" si="311"/>
        <v/>
      </c>
      <c r="FIX2" s="499" t="str">
        <f t="shared" si="311"/>
        <v/>
      </c>
      <c r="FIY2" s="499" t="str">
        <f t="shared" si="311"/>
        <v/>
      </c>
      <c r="FIZ2" s="499" t="str">
        <f t="shared" si="311"/>
        <v/>
      </c>
      <c r="FJA2" s="499" t="str">
        <f t="shared" si="311"/>
        <v/>
      </c>
      <c r="FJB2" s="499" t="str">
        <f t="shared" si="311"/>
        <v/>
      </c>
      <c r="FJC2" s="499" t="str">
        <f t="shared" si="311"/>
        <v/>
      </c>
      <c r="FJD2" s="499" t="str">
        <f t="shared" si="311"/>
        <v/>
      </c>
      <c r="FJE2" s="499" t="str">
        <f t="shared" si="311"/>
        <v/>
      </c>
      <c r="FJF2" s="499" t="str">
        <f t="shared" si="311"/>
        <v/>
      </c>
      <c r="FJG2" s="499" t="str">
        <f t="shared" ref="FJG2:FLR2" si="312">IFERROR(FJG12/FJG13,
"")</f>
        <v/>
      </c>
      <c r="FJH2" s="499" t="str">
        <f t="shared" si="312"/>
        <v/>
      </c>
      <c r="FJI2" s="499" t="str">
        <f t="shared" si="312"/>
        <v/>
      </c>
      <c r="FJJ2" s="499" t="str">
        <f t="shared" si="312"/>
        <v/>
      </c>
      <c r="FJK2" s="499" t="str">
        <f t="shared" si="312"/>
        <v/>
      </c>
      <c r="FJL2" s="499" t="str">
        <f t="shared" si="312"/>
        <v/>
      </c>
      <c r="FJM2" s="499" t="str">
        <f t="shared" si="312"/>
        <v/>
      </c>
      <c r="FJN2" s="499" t="str">
        <f t="shared" si="312"/>
        <v/>
      </c>
      <c r="FJO2" s="499" t="str">
        <f t="shared" si="312"/>
        <v/>
      </c>
      <c r="FJP2" s="499" t="str">
        <f t="shared" si="312"/>
        <v/>
      </c>
      <c r="FJQ2" s="499" t="str">
        <f t="shared" si="312"/>
        <v/>
      </c>
      <c r="FJR2" s="499" t="str">
        <f t="shared" si="312"/>
        <v/>
      </c>
      <c r="FJS2" s="499" t="str">
        <f t="shared" si="312"/>
        <v/>
      </c>
      <c r="FJT2" s="499" t="str">
        <f t="shared" si="312"/>
        <v/>
      </c>
      <c r="FJU2" s="499" t="str">
        <f t="shared" si="312"/>
        <v/>
      </c>
      <c r="FJV2" s="499" t="str">
        <f t="shared" si="312"/>
        <v/>
      </c>
      <c r="FJW2" s="499" t="str">
        <f t="shared" si="312"/>
        <v/>
      </c>
      <c r="FJX2" s="499" t="str">
        <f t="shared" si="312"/>
        <v/>
      </c>
      <c r="FJY2" s="499" t="str">
        <f t="shared" si="312"/>
        <v/>
      </c>
      <c r="FJZ2" s="499" t="str">
        <f t="shared" si="312"/>
        <v/>
      </c>
      <c r="FKA2" s="499" t="str">
        <f t="shared" si="312"/>
        <v/>
      </c>
      <c r="FKB2" s="499" t="str">
        <f t="shared" si="312"/>
        <v/>
      </c>
      <c r="FKC2" s="499" t="str">
        <f t="shared" si="312"/>
        <v/>
      </c>
      <c r="FKD2" s="499" t="str">
        <f t="shared" si="312"/>
        <v/>
      </c>
      <c r="FKE2" s="499" t="str">
        <f t="shared" si="312"/>
        <v/>
      </c>
      <c r="FKF2" s="499" t="str">
        <f t="shared" si="312"/>
        <v/>
      </c>
      <c r="FKG2" s="499" t="str">
        <f t="shared" si="312"/>
        <v/>
      </c>
      <c r="FKH2" s="499" t="str">
        <f t="shared" si="312"/>
        <v/>
      </c>
      <c r="FKI2" s="499" t="str">
        <f t="shared" si="312"/>
        <v/>
      </c>
      <c r="FKJ2" s="499" t="str">
        <f t="shared" si="312"/>
        <v/>
      </c>
      <c r="FKK2" s="499" t="str">
        <f t="shared" si="312"/>
        <v/>
      </c>
      <c r="FKL2" s="499" t="str">
        <f t="shared" si="312"/>
        <v/>
      </c>
      <c r="FKM2" s="499" t="str">
        <f t="shared" si="312"/>
        <v/>
      </c>
      <c r="FKN2" s="499" t="str">
        <f t="shared" si="312"/>
        <v/>
      </c>
      <c r="FKO2" s="499" t="str">
        <f t="shared" si="312"/>
        <v/>
      </c>
      <c r="FKP2" s="499" t="str">
        <f t="shared" si="312"/>
        <v/>
      </c>
      <c r="FKQ2" s="499" t="str">
        <f t="shared" si="312"/>
        <v/>
      </c>
      <c r="FKR2" s="499" t="str">
        <f t="shared" si="312"/>
        <v/>
      </c>
      <c r="FKS2" s="499" t="str">
        <f t="shared" si="312"/>
        <v/>
      </c>
      <c r="FKT2" s="499" t="str">
        <f t="shared" si="312"/>
        <v/>
      </c>
      <c r="FKU2" s="499" t="str">
        <f t="shared" si="312"/>
        <v/>
      </c>
      <c r="FKV2" s="499" t="str">
        <f t="shared" si="312"/>
        <v/>
      </c>
      <c r="FKW2" s="499" t="str">
        <f t="shared" si="312"/>
        <v/>
      </c>
      <c r="FKX2" s="499" t="str">
        <f t="shared" si="312"/>
        <v/>
      </c>
      <c r="FKY2" s="499" t="str">
        <f t="shared" si="312"/>
        <v/>
      </c>
      <c r="FKZ2" s="499" t="str">
        <f t="shared" si="312"/>
        <v/>
      </c>
      <c r="FLA2" s="499" t="str">
        <f t="shared" si="312"/>
        <v/>
      </c>
      <c r="FLB2" s="499" t="str">
        <f t="shared" si="312"/>
        <v/>
      </c>
      <c r="FLC2" s="499" t="str">
        <f t="shared" si="312"/>
        <v/>
      </c>
      <c r="FLD2" s="499" t="str">
        <f t="shared" si="312"/>
        <v/>
      </c>
      <c r="FLE2" s="499" t="str">
        <f t="shared" si="312"/>
        <v/>
      </c>
      <c r="FLF2" s="499" t="str">
        <f t="shared" si="312"/>
        <v/>
      </c>
      <c r="FLG2" s="499" t="str">
        <f t="shared" si="312"/>
        <v/>
      </c>
      <c r="FLH2" s="499" t="str">
        <f t="shared" si="312"/>
        <v/>
      </c>
      <c r="FLI2" s="499" t="str">
        <f t="shared" si="312"/>
        <v/>
      </c>
      <c r="FLJ2" s="499" t="str">
        <f t="shared" si="312"/>
        <v/>
      </c>
      <c r="FLK2" s="499" t="str">
        <f t="shared" si="312"/>
        <v/>
      </c>
      <c r="FLL2" s="499" t="str">
        <f t="shared" si="312"/>
        <v/>
      </c>
      <c r="FLM2" s="499" t="str">
        <f t="shared" si="312"/>
        <v/>
      </c>
      <c r="FLN2" s="499" t="str">
        <f t="shared" si="312"/>
        <v/>
      </c>
      <c r="FLO2" s="499" t="str">
        <f t="shared" si="312"/>
        <v/>
      </c>
      <c r="FLP2" s="499" t="str">
        <f t="shared" si="312"/>
        <v/>
      </c>
      <c r="FLQ2" s="499" t="str">
        <f t="shared" si="312"/>
        <v/>
      </c>
      <c r="FLR2" s="499" t="str">
        <f t="shared" si="312"/>
        <v/>
      </c>
      <c r="FLS2" s="499" t="str">
        <f t="shared" ref="FLS2:FOD2" si="313">IFERROR(FLS12/FLS13,
"")</f>
        <v/>
      </c>
      <c r="FLT2" s="499" t="str">
        <f t="shared" si="313"/>
        <v/>
      </c>
      <c r="FLU2" s="499" t="str">
        <f t="shared" si="313"/>
        <v/>
      </c>
      <c r="FLV2" s="499" t="str">
        <f t="shared" si="313"/>
        <v/>
      </c>
      <c r="FLW2" s="499" t="str">
        <f t="shared" si="313"/>
        <v/>
      </c>
      <c r="FLX2" s="499" t="str">
        <f t="shared" si="313"/>
        <v/>
      </c>
      <c r="FLY2" s="499" t="str">
        <f t="shared" si="313"/>
        <v/>
      </c>
      <c r="FLZ2" s="499" t="str">
        <f t="shared" si="313"/>
        <v/>
      </c>
      <c r="FMA2" s="499" t="str">
        <f t="shared" si="313"/>
        <v/>
      </c>
      <c r="FMB2" s="499" t="str">
        <f t="shared" si="313"/>
        <v/>
      </c>
      <c r="FMC2" s="499" t="str">
        <f t="shared" si="313"/>
        <v/>
      </c>
      <c r="FMD2" s="499" t="str">
        <f t="shared" si="313"/>
        <v/>
      </c>
      <c r="FME2" s="499" t="str">
        <f t="shared" si="313"/>
        <v/>
      </c>
      <c r="FMF2" s="499" t="str">
        <f t="shared" si="313"/>
        <v/>
      </c>
      <c r="FMG2" s="499" t="str">
        <f t="shared" si="313"/>
        <v/>
      </c>
      <c r="FMH2" s="499" t="str">
        <f t="shared" si="313"/>
        <v/>
      </c>
      <c r="FMI2" s="499" t="str">
        <f t="shared" si="313"/>
        <v/>
      </c>
      <c r="FMJ2" s="499" t="str">
        <f t="shared" si="313"/>
        <v/>
      </c>
      <c r="FMK2" s="499" t="str">
        <f t="shared" si="313"/>
        <v/>
      </c>
      <c r="FML2" s="499" t="str">
        <f t="shared" si="313"/>
        <v/>
      </c>
      <c r="FMM2" s="499" t="str">
        <f t="shared" si="313"/>
        <v/>
      </c>
      <c r="FMN2" s="499" t="str">
        <f t="shared" si="313"/>
        <v/>
      </c>
      <c r="FMO2" s="499" t="str">
        <f t="shared" si="313"/>
        <v/>
      </c>
      <c r="FMP2" s="499" t="str">
        <f t="shared" si="313"/>
        <v/>
      </c>
      <c r="FMQ2" s="499" t="str">
        <f t="shared" si="313"/>
        <v/>
      </c>
      <c r="FMR2" s="499" t="str">
        <f t="shared" si="313"/>
        <v/>
      </c>
      <c r="FMS2" s="499" t="str">
        <f t="shared" si="313"/>
        <v/>
      </c>
      <c r="FMT2" s="499" t="str">
        <f t="shared" si="313"/>
        <v/>
      </c>
      <c r="FMU2" s="499" t="str">
        <f t="shared" si="313"/>
        <v/>
      </c>
      <c r="FMV2" s="499" t="str">
        <f t="shared" si="313"/>
        <v/>
      </c>
      <c r="FMW2" s="499" t="str">
        <f t="shared" si="313"/>
        <v/>
      </c>
      <c r="FMX2" s="499" t="str">
        <f t="shared" si="313"/>
        <v/>
      </c>
      <c r="FMY2" s="499" t="str">
        <f t="shared" si="313"/>
        <v/>
      </c>
      <c r="FMZ2" s="499" t="str">
        <f t="shared" si="313"/>
        <v/>
      </c>
      <c r="FNA2" s="499" t="str">
        <f t="shared" si="313"/>
        <v/>
      </c>
      <c r="FNB2" s="499" t="str">
        <f t="shared" si="313"/>
        <v/>
      </c>
      <c r="FNC2" s="499" t="str">
        <f t="shared" si="313"/>
        <v/>
      </c>
      <c r="FND2" s="499" t="str">
        <f t="shared" si="313"/>
        <v/>
      </c>
      <c r="FNE2" s="499" t="str">
        <f t="shared" si="313"/>
        <v/>
      </c>
      <c r="FNF2" s="499" t="str">
        <f t="shared" si="313"/>
        <v/>
      </c>
      <c r="FNG2" s="499" t="str">
        <f t="shared" si="313"/>
        <v/>
      </c>
      <c r="FNH2" s="499" t="str">
        <f t="shared" si="313"/>
        <v/>
      </c>
      <c r="FNI2" s="499" t="str">
        <f t="shared" si="313"/>
        <v/>
      </c>
      <c r="FNJ2" s="499" t="str">
        <f t="shared" si="313"/>
        <v/>
      </c>
      <c r="FNK2" s="499" t="str">
        <f t="shared" si="313"/>
        <v/>
      </c>
      <c r="FNL2" s="499" t="str">
        <f t="shared" si="313"/>
        <v/>
      </c>
      <c r="FNM2" s="499" t="str">
        <f t="shared" si="313"/>
        <v/>
      </c>
      <c r="FNN2" s="499" t="str">
        <f t="shared" si="313"/>
        <v/>
      </c>
      <c r="FNO2" s="499" t="str">
        <f t="shared" si="313"/>
        <v/>
      </c>
      <c r="FNP2" s="499" t="str">
        <f t="shared" si="313"/>
        <v/>
      </c>
      <c r="FNQ2" s="499" t="str">
        <f t="shared" si="313"/>
        <v/>
      </c>
      <c r="FNR2" s="499" t="str">
        <f t="shared" si="313"/>
        <v/>
      </c>
      <c r="FNS2" s="499" t="str">
        <f t="shared" si="313"/>
        <v/>
      </c>
      <c r="FNT2" s="499" t="str">
        <f t="shared" si="313"/>
        <v/>
      </c>
      <c r="FNU2" s="499" t="str">
        <f t="shared" si="313"/>
        <v/>
      </c>
      <c r="FNV2" s="499" t="str">
        <f t="shared" si="313"/>
        <v/>
      </c>
      <c r="FNW2" s="499" t="str">
        <f t="shared" si="313"/>
        <v/>
      </c>
      <c r="FNX2" s="499" t="str">
        <f t="shared" si="313"/>
        <v/>
      </c>
      <c r="FNY2" s="499" t="str">
        <f t="shared" si="313"/>
        <v/>
      </c>
      <c r="FNZ2" s="499" t="str">
        <f t="shared" si="313"/>
        <v/>
      </c>
      <c r="FOA2" s="499" t="str">
        <f t="shared" si="313"/>
        <v/>
      </c>
      <c r="FOB2" s="499" t="str">
        <f t="shared" si="313"/>
        <v/>
      </c>
      <c r="FOC2" s="499" t="str">
        <f t="shared" si="313"/>
        <v/>
      </c>
      <c r="FOD2" s="499" t="str">
        <f t="shared" si="313"/>
        <v/>
      </c>
      <c r="FOE2" s="499" t="str">
        <f t="shared" ref="FOE2:FQP2" si="314">IFERROR(FOE12/FOE13,
"")</f>
        <v/>
      </c>
      <c r="FOF2" s="499" t="str">
        <f t="shared" si="314"/>
        <v/>
      </c>
      <c r="FOG2" s="499" t="str">
        <f t="shared" si="314"/>
        <v/>
      </c>
      <c r="FOH2" s="499" t="str">
        <f t="shared" si="314"/>
        <v/>
      </c>
      <c r="FOI2" s="499" t="str">
        <f t="shared" si="314"/>
        <v/>
      </c>
      <c r="FOJ2" s="499" t="str">
        <f t="shared" si="314"/>
        <v/>
      </c>
      <c r="FOK2" s="499" t="str">
        <f t="shared" si="314"/>
        <v/>
      </c>
      <c r="FOL2" s="499" t="str">
        <f t="shared" si="314"/>
        <v/>
      </c>
      <c r="FOM2" s="499" t="str">
        <f t="shared" si="314"/>
        <v/>
      </c>
      <c r="FON2" s="499" t="str">
        <f t="shared" si="314"/>
        <v/>
      </c>
      <c r="FOO2" s="499" t="str">
        <f t="shared" si="314"/>
        <v/>
      </c>
      <c r="FOP2" s="499" t="str">
        <f t="shared" si="314"/>
        <v/>
      </c>
      <c r="FOQ2" s="499" t="str">
        <f t="shared" si="314"/>
        <v/>
      </c>
      <c r="FOR2" s="499" t="str">
        <f t="shared" si="314"/>
        <v/>
      </c>
      <c r="FOS2" s="499" t="str">
        <f t="shared" si="314"/>
        <v/>
      </c>
      <c r="FOT2" s="499" t="str">
        <f t="shared" si="314"/>
        <v/>
      </c>
      <c r="FOU2" s="499" t="str">
        <f t="shared" si="314"/>
        <v/>
      </c>
      <c r="FOV2" s="499" t="str">
        <f t="shared" si="314"/>
        <v/>
      </c>
      <c r="FOW2" s="499" t="str">
        <f t="shared" si="314"/>
        <v/>
      </c>
      <c r="FOX2" s="499" t="str">
        <f t="shared" si="314"/>
        <v/>
      </c>
      <c r="FOY2" s="499" t="str">
        <f t="shared" si="314"/>
        <v/>
      </c>
      <c r="FOZ2" s="499" t="str">
        <f t="shared" si="314"/>
        <v/>
      </c>
      <c r="FPA2" s="499" t="str">
        <f t="shared" si="314"/>
        <v/>
      </c>
      <c r="FPB2" s="499" t="str">
        <f t="shared" si="314"/>
        <v/>
      </c>
      <c r="FPC2" s="499" t="str">
        <f t="shared" si="314"/>
        <v/>
      </c>
      <c r="FPD2" s="499" t="str">
        <f t="shared" si="314"/>
        <v/>
      </c>
      <c r="FPE2" s="499" t="str">
        <f t="shared" si="314"/>
        <v/>
      </c>
      <c r="FPF2" s="499" t="str">
        <f t="shared" si="314"/>
        <v/>
      </c>
      <c r="FPG2" s="499" t="str">
        <f t="shared" si="314"/>
        <v/>
      </c>
      <c r="FPH2" s="499" t="str">
        <f t="shared" si="314"/>
        <v/>
      </c>
      <c r="FPI2" s="499" t="str">
        <f t="shared" si="314"/>
        <v/>
      </c>
      <c r="FPJ2" s="499" t="str">
        <f t="shared" si="314"/>
        <v/>
      </c>
      <c r="FPK2" s="499" t="str">
        <f t="shared" si="314"/>
        <v/>
      </c>
      <c r="FPL2" s="499" t="str">
        <f t="shared" si="314"/>
        <v/>
      </c>
      <c r="FPM2" s="499" t="str">
        <f t="shared" si="314"/>
        <v/>
      </c>
      <c r="FPN2" s="499" t="str">
        <f t="shared" si="314"/>
        <v/>
      </c>
      <c r="FPO2" s="499" t="str">
        <f t="shared" si="314"/>
        <v/>
      </c>
      <c r="FPP2" s="499" t="str">
        <f t="shared" si="314"/>
        <v/>
      </c>
      <c r="FPQ2" s="499" t="str">
        <f t="shared" si="314"/>
        <v/>
      </c>
      <c r="FPR2" s="499" t="str">
        <f t="shared" si="314"/>
        <v/>
      </c>
      <c r="FPS2" s="499" t="str">
        <f t="shared" si="314"/>
        <v/>
      </c>
      <c r="FPT2" s="499" t="str">
        <f t="shared" si="314"/>
        <v/>
      </c>
      <c r="FPU2" s="499" t="str">
        <f t="shared" si="314"/>
        <v/>
      </c>
      <c r="FPV2" s="499" t="str">
        <f t="shared" si="314"/>
        <v/>
      </c>
      <c r="FPW2" s="499" t="str">
        <f t="shared" si="314"/>
        <v/>
      </c>
      <c r="FPX2" s="499" t="str">
        <f t="shared" si="314"/>
        <v/>
      </c>
      <c r="FPY2" s="499" t="str">
        <f t="shared" si="314"/>
        <v/>
      </c>
      <c r="FPZ2" s="499" t="str">
        <f t="shared" si="314"/>
        <v/>
      </c>
      <c r="FQA2" s="499" t="str">
        <f t="shared" si="314"/>
        <v/>
      </c>
      <c r="FQB2" s="499" t="str">
        <f t="shared" si="314"/>
        <v/>
      </c>
      <c r="FQC2" s="499" t="str">
        <f t="shared" si="314"/>
        <v/>
      </c>
      <c r="FQD2" s="499" t="str">
        <f t="shared" si="314"/>
        <v/>
      </c>
      <c r="FQE2" s="499" t="str">
        <f t="shared" si="314"/>
        <v/>
      </c>
      <c r="FQF2" s="499" t="str">
        <f t="shared" si="314"/>
        <v/>
      </c>
      <c r="FQG2" s="499" t="str">
        <f t="shared" si="314"/>
        <v/>
      </c>
      <c r="FQH2" s="499" t="str">
        <f t="shared" si="314"/>
        <v/>
      </c>
      <c r="FQI2" s="499" t="str">
        <f t="shared" si="314"/>
        <v/>
      </c>
      <c r="FQJ2" s="499" t="str">
        <f t="shared" si="314"/>
        <v/>
      </c>
      <c r="FQK2" s="499" t="str">
        <f t="shared" si="314"/>
        <v/>
      </c>
      <c r="FQL2" s="499" t="str">
        <f t="shared" si="314"/>
        <v/>
      </c>
      <c r="FQM2" s="499" t="str">
        <f t="shared" si="314"/>
        <v/>
      </c>
      <c r="FQN2" s="499" t="str">
        <f t="shared" si="314"/>
        <v/>
      </c>
      <c r="FQO2" s="499" t="str">
        <f t="shared" si="314"/>
        <v/>
      </c>
      <c r="FQP2" s="499" t="str">
        <f t="shared" si="314"/>
        <v/>
      </c>
      <c r="FQQ2" s="499" t="str">
        <f t="shared" ref="FQQ2:FTB2" si="315">IFERROR(FQQ12/FQQ13,
"")</f>
        <v/>
      </c>
      <c r="FQR2" s="499" t="str">
        <f t="shared" si="315"/>
        <v/>
      </c>
      <c r="FQS2" s="499" t="str">
        <f t="shared" si="315"/>
        <v/>
      </c>
      <c r="FQT2" s="499" t="str">
        <f t="shared" si="315"/>
        <v/>
      </c>
      <c r="FQU2" s="499" t="str">
        <f t="shared" si="315"/>
        <v/>
      </c>
      <c r="FQV2" s="499" t="str">
        <f t="shared" si="315"/>
        <v/>
      </c>
      <c r="FQW2" s="499" t="str">
        <f t="shared" si="315"/>
        <v/>
      </c>
      <c r="FQX2" s="499" t="str">
        <f t="shared" si="315"/>
        <v/>
      </c>
      <c r="FQY2" s="499" t="str">
        <f t="shared" si="315"/>
        <v/>
      </c>
      <c r="FQZ2" s="499" t="str">
        <f t="shared" si="315"/>
        <v/>
      </c>
      <c r="FRA2" s="499" t="str">
        <f t="shared" si="315"/>
        <v/>
      </c>
      <c r="FRB2" s="499" t="str">
        <f t="shared" si="315"/>
        <v/>
      </c>
      <c r="FRC2" s="499" t="str">
        <f t="shared" si="315"/>
        <v/>
      </c>
      <c r="FRD2" s="499" t="str">
        <f t="shared" si="315"/>
        <v/>
      </c>
      <c r="FRE2" s="499" t="str">
        <f t="shared" si="315"/>
        <v/>
      </c>
      <c r="FRF2" s="499" t="str">
        <f t="shared" si="315"/>
        <v/>
      </c>
      <c r="FRG2" s="499" t="str">
        <f t="shared" si="315"/>
        <v/>
      </c>
      <c r="FRH2" s="499" t="str">
        <f t="shared" si="315"/>
        <v/>
      </c>
      <c r="FRI2" s="499" t="str">
        <f t="shared" si="315"/>
        <v/>
      </c>
      <c r="FRJ2" s="499" t="str">
        <f t="shared" si="315"/>
        <v/>
      </c>
      <c r="FRK2" s="499" t="str">
        <f t="shared" si="315"/>
        <v/>
      </c>
      <c r="FRL2" s="499" t="str">
        <f t="shared" si="315"/>
        <v/>
      </c>
      <c r="FRM2" s="499" t="str">
        <f t="shared" si="315"/>
        <v/>
      </c>
      <c r="FRN2" s="499" t="str">
        <f t="shared" si="315"/>
        <v/>
      </c>
      <c r="FRO2" s="499" t="str">
        <f t="shared" si="315"/>
        <v/>
      </c>
      <c r="FRP2" s="499" t="str">
        <f t="shared" si="315"/>
        <v/>
      </c>
      <c r="FRQ2" s="499" t="str">
        <f t="shared" si="315"/>
        <v/>
      </c>
      <c r="FRR2" s="499" t="str">
        <f t="shared" si="315"/>
        <v/>
      </c>
      <c r="FRS2" s="499" t="str">
        <f t="shared" si="315"/>
        <v/>
      </c>
      <c r="FRT2" s="499" t="str">
        <f t="shared" si="315"/>
        <v/>
      </c>
      <c r="FRU2" s="499" t="str">
        <f t="shared" si="315"/>
        <v/>
      </c>
      <c r="FRV2" s="499" t="str">
        <f t="shared" si="315"/>
        <v/>
      </c>
      <c r="FRW2" s="499" t="str">
        <f t="shared" si="315"/>
        <v/>
      </c>
      <c r="FRX2" s="499" t="str">
        <f t="shared" si="315"/>
        <v/>
      </c>
      <c r="FRY2" s="499" t="str">
        <f t="shared" si="315"/>
        <v/>
      </c>
      <c r="FRZ2" s="499" t="str">
        <f t="shared" si="315"/>
        <v/>
      </c>
      <c r="FSA2" s="499" t="str">
        <f t="shared" si="315"/>
        <v/>
      </c>
      <c r="FSB2" s="499" t="str">
        <f t="shared" si="315"/>
        <v/>
      </c>
      <c r="FSC2" s="499" t="str">
        <f t="shared" si="315"/>
        <v/>
      </c>
      <c r="FSD2" s="499" t="str">
        <f t="shared" si="315"/>
        <v/>
      </c>
      <c r="FSE2" s="499" t="str">
        <f t="shared" si="315"/>
        <v/>
      </c>
      <c r="FSF2" s="499" t="str">
        <f t="shared" si="315"/>
        <v/>
      </c>
      <c r="FSG2" s="499" t="str">
        <f t="shared" si="315"/>
        <v/>
      </c>
      <c r="FSH2" s="499" t="str">
        <f t="shared" si="315"/>
        <v/>
      </c>
      <c r="FSI2" s="499" t="str">
        <f t="shared" si="315"/>
        <v/>
      </c>
      <c r="FSJ2" s="499" t="str">
        <f t="shared" si="315"/>
        <v/>
      </c>
      <c r="FSK2" s="499" t="str">
        <f t="shared" si="315"/>
        <v/>
      </c>
      <c r="FSL2" s="499" t="str">
        <f t="shared" si="315"/>
        <v/>
      </c>
      <c r="FSM2" s="499" t="str">
        <f t="shared" si="315"/>
        <v/>
      </c>
      <c r="FSN2" s="499" t="str">
        <f t="shared" si="315"/>
        <v/>
      </c>
      <c r="FSO2" s="499" t="str">
        <f t="shared" si="315"/>
        <v/>
      </c>
      <c r="FSP2" s="499" t="str">
        <f t="shared" si="315"/>
        <v/>
      </c>
      <c r="FSQ2" s="499" t="str">
        <f t="shared" si="315"/>
        <v/>
      </c>
      <c r="FSR2" s="499" t="str">
        <f t="shared" si="315"/>
        <v/>
      </c>
      <c r="FSS2" s="499" t="str">
        <f t="shared" si="315"/>
        <v/>
      </c>
      <c r="FST2" s="499" t="str">
        <f t="shared" si="315"/>
        <v/>
      </c>
      <c r="FSU2" s="499" t="str">
        <f t="shared" si="315"/>
        <v/>
      </c>
      <c r="FSV2" s="499" t="str">
        <f t="shared" si="315"/>
        <v/>
      </c>
      <c r="FSW2" s="499" t="str">
        <f t="shared" si="315"/>
        <v/>
      </c>
      <c r="FSX2" s="499" t="str">
        <f t="shared" si="315"/>
        <v/>
      </c>
      <c r="FSY2" s="499" t="str">
        <f t="shared" si="315"/>
        <v/>
      </c>
      <c r="FSZ2" s="499" t="str">
        <f t="shared" si="315"/>
        <v/>
      </c>
      <c r="FTA2" s="499" t="str">
        <f t="shared" si="315"/>
        <v/>
      </c>
      <c r="FTB2" s="499" t="str">
        <f t="shared" si="315"/>
        <v/>
      </c>
      <c r="FTC2" s="499" t="str">
        <f t="shared" ref="FTC2:FVN2" si="316">IFERROR(FTC12/FTC13,
"")</f>
        <v/>
      </c>
      <c r="FTD2" s="499" t="str">
        <f t="shared" si="316"/>
        <v/>
      </c>
      <c r="FTE2" s="499" t="str">
        <f t="shared" si="316"/>
        <v/>
      </c>
      <c r="FTF2" s="499" t="str">
        <f t="shared" si="316"/>
        <v/>
      </c>
      <c r="FTG2" s="499" t="str">
        <f t="shared" si="316"/>
        <v/>
      </c>
      <c r="FTH2" s="499" t="str">
        <f t="shared" si="316"/>
        <v/>
      </c>
      <c r="FTI2" s="499" t="str">
        <f t="shared" si="316"/>
        <v/>
      </c>
      <c r="FTJ2" s="499" t="str">
        <f t="shared" si="316"/>
        <v/>
      </c>
      <c r="FTK2" s="499" t="str">
        <f t="shared" si="316"/>
        <v/>
      </c>
      <c r="FTL2" s="499" t="str">
        <f t="shared" si="316"/>
        <v/>
      </c>
      <c r="FTM2" s="499" t="str">
        <f t="shared" si="316"/>
        <v/>
      </c>
      <c r="FTN2" s="499" t="str">
        <f t="shared" si="316"/>
        <v/>
      </c>
      <c r="FTO2" s="499" t="str">
        <f t="shared" si="316"/>
        <v/>
      </c>
      <c r="FTP2" s="499" t="str">
        <f t="shared" si="316"/>
        <v/>
      </c>
      <c r="FTQ2" s="499" t="str">
        <f t="shared" si="316"/>
        <v/>
      </c>
      <c r="FTR2" s="499" t="str">
        <f t="shared" si="316"/>
        <v/>
      </c>
      <c r="FTS2" s="499" t="str">
        <f t="shared" si="316"/>
        <v/>
      </c>
      <c r="FTT2" s="499" t="str">
        <f t="shared" si="316"/>
        <v/>
      </c>
      <c r="FTU2" s="499" t="str">
        <f t="shared" si="316"/>
        <v/>
      </c>
      <c r="FTV2" s="499" t="str">
        <f t="shared" si="316"/>
        <v/>
      </c>
      <c r="FTW2" s="499" t="str">
        <f t="shared" si="316"/>
        <v/>
      </c>
      <c r="FTX2" s="499" t="str">
        <f t="shared" si="316"/>
        <v/>
      </c>
      <c r="FTY2" s="499" t="str">
        <f t="shared" si="316"/>
        <v/>
      </c>
      <c r="FTZ2" s="499" t="str">
        <f t="shared" si="316"/>
        <v/>
      </c>
      <c r="FUA2" s="499" t="str">
        <f t="shared" si="316"/>
        <v/>
      </c>
      <c r="FUB2" s="499" t="str">
        <f t="shared" si="316"/>
        <v/>
      </c>
      <c r="FUC2" s="499" t="str">
        <f t="shared" si="316"/>
        <v/>
      </c>
      <c r="FUD2" s="499" t="str">
        <f t="shared" si="316"/>
        <v/>
      </c>
      <c r="FUE2" s="499" t="str">
        <f t="shared" si="316"/>
        <v/>
      </c>
      <c r="FUF2" s="499" t="str">
        <f t="shared" si="316"/>
        <v/>
      </c>
      <c r="FUG2" s="499" t="str">
        <f t="shared" si="316"/>
        <v/>
      </c>
      <c r="FUH2" s="499" t="str">
        <f t="shared" si="316"/>
        <v/>
      </c>
      <c r="FUI2" s="499" t="str">
        <f t="shared" si="316"/>
        <v/>
      </c>
      <c r="FUJ2" s="499" t="str">
        <f t="shared" si="316"/>
        <v/>
      </c>
      <c r="FUK2" s="499" t="str">
        <f t="shared" si="316"/>
        <v/>
      </c>
      <c r="FUL2" s="499" t="str">
        <f t="shared" si="316"/>
        <v/>
      </c>
      <c r="FUM2" s="499" t="str">
        <f t="shared" si="316"/>
        <v/>
      </c>
      <c r="FUN2" s="499" t="str">
        <f t="shared" si="316"/>
        <v/>
      </c>
      <c r="FUO2" s="499" t="str">
        <f t="shared" si="316"/>
        <v/>
      </c>
      <c r="FUP2" s="499" t="str">
        <f t="shared" si="316"/>
        <v/>
      </c>
      <c r="FUQ2" s="499" t="str">
        <f t="shared" si="316"/>
        <v/>
      </c>
      <c r="FUR2" s="499" t="str">
        <f t="shared" si="316"/>
        <v/>
      </c>
      <c r="FUS2" s="499" t="str">
        <f t="shared" si="316"/>
        <v/>
      </c>
      <c r="FUT2" s="499" t="str">
        <f t="shared" si="316"/>
        <v/>
      </c>
      <c r="FUU2" s="499" t="str">
        <f t="shared" si="316"/>
        <v/>
      </c>
      <c r="FUV2" s="499" t="str">
        <f t="shared" si="316"/>
        <v/>
      </c>
      <c r="FUW2" s="499" t="str">
        <f t="shared" si="316"/>
        <v/>
      </c>
      <c r="FUX2" s="499" t="str">
        <f t="shared" si="316"/>
        <v/>
      </c>
      <c r="FUY2" s="499" t="str">
        <f t="shared" si="316"/>
        <v/>
      </c>
      <c r="FUZ2" s="499" t="str">
        <f t="shared" si="316"/>
        <v/>
      </c>
      <c r="FVA2" s="499" t="str">
        <f t="shared" si="316"/>
        <v/>
      </c>
      <c r="FVB2" s="499" t="str">
        <f t="shared" si="316"/>
        <v/>
      </c>
      <c r="FVC2" s="499" t="str">
        <f t="shared" si="316"/>
        <v/>
      </c>
      <c r="FVD2" s="499" t="str">
        <f t="shared" si="316"/>
        <v/>
      </c>
      <c r="FVE2" s="499" t="str">
        <f t="shared" si="316"/>
        <v/>
      </c>
      <c r="FVF2" s="499" t="str">
        <f t="shared" si="316"/>
        <v/>
      </c>
      <c r="FVG2" s="499" t="str">
        <f t="shared" si="316"/>
        <v/>
      </c>
      <c r="FVH2" s="499" t="str">
        <f t="shared" si="316"/>
        <v/>
      </c>
      <c r="FVI2" s="499" t="str">
        <f t="shared" si="316"/>
        <v/>
      </c>
      <c r="FVJ2" s="499" t="str">
        <f t="shared" si="316"/>
        <v/>
      </c>
      <c r="FVK2" s="499" t="str">
        <f t="shared" si="316"/>
        <v/>
      </c>
      <c r="FVL2" s="499" t="str">
        <f t="shared" si="316"/>
        <v/>
      </c>
      <c r="FVM2" s="499" t="str">
        <f t="shared" si="316"/>
        <v/>
      </c>
      <c r="FVN2" s="499" t="str">
        <f t="shared" si="316"/>
        <v/>
      </c>
      <c r="FVO2" s="499" t="str">
        <f t="shared" ref="FVO2:FXZ2" si="317">IFERROR(FVO12/FVO13,
"")</f>
        <v/>
      </c>
      <c r="FVP2" s="499" t="str">
        <f t="shared" si="317"/>
        <v/>
      </c>
      <c r="FVQ2" s="499" t="str">
        <f t="shared" si="317"/>
        <v/>
      </c>
      <c r="FVR2" s="499" t="str">
        <f t="shared" si="317"/>
        <v/>
      </c>
      <c r="FVS2" s="499" t="str">
        <f t="shared" si="317"/>
        <v/>
      </c>
      <c r="FVT2" s="499" t="str">
        <f t="shared" si="317"/>
        <v/>
      </c>
      <c r="FVU2" s="499" t="str">
        <f t="shared" si="317"/>
        <v/>
      </c>
      <c r="FVV2" s="499" t="str">
        <f t="shared" si="317"/>
        <v/>
      </c>
      <c r="FVW2" s="499" t="str">
        <f t="shared" si="317"/>
        <v/>
      </c>
      <c r="FVX2" s="499" t="str">
        <f t="shared" si="317"/>
        <v/>
      </c>
      <c r="FVY2" s="499" t="str">
        <f t="shared" si="317"/>
        <v/>
      </c>
      <c r="FVZ2" s="499" t="str">
        <f t="shared" si="317"/>
        <v/>
      </c>
      <c r="FWA2" s="499" t="str">
        <f t="shared" si="317"/>
        <v/>
      </c>
      <c r="FWB2" s="499" t="str">
        <f t="shared" si="317"/>
        <v/>
      </c>
      <c r="FWC2" s="499" t="str">
        <f t="shared" si="317"/>
        <v/>
      </c>
      <c r="FWD2" s="499" t="str">
        <f t="shared" si="317"/>
        <v/>
      </c>
      <c r="FWE2" s="499" t="str">
        <f t="shared" si="317"/>
        <v/>
      </c>
      <c r="FWF2" s="499" t="str">
        <f t="shared" si="317"/>
        <v/>
      </c>
      <c r="FWG2" s="499" t="str">
        <f t="shared" si="317"/>
        <v/>
      </c>
      <c r="FWH2" s="499" t="str">
        <f t="shared" si="317"/>
        <v/>
      </c>
      <c r="FWI2" s="499" t="str">
        <f t="shared" si="317"/>
        <v/>
      </c>
      <c r="FWJ2" s="499" t="str">
        <f t="shared" si="317"/>
        <v/>
      </c>
      <c r="FWK2" s="499" t="str">
        <f t="shared" si="317"/>
        <v/>
      </c>
      <c r="FWL2" s="499" t="str">
        <f t="shared" si="317"/>
        <v/>
      </c>
      <c r="FWM2" s="499" t="str">
        <f t="shared" si="317"/>
        <v/>
      </c>
      <c r="FWN2" s="499" t="str">
        <f t="shared" si="317"/>
        <v/>
      </c>
      <c r="FWO2" s="499" t="str">
        <f t="shared" si="317"/>
        <v/>
      </c>
      <c r="FWP2" s="499" t="str">
        <f t="shared" si="317"/>
        <v/>
      </c>
      <c r="FWQ2" s="499" t="str">
        <f t="shared" si="317"/>
        <v/>
      </c>
      <c r="FWR2" s="499" t="str">
        <f t="shared" si="317"/>
        <v/>
      </c>
      <c r="FWS2" s="499" t="str">
        <f t="shared" si="317"/>
        <v/>
      </c>
      <c r="FWT2" s="499" t="str">
        <f t="shared" si="317"/>
        <v/>
      </c>
      <c r="FWU2" s="499" t="str">
        <f t="shared" si="317"/>
        <v/>
      </c>
      <c r="FWV2" s="499" t="str">
        <f t="shared" si="317"/>
        <v/>
      </c>
      <c r="FWW2" s="499" t="str">
        <f t="shared" si="317"/>
        <v/>
      </c>
      <c r="FWX2" s="499" t="str">
        <f t="shared" si="317"/>
        <v/>
      </c>
      <c r="FWY2" s="499" t="str">
        <f t="shared" si="317"/>
        <v/>
      </c>
      <c r="FWZ2" s="499" t="str">
        <f t="shared" si="317"/>
        <v/>
      </c>
      <c r="FXA2" s="499" t="str">
        <f t="shared" si="317"/>
        <v/>
      </c>
      <c r="FXB2" s="499" t="str">
        <f t="shared" si="317"/>
        <v/>
      </c>
      <c r="FXC2" s="499" t="str">
        <f t="shared" si="317"/>
        <v/>
      </c>
      <c r="FXD2" s="499" t="str">
        <f t="shared" si="317"/>
        <v/>
      </c>
      <c r="FXE2" s="499" t="str">
        <f t="shared" si="317"/>
        <v/>
      </c>
      <c r="FXF2" s="499" t="str">
        <f t="shared" si="317"/>
        <v/>
      </c>
      <c r="FXG2" s="499" t="str">
        <f t="shared" si="317"/>
        <v/>
      </c>
      <c r="FXH2" s="499" t="str">
        <f t="shared" si="317"/>
        <v/>
      </c>
      <c r="FXI2" s="499" t="str">
        <f t="shared" si="317"/>
        <v/>
      </c>
      <c r="FXJ2" s="499" t="str">
        <f t="shared" si="317"/>
        <v/>
      </c>
      <c r="FXK2" s="499" t="str">
        <f t="shared" si="317"/>
        <v/>
      </c>
      <c r="FXL2" s="499" t="str">
        <f t="shared" si="317"/>
        <v/>
      </c>
      <c r="FXM2" s="499" t="str">
        <f t="shared" si="317"/>
        <v/>
      </c>
      <c r="FXN2" s="499" t="str">
        <f t="shared" si="317"/>
        <v/>
      </c>
      <c r="FXO2" s="499" t="str">
        <f t="shared" si="317"/>
        <v/>
      </c>
      <c r="FXP2" s="499" t="str">
        <f t="shared" si="317"/>
        <v/>
      </c>
      <c r="FXQ2" s="499" t="str">
        <f t="shared" si="317"/>
        <v/>
      </c>
      <c r="FXR2" s="499" t="str">
        <f t="shared" si="317"/>
        <v/>
      </c>
      <c r="FXS2" s="499" t="str">
        <f t="shared" si="317"/>
        <v/>
      </c>
      <c r="FXT2" s="499" t="str">
        <f t="shared" si="317"/>
        <v/>
      </c>
      <c r="FXU2" s="499" t="str">
        <f t="shared" si="317"/>
        <v/>
      </c>
      <c r="FXV2" s="499" t="str">
        <f t="shared" si="317"/>
        <v/>
      </c>
      <c r="FXW2" s="499" t="str">
        <f t="shared" si="317"/>
        <v/>
      </c>
      <c r="FXX2" s="499" t="str">
        <f t="shared" si="317"/>
        <v/>
      </c>
      <c r="FXY2" s="499" t="str">
        <f t="shared" si="317"/>
        <v/>
      </c>
      <c r="FXZ2" s="499" t="str">
        <f t="shared" si="317"/>
        <v/>
      </c>
      <c r="FYA2" s="499" t="str">
        <f t="shared" ref="FYA2:GAL2" si="318">IFERROR(FYA12/FYA13,
"")</f>
        <v/>
      </c>
      <c r="FYB2" s="499" t="str">
        <f t="shared" si="318"/>
        <v/>
      </c>
      <c r="FYC2" s="499" t="str">
        <f t="shared" si="318"/>
        <v/>
      </c>
      <c r="FYD2" s="499" t="str">
        <f t="shared" si="318"/>
        <v/>
      </c>
      <c r="FYE2" s="499" t="str">
        <f t="shared" si="318"/>
        <v/>
      </c>
      <c r="FYF2" s="499" t="str">
        <f t="shared" si="318"/>
        <v/>
      </c>
      <c r="FYG2" s="499" t="str">
        <f t="shared" si="318"/>
        <v/>
      </c>
      <c r="FYH2" s="499" t="str">
        <f t="shared" si="318"/>
        <v/>
      </c>
      <c r="FYI2" s="499" t="str">
        <f t="shared" si="318"/>
        <v/>
      </c>
      <c r="FYJ2" s="499" t="str">
        <f t="shared" si="318"/>
        <v/>
      </c>
      <c r="FYK2" s="499" t="str">
        <f t="shared" si="318"/>
        <v/>
      </c>
      <c r="FYL2" s="499" t="str">
        <f t="shared" si="318"/>
        <v/>
      </c>
      <c r="FYM2" s="499" t="str">
        <f t="shared" si="318"/>
        <v/>
      </c>
      <c r="FYN2" s="499" t="str">
        <f t="shared" si="318"/>
        <v/>
      </c>
      <c r="FYO2" s="499" t="str">
        <f t="shared" si="318"/>
        <v/>
      </c>
      <c r="FYP2" s="499" t="str">
        <f t="shared" si="318"/>
        <v/>
      </c>
      <c r="FYQ2" s="499" t="str">
        <f t="shared" si="318"/>
        <v/>
      </c>
      <c r="FYR2" s="499" t="str">
        <f t="shared" si="318"/>
        <v/>
      </c>
      <c r="FYS2" s="499" t="str">
        <f t="shared" si="318"/>
        <v/>
      </c>
      <c r="FYT2" s="499" t="str">
        <f t="shared" si="318"/>
        <v/>
      </c>
      <c r="FYU2" s="499" t="str">
        <f t="shared" si="318"/>
        <v/>
      </c>
      <c r="FYV2" s="499" t="str">
        <f t="shared" si="318"/>
        <v/>
      </c>
      <c r="FYW2" s="499" t="str">
        <f t="shared" si="318"/>
        <v/>
      </c>
      <c r="FYX2" s="499" t="str">
        <f t="shared" si="318"/>
        <v/>
      </c>
      <c r="FYY2" s="499" t="str">
        <f t="shared" si="318"/>
        <v/>
      </c>
      <c r="FYZ2" s="499" t="str">
        <f t="shared" si="318"/>
        <v/>
      </c>
      <c r="FZA2" s="499" t="str">
        <f t="shared" si="318"/>
        <v/>
      </c>
      <c r="FZB2" s="499" t="str">
        <f t="shared" si="318"/>
        <v/>
      </c>
      <c r="FZC2" s="499" t="str">
        <f t="shared" si="318"/>
        <v/>
      </c>
      <c r="FZD2" s="499" t="str">
        <f t="shared" si="318"/>
        <v/>
      </c>
      <c r="FZE2" s="499" t="str">
        <f t="shared" si="318"/>
        <v/>
      </c>
      <c r="FZF2" s="499" t="str">
        <f t="shared" si="318"/>
        <v/>
      </c>
      <c r="FZG2" s="499" t="str">
        <f t="shared" si="318"/>
        <v/>
      </c>
      <c r="FZH2" s="499" t="str">
        <f t="shared" si="318"/>
        <v/>
      </c>
      <c r="FZI2" s="499" t="str">
        <f t="shared" si="318"/>
        <v/>
      </c>
      <c r="FZJ2" s="499" t="str">
        <f t="shared" si="318"/>
        <v/>
      </c>
      <c r="FZK2" s="499" t="str">
        <f t="shared" si="318"/>
        <v/>
      </c>
      <c r="FZL2" s="499" t="str">
        <f t="shared" si="318"/>
        <v/>
      </c>
      <c r="FZM2" s="499" t="str">
        <f t="shared" si="318"/>
        <v/>
      </c>
      <c r="FZN2" s="499" t="str">
        <f t="shared" si="318"/>
        <v/>
      </c>
      <c r="FZO2" s="499" t="str">
        <f t="shared" si="318"/>
        <v/>
      </c>
      <c r="FZP2" s="499" t="str">
        <f t="shared" si="318"/>
        <v/>
      </c>
      <c r="FZQ2" s="499" t="str">
        <f t="shared" si="318"/>
        <v/>
      </c>
      <c r="FZR2" s="499" t="str">
        <f t="shared" si="318"/>
        <v/>
      </c>
      <c r="FZS2" s="499" t="str">
        <f t="shared" si="318"/>
        <v/>
      </c>
      <c r="FZT2" s="499" t="str">
        <f t="shared" si="318"/>
        <v/>
      </c>
      <c r="FZU2" s="499" t="str">
        <f t="shared" si="318"/>
        <v/>
      </c>
      <c r="FZV2" s="499" t="str">
        <f t="shared" si="318"/>
        <v/>
      </c>
      <c r="FZW2" s="499" t="str">
        <f t="shared" si="318"/>
        <v/>
      </c>
      <c r="FZX2" s="499" t="str">
        <f t="shared" si="318"/>
        <v/>
      </c>
      <c r="FZY2" s="499" t="str">
        <f t="shared" si="318"/>
        <v/>
      </c>
      <c r="FZZ2" s="499" t="str">
        <f t="shared" si="318"/>
        <v/>
      </c>
      <c r="GAA2" s="499" t="str">
        <f t="shared" si="318"/>
        <v/>
      </c>
      <c r="GAB2" s="499" t="str">
        <f t="shared" si="318"/>
        <v/>
      </c>
      <c r="GAC2" s="499" t="str">
        <f t="shared" si="318"/>
        <v/>
      </c>
      <c r="GAD2" s="499" t="str">
        <f t="shared" si="318"/>
        <v/>
      </c>
      <c r="GAE2" s="499" t="str">
        <f t="shared" si="318"/>
        <v/>
      </c>
      <c r="GAF2" s="499" t="str">
        <f t="shared" si="318"/>
        <v/>
      </c>
      <c r="GAG2" s="499" t="str">
        <f t="shared" si="318"/>
        <v/>
      </c>
      <c r="GAH2" s="499" t="str">
        <f t="shared" si="318"/>
        <v/>
      </c>
      <c r="GAI2" s="499" t="str">
        <f t="shared" si="318"/>
        <v/>
      </c>
      <c r="GAJ2" s="499" t="str">
        <f t="shared" si="318"/>
        <v/>
      </c>
      <c r="GAK2" s="499" t="str">
        <f t="shared" si="318"/>
        <v/>
      </c>
      <c r="GAL2" s="499" t="str">
        <f t="shared" si="318"/>
        <v/>
      </c>
      <c r="GAM2" s="499" t="str">
        <f t="shared" ref="GAM2:GCX2" si="319">IFERROR(GAM12/GAM13,
"")</f>
        <v/>
      </c>
      <c r="GAN2" s="499" t="str">
        <f t="shared" si="319"/>
        <v/>
      </c>
      <c r="GAO2" s="499" t="str">
        <f t="shared" si="319"/>
        <v/>
      </c>
      <c r="GAP2" s="499" t="str">
        <f t="shared" si="319"/>
        <v/>
      </c>
      <c r="GAQ2" s="499" t="str">
        <f t="shared" si="319"/>
        <v/>
      </c>
      <c r="GAR2" s="499" t="str">
        <f t="shared" si="319"/>
        <v/>
      </c>
      <c r="GAS2" s="499" t="str">
        <f t="shared" si="319"/>
        <v/>
      </c>
      <c r="GAT2" s="499" t="str">
        <f t="shared" si="319"/>
        <v/>
      </c>
      <c r="GAU2" s="499" t="str">
        <f t="shared" si="319"/>
        <v/>
      </c>
      <c r="GAV2" s="499" t="str">
        <f t="shared" si="319"/>
        <v/>
      </c>
      <c r="GAW2" s="499" t="str">
        <f t="shared" si="319"/>
        <v/>
      </c>
      <c r="GAX2" s="499" t="str">
        <f t="shared" si="319"/>
        <v/>
      </c>
      <c r="GAY2" s="499" t="str">
        <f t="shared" si="319"/>
        <v/>
      </c>
      <c r="GAZ2" s="499" t="str">
        <f t="shared" si="319"/>
        <v/>
      </c>
      <c r="GBA2" s="499" t="str">
        <f t="shared" si="319"/>
        <v/>
      </c>
      <c r="GBB2" s="499" t="str">
        <f t="shared" si="319"/>
        <v/>
      </c>
      <c r="GBC2" s="499" t="str">
        <f t="shared" si="319"/>
        <v/>
      </c>
      <c r="GBD2" s="499" t="str">
        <f t="shared" si="319"/>
        <v/>
      </c>
      <c r="GBE2" s="499" t="str">
        <f t="shared" si="319"/>
        <v/>
      </c>
      <c r="GBF2" s="499" t="str">
        <f t="shared" si="319"/>
        <v/>
      </c>
      <c r="GBG2" s="499" t="str">
        <f t="shared" si="319"/>
        <v/>
      </c>
      <c r="GBH2" s="499" t="str">
        <f t="shared" si="319"/>
        <v/>
      </c>
      <c r="GBI2" s="499" t="str">
        <f t="shared" si="319"/>
        <v/>
      </c>
      <c r="GBJ2" s="499" t="str">
        <f t="shared" si="319"/>
        <v/>
      </c>
      <c r="GBK2" s="499" t="str">
        <f t="shared" si="319"/>
        <v/>
      </c>
      <c r="GBL2" s="499" t="str">
        <f t="shared" si="319"/>
        <v/>
      </c>
      <c r="GBM2" s="499" t="str">
        <f t="shared" si="319"/>
        <v/>
      </c>
      <c r="GBN2" s="499" t="str">
        <f t="shared" si="319"/>
        <v/>
      </c>
      <c r="GBO2" s="499" t="str">
        <f t="shared" si="319"/>
        <v/>
      </c>
      <c r="GBP2" s="499" t="str">
        <f t="shared" si="319"/>
        <v/>
      </c>
      <c r="GBQ2" s="499" t="str">
        <f t="shared" si="319"/>
        <v/>
      </c>
      <c r="GBR2" s="499" t="str">
        <f t="shared" si="319"/>
        <v/>
      </c>
      <c r="GBS2" s="499" t="str">
        <f t="shared" si="319"/>
        <v/>
      </c>
      <c r="GBT2" s="499" t="str">
        <f t="shared" si="319"/>
        <v/>
      </c>
      <c r="GBU2" s="499" t="str">
        <f t="shared" si="319"/>
        <v/>
      </c>
      <c r="GBV2" s="499" t="str">
        <f t="shared" si="319"/>
        <v/>
      </c>
      <c r="GBW2" s="499" t="str">
        <f t="shared" si="319"/>
        <v/>
      </c>
      <c r="GBX2" s="499" t="str">
        <f t="shared" si="319"/>
        <v/>
      </c>
      <c r="GBY2" s="499" t="str">
        <f t="shared" si="319"/>
        <v/>
      </c>
      <c r="GBZ2" s="499" t="str">
        <f t="shared" si="319"/>
        <v/>
      </c>
      <c r="GCA2" s="499" t="str">
        <f t="shared" si="319"/>
        <v/>
      </c>
      <c r="GCB2" s="499" t="str">
        <f t="shared" si="319"/>
        <v/>
      </c>
      <c r="GCC2" s="499" t="str">
        <f t="shared" si="319"/>
        <v/>
      </c>
      <c r="GCD2" s="499" t="str">
        <f t="shared" si="319"/>
        <v/>
      </c>
      <c r="GCE2" s="499" t="str">
        <f t="shared" si="319"/>
        <v/>
      </c>
      <c r="GCF2" s="499" t="str">
        <f t="shared" si="319"/>
        <v/>
      </c>
      <c r="GCG2" s="499" t="str">
        <f t="shared" si="319"/>
        <v/>
      </c>
      <c r="GCH2" s="499" t="str">
        <f t="shared" si="319"/>
        <v/>
      </c>
      <c r="GCI2" s="499" t="str">
        <f t="shared" si="319"/>
        <v/>
      </c>
      <c r="GCJ2" s="499" t="str">
        <f t="shared" si="319"/>
        <v/>
      </c>
      <c r="GCK2" s="499" t="str">
        <f t="shared" si="319"/>
        <v/>
      </c>
      <c r="GCL2" s="499" t="str">
        <f t="shared" si="319"/>
        <v/>
      </c>
      <c r="GCM2" s="499" t="str">
        <f t="shared" si="319"/>
        <v/>
      </c>
      <c r="GCN2" s="499" t="str">
        <f t="shared" si="319"/>
        <v/>
      </c>
      <c r="GCO2" s="499" t="str">
        <f t="shared" si="319"/>
        <v/>
      </c>
      <c r="GCP2" s="499" t="str">
        <f t="shared" si="319"/>
        <v/>
      </c>
      <c r="GCQ2" s="499" t="str">
        <f t="shared" si="319"/>
        <v/>
      </c>
      <c r="GCR2" s="499" t="str">
        <f t="shared" si="319"/>
        <v/>
      </c>
      <c r="GCS2" s="499" t="str">
        <f t="shared" si="319"/>
        <v/>
      </c>
      <c r="GCT2" s="499" t="str">
        <f t="shared" si="319"/>
        <v/>
      </c>
      <c r="GCU2" s="499" t="str">
        <f t="shared" si="319"/>
        <v/>
      </c>
      <c r="GCV2" s="499" t="str">
        <f t="shared" si="319"/>
        <v/>
      </c>
      <c r="GCW2" s="499" t="str">
        <f t="shared" si="319"/>
        <v/>
      </c>
      <c r="GCX2" s="499" t="str">
        <f t="shared" si="319"/>
        <v/>
      </c>
      <c r="GCY2" s="499" t="str">
        <f t="shared" ref="GCY2:GFJ2" si="320">IFERROR(GCY12/GCY13,
"")</f>
        <v/>
      </c>
      <c r="GCZ2" s="499" t="str">
        <f t="shared" si="320"/>
        <v/>
      </c>
      <c r="GDA2" s="499" t="str">
        <f t="shared" si="320"/>
        <v/>
      </c>
      <c r="GDB2" s="499" t="str">
        <f t="shared" si="320"/>
        <v/>
      </c>
      <c r="GDC2" s="499" t="str">
        <f t="shared" si="320"/>
        <v/>
      </c>
      <c r="GDD2" s="499" t="str">
        <f t="shared" si="320"/>
        <v/>
      </c>
      <c r="GDE2" s="499" t="str">
        <f t="shared" si="320"/>
        <v/>
      </c>
      <c r="GDF2" s="499" t="str">
        <f t="shared" si="320"/>
        <v/>
      </c>
      <c r="GDG2" s="499" t="str">
        <f t="shared" si="320"/>
        <v/>
      </c>
      <c r="GDH2" s="499" t="str">
        <f t="shared" si="320"/>
        <v/>
      </c>
      <c r="GDI2" s="499" t="str">
        <f t="shared" si="320"/>
        <v/>
      </c>
      <c r="GDJ2" s="499" t="str">
        <f t="shared" si="320"/>
        <v/>
      </c>
      <c r="GDK2" s="499" t="str">
        <f t="shared" si="320"/>
        <v/>
      </c>
      <c r="GDL2" s="499" t="str">
        <f t="shared" si="320"/>
        <v/>
      </c>
      <c r="GDM2" s="499" t="str">
        <f t="shared" si="320"/>
        <v/>
      </c>
      <c r="GDN2" s="499" t="str">
        <f t="shared" si="320"/>
        <v/>
      </c>
      <c r="GDO2" s="499" t="str">
        <f t="shared" si="320"/>
        <v/>
      </c>
      <c r="GDP2" s="499" t="str">
        <f t="shared" si="320"/>
        <v/>
      </c>
      <c r="GDQ2" s="499" t="str">
        <f t="shared" si="320"/>
        <v/>
      </c>
      <c r="GDR2" s="499" t="str">
        <f t="shared" si="320"/>
        <v/>
      </c>
      <c r="GDS2" s="499" t="str">
        <f t="shared" si="320"/>
        <v/>
      </c>
      <c r="GDT2" s="499" t="str">
        <f t="shared" si="320"/>
        <v/>
      </c>
      <c r="GDU2" s="499" t="str">
        <f t="shared" si="320"/>
        <v/>
      </c>
      <c r="GDV2" s="499" t="str">
        <f t="shared" si="320"/>
        <v/>
      </c>
      <c r="GDW2" s="499" t="str">
        <f t="shared" si="320"/>
        <v/>
      </c>
      <c r="GDX2" s="499" t="str">
        <f t="shared" si="320"/>
        <v/>
      </c>
      <c r="GDY2" s="499" t="str">
        <f t="shared" si="320"/>
        <v/>
      </c>
      <c r="GDZ2" s="499" t="str">
        <f t="shared" si="320"/>
        <v/>
      </c>
      <c r="GEA2" s="499" t="str">
        <f t="shared" si="320"/>
        <v/>
      </c>
      <c r="GEB2" s="499" t="str">
        <f t="shared" si="320"/>
        <v/>
      </c>
      <c r="GEC2" s="499" t="str">
        <f t="shared" si="320"/>
        <v/>
      </c>
      <c r="GED2" s="499" t="str">
        <f t="shared" si="320"/>
        <v/>
      </c>
      <c r="GEE2" s="499" t="str">
        <f t="shared" si="320"/>
        <v/>
      </c>
      <c r="GEF2" s="499" t="str">
        <f t="shared" si="320"/>
        <v/>
      </c>
      <c r="GEG2" s="499" t="str">
        <f t="shared" si="320"/>
        <v/>
      </c>
      <c r="GEH2" s="499" t="str">
        <f t="shared" si="320"/>
        <v/>
      </c>
      <c r="GEI2" s="499" t="str">
        <f t="shared" si="320"/>
        <v/>
      </c>
      <c r="GEJ2" s="499" t="str">
        <f t="shared" si="320"/>
        <v/>
      </c>
      <c r="GEK2" s="499" t="str">
        <f t="shared" si="320"/>
        <v/>
      </c>
      <c r="GEL2" s="499" t="str">
        <f t="shared" si="320"/>
        <v/>
      </c>
      <c r="GEM2" s="499" t="str">
        <f t="shared" si="320"/>
        <v/>
      </c>
      <c r="GEN2" s="499" t="str">
        <f t="shared" si="320"/>
        <v/>
      </c>
      <c r="GEO2" s="499" t="str">
        <f t="shared" si="320"/>
        <v/>
      </c>
      <c r="GEP2" s="499" t="str">
        <f t="shared" si="320"/>
        <v/>
      </c>
      <c r="GEQ2" s="499" t="str">
        <f t="shared" si="320"/>
        <v/>
      </c>
      <c r="GER2" s="499" t="str">
        <f t="shared" si="320"/>
        <v/>
      </c>
      <c r="GES2" s="499" t="str">
        <f t="shared" si="320"/>
        <v/>
      </c>
      <c r="GET2" s="499" t="str">
        <f t="shared" si="320"/>
        <v/>
      </c>
      <c r="GEU2" s="499" t="str">
        <f t="shared" si="320"/>
        <v/>
      </c>
      <c r="GEV2" s="499" t="str">
        <f t="shared" si="320"/>
        <v/>
      </c>
      <c r="GEW2" s="499" t="str">
        <f t="shared" si="320"/>
        <v/>
      </c>
      <c r="GEX2" s="499" t="str">
        <f t="shared" si="320"/>
        <v/>
      </c>
      <c r="GEY2" s="499" t="str">
        <f t="shared" si="320"/>
        <v/>
      </c>
      <c r="GEZ2" s="499" t="str">
        <f t="shared" si="320"/>
        <v/>
      </c>
      <c r="GFA2" s="499" t="str">
        <f t="shared" si="320"/>
        <v/>
      </c>
      <c r="GFB2" s="499" t="str">
        <f t="shared" si="320"/>
        <v/>
      </c>
      <c r="GFC2" s="499" t="str">
        <f t="shared" si="320"/>
        <v/>
      </c>
      <c r="GFD2" s="499" t="str">
        <f t="shared" si="320"/>
        <v/>
      </c>
      <c r="GFE2" s="499" t="str">
        <f t="shared" si="320"/>
        <v/>
      </c>
      <c r="GFF2" s="499" t="str">
        <f t="shared" si="320"/>
        <v/>
      </c>
      <c r="GFG2" s="499" t="str">
        <f t="shared" si="320"/>
        <v/>
      </c>
      <c r="GFH2" s="499" t="str">
        <f t="shared" si="320"/>
        <v/>
      </c>
      <c r="GFI2" s="499" t="str">
        <f t="shared" si="320"/>
        <v/>
      </c>
      <c r="GFJ2" s="499" t="str">
        <f t="shared" si="320"/>
        <v/>
      </c>
      <c r="GFK2" s="499" t="str">
        <f t="shared" ref="GFK2:GHV2" si="321">IFERROR(GFK12/GFK13,
"")</f>
        <v/>
      </c>
      <c r="GFL2" s="499" t="str">
        <f t="shared" si="321"/>
        <v/>
      </c>
      <c r="GFM2" s="499" t="str">
        <f t="shared" si="321"/>
        <v/>
      </c>
      <c r="GFN2" s="499" t="str">
        <f t="shared" si="321"/>
        <v/>
      </c>
      <c r="GFO2" s="499" t="str">
        <f t="shared" si="321"/>
        <v/>
      </c>
      <c r="GFP2" s="499" t="str">
        <f t="shared" si="321"/>
        <v/>
      </c>
      <c r="GFQ2" s="499" t="str">
        <f t="shared" si="321"/>
        <v/>
      </c>
      <c r="GFR2" s="499" t="str">
        <f t="shared" si="321"/>
        <v/>
      </c>
      <c r="GFS2" s="499" t="str">
        <f t="shared" si="321"/>
        <v/>
      </c>
      <c r="GFT2" s="499" t="str">
        <f t="shared" si="321"/>
        <v/>
      </c>
      <c r="GFU2" s="499" t="str">
        <f t="shared" si="321"/>
        <v/>
      </c>
      <c r="GFV2" s="499" t="str">
        <f t="shared" si="321"/>
        <v/>
      </c>
      <c r="GFW2" s="499" t="str">
        <f t="shared" si="321"/>
        <v/>
      </c>
      <c r="GFX2" s="499" t="str">
        <f t="shared" si="321"/>
        <v/>
      </c>
      <c r="GFY2" s="499" t="str">
        <f t="shared" si="321"/>
        <v/>
      </c>
      <c r="GFZ2" s="499" t="str">
        <f t="shared" si="321"/>
        <v/>
      </c>
      <c r="GGA2" s="499" t="str">
        <f t="shared" si="321"/>
        <v/>
      </c>
      <c r="GGB2" s="499" t="str">
        <f t="shared" si="321"/>
        <v/>
      </c>
      <c r="GGC2" s="499" t="str">
        <f t="shared" si="321"/>
        <v/>
      </c>
      <c r="GGD2" s="499" t="str">
        <f t="shared" si="321"/>
        <v/>
      </c>
      <c r="GGE2" s="499" t="str">
        <f t="shared" si="321"/>
        <v/>
      </c>
      <c r="GGF2" s="499" t="str">
        <f t="shared" si="321"/>
        <v/>
      </c>
      <c r="GGG2" s="499" t="str">
        <f t="shared" si="321"/>
        <v/>
      </c>
      <c r="GGH2" s="499" t="str">
        <f t="shared" si="321"/>
        <v/>
      </c>
      <c r="GGI2" s="499" t="str">
        <f t="shared" si="321"/>
        <v/>
      </c>
      <c r="GGJ2" s="499" t="str">
        <f t="shared" si="321"/>
        <v/>
      </c>
      <c r="GGK2" s="499" t="str">
        <f t="shared" si="321"/>
        <v/>
      </c>
      <c r="GGL2" s="499" t="str">
        <f t="shared" si="321"/>
        <v/>
      </c>
      <c r="GGM2" s="499" t="str">
        <f t="shared" si="321"/>
        <v/>
      </c>
      <c r="GGN2" s="499" t="str">
        <f t="shared" si="321"/>
        <v/>
      </c>
      <c r="GGO2" s="499" t="str">
        <f t="shared" si="321"/>
        <v/>
      </c>
      <c r="GGP2" s="499" t="str">
        <f t="shared" si="321"/>
        <v/>
      </c>
      <c r="GGQ2" s="499" t="str">
        <f t="shared" si="321"/>
        <v/>
      </c>
      <c r="GGR2" s="499" t="str">
        <f t="shared" si="321"/>
        <v/>
      </c>
      <c r="GGS2" s="499" t="str">
        <f t="shared" si="321"/>
        <v/>
      </c>
      <c r="GGT2" s="499" t="str">
        <f t="shared" si="321"/>
        <v/>
      </c>
      <c r="GGU2" s="499" t="str">
        <f t="shared" si="321"/>
        <v/>
      </c>
      <c r="GGV2" s="499" t="str">
        <f t="shared" si="321"/>
        <v/>
      </c>
      <c r="GGW2" s="499" t="str">
        <f t="shared" si="321"/>
        <v/>
      </c>
      <c r="GGX2" s="499" t="str">
        <f t="shared" si="321"/>
        <v/>
      </c>
      <c r="GGY2" s="499" t="str">
        <f t="shared" si="321"/>
        <v/>
      </c>
      <c r="GGZ2" s="499" t="str">
        <f t="shared" si="321"/>
        <v/>
      </c>
      <c r="GHA2" s="499" t="str">
        <f t="shared" si="321"/>
        <v/>
      </c>
      <c r="GHB2" s="499" t="str">
        <f t="shared" si="321"/>
        <v/>
      </c>
      <c r="GHC2" s="499" t="str">
        <f t="shared" si="321"/>
        <v/>
      </c>
      <c r="GHD2" s="499" t="str">
        <f t="shared" si="321"/>
        <v/>
      </c>
      <c r="GHE2" s="499" t="str">
        <f t="shared" si="321"/>
        <v/>
      </c>
      <c r="GHF2" s="499" t="str">
        <f t="shared" si="321"/>
        <v/>
      </c>
      <c r="GHG2" s="499" t="str">
        <f t="shared" si="321"/>
        <v/>
      </c>
      <c r="GHH2" s="499" t="str">
        <f t="shared" si="321"/>
        <v/>
      </c>
      <c r="GHI2" s="499" t="str">
        <f t="shared" si="321"/>
        <v/>
      </c>
      <c r="GHJ2" s="499" t="str">
        <f t="shared" si="321"/>
        <v/>
      </c>
      <c r="GHK2" s="499" t="str">
        <f t="shared" si="321"/>
        <v/>
      </c>
      <c r="GHL2" s="499" t="str">
        <f t="shared" si="321"/>
        <v/>
      </c>
      <c r="GHM2" s="499" t="str">
        <f t="shared" si="321"/>
        <v/>
      </c>
      <c r="GHN2" s="499" t="str">
        <f t="shared" si="321"/>
        <v/>
      </c>
      <c r="GHO2" s="499" t="str">
        <f t="shared" si="321"/>
        <v/>
      </c>
      <c r="GHP2" s="499" t="str">
        <f t="shared" si="321"/>
        <v/>
      </c>
      <c r="GHQ2" s="499" t="str">
        <f t="shared" si="321"/>
        <v/>
      </c>
      <c r="GHR2" s="499" t="str">
        <f t="shared" si="321"/>
        <v/>
      </c>
      <c r="GHS2" s="499" t="str">
        <f t="shared" si="321"/>
        <v/>
      </c>
      <c r="GHT2" s="499" t="str">
        <f t="shared" si="321"/>
        <v/>
      </c>
      <c r="GHU2" s="499" t="str">
        <f t="shared" si="321"/>
        <v/>
      </c>
      <c r="GHV2" s="499" t="str">
        <f t="shared" si="321"/>
        <v/>
      </c>
      <c r="GHW2" s="499" t="str">
        <f t="shared" ref="GHW2:GKH2" si="322">IFERROR(GHW12/GHW13,
"")</f>
        <v/>
      </c>
      <c r="GHX2" s="499" t="str">
        <f t="shared" si="322"/>
        <v/>
      </c>
      <c r="GHY2" s="499" t="str">
        <f t="shared" si="322"/>
        <v/>
      </c>
      <c r="GHZ2" s="499" t="str">
        <f t="shared" si="322"/>
        <v/>
      </c>
      <c r="GIA2" s="499" t="str">
        <f t="shared" si="322"/>
        <v/>
      </c>
      <c r="GIB2" s="499" t="str">
        <f t="shared" si="322"/>
        <v/>
      </c>
      <c r="GIC2" s="499" t="str">
        <f t="shared" si="322"/>
        <v/>
      </c>
      <c r="GID2" s="499" t="str">
        <f t="shared" si="322"/>
        <v/>
      </c>
      <c r="GIE2" s="499" t="str">
        <f t="shared" si="322"/>
        <v/>
      </c>
      <c r="GIF2" s="499" t="str">
        <f t="shared" si="322"/>
        <v/>
      </c>
      <c r="GIG2" s="499" t="str">
        <f t="shared" si="322"/>
        <v/>
      </c>
      <c r="GIH2" s="499" t="str">
        <f t="shared" si="322"/>
        <v/>
      </c>
      <c r="GII2" s="499" t="str">
        <f t="shared" si="322"/>
        <v/>
      </c>
      <c r="GIJ2" s="499" t="str">
        <f t="shared" si="322"/>
        <v/>
      </c>
      <c r="GIK2" s="499" t="str">
        <f t="shared" si="322"/>
        <v/>
      </c>
      <c r="GIL2" s="499" t="str">
        <f t="shared" si="322"/>
        <v/>
      </c>
      <c r="GIM2" s="499" t="str">
        <f t="shared" si="322"/>
        <v/>
      </c>
      <c r="GIN2" s="499" t="str">
        <f t="shared" si="322"/>
        <v/>
      </c>
      <c r="GIO2" s="499" t="str">
        <f t="shared" si="322"/>
        <v/>
      </c>
      <c r="GIP2" s="499" t="str">
        <f t="shared" si="322"/>
        <v/>
      </c>
      <c r="GIQ2" s="499" t="str">
        <f t="shared" si="322"/>
        <v/>
      </c>
      <c r="GIR2" s="499" t="str">
        <f t="shared" si="322"/>
        <v/>
      </c>
      <c r="GIS2" s="499" t="str">
        <f t="shared" si="322"/>
        <v/>
      </c>
      <c r="GIT2" s="499" t="str">
        <f t="shared" si="322"/>
        <v/>
      </c>
      <c r="GIU2" s="499" t="str">
        <f t="shared" si="322"/>
        <v/>
      </c>
      <c r="GIV2" s="499" t="str">
        <f t="shared" si="322"/>
        <v/>
      </c>
      <c r="GIW2" s="499" t="str">
        <f t="shared" si="322"/>
        <v/>
      </c>
      <c r="GIX2" s="499" t="str">
        <f t="shared" si="322"/>
        <v/>
      </c>
      <c r="GIY2" s="499" t="str">
        <f t="shared" si="322"/>
        <v/>
      </c>
      <c r="GIZ2" s="499" t="str">
        <f t="shared" si="322"/>
        <v/>
      </c>
      <c r="GJA2" s="499" t="str">
        <f t="shared" si="322"/>
        <v/>
      </c>
      <c r="GJB2" s="499" t="str">
        <f t="shared" si="322"/>
        <v/>
      </c>
      <c r="GJC2" s="499" t="str">
        <f t="shared" si="322"/>
        <v/>
      </c>
      <c r="GJD2" s="499" t="str">
        <f t="shared" si="322"/>
        <v/>
      </c>
      <c r="GJE2" s="499" t="str">
        <f t="shared" si="322"/>
        <v/>
      </c>
      <c r="GJF2" s="499" t="str">
        <f t="shared" si="322"/>
        <v/>
      </c>
      <c r="GJG2" s="499" t="str">
        <f t="shared" si="322"/>
        <v/>
      </c>
      <c r="GJH2" s="499" t="str">
        <f t="shared" si="322"/>
        <v/>
      </c>
      <c r="GJI2" s="499" t="str">
        <f t="shared" si="322"/>
        <v/>
      </c>
      <c r="GJJ2" s="499" t="str">
        <f t="shared" si="322"/>
        <v/>
      </c>
      <c r="GJK2" s="499" t="str">
        <f t="shared" si="322"/>
        <v/>
      </c>
      <c r="GJL2" s="499" t="str">
        <f t="shared" si="322"/>
        <v/>
      </c>
      <c r="GJM2" s="499" t="str">
        <f t="shared" si="322"/>
        <v/>
      </c>
      <c r="GJN2" s="499" t="str">
        <f t="shared" si="322"/>
        <v/>
      </c>
      <c r="GJO2" s="499" t="str">
        <f t="shared" si="322"/>
        <v/>
      </c>
      <c r="GJP2" s="499" t="str">
        <f t="shared" si="322"/>
        <v/>
      </c>
      <c r="GJQ2" s="499" t="str">
        <f t="shared" si="322"/>
        <v/>
      </c>
      <c r="GJR2" s="499" t="str">
        <f t="shared" si="322"/>
        <v/>
      </c>
      <c r="GJS2" s="499" t="str">
        <f t="shared" si="322"/>
        <v/>
      </c>
      <c r="GJT2" s="499" t="str">
        <f t="shared" si="322"/>
        <v/>
      </c>
      <c r="GJU2" s="499" t="str">
        <f t="shared" si="322"/>
        <v/>
      </c>
      <c r="GJV2" s="499" t="str">
        <f t="shared" si="322"/>
        <v/>
      </c>
      <c r="GJW2" s="499" t="str">
        <f t="shared" si="322"/>
        <v/>
      </c>
      <c r="GJX2" s="499" t="str">
        <f t="shared" si="322"/>
        <v/>
      </c>
      <c r="GJY2" s="499" t="str">
        <f t="shared" si="322"/>
        <v/>
      </c>
      <c r="GJZ2" s="499" t="str">
        <f t="shared" si="322"/>
        <v/>
      </c>
      <c r="GKA2" s="499" t="str">
        <f t="shared" si="322"/>
        <v/>
      </c>
      <c r="GKB2" s="499" t="str">
        <f t="shared" si="322"/>
        <v/>
      </c>
      <c r="GKC2" s="499" t="str">
        <f t="shared" si="322"/>
        <v/>
      </c>
      <c r="GKD2" s="499" t="str">
        <f t="shared" si="322"/>
        <v/>
      </c>
      <c r="GKE2" s="499" t="str">
        <f t="shared" si="322"/>
        <v/>
      </c>
      <c r="GKF2" s="499" t="str">
        <f t="shared" si="322"/>
        <v/>
      </c>
      <c r="GKG2" s="499" t="str">
        <f t="shared" si="322"/>
        <v/>
      </c>
      <c r="GKH2" s="499" t="str">
        <f t="shared" si="322"/>
        <v/>
      </c>
      <c r="GKI2" s="499" t="str">
        <f t="shared" ref="GKI2:GMT2" si="323">IFERROR(GKI12/GKI13,
"")</f>
        <v/>
      </c>
      <c r="GKJ2" s="499" t="str">
        <f t="shared" si="323"/>
        <v/>
      </c>
      <c r="GKK2" s="499" t="str">
        <f t="shared" si="323"/>
        <v/>
      </c>
      <c r="GKL2" s="499" t="str">
        <f t="shared" si="323"/>
        <v/>
      </c>
      <c r="GKM2" s="499" t="str">
        <f t="shared" si="323"/>
        <v/>
      </c>
      <c r="GKN2" s="499" t="str">
        <f t="shared" si="323"/>
        <v/>
      </c>
      <c r="GKO2" s="499" t="str">
        <f t="shared" si="323"/>
        <v/>
      </c>
      <c r="GKP2" s="499" t="str">
        <f t="shared" si="323"/>
        <v/>
      </c>
      <c r="GKQ2" s="499" t="str">
        <f t="shared" si="323"/>
        <v/>
      </c>
      <c r="GKR2" s="499" t="str">
        <f t="shared" si="323"/>
        <v/>
      </c>
      <c r="GKS2" s="499" t="str">
        <f t="shared" si="323"/>
        <v/>
      </c>
      <c r="GKT2" s="499" t="str">
        <f t="shared" si="323"/>
        <v/>
      </c>
      <c r="GKU2" s="499" t="str">
        <f t="shared" si="323"/>
        <v/>
      </c>
      <c r="GKV2" s="499" t="str">
        <f t="shared" si="323"/>
        <v/>
      </c>
      <c r="GKW2" s="499" t="str">
        <f t="shared" si="323"/>
        <v/>
      </c>
      <c r="GKX2" s="499" t="str">
        <f t="shared" si="323"/>
        <v/>
      </c>
      <c r="GKY2" s="499" t="str">
        <f t="shared" si="323"/>
        <v/>
      </c>
      <c r="GKZ2" s="499" t="str">
        <f t="shared" si="323"/>
        <v/>
      </c>
      <c r="GLA2" s="499" t="str">
        <f t="shared" si="323"/>
        <v/>
      </c>
      <c r="GLB2" s="499" t="str">
        <f t="shared" si="323"/>
        <v/>
      </c>
      <c r="GLC2" s="499" t="str">
        <f t="shared" si="323"/>
        <v/>
      </c>
      <c r="GLD2" s="499" t="str">
        <f t="shared" si="323"/>
        <v/>
      </c>
      <c r="GLE2" s="499" t="str">
        <f t="shared" si="323"/>
        <v/>
      </c>
      <c r="GLF2" s="499" t="str">
        <f t="shared" si="323"/>
        <v/>
      </c>
      <c r="GLG2" s="499" t="str">
        <f t="shared" si="323"/>
        <v/>
      </c>
      <c r="GLH2" s="499" t="str">
        <f t="shared" si="323"/>
        <v/>
      </c>
      <c r="GLI2" s="499" t="str">
        <f t="shared" si="323"/>
        <v/>
      </c>
      <c r="GLJ2" s="499" t="str">
        <f t="shared" si="323"/>
        <v/>
      </c>
      <c r="GLK2" s="499" t="str">
        <f t="shared" si="323"/>
        <v/>
      </c>
      <c r="GLL2" s="499" t="str">
        <f t="shared" si="323"/>
        <v/>
      </c>
      <c r="GLM2" s="499" t="str">
        <f t="shared" si="323"/>
        <v/>
      </c>
      <c r="GLN2" s="499" t="str">
        <f t="shared" si="323"/>
        <v/>
      </c>
      <c r="GLO2" s="499" t="str">
        <f t="shared" si="323"/>
        <v/>
      </c>
      <c r="GLP2" s="499" t="str">
        <f t="shared" si="323"/>
        <v/>
      </c>
      <c r="GLQ2" s="499" t="str">
        <f t="shared" si="323"/>
        <v/>
      </c>
      <c r="GLR2" s="499" t="str">
        <f t="shared" si="323"/>
        <v/>
      </c>
      <c r="GLS2" s="499" t="str">
        <f t="shared" si="323"/>
        <v/>
      </c>
      <c r="GLT2" s="499" t="str">
        <f t="shared" si="323"/>
        <v/>
      </c>
      <c r="GLU2" s="499" t="str">
        <f t="shared" si="323"/>
        <v/>
      </c>
      <c r="GLV2" s="499" t="str">
        <f t="shared" si="323"/>
        <v/>
      </c>
      <c r="GLW2" s="499" t="str">
        <f t="shared" si="323"/>
        <v/>
      </c>
      <c r="GLX2" s="499" t="str">
        <f t="shared" si="323"/>
        <v/>
      </c>
      <c r="GLY2" s="499" t="str">
        <f t="shared" si="323"/>
        <v/>
      </c>
      <c r="GLZ2" s="499" t="str">
        <f t="shared" si="323"/>
        <v/>
      </c>
      <c r="GMA2" s="499" t="str">
        <f t="shared" si="323"/>
        <v/>
      </c>
      <c r="GMB2" s="499" t="str">
        <f t="shared" si="323"/>
        <v/>
      </c>
      <c r="GMC2" s="499" t="str">
        <f t="shared" si="323"/>
        <v/>
      </c>
      <c r="GMD2" s="499" t="str">
        <f t="shared" si="323"/>
        <v/>
      </c>
      <c r="GME2" s="499" t="str">
        <f t="shared" si="323"/>
        <v/>
      </c>
      <c r="GMF2" s="499" t="str">
        <f t="shared" si="323"/>
        <v/>
      </c>
      <c r="GMG2" s="499" t="str">
        <f t="shared" si="323"/>
        <v/>
      </c>
      <c r="GMH2" s="499" t="str">
        <f t="shared" si="323"/>
        <v/>
      </c>
      <c r="GMI2" s="499" t="str">
        <f t="shared" si="323"/>
        <v/>
      </c>
      <c r="GMJ2" s="499" t="str">
        <f t="shared" si="323"/>
        <v/>
      </c>
      <c r="GMK2" s="499" t="str">
        <f t="shared" si="323"/>
        <v/>
      </c>
      <c r="GML2" s="499" t="str">
        <f t="shared" si="323"/>
        <v/>
      </c>
      <c r="GMM2" s="499" t="str">
        <f t="shared" si="323"/>
        <v/>
      </c>
      <c r="GMN2" s="499" t="str">
        <f t="shared" si="323"/>
        <v/>
      </c>
      <c r="GMO2" s="499" t="str">
        <f t="shared" si="323"/>
        <v/>
      </c>
      <c r="GMP2" s="499" t="str">
        <f t="shared" si="323"/>
        <v/>
      </c>
      <c r="GMQ2" s="499" t="str">
        <f t="shared" si="323"/>
        <v/>
      </c>
      <c r="GMR2" s="499" t="str">
        <f t="shared" si="323"/>
        <v/>
      </c>
      <c r="GMS2" s="499" t="str">
        <f t="shared" si="323"/>
        <v/>
      </c>
      <c r="GMT2" s="499" t="str">
        <f t="shared" si="323"/>
        <v/>
      </c>
      <c r="GMU2" s="499" t="str">
        <f t="shared" ref="GMU2:GPF2" si="324">IFERROR(GMU12/GMU13,
"")</f>
        <v/>
      </c>
      <c r="GMV2" s="499" t="str">
        <f t="shared" si="324"/>
        <v/>
      </c>
      <c r="GMW2" s="499" t="str">
        <f t="shared" si="324"/>
        <v/>
      </c>
      <c r="GMX2" s="499" t="str">
        <f t="shared" si="324"/>
        <v/>
      </c>
      <c r="GMY2" s="499" t="str">
        <f t="shared" si="324"/>
        <v/>
      </c>
      <c r="GMZ2" s="499" t="str">
        <f t="shared" si="324"/>
        <v/>
      </c>
      <c r="GNA2" s="499" t="str">
        <f t="shared" si="324"/>
        <v/>
      </c>
      <c r="GNB2" s="499" t="str">
        <f t="shared" si="324"/>
        <v/>
      </c>
      <c r="GNC2" s="499" t="str">
        <f t="shared" si="324"/>
        <v/>
      </c>
      <c r="GND2" s="499" t="str">
        <f t="shared" si="324"/>
        <v/>
      </c>
      <c r="GNE2" s="499" t="str">
        <f t="shared" si="324"/>
        <v/>
      </c>
      <c r="GNF2" s="499" t="str">
        <f t="shared" si="324"/>
        <v/>
      </c>
      <c r="GNG2" s="499" t="str">
        <f t="shared" si="324"/>
        <v/>
      </c>
      <c r="GNH2" s="499" t="str">
        <f t="shared" si="324"/>
        <v/>
      </c>
      <c r="GNI2" s="499" t="str">
        <f t="shared" si="324"/>
        <v/>
      </c>
      <c r="GNJ2" s="499" t="str">
        <f t="shared" si="324"/>
        <v/>
      </c>
      <c r="GNK2" s="499" t="str">
        <f t="shared" si="324"/>
        <v/>
      </c>
      <c r="GNL2" s="499" t="str">
        <f t="shared" si="324"/>
        <v/>
      </c>
      <c r="GNM2" s="499" t="str">
        <f t="shared" si="324"/>
        <v/>
      </c>
      <c r="GNN2" s="499" t="str">
        <f t="shared" si="324"/>
        <v/>
      </c>
      <c r="GNO2" s="499" t="str">
        <f t="shared" si="324"/>
        <v/>
      </c>
      <c r="GNP2" s="499" t="str">
        <f t="shared" si="324"/>
        <v/>
      </c>
      <c r="GNQ2" s="499" t="str">
        <f t="shared" si="324"/>
        <v/>
      </c>
      <c r="GNR2" s="499" t="str">
        <f t="shared" si="324"/>
        <v/>
      </c>
      <c r="GNS2" s="499" t="str">
        <f t="shared" si="324"/>
        <v/>
      </c>
      <c r="GNT2" s="499" t="str">
        <f t="shared" si="324"/>
        <v/>
      </c>
      <c r="GNU2" s="499" t="str">
        <f t="shared" si="324"/>
        <v/>
      </c>
      <c r="GNV2" s="499" t="str">
        <f t="shared" si="324"/>
        <v/>
      </c>
      <c r="GNW2" s="499" t="str">
        <f t="shared" si="324"/>
        <v/>
      </c>
      <c r="GNX2" s="499" t="str">
        <f t="shared" si="324"/>
        <v/>
      </c>
      <c r="GNY2" s="499" t="str">
        <f t="shared" si="324"/>
        <v/>
      </c>
      <c r="GNZ2" s="499" t="str">
        <f t="shared" si="324"/>
        <v/>
      </c>
      <c r="GOA2" s="499" t="str">
        <f t="shared" si="324"/>
        <v/>
      </c>
      <c r="GOB2" s="499" t="str">
        <f t="shared" si="324"/>
        <v/>
      </c>
      <c r="GOC2" s="499" t="str">
        <f t="shared" si="324"/>
        <v/>
      </c>
      <c r="GOD2" s="499" t="str">
        <f t="shared" si="324"/>
        <v/>
      </c>
      <c r="GOE2" s="499" t="str">
        <f t="shared" si="324"/>
        <v/>
      </c>
      <c r="GOF2" s="499" t="str">
        <f t="shared" si="324"/>
        <v/>
      </c>
      <c r="GOG2" s="499" t="str">
        <f t="shared" si="324"/>
        <v/>
      </c>
      <c r="GOH2" s="499" t="str">
        <f t="shared" si="324"/>
        <v/>
      </c>
      <c r="GOI2" s="499" t="str">
        <f t="shared" si="324"/>
        <v/>
      </c>
      <c r="GOJ2" s="499" t="str">
        <f t="shared" si="324"/>
        <v/>
      </c>
      <c r="GOK2" s="499" t="str">
        <f t="shared" si="324"/>
        <v/>
      </c>
      <c r="GOL2" s="499" t="str">
        <f t="shared" si="324"/>
        <v/>
      </c>
      <c r="GOM2" s="499" t="str">
        <f t="shared" si="324"/>
        <v/>
      </c>
      <c r="GON2" s="499" t="str">
        <f t="shared" si="324"/>
        <v/>
      </c>
      <c r="GOO2" s="499" t="str">
        <f t="shared" si="324"/>
        <v/>
      </c>
      <c r="GOP2" s="499" t="str">
        <f t="shared" si="324"/>
        <v/>
      </c>
      <c r="GOQ2" s="499" t="str">
        <f t="shared" si="324"/>
        <v/>
      </c>
      <c r="GOR2" s="499" t="str">
        <f t="shared" si="324"/>
        <v/>
      </c>
      <c r="GOS2" s="499" t="str">
        <f t="shared" si="324"/>
        <v/>
      </c>
      <c r="GOT2" s="499" t="str">
        <f t="shared" si="324"/>
        <v/>
      </c>
      <c r="GOU2" s="499" t="str">
        <f t="shared" si="324"/>
        <v/>
      </c>
      <c r="GOV2" s="499" t="str">
        <f t="shared" si="324"/>
        <v/>
      </c>
      <c r="GOW2" s="499" t="str">
        <f t="shared" si="324"/>
        <v/>
      </c>
      <c r="GOX2" s="499" t="str">
        <f t="shared" si="324"/>
        <v/>
      </c>
      <c r="GOY2" s="499" t="str">
        <f t="shared" si="324"/>
        <v/>
      </c>
      <c r="GOZ2" s="499" t="str">
        <f t="shared" si="324"/>
        <v/>
      </c>
      <c r="GPA2" s="499" t="str">
        <f t="shared" si="324"/>
        <v/>
      </c>
      <c r="GPB2" s="499" t="str">
        <f t="shared" si="324"/>
        <v/>
      </c>
      <c r="GPC2" s="499" t="str">
        <f t="shared" si="324"/>
        <v/>
      </c>
      <c r="GPD2" s="499" t="str">
        <f t="shared" si="324"/>
        <v/>
      </c>
      <c r="GPE2" s="499" t="str">
        <f t="shared" si="324"/>
        <v/>
      </c>
      <c r="GPF2" s="499" t="str">
        <f t="shared" si="324"/>
        <v/>
      </c>
      <c r="GPG2" s="499" t="str">
        <f t="shared" ref="GPG2:GRR2" si="325">IFERROR(GPG12/GPG13,
"")</f>
        <v/>
      </c>
      <c r="GPH2" s="499" t="str">
        <f t="shared" si="325"/>
        <v/>
      </c>
      <c r="GPI2" s="499" t="str">
        <f t="shared" si="325"/>
        <v/>
      </c>
      <c r="GPJ2" s="499" t="str">
        <f t="shared" si="325"/>
        <v/>
      </c>
      <c r="GPK2" s="499" t="str">
        <f t="shared" si="325"/>
        <v/>
      </c>
      <c r="GPL2" s="499" t="str">
        <f t="shared" si="325"/>
        <v/>
      </c>
      <c r="GPM2" s="499" t="str">
        <f t="shared" si="325"/>
        <v/>
      </c>
      <c r="GPN2" s="499" t="str">
        <f t="shared" si="325"/>
        <v/>
      </c>
      <c r="GPO2" s="499" t="str">
        <f t="shared" si="325"/>
        <v/>
      </c>
      <c r="GPP2" s="499" t="str">
        <f t="shared" si="325"/>
        <v/>
      </c>
      <c r="GPQ2" s="499" t="str">
        <f t="shared" si="325"/>
        <v/>
      </c>
      <c r="GPR2" s="499" t="str">
        <f t="shared" si="325"/>
        <v/>
      </c>
      <c r="GPS2" s="499" t="str">
        <f t="shared" si="325"/>
        <v/>
      </c>
      <c r="GPT2" s="499" t="str">
        <f t="shared" si="325"/>
        <v/>
      </c>
      <c r="GPU2" s="499" t="str">
        <f t="shared" si="325"/>
        <v/>
      </c>
      <c r="GPV2" s="499" t="str">
        <f t="shared" si="325"/>
        <v/>
      </c>
      <c r="GPW2" s="499" t="str">
        <f t="shared" si="325"/>
        <v/>
      </c>
      <c r="GPX2" s="499" t="str">
        <f t="shared" si="325"/>
        <v/>
      </c>
      <c r="GPY2" s="499" t="str">
        <f t="shared" si="325"/>
        <v/>
      </c>
      <c r="GPZ2" s="499" t="str">
        <f t="shared" si="325"/>
        <v/>
      </c>
      <c r="GQA2" s="499" t="str">
        <f t="shared" si="325"/>
        <v/>
      </c>
      <c r="GQB2" s="499" t="str">
        <f t="shared" si="325"/>
        <v/>
      </c>
      <c r="GQC2" s="499" t="str">
        <f t="shared" si="325"/>
        <v/>
      </c>
      <c r="GQD2" s="499" t="str">
        <f t="shared" si="325"/>
        <v/>
      </c>
      <c r="GQE2" s="499" t="str">
        <f t="shared" si="325"/>
        <v/>
      </c>
      <c r="GQF2" s="499" t="str">
        <f t="shared" si="325"/>
        <v/>
      </c>
      <c r="GQG2" s="499" t="str">
        <f t="shared" si="325"/>
        <v/>
      </c>
      <c r="GQH2" s="499" t="str">
        <f t="shared" si="325"/>
        <v/>
      </c>
      <c r="GQI2" s="499" t="str">
        <f t="shared" si="325"/>
        <v/>
      </c>
      <c r="GQJ2" s="499" t="str">
        <f t="shared" si="325"/>
        <v/>
      </c>
      <c r="GQK2" s="499" t="str">
        <f t="shared" si="325"/>
        <v/>
      </c>
      <c r="GQL2" s="499" t="str">
        <f t="shared" si="325"/>
        <v/>
      </c>
      <c r="GQM2" s="499" t="str">
        <f t="shared" si="325"/>
        <v/>
      </c>
      <c r="GQN2" s="499" t="str">
        <f t="shared" si="325"/>
        <v/>
      </c>
      <c r="GQO2" s="499" t="str">
        <f t="shared" si="325"/>
        <v/>
      </c>
      <c r="GQP2" s="499" t="str">
        <f t="shared" si="325"/>
        <v/>
      </c>
      <c r="GQQ2" s="499" t="str">
        <f t="shared" si="325"/>
        <v/>
      </c>
      <c r="GQR2" s="499" t="str">
        <f t="shared" si="325"/>
        <v/>
      </c>
      <c r="GQS2" s="499" t="str">
        <f t="shared" si="325"/>
        <v/>
      </c>
      <c r="GQT2" s="499" t="str">
        <f t="shared" si="325"/>
        <v/>
      </c>
      <c r="GQU2" s="499" t="str">
        <f t="shared" si="325"/>
        <v/>
      </c>
      <c r="GQV2" s="499" t="str">
        <f t="shared" si="325"/>
        <v/>
      </c>
      <c r="GQW2" s="499" t="str">
        <f t="shared" si="325"/>
        <v/>
      </c>
      <c r="GQX2" s="499" t="str">
        <f t="shared" si="325"/>
        <v/>
      </c>
      <c r="GQY2" s="499" t="str">
        <f t="shared" si="325"/>
        <v/>
      </c>
      <c r="GQZ2" s="499" t="str">
        <f t="shared" si="325"/>
        <v/>
      </c>
      <c r="GRA2" s="499" t="str">
        <f t="shared" si="325"/>
        <v/>
      </c>
      <c r="GRB2" s="499" t="str">
        <f t="shared" si="325"/>
        <v/>
      </c>
      <c r="GRC2" s="499" t="str">
        <f t="shared" si="325"/>
        <v/>
      </c>
      <c r="GRD2" s="499" t="str">
        <f t="shared" si="325"/>
        <v/>
      </c>
      <c r="GRE2" s="499" t="str">
        <f t="shared" si="325"/>
        <v/>
      </c>
      <c r="GRF2" s="499" t="str">
        <f t="shared" si="325"/>
        <v/>
      </c>
      <c r="GRG2" s="499" t="str">
        <f t="shared" si="325"/>
        <v/>
      </c>
      <c r="GRH2" s="499" t="str">
        <f t="shared" si="325"/>
        <v/>
      </c>
      <c r="GRI2" s="499" t="str">
        <f t="shared" si="325"/>
        <v/>
      </c>
      <c r="GRJ2" s="499" t="str">
        <f t="shared" si="325"/>
        <v/>
      </c>
      <c r="GRK2" s="499" t="str">
        <f t="shared" si="325"/>
        <v/>
      </c>
      <c r="GRL2" s="499" t="str">
        <f t="shared" si="325"/>
        <v/>
      </c>
      <c r="GRM2" s="499" t="str">
        <f t="shared" si="325"/>
        <v/>
      </c>
      <c r="GRN2" s="499" t="str">
        <f t="shared" si="325"/>
        <v/>
      </c>
      <c r="GRO2" s="499" t="str">
        <f t="shared" si="325"/>
        <v/>
      </c>
      <c r="GRP2" s="499" t="str">
        <f t="shared" si="325"/>
        <v/>
      </c>
      <c r="GRQ2" s="499" t="str">
        <f t="shared" si="325"/>
        <v/>
      </c>
      <c r="GRR2" s="499" t="str">
        <f t="shared" si="325"/>
        <v/>
      </c>
      <c r="GRS2" s="499" t="str">
        <f t="shared" ref="GRS2:GUD2" si="326">IFERROR(GRS12/GRS13,
"")</f>
        <v/>
      </c>
      <c r="GRT2" s="499" t="str">
        <f t="shared" si="326"/>
        <v/>
      </c>
      <c r="GRU2" s="499" t="str">
        <f t="shared" si="326"/>
        <v/>
      </c>
      <c r="GRV2" s="499" t="str">
        <f t="shared" si="326"/>
        <v/>
      </c>
      <c r="GRW2" s="499" t="str">
        <f t="shared" si="326"/>
        <v/>
      </c>
      <c r="GRX2" s="499" t="str">
        <f t="shared" si="326"/>
        <v/>
      </c>
      <c r="GRY2" s="499" t="str">
        <f t="shared" si="326"/>
        <v/>
      </c>
      <c r="GRZ2" s="499" t="str">
        <f t="shared" si="326"/>
        <v/>
      </c>
      <c r="GSA2" s="499" t="str">
        <f t="shared" si="326"/>
        <v/>
      </c>
      <c r="GSB2" s="499" t="str">
        <f t="shared" si="326"/>
        <v/>
      </c>
      <c r="GSC2" s="499" t="str">
        <f t="shared" si="326"/>
        <v/>
      </c>
      <c r="GSD2" s="499" t="str">
        <f t="shared" si="326"/>
        <v/>
      </c>
      <c r="GSE2" s="499" t="str">
        <f t="shared" si="326"/>
        <v/>
      </c>
      <c r="GSF2" s="499" t="str">
        <f t="shared" si="326"/>
        <v/>
      </c>
      <c r="GSG2" s="499" t="str">
        <f t="shared" si="326"/>
        <v/>
      </c>
      <c r="GSH2" s="499" t="str">
        <f t="shared" si="326"/>
        <v/>
      </c>
      <c r="GSI2" s="499" t="str">
        <f t="shared" si="326"/>
        <v/>
      </c>
      <c r="GSJ2" s="499" t="str">
        <f t="shared" si="326"/>
        <v/>
      </c>
      <c r="GSK2" s="499" t="str">
        <f t="shared" si="326"/>
        <v/>
      </c>
      <c r="GSL2" s="499" t="str">
        <f t="shared" si="326"/>
        <v/>
      </c>
      <c r="GSM2" s="499" t="str">
        <f t="shared" si="326"/>
        <v/>
      </c>
      <c r="GSN2" s="499" t="str">
        <f t="shared" si="326"/>
        <v/>
      </c>
      <c r="GSO2" s="499" t="str">
        <f t="shared" si="326"/>
        <v/>
      </c>
      <c r="GSP2" s="499" t="str">
        <f t="shared" si="326"/>
        <v/>
      </c>
      <c r="GSQ2" s="499" t="str">
        <f t="shared" si="326"/>
        <v/>
      </c>
      <c r="GSR2" s="499" t="str">
        <f t="shared" si="326"/>
        <v/>
      </c>
      <c r="GSS2" s="499" t="str">
        <f t="shared" si="326"/>
        <v/>
      </c>
      <c r="GST2" s="499" t="str">
        <f t="shared" si="326"/>
        <v/>
      </c>
      <c r="GSU2" s="499" t="str">
        <f t="shared" si="326"/>
        <v/>
      </c>
      <c r="GSV2" s="499" t="str">
        <f t="shared" si="326"/>
        <v/>
      </c>
      <c r="GSW2" s="499" t="str">
        <f t="shared" si="326"/>
        <v/>
      </c>
      <c r="GSX2" s="499" t="str">
        <f t="shared" si="326"/>
        <v/>
      </c>
      <c r="GSY2" s="499" t="str">
        <f t="shared" si="326"/>
        <v/>
      </c>
      <c r="GSZ2" s="499" t="str">
        <f t="shared" si="326"/>
        <v/>
      </c>
      <c r="GTA2" s="499" t="str">
        <f t="shared" si="326"/>
        <v/>
      </c>
      <c r="GTB2" s="499" t="str">
        <f t="shared" si="326"/>
        <v/>
      </c>
      <c r="GTC2" s="499" t="str">
        <f t="shared" si="326"/>
        <v/>
      </c>
      <c r="GTD2" s="499" t="str">
        <f t="shared" si="326"/>
        <v/>
      </c>
      <c r="GTE2" s="499" t="str">
        <f t="shared" si="326"/>
        <v/>
      </c>
      <c r="GTF2" s="499" t="str">
        <f t="shared" si="326"/>
        <v/>
      </c>
      <c r="GTG2" s="499" t="str">
        <f t="shared" si="326"/>
        <v/>
      </c>
      <c r="GTH2" s="499" t="str">
        <f t="shared" si="326"/>
        <v/>
      </c>
      <c r="GTI2" s="499" t="str">
        <f t="shared" si="326"/>
        <v/>
      </c>
      <c r="GTJ2" s="499" t="str">
        <f t="shared" si="326"/>
        <v/>
      </c>
      <c r="GTK2" s="499" t="str">
        <f t="shared" si="326"/>
        <v/>
      </c>
      <c r="GTL2" s="499" t="str">
        <f t="shared" si="326"/>
        <v/>
      </c>
      <c r="GTM2" s="499" t="str">
        <f t="shared" si="326"/>
        <v/>
      </c>
      <c r="GTN2" s="499" t="str">
        <f t="shared" si="326"/>
        <v/>
      </c>
      <c r="GTO2" s="499" t="str">
        <f t="shared" si="326"/>
        <v/>
      </c>
      <c r="GTP2" s="499" t="str">
        <f t="shared" si="326"/>
        <v/>
      </c>
      <c r="GTQ2" s="499" t="str">
        <f t="shared" si="326"/>
        <v/>
      </c>
      <c r="GTR2" s="499" t="str">
        <f t="shared" si="326"/>
        <v/>
      </c>
      <c r="GTS2" s="499" t="str">
        <f t="shared" si="326"/>
        <v/>
      </c>
      <c r="GTT2" s="499" t="str">
        <f t="shared" si="326"/>
        <v/>
      </c>
      <c r="GTU2" s="499" t="str">
        <f t="shared" si="326"/>
        <v/>
      </c>
      <c r="GTV2" s="499" t="str">
        <f t="shared" si="326"/>
        <v/>
      </c>
      <c r="GTW2" s="499" t="str">
        <f t="shared" si="326"/>
        <v/>
      </c>
      <c r="GTX2" s="499" t="str">
        <f t="shared" si="326"/>
        <v/>
      </c>
      <c r="GTY2" s="499" t="str">
        <f t="shared" si="326"/>
        <v/>
      </c>
      <c r="GTZ2" s="499" t="str">
        <f t="shared" si="326"/>
        <v/>
      </c>
      <c r="GUA2" s="499" t="str">
        <f t="shared" si="326"/>
        <v/>
      </c>
      <c r="GUB2" s="499" t="str">
        <f t="shared" si="326"/>
        <v/>
      </c>
      <c r="GUC2" s="499" t="str">
        <f t="shared" si="326"/>
        <v/>
      </c>
      <c r="GUD2" s="499" t="str">
        <f t="shared" si="326"/>
        <v/>
      </c>
      <c r="GUE2" s="499" t="str">
        <f t="shared" ref="GUE2:GWP2" si="327">IFERROR(GUE12/GUE13,
"")</f>
        <v/>
      </c>
      <c r="GUF2" s="499" t="str">
        <f t="shared" si="327"/>
        <v/>
      </c>
      <c r="GUG2" s="499" t="str">
        <f t="shared" si="327"/>
        <v/>
      </c>
      <c r="GUH2" s="499" t="str">
        <f t="shared" si="327"/>
        <v/>
      </c>
      <c r="GUI2" s="499" t="str">
        <f t="shared" si="327"/>
        <v/>
      </c>
      <c r="GUJ2" s="499" t="str">
        <f t="shared" si="327"/>
        <v/>
      </c>
      <c r="GUK2" s="499" t="str">
        <f t="shared" si="327"/>
        <v/>
      </c>
      <c r="GUL2" s="499" t="str">
        <f t="shared" si="327"/>
        <v/>
      </c>
      <c r="GUM2" s="499" t="str">
        <f t="shared" si="327"/>
        <v/>
      </c>
      <c r="GUN2" s="499" t="str">
        <f t="shared" si="327"/>
        <v/>
      </c>
      <c r="GUO2" s="499" t="str">
        <f t="shared" si="327"/>
        <v/>
      </c>
      <c r="GUP2" s="499" t="str">
        <f t="shared" si="327"/>
        <v/>
      </c>
      <c r="GUQ2" s="499" t="str">
        <f t="shared" si="327"/>
        <v/>
      </c>
      <c r="GUR2" s="499" t="str">
        <f t="shared" si="327"/>
        <v/>
      </c>
      <c r="GUS2" s="499" t="str">
        <f t="shared" si="327"/>
        <v/>
      </c>
      <c r="GUT2" s="499" t="str">
        <f t="shared" si="327"/>
        <v/>
      </c>
      <c r="GUU2" s="499" t="str">
        <f t="shared" si="327"/>
        <v/>
      </c>
      <c r="GUV2" s="499" t="str">
        <f t="shared" si="327"/>
        <v/>
      </c>
      <c r="GUW2" s="499" t="str">
        <f t="shared" si="327"/>
        <v/>
      </c>
      <c r="GUX2" s="499" t="str">
        <f t="shared" si="327"/>
        <v/>
      </c>
      <c r="GUY2" s="499" t="str">
        <f t="shared" si="327"/>
        <v/>
      </c>
      <c r="GUZ2" s="499" t="str">
        <f t="shared" si="327"/>
        <v/>
      </c>
      <c r="GVA2" s="499" t="str">
        <f t="shared" si="327"/>
        <v/>
      </c>
      <c r="GVB2" s="499" t="str">
        <f t="shared" si="327"/>
        <v/>
      </c>
      <c r="GVC2" s="499" t="str">
        <f t="shared" si="327"/>
        <v/>
      </c>
      <c r="GVD2" s="499" t="str">
        <f t="shared" si="327"/>
        <v/>
      </c>
      <c r="GVE2" s="499" t="str">
        <f t="shared" si="327"/>
        <v/>
      </c>
      <c r="GVF2" s="499" t="str">
        <f t="shared" si="327"/>
        <v/>
      </c>
      <c r="GVG2" s="499" t="str">
        <f t="shared" si="327"/>
        <v/>
      </c>
      <c r="GVH2" s="499" t="str">
        <f t="shared" si="327"/>
        <v/>
      </c>
      <c r="GVI2" s="499" t="str">
        <f t="shared" si="327"/>
        <v/>
      </c>
      <c r="GVJ2" s="499" t="str">
        <f t="shared" si="327"/>
        <v/>
      </c>
      <c r="GVK2" s="499" t="str">
        <f t="shared" si="327"/>
        <v/>
      </c>
      <c r="GVL2" s="499" t="str">
        <f t="shared" si="327"/>
        <v/>
      </c>
      <c r="GVM2" s="499" t="str">
        <f t="shared" si="327"/>
        <v/>
      </c>
      <c r="GVN2" s="499" t="str">
        <f t="shared" si="327"/>
        <v/>
      </c>
      <c r="GVO2" s="499" t="str">
        <f t="shared" si="327"/>
        <v/>
      </c>
      <c r="GVP2" s="499" t="str">
        <f t="shared" si="327"/>
        <v/>
      </c>
      <c r="GVQ2" s="499" t="str">
        <f t="shared" si="327"/>
        <v/>
      </c>
      <c r="GVR2" s="499" t="str">
        <f t="shared" si="327"/>
        <v/>
      </c>
      <c r="GVS2" s="499" t="str">
        <f t="shared" si="327"/>
        <v/>
      </c>
      <c r="GVT2" s="499" t="str">
        <f t="shared" si="327"/>
        <v/>
      </c>
      <c r="GVU2" s="499" t="str">
        <f t="shared" si="327"/>
        <v/>
      </c>
      <c r="GVV2" s="499" t="str">
        <f t="shared" si="327"/>
        <v/>
      </c>
      <c r="GVW2" s="499" t="str">
        <f t="shared" si="327"/>
        <v/>
      </c>
      <c r="GVX2" s="499" t="str">
        <f t="shared" si="327"/>
        <v/>
      </c>
      <c r="GVY2" s="499" t="str">
        <f t="shared" si="327"/>
        <v/>
      </c>
      <c r="GVZ2" s="499" t="str">
        <f t="shared" si="327"/>
        <v/>
      </c>
      <c r="GWA2" s="499" t="str">
        <f t="shared" si="327"/>
        <v/>
      </c>
      <c r="GWB2" s="499" t="str">
        <f t="shared" si="327"/>
        <v/>
      </c>
      <c r="GWC2" s="499" t="str">
        <f t="shared" si="327"/>
        <v/>
      </c>
      <c r="GWD2" s="499" t="str">
        <f t="shared" si="327"/>
        <v/>
      </c>
      <c r="GWE2" s="499" t="str">
        <f t="shared" si="327"/>
        <v/>
      </c>
      <c r="GWF2" s="499" t="str">
        <f t="shared" si="327"/>
        <v/>
      </c>
      <c r="GWG2" s="499" t="str">
        <f t="shared" si="327"/>
        <v/>
      </c>
      <c r="GWH2" s="499" t="str">
        <f t="shared" si="327"/>
        <v/>
      </c>
      <c r="GWI2" s="499" t="str">
        <f t="shared" si="327"/>
        <v/>
      </c>
      <c r="GWJ2" s="499" t="str">
        <f t="shared" si="327"/>
        <v/>
      </c>
      <c r="GWK2" s="499" t="str">
        <f t="shared" si="327"/>
        <v/>
      </c>
      <c r="GWL2" s="499" t="str">
        <f t="shared" si="327"/>
        <v/>
      </c>
      <c r="GWM2" s="499" t="str">
        <f t="shared" si="327"/>
        <v/>
      </c>
      <c r="GWN2" s="499" t="str">
        <f t="shared" si="327"/>
        <v/>
      </c>
      <c r="GWO2" s="499" t="str">
        <f t="shared" si="327"/>
        <v/>
      </c>
      <c r="GWP2" s="499" t="str">
        <f t="shared" si="327"/>
        <v/>
      </c>
      <c r="GWQ2" s="499" t="str">
        <f t="shared" ref="GWQ2:GZB2" si="328">IFERROR(GWQ12/GWQ13,
"")</f>
        <v/>
      </c>
      <c r="GWR2" s="499" t="str">
        <f t="shared" si="328"/>
        <v/>
      </c>
      <c r="GWS2" s="499" t="str">
        <f t="shared" si="328"/>
        <v/>
      </c>
      <c r="GWT2" s="499" t="str">
        <f t="shared" si="328"/>
        <v/>
      </c>
      <c r="GWU2" s="499" t="str">
        <f t="shared" si="328"/>
        <v/>
      </c>
      <c r="GWV2" s="499" t="str">
        <f t="shared" si="328"/>
        <v/>
      </c>
      <c r="GWW2" s="499" t="str">
        <f t="shared" si="328"/>
        <v/>
      </c>
      <c r="GWX2" s="499" t="str">
        <f t="shared" si="328"/>
        <v/>
      </c>
      <c r="GWY2" s="499" t="str">
        <f t="shared" si="328"/>
        <v/>
      </c>
      <c r="GWZ2" s="499" t="str">
        <f t="shared" si="328"/>
        <v/>
      </c>
      <c r="GXA2" s="499" t="str">
        <f t="shared" si="328"/>
        <v/>
      </c>
      <c r="GXB2" s="499" t="str">
        <f t="shared" si="328"/>
        <v/>
      </c>
      <c r="GXC2" s="499" t="str">
        <f t="shared" si="328"/>
        <v/>
      </c>
      <c r="GXD2" s="499" t="str">
        <f t="shared" si="328"/>
        <v/>
      </c>
      <c r="GXE2" s="499" t="str">
        <f t="shared" si="328"/>
        <v/>
      </c>
      <c r="GXF2" s="499" t="str">
        <f t="shared" si="328"/>
        <v/>
      </c>
      <c r="GXG2" s="499" t="str">
        <f t="shared" si="328"/>
        <v/>
      </c>
      <c r="GXH2" s="499" t="str">
        <f t="shared" si="328"/>
        <v/>
      </c>
      <c r="GXI2" s="499" t="str">
        <f t="shared" si="328"/>
        <v/>
      </c>
      <c r="GXJ2" s="499" t="str">
        <f t="shared" si="328"/>
        <v/>
      </c>
      <c r="GXK2" s="499" t="str">
        <f t="shared" si="328"/>
        <v/>
      </c>
      <c r="GXL2" s="499" t="str">
        <f t="shared" si="328"/>
        <v/>
      </c>
      <c r="GXM2" s="499" t="str">
        <f t="shared" si="328"/>
        <v/>
      </c>
      <c r="GXN2" s="499" t="str">
        <f t="shared" si="328"/>
        <v/>
      </c>
      <c r="GXO2" s="499" t="str">
        <f t="shared" si="328"/>
        <v/>
      </c>
      <c r="GXP2" s="499" t="str">
        <f t="shared" si="328"/>
        <v/>
      </c>
      <c r="GXQ2" s="499" t="str">
        <f t="shared" si="328"/>
        <v/>
      </c>
      <c r="GXR2" s="499" t="str">
        <f t="shared" si="328"/>
        <v/>
      </c>
      <c r="GXS2" s="499" t="str">
        <f t="shared" si="328"/>
        <v/>
      </c>
      <c r="GXT2" s="499" t="str">
        <f t="shared" si="328"/>
        <v/>
      </c>
      <c r="GXU2" s="499" t="str">
        <f t="shared" si="328"/>
        <v/>
      </c>
      <c r="GXV2" s="499" t="str">
        <f t="shared" si="328"/>
        <v/>
      </c>
      <c r="GXW2" s="499" t="str">
        <f t="shared" si="328"/>
        <v/>
      </c>
      <c r="GXX2" s="499" t="str">
        <f t="shared" si="328"/>
        <v/>
      </c>
      <c r="GXY2" s="499" t="str">
        <f t="shared" si="328"/>
        <v/>
      </c>
      <c r="GXZ2" s="499" t="str">
        <f t="shared" si="328"/>
        <v/>
      </c>
      <c r="GYA2" s="499" t="str">
        <f t="shared" si="328"/>
        <v/>
      </c>
      <c r="GYB2" s="499" t="str">
        <f t="shared" si="328"/>
        <v/>
      </c>
      <c r="GYC2" s="499" t="str">
        <f t="shared" si="328"/>
        <v/>
      </c>
      <c r="GYD2" s="499" t="str">
        <f t="shared" si="328"/>
        <v/>
      </c>
      <c r="GYE2" s="499" t="str">
        <f t="shared" si="328"/>
        <v/>
      </c>
      <c r="GYF2" s="499" t="str">
        <f t="shared" si="328"/>
        <v/>
      </c>
      <c r="GYG2" s="499" t="str">
        <f t="shared" si="328"/>
        <v/>
      </c>
      <c r="GYH2" s="499" t="str">
        <f t="shared" si="328"/>
        <v/>
      </c>
      <c r="GYI2" s="499" t="str">
        <f t="shared" si="328"/>
        <v/>
      </c>
      <c r="GYJ2" s="499" t="str">
        <f t="shared" si="328"/>
        <v/>
      </c>
      <c r="GYK2" s="499" t="str">
        <f t="shared" si="328"/>
        <v/>
      </c>
      <c r="GYL2" s="499" t="str">
        <f t="shared" si="328"/>
        <v/>
      </c>
      <c r="GYM2" s="499" t="str">
        <f t="shared" si="328"/>
        <v/>
      </c>
      <c r="GYN2" s="499" t="str">
        <f t="shared" si="328"/>
        <v/>
      </c>
      <c r="GYO2" s="499" t="str">
        <f t="shared" si="328"/>
        <v/>
      </c>
      <c r="GYP2" s="499" t="str">
        <f t="shared" si="328"/>
        <v/>
      </c>
      <c r="GYQ2" s="499" t="str">
        <f t="shared" si="328"/>
        <v/>
      </c>
      <c r="GYR2" s="499" t="str">
        <f t="shared" si="328"/>
        <v/>
      </c>
      <c r="GYS2" s="499" t="str">
        <f t="shared" si="328"/>
        <v/>
      </c>
      <c r="GYT2" s="499" t="str">
        <f t="shared" si="328"/>
        <v/>
      </c>
      <c r="GYU2" s="499" t="str">
        <f t="shared" si="328"/>
        <v/>
      </c>
      <c r="GYV2" s="499" t="str">
        <f t="shared" si="328"/>
        <v/>
      </c>
      <c r="GYW2" s="499" t="str">
        <f t="shared" si="328"/>
        <v/>
      </c>
      <c r="GYX2" s="499" t="str">
        <f t="shared" si="328"/>
        <v/>
      </c>
      <c r="GYY2" s="499" t="str">
        <f t="shared" si="328"/>
        <v/>
      </c>
      <c r="GYZ2" s="499" t="str">
        <f t="shared" si="328"/>
        <v/>
      </c>
      <c r="GZA2" s="499" t="str">
        <f t="shared" si="328"/>
        <v/>
      </c>
      <c r="GZB2" s="499" t="str">
        <f t="shared" si="328"/>
        <v/>
      </c>
      <c r="GZC2" s="499" t="str">
        <f t="shared" ref="GZC2:HBN2" si="329">IFERROR(GZC12/GZC13,
"")</f>
        <v/>
      </c>
      <c r="GZD2" s="499" t="str">
        <f t="shared" si="329"/>
        <v/>
      </c>
      <c r="GZE2" s="499" t="str">
        <f t="shared" si="329"/>
        <v/>
      </c>
      <c r="GZF2" s="499" t="str">
        <f t="shared" si="329"/>
        <v/>
      </c>
      <c r="GZG2" s="499" t="str">
        <f t="shared" si="329"/>
        <v/>
      </c>
      <c r="GZH2" s="499" t="str">
        <f t="shared" si="329"/>
        <v/>
      </c>
      <c r="GZI2" s="499" t="str">
        <f t="shared" si="329"/>
        <v/>
      </c>
      <c r="GZJ2" s="499" t="str">
        <f t="shared" si="329"/>
        <v/>
      </c>
      <c r="GZK2" s="499" t="str">
        <f t="shared" si="329"/>
        <v/>
      </c>
      <c r="GZL2" s="499" t="str">
        <f t="shared" si="329"/>
        <v/>
      </c>
      <c r="GZM2" s="499" t="str">
        <f t="shared" si="329"/>
        <v/>
      </c>
      <c r="GZN2" s="499" t="str">
        <f t="shared" si="329"/>
        <v/>
      </c>
      <c r="GZO2" s="499" t="str">
        <f t="shared" si="329"/>
        <v/>
      </c>
      <c r="GZP2" s="499" t="str">
        <f t="shared" si="329"/>
        <v/>
      </c>
      <c r="GZQ2" s="499" t="str">
        <f t="shared" si="329"/>
        <v/>
      </c>
      <c r="GZR2" s="499" t="str">
        <f t="shared" si="329"/>
        <v/>
      </c>
      <c r="GZS2" s="499" t="str">
        <f t="shared" si="329"/>
        <v/>
      </c>
      <c r="GZT2" s="499" t="str">
        <f t="shared" si="329"/>
        <v/>
      </c>
      <c r="GZU2" s="499" t="str">
        <f t="shared" si="329"/>
        <v/>
      </c>
      <c r="GZV2" s="499" t="str">
        <f t="shared" si="329"/>
        <v/>
      </c>
      <c r="GZW2" s="499" t="str">
        <f t="shared" si="329"/>
        <v/>
      </c>
      <c r="GZX2" s="499" t="str">
        <f t="shared" si="329"/>
        <v/>
      </c>
      <c r="GZY2" s="499" t="str">
        <f t="shared" si="329"/>
        <v/>
      </c>
      <c r="GZZ2" s="499" t="str">
        <f t="shared" si="329"/>
        <v/>
      </c>
      <c r="HAA2" s="499" t="str">
        <f t="shared" si="329"/>
        <v/>
      </c>
      <c r="HAB2" s="499" t="str">
        <f t="shared" si="329"/>
        <v/>
      </c>
      <c r="HAC2" s="499" t="str">
        <f t="shared" si="329"/>
        <v/>
      </c>
      <c r="HAD2" s="499" t="str">
        <f t="shared" si="329"/>
        <v/>
      </c>
      <c r="HAE2" s="499" t="str">
        <f t="shared" si="329"/>
        <v/>
      </c>
      <c r="HAF2" s="499" t="str">
        <f t="shared" si="329"/>
        <v/>
      </c>
      <c r="HAG2" s="499" t="str">
        <f t="shared" si="329"/>
        <v/>
      </c>
      <c r="HAH2" s="499" t="str">
        <f t="shared" si="329"/>
        <v/>
      </c>
      <c r="HAI2" s="499" t="str">
        <f t="shared" si="329"/>
        <v/>
      </c>
      <c r="HAJ2" s="499" t="str">
        <f t="shared" si="329"/>
        <v/>
      </c>
      <c r="HAK2" s="499" t="str">
        <f t="shared" si="329"/>
        <v/>
      </c>
      <c r="HAL2" s="499" t="str">
        <f t="shared" si="329"/>
        <v/>
      </c>
      <c r="HAM2" s="499" t="str">
        <f t="shared" si="329"/>
        <v/>
      </c>
      <c r="HAN2" s="499" t="str">
        <f t="shared" si="329"/>
        <v/>
      </c>
      <c r="HAO2" s="499" t="str">
        <f t="shared" si="329"/>
        <v/>
      </c>
      <c r="HAP2" s="499" t="str">
        <f t="shared" si="329"/>
        <v/>
      </c>
      <c r="HAQ2" s="499" t="str">
        <f t="shared" si="329"/>
        <v/>
      </c>
      <c r="HAR2" s="499" t="str">
        <f t="shared" si="329"/>
        <v/>
      </c>
      <c r="HAS2" s="499" t="str">
        <f t="shared" si="329"/>
        <v/>
      </c>
      <c r="HAT2" s="499" t="str">
        <f t="shared" si="329"/>
        <v/>
      </c>
      <c r="HAU2" s="499" t="str">
        <f t="shared" si="329"/>
        <v/>
      </c>
      <c r="HAV2" s="499" t="str">
        <f t="shared" si="329"/>
        <v/>
      </c>
      <c r="HAW2" s="499" t="str">
        <f t="shared" si="329"/>
        <v/>
      </c>
      <c r="HAX2" s="499" t="str">
        <f t="shared" si="329"/>
        <v/>
      </c>
      <c r="HAY2" s="499" t="str">
        <f t="shared" si="329"/>
        <v/>
      </c>
      <c r="HAZ2" s="499" t="str">
        <f t="shared" si="329"/>
        <v/>
      </c>
      <c r="HBA2" s="499" t="str">
        <f t="shared" si="329"/>
        <v/>
      </c>
      <c r="HBB2" s="499" t="str">
        <f t="shared" si="329"/>
        <v/>
      </c>
      <c r="HBC2" s="499" t="str">
        <f t="shared" si="329"/>
        <v/>
      </c>
      <c r="HBD2" s="499" t="str">
        <f t="shared" si="329"/>
        <v/>
      </c>
      <c r="HBE2" s="499" t="str">
        <f t="shared" si="329"/>
        <v/>
      </c>
      <c r="HBF2" s="499" t="str">
        <f t="shared" si="329"/>
        <v/>
      </c>
      <c r="HBG2" s="499" t="str">
        <f t="shared" si="329"/>
        <v/>
      </c>
      <c r="HBH2" s="499" t="str">
        <f t="shared" si="329"/>
        <v/>
      </c>
      <c r="HBI2" s="499" t="str">
        <f t="shared" si="329"/>
        <v/>
      </c>
      <c r="HBJ2" s="499" t="str">
        <f t="shared" si="329"/>
        <v/>
      </c>
      <c r="HBK2" s="499" t="str">
        <f t="shared" si="329"/>
        <v/>
      </c>
      <c r="HBL2" s="499" t="str">
        <f t="shared" si="329"/>
        <v/>
      </c>
      <c r="HBM2" s="499" t="str">
        <f t="shared" si="329"/>
        <v/>
      </c>
      <c r="HBN2" s="499" t="str">
        <f t="shared" si="329"/>
        <v/>
      </c>
      <c r="HBO2" s="499" t="str">
        <f t="shared" ref="HBO2:HDZ2" si="330">IFERROR(HBO12/HBO13,
"")</f>
        <v/>
      </c>
      <c r="HBP2" s="499" t="str">
        <f t="shared" si="330"/>
        <v/>
      </c>
      <c r="HBQ2" s="499" t="str">
        <f t="shared" si="330"/>
        <v/>
      </c>
      <c r="HBR2" s="499" t="str">
        <f t="shared" si="330"/>
        <v/>
      </c>
      <c r="HBS2" s="499" t="str">
        <f t="shared" si="330"/>
        <v/>
      </c>
      <c r="HBT2" s="499" t="str">
        <f t="shared" si="330"/>
        <v/>
      </c>
      <c r="HBU2" s="499" t="str">
        <f t="shared" si="330"/>
        <v/>
      </c>
      <c r="HBV2" s="499" t="str">
        <f t="shared" si="330"/>
        <v/>
      </c>
      <c r="HBW2" s="499" t="str">
        <f t="shared" si="330"/>
        <v/>
      </c>
      <c r="HBX2" s="499" t="str">
        <f t="shared" si="330"/>
        <v/>
      </c>
      <c r="HBY2" s="499" t="str">
        <f t="shared" si="330"/>
        <v/>
      </c>
      <c r="HBZ2" s="499" t="str">
        <f t="shared" si="330"/>
        <v/>
      </c>
      <c r="HCA2" s="499" t="str">
        <f t="shared" si="330"/>
        <v/>
      </c>
      <c r="HCB2" s="499" t="str">
        <f t="shared" si="330"/>
        <v/>
      </c>
      <c r="HCC2" s="499" t="str">
        <f t="shared" si="330"/>
        <v/>
      </c>
      <c r="HCD2" s="499" t="str">
        <f t="shared" si="330"/>
        <v/>
      </c>
      <c r="HCE2" s="499" t="str">
        <f t="shared" si="330"/>
        <v/>
      </c>
      <c r="HCF2" s="499" t="str">
        <f t="shared" si="330"/>
        <v/>
      </c>
      <c r="HCG2" s="499" t="str">
        <f t="shared" si="330"/>
        <v/>
      </c>
      <c r="HCH2" s="499" t="str">
        <f t="shared" si="330"/>
        <v/>
      </c>
      <c r="HCI2" s="499" t="str">
        <f t="shared" si="330"/>
        <v/>
      </c>
      <c r="HCJ2" s="499" t="str">
        <f t="shared" si="330"/>
        <v/>
      </c>
      <c r="HCK2" s="499" t="str">
        <f t="shared" si="330"/>
        <v/>
      </c>
      <c r="HCL2" s="499" t="str">
        <f t="shared" si="330"/>
        <v/>
      </c>
      <c r="HCM2" s="499" t="str">
        <f t="shared" si="330"/>
        <v/>
      </c>
      <c r="HCN2" s="499" t="str">
        <f t="shared" si="330"/>
        <v/>
      </c>
      <c r="HCO2" s="499" t="str">
        <f t="shared" si="330"/>
        <v/>
      </c>
      <c r="HCP2" s="499" t="str">
        <f t="shared" si="330"/>
        <v/>
      </c>
      <c r="HCQ2" s="499" t="str">
        <f t="shared" si="330"/>
        <v/>
      </c>
      <c r="HCR2" s="499" t="str">
        <f t="shared" si="330"/>
        <v/>
      </c>
      <c r="HCS2" s="499" t="str">
        <f t="shared" si="330"/>
        <v/>
      </c>
      <c r="HCT2" s="499" t="str">
        <f t="shared" si="330"/>
        <v/>
      </c>
      <c r="HCU2" s="499" t="str">
        <f t="shared" si="330"/>
        <v/>
      </c>
      <c r="HCV2" s="499" t="str">
        <f t="shared" si="330"/>
        <v/>
      </c>
      <c r="HCW2" s="499" t="str">
        <f t="shared" si="330"/>
        <v/>
      </c>
      <c r="HCX2" s="499" t="str">
        <f t="shared" si="330"/>
        <v/>
      </c>
      <c r="HCY2" s="499" t="str">
        <f t="shared" si="330"/>
        <v/>
      </c>
      <c r="HCZ2" s="499" t="str">
        <f t="shared" si="330"/>
        <v/>
      </c>
      <c r="HDA2" s="499" t="str">
        <f t="shared" si="330"/>
        <v/>
      </c>
      <c r="HDB2" s="499" t="str">
        <f t="shared" si="330"/>
        <v/>
      </c>
      <c r="HDC2" s="499" t="str">
        <f t="shared" si="330"/>
        <v/>
      </c>
      <c r="HDD2" s="499" t="str">
        <f t="shared" si="330"/>
        <v/>
      </c>
      <c r="HDE2" s="499" t="str">
        <f t="shared" si="330"/>
        <v/>
      </c>
      <c r="HDF2" s="499" t="str">
        <f t="shared" si="330"/>
        <v/>
      </c>
      <c r="HDG2" s="499" t="str">
        <f t="shared" si="330"/>
        <v/>
      </c>
      <c r="HDH2" s="499" t="str">
        <f t="shared" si="330"/>
        <v/>
      </c>
      <c r="HDI2" s="499" t="str">
        <f t="shared" si="330"/>
        <v/>
      </c>
      <c r="HDJ2" s="499" t="str">
        <f t="shared" si="330"/>
        <v/>
      </c>
      <c r="HDK2" s="499" t="str">
        <f t="shared" si="330"/>
        <v/>
      </c>
      <c r="HDL2" s="499" t="str">
        <f t="shared" si="330"/>
        <v/>
      </c>
      <c r="HDM2" s="499" t="str">
        <f t="shared" si="330"/>
        <v/>
      </c>
      <c r="HDN2" s="499" t="str">
        <f t="shared" si="330"/>
        <v/>
      </c>
      <c r="HDO2" s="499" t="str">
        <f t="shared" si="330"/>
        <v/>
      </c>
      <c r="HDP2" s="499" t="str">
        <f t="shared" si="330"/>
        <v/>
      </c>
      <c r="HDQ2" s="499" t="str">
        <f t="shared" si="330"/>
        <v/>
      </c>
      <c r="HDR2" s="499" t="str">
        <f t="shared" si="330"/>
        <v/>
      </c>
      <c r="HDS2" s="499" t="str">
        <f t="shared" si="330"/>
        <v/>
      </c>
      <c r="HDT2" s="499" t="str">
        <f t="shared" si="330"/>
        <v/>
      </c>
      <c r="HDU2" s="499" t="str">
        <f t="shared" si="330"/>
        <v/>
      </c>
      <c r="HDV2" s="499" t="str">
        <f t="shared" si="330"/>
        <v/>
      </c>
      <c r="HDW2" s="499" t="str">
        <f t="shared" si="330"/>
        <v/>
      </c>
      <c r="HDX2" s="499" t="str">
        <f t="shared" si="330"/>
        <v/>
      </c>
      <c r="HDY2" s="499" t="str">
        <f t="shared" si="330"/>
        <v/>
      </c>
      <c r="HDZ2" s="499" t="str">
        <f t="shared" si="330"/>
        <v/>
      </c>
      <c r="HEA2" s="499" t="str">
        <f t="shared" ref="HEA2:HGL2" si="331">IFERROR(HEA12/HEA13,
"")</f>
        <v/>
      </c>
      <c r="HEB2" s="499" t="str">
        <f t="shared" si="331"/>
        <v/>
      </c>
      <c r="HEC2" s="499" t="str">
        <f t="shared" si="331"/>
        <v/>
      </c>
      <c r="HED2" s="499" t="str">
        <f t="shared" si="331"/>
        <v/>
      </c>
      <c r="HEE2" s="499" t="str">
        <f t="shared" si="331"/>
        <v/>
      </c>
      <c r="HEF2" s="499" t="str">
        <f t="shared" si="331"/>
        <v/>
      </c>
      <c r="HEG2" s="499" t="str">
        <f t="shared" si="331"/>
        <v/>
      </c>
      <c r="HEH2" s="499" t="str">
        <f t="shared" si="331"/>
        <v/>
      </c>
      <c r="HEI2" s="499" t="str">
        <f t="shared" si="331"/>
        <v/>
      </c>
      <c r="HEJ2" s="499" t="str">
        <f t="shared" si="331"/>
        <v/>
      </c>
      <c r="HEK2" s="499" t="str">
        <f t="shared" si="331"/>
        <v/>
      </c>
      <c r="HEL2" s="499" t="str">
        <f t="shared" si="331"/>
        <v/>
      </c>
      <c r="HEM2" s="499" t="str">
        <f t="shared" si="331"/>
        <v/>
      </c>
      <c r="HEN2" s="499" t="str">
        <f t="shared" si="331"/>
        <v/>
      </c>
      <c r="HEO2" s="499" t="str">
        <f t="shared" si="331"/>
        <v/>
      </c>
      <c r="HEP2" s="499" t="str">
        <f t="shared" si="331"/>
        <v/>
      </c>
      <c r="HEQ2" s="499" t="str">
        <f t="shared" si="331"/>
        <v/>
      </c>
      <c r="HER2" s="499" t="str">
        <f t="shared" si="331"/>
        <v/>
      </c>
      <c r="HES2" s="499" t="str">
        <f t="shared" si="331"/>
        <v/>
      </c>
      <c r="HET2" s="499" t="str">
        <f t="shared" si="331"/>
        <v/>
      </c>
      <c r="HEU2" s="499" t="str">
        <f t="shared" si="331"/>
        <v/>
      </c>
      <c r="HEV2" s="499" t="str">
        <f t="shared" si="331"/>
        <v/>
      </c>
      <c r="HEW2" s="499" t="str">
        <f t="shared" si="331"/>
        <v/>
      </c>
      <c r="HEX2" s="499" t="str">
        <f t="shared" si="331"/>
        <v/>
      </c>
      <c r="HEY2" s="499" t="str">
        <f t="shared" si="331"/>
        <v/>
      </c>
      <c r="HEZ2" s="499" t="str">
        <f t="shared" si="331"/>
        <v/>
      </c>
      <c r="HFA2" s="499" t="str">
        <f t="shared" si="331"/>
        <v/>
      </c>
      <c r="HFB2" s="499" t="str">
        <f t="shared" si="331"/>
        <v/>
      </c>
      <c r="HFC2" s="499" t="str">
        <f t="shared" si="331"/>
        <v/>
      </c>
      <c r="HFD2" s="499" t="str">
        <f t="shared" si="331"/>
        <v/>
      </c>
      <c r="HFE2" s="499" t="str">
        <f t="shared" si="331"/>
        <v/>
      </c>
      <c r="HFF2" s="499" t="str">
        <f t="shared" si="331"/>
        <v/>
      </c>
      <c r="HFG2" s="499" t="str">
        <f t="shared" si="331"/>
        <v/>
      </c>
      <c r="HFH2" s="499" t="str">
        <f t="shared" si="331"/>
        <v/>
      </c>
      <c r="HFI2" s="499" t="str">
        <f t="shared" si="331"/>
        <v/>
      </c>
      <c r="HFJ2" s="499" t="str">
        <f t="shared" si="331"/>
        <v/>
      </c>
      <c r="HFK2" s="499" t="str">
        <f t="shared" si="331"/>
        <v/>
      </c>
      <c r="HFL2" s="499" t="str">
        <f t="shared" si="331"/>
        <v/>
      </c>
      <c r="HFM2" s="499" t="str">
        <f t="shared" si="331"/>
        <v/>
      </c>
      <c r="HFN2" s="499" t="str">
        <f t="shared" si="331"/>
        <v/>
      </c>
      <c r="HFO2" s="499" t="str">
        <f t="shared" si="331"/>
        <v/>
      </c>
      <c r="HFP2" s="499" t="str">
        <f t="shared" si="331"/>
        <v/>
      </c>
      <c r="HFQ2" s="499" t="str">
        <f t="shared" si="331"/>
        <v/>
      </c>
      <c r="HFR2" s="499" t="str">
        <f t="shared" si="331"/>
        <v/>
      </c>
      <c r="HFS2" s="499" t="str">
        <f t="shared" si="331"/>
        <v/>
      </c>
      <c r="HFT2" s="499" t="str">
        <f t="shared" si="331"/>
        <v/>
      </c>
      <c r="HFU2" s="499" t="str">
        <f t="shared" si="331"/>
        <v/>
      </c>
      <c r="HFV2" s="499" t="str">
        <f t="shared" si="331"/>
        <v/>
      </c>
      <c r="HFW2" s="499" t="str">
        <f t="shared" si="331"/>
        <v/>
      </c>
      <c r="HFX2" s="499" t="str">
        <f t="shared" si="331"/>
        <v/>
      </c>
      <c r="HFY2" s="499" t="str">
        <f t="shared" si="331"/>
        <v/>
      </c>
      <c r="HFZ2" s="499" t="str">
        <f t="shared" si="331"/>
        <v/>
      </c>
      <c r="HGA2" s="499" t="str">
        <f t="shared" si="331"/>
        <v/>
      </c>
      <c r="HGB2" s="499" t="str">
        <f t="shared" si="331"/>
        <v/>
      </c>
      <c r="HGC2" s="499" t="str">
        <f t="shared" si="331"/>
        <v/>
      </c>
      <c r="HGD2" s="499" t="str">
        <f t="shared" si="331"/>
        <v/>
      </c>
      <c r="HGE2" s="499" t="str">
        <f t="shared" si="331"/>
        <v/>
      </c>
      <c r="HGF2" s="499" t="str">
        <f t="shared" si="331"/>
        <v/>
      </c>
      <c r="HGG2" s="499" t="str">
        <f t="shared" si="331"/>
        <v/>
      </c>
      <c r="HGH2" s="499" t="str">
        <f t="shared" si="331"/>
        <v/>
      </c>
      <c r="HGI2" s="499" t="str">
        <f t="shared" si="331"/>
        <v/>
      </c>
      <c r="HGJ2" s="499" t="str">
        <f t="shared" si="331"/>
        <v/>
      </c>
      <c r="HGK2" s="499" t="str">
        <f t="shared" si="331"/>
        <v/>
      </c>
      <c r="HGL2" s="499" t="str">
        <f t="shared" si="331"/>
        <v/>
      </c>
      <c r="HGM2" s="499" t="str">
        <f t="shared" ref="HGM2:HIX2" si="332">IFERROR(HGM12/HGM13,
"")</f>
        <v/>
      </c>
      <c r="HGN2" s="499" t="str">
        <f t="shared" si="332"/>
        <v/>
      </c>
      <c r="HGO2" s="499" t="str">
        <f t="shared" si="332"/>
        <v/>
      </c>
      <c r="HGP2" s="499" t="str">
        <f t="shared" si="332"/>
        <v/>
      </c>
      <c r="HGQ2" s="499" t="str">
        <f t="shared" si="332"/>
        <v/>
      </c>
      <c r="HGR2" s="499" t="str">
        <f t="shared" si="332"/>
        <v/>
      </c>
      <c r="HGS2" s="499" t="str">
        <f t="shared" si="332"/>
        <v/>
      </c>
      <c r="HGT2" s="499" t="str">
        <f t="shared" si="332"/>
        <v/>
      </c>
      <c r="HGU2" s="499" t="str">
        <f t="shared" si="332"/>
        <v/>
      </c>
      <c r="HGV2" s="499" t="str">
        <f t="shared" si="332"/>
        <v/>
      </c>
      <c r="HGW2" s="499" t="str">
        <f t="shared" si="332"/>
        <v/>
      </c>
      <c r="HGX2" s="499" t="str">
        <f t="shared" si="332"/>
        <v/>
      </c>
      <c r="HGY2" s="499" t="str">
        <f t="shared" si="332"/>
        <v/>
      </c>
      <c r="HGZ2" s="499" t="str">
        <f t="shared" si="332"/>
        <v/>
      </c>
      <c r="HHA2" s="499" t="str">
        <f t="shared" si="332"/>
        <v/>
      </c>
      <c r="HHB2" s="499" t="str">
        <f t="shared" si="332"/>
        <v/>
      </c>
      <c r="HHC2" s="499" t="str">
        <f t="shared" si="332"/>
        <v/>
      </c>
      <c r="HHD2" s="499" t="str">
        <f t="shared" si="332"/>
        <v/>
      </c>
      <c r="HHE2" s="499" t="str">
        <f t="shared" si="332"/>
        <v/>
      </c>
      <c r="HHF2" s="499" t="str">
        <f t="shared" si="332"/>
        <v/>
      </c>
      <c r="HHG2" s="499" t="str">
        <f t="shared" si="332"/>
        <v/>
      </c>
      <c r="HHH2" s="499" t="str">
        <f t="shared" si="332"/>
        <v/>
      </c>
      <c r="HHI2" s="499" t="str">
        <f t="shared" si="332"/>
        <v/>
      </c>
      <c r="HHJ2" s="499" t="str">
        <f t="shared" si="332"/>
        <v/>
      </c>
      <c r="HHK2" s="499" t="str">
        <f t="shared" si="332"/>
        <v/>
      </c>
      <c r="HHL2" s="499" t="str">
        <f t="shared" si="332"/>
        <v/>
      </c>
      <c r="HHM2" s="499" t="str">
        <f t="shared" si="332"/>
        <v/>
      </c>
      <c r="HHN2" s="499" t="str">
        <f t="shared" si="332"/>
        <v/>
      </c>
      <c r="HHO2" s="499" t="str">
        <f t="shared" si="332"/>
        <v/>
      </c>
      <c r="HHP2" s="499" t="str">
        <f t="shared" si="332"/>
        <v/>
      </c>
      <c r="HHQ2" s="499" t="str">
        <f t="shared" si="332"/>
        <v/>
      </c>
      <c r="HHR2" s="499" t="str">
        <f t="shared" si="332"/>
        <v/>
      </c>
      <c r="HHS2" s="499" t="str">
        <f t="shared" si="332"/>
        <v/>
      </c>
      <c r="HHT2" s="499" t="str">
        <f t="shared" si="332"/>
        <v/>
      </c>
      <c r="HHU2" s="499" t="str">
        <f t="shared" si="332"/>
        <v/>
      </c>
      <c r="HHV2" s="499" t="str">
        <f t="shared" si="332"/>
        <v/>
      </c>
      <c r="HHW2" s="499" t="str">
        <f t="shared" si="332"/>
        <v/>
      </c>
      <c r="HHX2" s="499" t="str">
        <f t="shared" si="332"/>
        <v/>
      </c>
      <c r="HHY2" s="499" t="str">
        <f t="shared" si="332"/>
        <v/>
      </c>
      <c r="HHZ2" s="499" t="str">
        <f t="shared" si="332"/>
        <v/>
      </c>
      <c r="HIA2" s="499" t="str">
        <f t="shared" si="332"/>
        <v/>
      </c>
      <c r="HIB2" s="499" t="str">
        <f t="shared" si="332"/>
        <v/>
      </c>
      <c r="HIC2" s="499" t="str">
        <f t="shared" si="332"/>
        <v/>
      </c>
      <c r="HID2" s="499" t="str">
        <f t="shared" si="332"/>
        <v/>
      </c>
      <c r="HIE2" s="499" t="str">
        <f t="shared" si="332"/>
        <v/>
      </c>
      <c r="HIF2" s="499" t="str">
        <f t="shared" si="332"/>
        <v/>
      </c>
      <c r="HIG2" s="499" t="str">
        <f t="shared" si="332"/>
        <v/>
      </c>
      <c r="HIH2" s="499" t="str">
        <f t="shared" si="332"/>
        <v/>
      </c>
      <c r="HII2" s="499" t="str">
        <f t="shared" si="332"/>
        <v/>
      </c>
      <c r="HIJ2" s="499" t="str">
        <f t="shared" si="332"/>
        <v/>
      </c>
      <c r="HIK2" s="499" t="str">
        <f t="shared" si="332"/>
        <v/>
      </c>
      <c r="HIL2" s="499" t="str">
        <f t="shared" si="332"/>
        <v/>
      </c>
      <c r="HIM2" s="499" t="str">
        <f t="shared" si="332"/>
        <v/>
      </c>
      <c r="HIN2" s="499" t="str">
        <f t="shared" si="332"/>
        <v/>
      </c>
      <c r="HIO2" s="499" t="str">
        <f t="shared" si="332"/>
        <v/>
      </c>
      <c r="HIP2" s="499" t="str">
        <f t="shared" si="332"/>
        <v/>
      </c>
      <c r="HIQ2" s="499" t="str">
        <f t="shared" si="332"/>
        <v/>
      </c>
      <c r="HIR2" s="499" t="str">
        <f t="shared" si="332"/>
        <v/>
      </c>
      <c r="HIS2" s="499" t="str">
        <f t="shared" si="332"/>
        <v/>
      </c>
      <c r="HIT2" s="499" t="str">
        <f t="shared" si="332"/>
        <v/>
      </c>
      <c r="HIU2" s="499" t="str">
        <f t="shared" si="332"/>
        <v/>
      </c>
      <c r="HIV2" s="499" t="str">
        <f t="shared" si="332"/>
        <v/>
      </c>
      <c r="HIW2" s="499" t="str">
        <f t="shared" si="332"/>
        <v/>
      </c>
      <c r="HIX2" s="499" t="str">
        <f t="shared" si="332"/>
        <v/>
      </c>
      <c r="HIY2" s="499" t="str">
        <f t="shared" ref="HIY2:HLJ2" si="333">IFERROR(HIY12/HIY13,
"")</f>
        <v/>
      </c>
      <c r="HIZ2" s="499" t="str">
        <f t="shared" si="333"/>
        <v/>
      </c>
      <c r="HJA2" s="499" t="str">
        <f t="shared" si="333"/>
        <v/>
      </c>
      <c r="HJB2" s="499" t="str">
        <f t="shared" si="333"/>
        <v/>
      </c>
      <c r="HJC2" s="499" t="str">
        <f t="shared" si="333"/>
        <v/>
      </c>
      <c r="HJD2" s="499" t="str">
        <f t="shared" si="333"/>
        <v/>
      </c>
      <c r="HJE2" s="499" t="str">
        <f t="shared" si="333"/>
        <v/>
      </c>
      <c r="HJF2" s="499" t="str">
        <f t="shared" si="333"/>
        <v/>
      </c>
      <c r="HJG2" s="499" t="str">
        <f t="shared" si="333"/>
        <v/>
      </c>
      <c r="HJH2" s="499" t="str">
        <f t="shared" si="333"/>
        <v/>
      </c>
      <c r="HJI2" s="499" t="str">
        <f t="shared" si="333"/>
        <v/>
      </c>
      <c r="HJJ2" s="499" t="str">
        <f t="shared" si="333"/>
        <v/>
      </c>
      <c r="HJK2" s="499" t="str">
        <f t="shared" si="333"/>
        <v/>
      </c>
      <c r="HJL2" s="499" t="str">
        <f t="shared" si="333"/>
        <v/>
      </c>
      <c r="HJM2" s="499" t="str">
        <f t="shared" si="333"/>
        <v/>
      </c>
      <c r="HJN2" s="499" t="str">
        <f t="shared" si="333"/>
        <v/>
      </c>
      <c r="HJO2" s="499" t="str">
        <f t="shared" si="333"/>
        <v/>
      </c>
      <c r="HJP2" s="499" t="str">
        <f t="shared" si="333"/>
        <v/>
      </c>
      <c r="HJQ2" s="499" t="str">
        <f t="shared" si="333"/>
        <v/>
      </c>
      <c r="HJR2" s="499" t="str">
        <f t="shared" si="333"/>
        <v/>
      </c>
      <c r="HJS2" s="499" t="str">
        <f t="shared" si="333"/>
        <v/>
      </c>
      <c r="HJT2" s="499" t="str">
        <f t="shared" si="333"/>
        <v/>
      </c>
      <c r="HJU2" s="499" t="str">
        <f t="shared" si="333"/>
        <v/>
      </c>
      <c r="HJV2" s="499" t="str">
        <f t="shared" si="333"/>
        <v/>
      </c>
      <c r="HJW2" s="499" t="str">
        <f t="shared" si="333"/>
        <v/>
      </c>
      <c r="HJX2" s="499" t="str">
        <f t="shared" si="333"/>
        <v/>
      </c>
      <c r="HJY2" s="499" t="str">
        <f t="shared" si="333"/>
        <v/>
      </c>
      <c r="HJZ2" s="499" t="str">
        <f t="shared" si="333"/>
        <v/>
      </c>
      <c r="HKA2" s="499" t="str">
        <f t="shared" si="333"/>
        <v/>
      </c>
      <c r="HKB2" s="499" t="str">
        <f t="shared" si="333"/>
        <v/>
      </c>
      <c r="HKC2" s="499" t="str">
        <f t="shared" si="333"/>
        <v/>
      </c>
      <c r="HKD2" s="499" t="str">
        <f t="shared" si="333"/>
        <v/>
      </c>
      <c r="HKE2" s="499" t="str">
        <f t="shared" si="333"/>
        <v/>
      </c>
      <c r="HKF2" s="499" t="str">
        <f t="shared" si="333"/>
        <v/>
      </c>
      <c r="HKG2" s="499" t="str">
        <f t="shared" si="333"/>
        <v/>
      </c>
      <c r="HKH2" s="499" t="str">
        <f t="shared" si="333"/>
        <v/>
      </c>
      <c r="HKI2" s="499" t="str">
        <f t="shared" si="333"/>
        <v/>
      </c>
      <c r="HKJ2" s="499" t="str">
        <f t="shared" si="333"/>
        <v/>
      </c>
      <c r="HKK2" s="499" t="str">
        <f t="shared" si="333"/>
        <v/>
      </c>
      <c r="HKL2" s="499" t="str">
        <f t="shared" si="333"/>
        <v/>
      </c>
      <c r="HKM2" s="499" t="str">
        <f t="shared" si="333"/>
        <v/>
      </c>
      <c r="HKN2" s="499" t="str">
        <f t="shared" si="333"/>
        <v/>
      </c>
      <c r="HKO2" s="499" t="str">
        <f t="shared" si="333"/>
        <v/>
      </c>
      <c r="HKP2" s="499" t="str">
        <f t="shared" si="333"/>
        <v/>
      </c>
      <c r="HKQ2" s="499" t="str">
        <f t="shared" si="333"/>
        <v/>
      </c>
      <c r="HKR2" s="499" t="str">
        <f t="shared" si="333"/>
        <v/>
      </c>
      <c r="HKS2" s="499" t="str">
        <f t="shared" si="333"/>
        <v/>
      </c>
      <c r="HKT2" s="499" t="str">
        <f t="shared" si="333"/>
        <v/>
      </c>
      <c r="HKU2" s="499" t="str">
        <f t="shared" si="333"/>
        <v/>
      </c>
      <c r="HKV2" s="499" t="str">
        <f t="shared" si="333"/>
        <v/>
      </c>
      <c r="HKW2" s="499" t="str">
        <f t="shared" si="333"/>
        <v/>
      </c>
      <c r="HKX2" s="499" t="str">
        <f t="shared" si="333"/>
        <v/>
      </c>
      <c r="HKY2" s="499" t="str">
        <f t="shared" si="333"/>
        <v/>
      </c>
      <c r="HKZ2" s="499" t="str">
        <f t="shared" si="333"/>
        <v/>
      </c>
      <c r="HLA2" s="499" t="str">
        <f t="shared" si="333"/>
        <v/>
      </c>
      <c r="HLB2" s="499" t="str">
        <f t="shared" si="333"/>
        <v/>
      </c>
      <c r="HLC2" s="499" t="str">
        <f t="shared" si="333"/>
        <v/>
      </c>
      <c r="HLD2" s="499" t="str">
        <f t="shared" si="333"/>
        <v/>
      </c>
      <c r="HLE2" s="499" t="str">
        <f t="shared" si="333"/>
        <v/>
      </c>
      <c r="HLF2" s="499" t="str">
        <f t="shared" si="333"/>
        <v/>
      </c>
      <c r="HLG2" s="499" t="str">
        <f t="shared" si="333"/>
        <v/>
      </c>
      <c r="HLH2" s="499" t="str">
        <f t="shared" si="333"/>
        <v/>
      </c>
      <c r="HLI2" s="499" t="str">
        <f t="shared" si="333"/>
        <v/>
      </c>
      <c r="HLJ2" s="499" t="str">
        <f t="shared" si="333"/>
        <v/>
      </c>
      <c r="HLK2" s="499" t="str">
        <f t="shared" ref="HLK2:HNV2" si="334">IFERROR(HLK12/HLK13,
"")</f>
        <v/>
      </c>
      <c r="HLL2" s="499" t="str">
        <f t="shared" si="334"/>
        <v/>
      </c>
      <c r="HLM2" s="499" t="str">
        <f t="shared" si="334"/>
        <v/>
      </c>
      <c r="HLN2" s="499" t="str">
        <f t="shared" si="334"/>
        <v/>
      </c>
      <c r="HLO2" s="499" t="str">
        <f t="shared" si="334"/>
        <v/>
      </c>
      <c r="HLP2" s="499" t="str">
        <f t="shared" si="334"/>
        <v/>
      </c>
      <c r="HLQ2" s="499" t="str">
        <f t="shared" si="334"/>
        <v/>
      </c>
      <c r="HLR2" s="499" t="str">
        <f t="shared" si="334"/>
        <v/>
      </c>
      <c r="HLS2" s="499" t="str">
        <f t="shared" si="334"/>
        <v/>
      </c>
      <c r="HLT2" s="499" t="str">
        <f t="shared" si="334"/>
        <v/>
      </c>
      <c r="HLU2" s="499" t="str">
        <f t="shared" si="334"/>
        <v/>
      </c>
      <c r="HLV2" s="499" t="str">
        <f t="shared" si="334"/>
        <v/>
      </c>
      <c r="HLW2" s="499" t="str">
        <f t="shared" si="334"/>
        <v/>
      </c>
      <c r="HLX2" s="499" t="str">
        <f t="shared" si="334"/>
        <v/>
      </c>
      <c r="HLY2" s="499" t="str">
        <f t="shared" si="334"/>
        <v/>
      </c>
      <c r="HLZ2" s="499" t="str">
        <f t="shared" si="334"/>
        <v/>
      </c>
      <c r="HMA2" s="499" t="str">
        <f t="shared" si="334"/>
        <v/>
      </c>
      <c r="HMB2" s="499" t="str">
        <f t="shared" si="334"/>
        <v/>
      </c>
      <c r="HMC2" s="499" t="str">
        <f t="shared" si="334"/>
        <v/>
      </c>
      <c r="HMD2" s="499" t="str">
        <f t="shared" si="334"/>
        <v/>
      </c>
      <c r="HME2" s="499" t="str">
        <f t="shared" si="334"/>
        <v/>
      </c>
      <c r="HMF2" s="499" t="str">
        <f t="shared" si="334"/>
        <v/>
      </c>
      <c r="HMG2" s="499" t="str">
        <f t="shared" si="334"/>
        <v/>
      </c>
      <c r="HMH2" s="499" t="str">
        <f t="shared" si="334"/>
        <v/>
      </c>
      <c r="HMI2" s="499" t="str">
        <f t="shared" si="334"/>
        <v/>
      </c>
      <c r="HMJ2" s="499" t="str">
        <f t="shared" si="334"/>
        <v/>
      </c>
      <c r="HMK2" s="499" t="str">
        <f t="shared" si="334"/>
        <v/>
      </c>
      <c r="HML2" s="499" t="str">
        <f t="shared" si="334"/>
        <v/>
      </c>
      <c r="HMM2" s="499" t="str">
        <f t="shared" si="334"/>
        <v/>
      </c>
      <c r="HMN2" s="499" t="str">
        <f t="shared" si="334"/>
        <v/>
      </c>
      <c r="HMO2" s="499" t="str">
        <f t="shared" si="334"/>
        <v/>
      </c>
      <c r="HMP2" s="499" t="str">
        <f t="shared" si="334"/>
        <v/>
      </c>
      <c r="HMQ2" s="499" t="str">
        <f t="shared" si="334"/>
        <v/>
      </c>
      <c r="HMR2" s="499" t="str">
        <f t="shared" si="334"/>
        <v/>
      </c>
      <c r="HMS2" s="499" t="str">
        <f t="shared" si="334"/>
        <v/>
      </c>
      <c r="HMT2" s="499" t="str">
        <f t="shared" si="334"/>
        <v/>
      </c>
      <c r="HMU2" s="499" t="str">
        <f t="shared" si="334"/>
        <v/>
      </c>
      <c r="HMV2" s="499" t="str">
        <f t="shared" si="334"/>
        <v/>
      </c>
      <c r="HMW2" s="499" t="str">
        <f t="shared" si="334"/>
        <v/>
      </c>
      <c r="HMX2" s="499" t="str">
        <f t="shared" si="334"/>
        <v/>
      </c>
      <c r="HMY2" s="499" t="str">
        <f t="shared" si="334"/>
        <v/>
      </c>
      <c r="HMZ2" s="499" t="str">
        <f t="shared" si="334"/>
        <v/>
      </c>
      <c r="HNA2" s="499" t="str">
        <f t="shared" si="334"/>
        <v/>
      </c>
      <c r="HNB2" s="499" t="str">
        <f t="shared" si="334"/>
        <v/>
      </c>
      <c r="HNC2" s="499" t="str">
        <f t="shared" si="334"/>
        <v/>
      </c>
      <c r="HND2" s="499" t="str">
        <f t="shared" si="334"/>
        <v/>
      </c>
      <c r="HNE2" s="499" t="str">
        <f t="shared" si="334"/>
        <v/>
      </c>
      <c r="HNF2" s="499" t="str">
        <f t="shared" si="334"/>
        <v/>
      </c>
      <c r="HNG2" s="499" t="str">
        <f t="shared" si="334"/>
        <v/>
      </c>
      <c r="HNH2" s="499" t="str">
        <f t="shared" si="334"/>
        <v/>
      </c>
      <c r="HNI2" s="499" t="str">
        <f t="shared" si="334"/>
        <v/>
      </c>
      <c r="HNJ2" s="499" t="str">
        <f t="shared" si="334"/>
        <v/>
      </c>
      <c r="HNK2" s="499" t="str">
        <f t="shared" si="334"/>
        <v/>
      </c>
      <c r="HNL2" s="499" t="str">
        <f t="shared" si="334"/>
        <v/>
      </c>
      <c r="HNM2" s="499" t="str">
        <f t="shared" si="334"/>
        <v/>
      </c>
      <c r="HNN2" s="499" t="str">
        <f t="shared" si="334"/>
        <v/>
      </c>
      <c r="HNO2" s="499" t="str">
        <f t="shared" si="334"/>
        <v/>
      </c>
      <c r="HNP2" s="499" t="str">
        <f t="shared" si="334"/>
        <v/>
      </c>
      <c r="HNQ2" s="499" t="str">
        <f t="shared" si="334"/>
        <v/>
      </c>
      <c r="HNR2" s="499" t="str">
        <f t="shared" si="334"/>
        <v/>
      </c>
      <c r="HNS2" s="499" t="str">
        <f t="shared" si="334"/>
        <v/>
      </c>
      <c r="HNT2" s="499" t="str">
        <f t="shared" si="334"/>
        <v/>
      </c>
      <c r="HNU2" s="499" t="str">
        <f t="shared" si="334"/>
        <v/>
      </c>
      <c r="HNV2" s="499" t="str">
        <f t="shared" si="334"/>
        <v/>
      </c>
      <c r="HNW2" s="499" t="str">
        <f t="shared" ref="HNW2:HQH2" si="335">IFERROR(HNW12/HNW13,
"")</f>
        <v/>
      </c>
      <c r="HNX2" s="499" t="str">
        <f t="shared" si="335"/>
        <v/>
      </c>
      <c r="HNY2" s="499" t="str">
        <f t="shared" si="335"/>
        <v/>
      </c>
      <c r="HNZ2" s="499" t="str">
        <f t="shared" si="335"/>
        <v/>
      </c>
      <c r="HOA2" s="499" t="str">
        <f t="shared" si="335"/>
        <v/>
      </c>
      <c r="HOB2" s="499" t="str">
        <f t="shared" si="335"/>
        <v/>
      </c>
      <c r="HOC2" s="499" t="str">
        <f t="shared" si="335"/>
        <v/>
      </c>
      <c r="HOD2" s="499" t="str">
        <f t="shared" si="335"/>
        <v/>
      </c>
      <c r="HOE2" s="499" t="str">
        <f t="shared" si="335"/>
        <v/>
      </c>
      <c r="HOF2" s="499" t="str">
        <f t="shared" si="335"/>
        <v/>
      </c>
      <c r="HOG2" s="499" t="str">
        <f t="shared" si="335"/>
        <v/>
      </c>
      <c r="HOH2" s="499" t="str">
        <f t="shared" si="335"/>
        <v/>
      </c>
      <c r="HOI2" s="499" t="str">
        <f t="shared" si="335"/>
        <v/>
      </c>
      <c r="HOJ2" s="499" t="str">
        <f t="shared" si="335"/>
        <v/>
      </c>
      <c r="HOK2" s="499" t="str">
        <f t="shared" si="335"/>
        <v/>
      </c>
      <c r="HOL2" s="499" t="str">
        <f t="shared" si="335"/>
        <v/>
      </c>
      <c r="HOM2" s="499" t="str">
        <f t="shared" si="335"/>
        <v/>
      </c>
      <c r="HON2" s="499" t="str">
        <f t="shared" si="335"/>
        <v/>
      </c>
      <c r="HOO2" s="499" t="str">
        <f t="shared" si="335"/>
        <v/>
      </c>
      <c r="HOP2" s="499" t="str">
        <f t="shared" si="335"/>
        <v/>
      </c>
      <c r="HOQ2" s="499" t="str">
        <f t="shared" si="335"/>
        <v/>
      </c>
      <c r="HOR2" s="499" t="str">
        <f t="shared" si="335"/>
        <v/>
      </c>
      <c r="HOS2" s="499" t="str">
        <f t="shared" si="335"/>
        <v/>
      </c>
      <c r="HOT2" s="499" t="str">
        <f t="shared" si="335"/>
        <v/>
      </c>
      <c r="HOU2" s="499" t="str">
        <f t="shared" si="335"/>
        <v/>
      </c>
      <c r="HOV2" s="499" t="str">
        <f t="shared" si="335"/>
        <v/>
      </c>
      <c r="HOW2" s="499" t="str">
        <f t="shared" si="335"/>
        <v/>
      </c>
      <c r="HOX2" s="499" t="str">
        <f t="shared" si="335"/>
        <v/>
      </c>
      <c r="HOY2" s="499" t="str">
        <f t="shared" si="335"/>
        <v/>
      </c>
      <c r="HOZ2" s="499" t="str">
        <f t="shared" si="335"/>
        <v/>
      </c>
      <c r="HPA2" s="499" t="str">
        <f t="shared" si="335"/>
        <v/>
      </c>
      <c r="HPB2" s="499" t="str">
        <f t="shared" si="335"/>
        <v/>
      </c>
      <c r="HPC2" s="499" t="str">
        <f t="shared" si="335"/>
        <v/>
      </c>
      <c r="HPD2" s="499" t="str">
        <f t="shared" si="335"/>
        <v/>
      </c>
      <c r="HPE2" s="499" t="str">
        <f t="shared" si="335"/>
        <v/>
      </c>
      <c r="HPF2" s="499" t="str">
        <f t="shared" si="335"/>
        <v/>
      </c>
      <c r="HPG2" s="499" t="str">
        <f t="shared" si="335"/>
        <v/>
      </c>
      <c r="HPH2" s="499" t="str">
        <f t="shared" si="335"/>
        <v/>
      </c>
      <c r="HPI2" s="499" t="str">
        <f t="shared" si="335"/>
        <v/>
      </c>
      <c r="HPJ2" s="499" t="str">
        <f t="shared" si="335"/>
        <v/>
      </c>
      <c r="HPK2" s="499" t="str">
        <f t="shared" si="335"/>
        <v/>
      </c>
      <c r="HPL2" s="499" t="str">
        <f t="shared" si="335"/>
        <v/>
      </c>
      <c r="HPM2" s="499" t="str">
        <f t="shared" si="335"/>
        <v/>
      </c>
      <c r="HPN2" s="499" t="str">
        <f t="shared" si="335"/>
        <v/>
      </c>
      <c r="HPO2" s="499" t="str">
        <f t="shared" si="335"/>
        <v/>
      </c>
      <c r="HPP2" s="499" t="str">
        <f t="shared" si="335"/>
        <v/>
      </c>
      <c r="HPQ2" s="499" t="str">
        <f t="shared" si="335"/>
        <v/>
      </c>
      <c r="HPR2" s="499" t="str">
        <f t="shared" si="335"/>
        <v/>
      </c>
      <c r="HPS2" s="499" t="str">
        <f t="shared" si="335"/>
        <v/>
      </c>
      <c r="HPT2" s="499" t="str">
        <f t="shared" si="335"/>
        <v/>
      </c>
      <c r="HPU2" s="499" t="str">
        <f t="shared" si="335"/>
        <v/>
      </c>
      <c r="HPV2" s="499" t="str">
        <f t="shared" si="335"/>
        <v/>
      </c>
      <c r="HPW2" s="499" t="str">
        <f t="shared" si="335"/>
        <v/>
      </c>
      <c r="HPX2" s="499" t="str">
        <f t="shared" si="335"/>
        <v/>
      </c>
      <c r="HPY2" s="499" t="str">
        <f t="shared" si="335"/>
        <v/>
      </c>
      <c r="HPZ2" s="499" t="str">
        <f t="shared" si="335"/>
        <v/>
      </c>
      <c r="HQA2" s="499" t="str">
        <f t="shared" si="335"/>
        <v/>
      </c>
      <c r="HQB2" s="499" t="str">
        <f t="shared" si="335"/>
        <v/>
      </c>
      <c r="HQC2" s="499" t="str">
        <f t="shared" si="335"/>
        <v/>
      </c>
      <c r="HQD2" s="499" t="str">
        <f t="shared" si="335"/>
        <v/>
      </c>
      <c r="HQE2" s="499" t="str">
        <f t="shared" si="335"/>
        <v/>
      </c>
      <c r="HQF2" s="499" t="str">
        <f t="shared" si="335"/>
        <v/>
      </c>
      <c r="HQG2" s="499" t="str">
        <f t="shared" si="335"/>
        <v/>
      </c>
      <c r="HQH2" s="499" t="str">
        <f t="shared" si="335"/>
        <v/>
      </c>
      <c r="HQI2" s="499" t="str">
        <f t="shared" ref="HQI2:HST2" si="336">IFERROR(HQI12/HQI13,
"")</f>
        <v/>
      </c>
      <c r="HQJ2" s="499" t="str">
        <f t="shared" si="336"/>
        <v/>
      </c>
      <c r="HQK2" s="499" t="str">
        <f t="shared" si="336"/>
        <v/>
      </c>
      <c r="HQL2" s="499" t="str">
        <f t="shared" si="336"/>
        <v/>
      </c>
      <c r="HQM2" s="499" t="str">
        <f t="shared" si="336"/>
        <v/>
      </c>
      <c r="HQN2" s="499" t="str">
        <f t="shared" si="336"/>
        <v/>
      </c>
      <c r="HQO2" s="499" t="str">
        <f t="shared" si="336"/>
        <v/>
      </c>
      <c r="HQP2" s="499" t="str">
        <f t="shared" si="336"/>
        <v/>
      </c>
      <c r="HQQ2" s="499" t="str">
        <f t="shared" si="336"/>
        <v/>
      </c>
      <c r="HQR2" s="499" t="str">
        <f t="shared" si="336"/>
        <v/>
      </c>
      <c r="HQS2" s="499" t="str">
        <f t="shared" si="336"/>
        <v/>
      </c>
      <c r="HQT2" s="499" t="str">
        <f t="shared" si="336"/>
        <v/>
      </c>
      <c r="HQU2" s="499" t="str">
        <f t="shared" si="336"/>
        <v/>
      </c>
      <c r="HQV2" s="499" t="str">
        <f t="shared" si="336"/>
        <v/>
      </c>
      <c r="HQW2" s="499" t="str">
        <f t="shared" si="336"/>
        <v/>
      </c>
      <c r="HQX2" s="499" t="str">
        <f t="shared" si="336"/>
        <v/>
      </c>
      <c r="HQY2" s="499" t="str">
        <f t="shared" si="336"/>
        <v/>
      </c>
      <c r="HQZ2" s="499" t="str">
        <f t="shared" si="336"/>
        <v/>
      </c>
      <c r="HRA2" s="499" t="str">
        <f t="shared" si="336"/>
        <v/>
      </c>
      <c r="HRB2" s="499" t="str">
        <f t="shared" si="336"/>
        <v/>
      </c>
      <c r="HRC2" s="499" t="str">
        <f t="shared" si="336"/>
        <v/>
      </c>
      <c r="HRD2" s="499" t="str">
        <f t="shared" si="336"/>
        <v/>
      </c>
      <c r="HRE2" s="499" t="str">
        <f t="shared" si="336"/>
        <v/>
      </c>
      <c r="HRF2" s="499" t="str">
        <f t="shared" si="336"/>
        <v/>
      </c>
      <c r="HRG2" s="499" t="str">
        <f t="shared" si="336"/>
        <v/>
      </c>
      <c r="HRH2" s="499" t="str">
        <f t="shared" si="336"/>
        <v/>
      </c>
      <c r="HRI2" s="499" t="str">
        <f t="shared" si="336"/>
        <v/>
      </c>
      <c r="HRJ2" s="499" t="str">
        <f t="shared" si="336"/>
        <v/>
      </c>
      <c r="HRK2" s="499" t="str">
        <f t="shared" si="336"/>
        <v/>
      </c>
      <c r="HRL2" s="499" t="str">
        <f t="shared" si="336"/>
        <v/>
      </c>
      <c r="HRM2" s="499" t="str">
        <f t="shared" si="336"/>
        <v/>
      </c>
      <c r="HRN2" s="499" t="str">
        <f t="shared" si="336"/>
        <v/>
      </c>
      <c r="HRO2" s="499" t="str">
        <f t="shared" si="336"/>
        <v/>
      </c>
      <c r="HRP2" s="499" t="str">
        <f t="shared" si="336"/>
        <v/>
      </c>
      <c r="HRQ2" s="499" t="str">
        <f t="shared" si="336"/>
        <v/>
      </c>
      <c r="HRR2" s="499" t="str">
        <f t="shared" si="336"/>
        <v/>
      </c>
      <c r="HRS2" s="499" t="str">
        <f t="shared" si="336"/>
        <v/>
      </c>
      <c r="HRT2" s="499" t="str">
        <f t="shared" si="336"/>
        <v/>
      </c>
      <c r="HRU2" s="499" t="str">
        <f t="shared" si="336"/>
        <v/>
      </c>
      <c r="HRV2" s="499" t="str">
        <f t="shared" si="336"/>
        <v/>
      </c>
      <c r="HRW2" s="499" t="str">
        <f t="shared" si="336"/>
        <v/>
      </c>
      <c r="HRX2" s="499" t="str">
        <f t="shared" si="336"/>
        <v/>
      </c>
      <c r="HRY2" s="499" t="str">
        <f t="shared" si="336"/>
        <v/>
      </c>
      <c r="HRZ2" s="499" t="str">
        <f t="shared" si="336"/>
        <v/>
      </c>
      <c r="HSA2" s="499" t="str">
        <f t="shared" si="336"/>
        <v/>
      </c>
      <c r="HSB2" s="499" t="str">
        <f t="shared" si="336"/>
        <v/>
      </c>
      <c r="HSC2" s="499" t="str">
        <f t="shared" si="336"/>
        <v/>
      </c>
      <c r="HSD2" s="499" t="str">
        <f t="shared" si="336"/>
        <v/>
      </c>
      <c r="HSE2" s="499" t="str">
        <f t="shared" si="336"/>
        <v/>
      </c>
      <c r="HSF2" s="499" t="str">
        <f t="shared" si="336"/>
        <v/>
      </c>
      <c r="HSG2" s="499" t="str">
        <f t="shared" si="336"/>
        <v/>
      </c>
      <c r="HSH2" s="499" t="str">
        <f t="shared" si="336"/>
        <v/>
      </c>
      <c r="HSI2" s="499" t="str">
        <f t="shared" si="336"/>
        <v/>
      </c>
      <c r="HSJ2" s="499" t="str">
        <f t="shared" si="336"/>
        <v/>
      </c>
      <c r="HSK2" s="499" t="str">
        <f t="shared" si="336"/>
        <v/>
      </c>
      <c r="HSL2" s="499" t="str">
        <f t="shared" si="336"/>
        <v/>
      </c>
      <c r="HSM2" s="499" t="str">
        <f t="shared" si="336"/>
        <v/>
      </c>
      <c r="HSN2" s="499" t="str">
        <f t="shared" si="336"/>
        <v/>
      </c>
      <c r="HSO2" s="499" t="str">
        <f t="shared" si="336"/>
        <v/>
      </c>
      <c r="HSP2" s="499" t="str">
        <f t="shared" si="336"/>
        <v/>
      </c>
      <c r="HSQ2" s="499" t="str">
        <f t="shared" si="336"/>
        <v/>
      </c>
      <c r="HSR2" s="499" t="str">
        <f t="shared" si="336"/>
        <v/>
      </c>
      <c r="HSS2" s="499" t="str">
        <f t="shared" si="336"/>
        <v/>
      </c>
      <c r="HST2" s="499" t="str">
        <f t="shared" si="336"/>
        <v/>
      </c>
      <c r="HSU2" s="499" t="str">
        <f t="shared" ref="HSU2:HVF2" si="337">IFERROR(HSU12/HSU13,
"")</f>
        <v/>
      </c>
      <c r="HSV2" s="499" t="str">
        <f t="shared" si="337"/>
        <v/>
      </c>
      <c r="HSW2" s="499" t="str">
        <f t="shared" si="337"/>
        <v/>
      </c>
      <c r="HSX2" s="499" t="str">
        <f t="shared" si="337"/>
        <v/>
      </c>
      <c r="HSY2" s="499" t="str">
        <f t="shared" si="337"/>
        <v/>
      </c>
      <c r="HSZ2" s="499" t="str">
        <f t="shared" si="337"/>
        <v/>
      </c>
      <c r="HTA2" s="499" t="str">
        <f t="shared" si="337"/>
        <v/>
      </c>
      <c r="HTB2" s="499" t="str">
        <f t="shared" si="337"/>
        <v/>
      </c>
      <c r="HTC2" s="499" t="str">
        <f t="shared" si="337"/>
        <v/>
      </c>
      <c r="HTD2" s="499" t="str">
        <f t="shared" si="337"/>
        <v/>
      </c>
      <c r="HTE2" s="499" t="str">
        <f t="shared" si="337"/>
        <v/>
      </c>
      <c r="HTF2" s="499" t="str">
        <f t="shared" si="337"/>
        <v/>
      </c>
      <c r="HTG2" s="499" t="str">
        <f t="shared" si="337"/>
        <v/>
      </c>
      <c r="HTH2" s="499" t="str">
        <f t="shared" si="337"/>
        <v/>
      </c>
      <c r="HTI2" s="499" t="str">
        <f t="shared" si="337"/>
        <v/>
      </c>
      <c r="HTJ2" s="499" t="str">
        <f t="shared" si="337"/>
        <v/>
      </c>
      <c r="HTK2" s="499" t="str">
        <f t="shared" si="337"/>
        <v/>
      </c>
      <c r="HTL2" s="499" t="str">
        <f t="shared" si="337"/>
        <v/>
      </c>
      <c r="HTM2" s="499" t="str">
        <f t="shared" si="337"/>
        <v/>
      </c>
      <c r="HTN2" s="499" t="str">
        <f t="shared" si="337"/>
        <v/>
      </c>
      <c r="HTO2" s="499" t="str">
        <f t="shared" si="337"/>
        <v/>
      </c>
      <c r="HTP2" s="499" t="str">
        <f t="shared" si="337"/>
        <v/>
      </c>
      <c r="HTQ2" s="499" t="str">
        <f t="shared" si="337"/>
        <v/>
      </c>
      <c r="HTR2" s="499" t="str">
        <f t="shared" si="337"/>
        <v/>
      </c>
      <c r="HTS2" s="499" t="str">
        <f t="shared" si="337"/>
        <v/>
      </c>
      <c r="HTT2" s="499" t="str">
        <f t="shared" si="337"/>
        <v/>
      </c>
      <c r="HTU2" s="499" t="str">
        <f t="shared" si="337"/>
        <v/>
      </c>
      <c r="HTV2" s="499" t="str">
        <f t="shared" si="337"/>
        <v/>
      </c>
      <c r="HTW2" s="499" t="str">
        <f t="shared" si="337"/>
        <v/>
      </c>
      <c r="HTX2" s="499" t="str">
        <f t="shared" si="337"/>
        <v/>
      </c>
      <c r="HTY2" s="499" t="str">
        <f t="shared" si="337"/>
        <v/>
      </c>
      <c r="HTZ2" s="499" t="str">
        <f t="shared" si="337"/>
        <v/>
      </c>
      <c r="HUA2" s="499" t="str">
        <f t="shared" si="337"/>
        <v/>
      </c>
      <c r="HUB2" s="499" t="str">
        <f t="shared" si="337"/>
        <v/>
      </c>
      <c r="HUC2" s="499" t="str">
        <f t="shared" si="337"/>
        <v/>
      </c>
      <c r="HUD2" s="499" t="str">
        <f t="shared" si="337"/>
        <v/>
      </c>
      <c r="HUE2" s="499" t="str">
        <f t="shared" si="337"/>
        <v/>
      </c>
      <c r="HUF2" s="499" t="str">
        <f t="shared" si="337"/>
        <v/>
      </c>
      <c r="HUG2" s="499" t="str">
        <f t="shared" si="337"/>
        <v/>
      </c>
      <c r="HUH2" s="499" t="str">
        <f t="shared" si="337"/>
        <v/>
      </c>
      <c r="HUI2" s="499" t="str">
        <f t="shared" si="337"/>
        <v/>
      </c>
      <c r="HUJ2" s="499" t="str">
        <f t="shared" si="337"/>
        <v/>
      </c>
      <c r="HUK2" s="499" t="str">
        <f t="shared" si="337"/>
        <v/>
      </c>
      <c r="HUL2" s="499" t="str">
        <f t="shared" si="337"/>
        <v/>
      </c>
      <c r="HUM2" s="499" t="str">
        <f t="shared" si="337"/>
        <v/>
      </c>
      <c r="HUN2" s="499" t="str">
        <f t="shared" si="337"/>
        <v/>
      </c>
      <c r="HUO2" s="499" t="str">
        <f t="shared" si="337"/>
        <v/>
      </c>
      <c r="HUP2" s="499" t="str">
        <f t="shared" si="337"/>
        <v/>
      </c>
      <c r="HUQ2" s="499" t="str">
        <f t="shared" si="337"/>
        <v/>
      </c>
      <c r="HUR2" s="499" t="str">
        <f t="shared" si="337"/>
        <v/>
      </c>
      <c r="HUS2" s="499" t="str">
        <f t="shared" si="337"/>
        <v/>
      </c>
      <c r="HUT2" s="499" t="str">
        <f t="shared" si="337"/>
        <v/>
      </c>
      <c r="HUU2" s="499" t="str">
        <f t="shared" si="337"/>
        <v/>
      </c>
      <c r="HUV2" s="499" t="str">
        <f t="shared" si="337"/>
        <v/>
      </c>
      <c r="HUW2" s="499" t="str">
        <f t="shared" si="337"/>
        <v/>
      </c>
      <c r="HUX2" s="499" t="str">
        <f t="shared" si="337"/>
        <v/>
      </c>
      <c r="HUY2" s="499" t="str">
        <f t="shared" si="337"/>
        <v/>
      </c>
      <c r="HUZ2" s="499" t="str">
        <f t="shared" si="337"/>
        <v/>
      </c>
      <c r="HVA2" s="499" t="str">
        <f t="shared" si="337"/>
        <v/>
      </c>
      <c r="HVB2" s="499" t="str">
        <f t="shared" si="337"/>
        <v/>
      </c>
      <c r="HVC2" s="499" t="str">
        <f t="shared" si="337"/>
        <v/>
      </c>
      <c r="HVD2" s="499" t="str">
        <f t="shared" si="337"/>
        <v/>
      </c>
      <c r="HVE2" s="499" t="str">
        <f t="shared" si="337"/>
        <v/>
      </c>
      <c r="HVF2" s="499" t="str">
        <f t="shared" si="337"/>
        <v/>
      </c>
      <c r="HVG2" s="499" t="str">
        <f t="shared" ref="HVG2:HXR2" si="338">IFERROR(HVG12/HVG13,
"")</f>
        <v/>
      </c>
      <c r="HVH2" s="499" t="str">
        <f t="shared" si="338"/>
        <v/>
      </c>
      <c r="HVI2" s="499" t="str">
        <f t="shared" si="338"/>
        <v/>
      </c>
      <c r="HVJ2" s="499" t="str">
        <f t="shared" si="338"/>
        <v/>
      </c>
      <c r="HVK2" s="499" t="str">
        <f t="shared" si="338"/>
        <v/>
      </c>
      <c r="HVL2" s="499" t="str">
        <f t="shared" si="338"/>
        <v/>
      </c>
      <c r="HVM2" s="499" t="str">
        <f t="shared" si="338"/>
        <v/>
      </c>
      <c r="HVN2" s="499" t="str">
        <f t="shared" si="338"/>
        <v/>
      </c>
      <c r="HVO2" s="499" t="str">
        <f t="shared" si="338"/>
        <v/>
      </c>
      <c r="HVP2" s="499" t="str">
        <f t="shared" si="338"/>
        <v/>
      </c>
      <c r="HVQ2" s="499" t="str">
        <f t="shared" si="338"/>
        <v/>
      </c>
      <c r="HVR2" s="499" t="str">
        <f t="shared" si="338"/>
        <v/>
      </c>
      <c r="HVS2" s="499" t="str">
        <f t="shared" si="338"/>
        <v/>
      </c>
      <c r="HVT2" s="499" t="str">
        <f t="shared" si="338"/>
        <v/>
      </c>
      <c r="HVU2" s="499" t="str">
        <f t="shared" si="338"/>
        <v/>
      </c>
      <c r="HVV2" s="499" t="str">
        <f t="shared" si="338"/>
        <v/>
      </c>
      <c r="HVW2" s="499" t="str">
        <f t="shared" si="338"/>
        <v/>
      </c>
      <c r="HVX2" s="499" t="str">
        <f t="shared" si="338"/>
        <v/>
      </c>
      <c r="HVY2" s="499" t="str">
        <f t="shared" si="338"/>
        <v/>
      </c>
      <c r="HVZ2" s="499" t="str">
        <f t="shared" si="338"/>
        <v/>
      </c>
      <c r="HWA2" s="499" t="str">
        <f t="shared" si="338"/>
        <v/>
      </c>
      <c r="HWB2" s="499" t="str">
        <f t="shared" si="338"/>
        <v/>
      </c>
      <c r="HWC2" s="499" t="str">
        <f t="shared" si="338"/>
        <v/>
      </c>
      <c r="HWD2" s="499" t="str">
        <f t="shared" si="338"/>
        <v/>
      </c>
      <c r="HWE2" s="499" t="str">
        <f t="shared" si="338"/>
        <v/>
      </c>
      <c r="HWF2" s="499" t="str">
        <f t="shared" si="338"/>
        <v/>
      </c>
      <c r="HWG2" s="499" t="str">
        <f t="shared" si="338"/>
        <v/>
      </c>
      <c r="HWH2" s="499" t="str">
        <f t="shared" si="338"/>
        <v/>
      </c>
      <c r="HWI2" s="499" t="str">
        <f t="shared" si="338"/>
        <v/>
      </c>
      <c r="HWJ2" s="499" t="str">
        <f t="shared" si="338"/>
        <v/>
      </c>
      <c r="HWK2" s="499" t="str">
        <f t="shared" si="338"/>
        <v/>
      </c>
      <c r="HWL2" s="499" t="str">
        <f t="shared" si="338"/>
        <v/>
      </c>
      <c r="HWM2" s="499" t="str">
        <f t="shared" si="338"/>
        <v/>
      </c>
      <c r="HWN2" s="499" t="str">
        <f t="shared" si="338"/>
        <v/>
      </c>
      <c r="HWO2" s="499" t="str">
        <f t="shared" si="338"/>
        <v/>
      </c>
      <c r="HWP2" s="499" t="str">
        <f t="shared" si="338"/>
        <v/>
      </c>
      <c r="HWQ2" s="499" t="str">
        <f t="shared" si="338"/>
        <v/>
      </c>
      <c r="HWR2" s="499" t="str">
        <f t="shared" si="338"/>
        <v/>
      </c>
      <c r="HWS2" s="499" t="str">
        <f t="shared" si="338"/>
        <v/>
      </c>
      <c r="HWT2" s="499" t="str">
        <f t="shared" si="338"/>
        <v/>
      </c>
      <c r="HWU2" s="499" t="str">
        <f t="shared" si="338"/>
        <v/>
      </c>
      <c r="HWV2" s="499" t="str">
        <f t="shared" si="338"/>
        <v/>
      </c>
      <c r="HWW2" s="499" t="str">
        <f t="shared" si="338"/>
        <v/>
      </c>
      <c r="HWX2" s="499" t="str">
        <f t="shared" si="338"/>
        <v/>
      </c>
      <c r="HWY2" s="499" t="str">
        <f t="shared" si="338"/>
        <v/>
      </c>
      <c r="HWZ2" s="499" t="str">
        <f t="shared" si="338"/>
        <v/>
      </c>
      <c r="HXA2" s="499" t="str">
        <f t="shared" si="338"/>
        <v/>
      </c>
      <c r="HXB2" s="499" t="str">
        <f t="shared" si="338"/>
        <v/>
      </c>
      <c r="HXC2" s="499" t="str">
        <f t="shared" si="338"/>
        <v/>
      </c>
      <c r="HXD2" s="499" t="str">
        <f t="shared" si="338"/>
        <v/>
      </c>
      <c r="HXE2" s="499" t="str">
        <f t="shared" si="338"/>
        <v/>
      </c>
      <c r="HXF2" s="499" t="str">
        <f t="shared" si="338"/>
        <v/>
      </c>
      <c r="HXG2" s="499" t="str">
        <f t="shared" si="338"/>
        <v/>
      </c>
      <c r="HXH2" s="499" t="str">
        <f t="shared" si="338"/>
        <v/>
      </c>
      <c r="HXI2" s="499" t="str">
        <f t="shared" si="338"/>
        <v/>
      </c>
      <c r="HXJ2" s="499" t="str">
        <f t="shared" si="338"/>
        <v/>
      </c>
      <c r="HXK2" s="499" t="str">
        <f t="shared" si="338"/>
        <v/>
      </c>
      <c r="HXL2" s="499" t="str">
        <f t="shared" si="338"/>
        <v/>
      </c>
      <c r="HXM2" s="499" t="str">
        <f t="shared" si="338"/>
        <v/>
      </c>
      <c r="HXN2" s="499" t="str">
        <f t="shared" si="338"/>
        <v/>
      </c>
      <c r="HXO2" s="499" t="str">
        <f t="shared" si="338"/>
        <v/>
      </c>
      <c r="HXP2" s="499" t="str">
        <f t="shared" si="338"/>
        <v/>
      </c>
      <c r="HXQ2" s="499" t="str">
        <f t="shared" si="338"/>
        <v/>
      </c>
      <c r="HXR2" s="499" t="str">
        <f t="shared" si="338"/>
        <v/>
      </c>
      <c r="HXS2" s="499" t="str">
        <f t="shared" ref="HXS2:IAD2" si="339">IFERROR(HXS12/HXS13,
"")</f>
        <v/>
      </c>
      <c r="HXT2" s="499" t="str">
        <f t="shared" si="339"/>
        <v/>
      </c>
      <c r="HXU2" s="499" t="str">
        <f t="shared" si="339"/>
        <v/>
      </c>
      <c r="HXV2" s="499" t="str">
        <f t="shared" si="339"/>
        <v/>
      </c>
      <c r="HXW2" s="499" t="str">
        <f t="shared" si="339"/>
        <v/>
      </c>
      <c r="HXX2" s="499" t="str">
        <f t="shared" si="339"/>
        <v/>
      </c>
      <c r="HXY2" s="499" t="str">
        <f t="shared" si="339"/>
        <v/>
      </c>
      <c r="HXZ2" s="499" t="str">
        <f t="shared" si="339"/>
        <v/>
      </c>
      <c r="HYA2" s="499" t="str">
        <f t="shared" si="339"/>
        <v/>
      </c>
      <c r="HYB2" s="499" t="str">
        <f t="shared" si="339"/>
        <v/>
      </c>
      <c r="HYC2" s="499" t="str">
        <f t="shared" si="339"/>
        <v/>
      </c>
      <c r="HYD2" s="499" t="str">
        <f t="shared" si="339"/>
        <v/>
      </c>
      <c r="HYE2" s="499" t="str">
        <f t="shared" si="339"/>
        <v/>
      </c>
      <c r="HYF2" s="499" t="str">
        <f t="shared" si="339"/>
        <v/>
      </c>
      <c r="HYG2" s="499" t="str">
        <f t="shared" si="339"/>
        <v/>
      </c>
      <c r="HYH2" s="499" t="str">
        <f t="shared" si="339"/>
        <v/>
      </c>
      <c r="HYI2" s="499" t="str">
        <f t="shared" si="339"/>
        <v/>
      </c>
      <c r="HYJ2" s="499" t="str">
        <f t="shared" si="339"/>
        <v/>
      </c>
      <c r="HYK2" s="499" t="str">
        <f t="shared" si="339"/>
        <v/>
      </c>
      <c r="HYL2" s="499" t="str">
        <f t="shared" si="339"/>
        <v/>
      </c>
      <c r="HYM2" s="499" t="str">
        <f t="shared" si="339"/>
        <v/>
      </c>
      <c r="HYN2" s="499" t="str">
        <f t="shared" si="339"/>
        <v/>
      </c>
      <c r="HYO2" s="499" t="str">
        <f t="shared" si="339"/>
        <v/>
      </c>
      <c r="HYP2" s="499" t="str">
        <f t="shared" si="339"/>
        <v/>
      </c>
      <c r="HYQ2" s="499" t="str">
        <f t="shared" si="339"/>
        <v/>
      </c>
      <c r="HYR2" s="499" t="str">
        <f t="shared" si="339"/>
        <v/>
      </c>
      <c r="HYS2" s="499" t="str">
        <f t="shared" si="339"/>
        <v/>
      </c>
      <c r="HYT2" s="499" t="str">
        <f t="shared" si="339"/>
        <v/>
      </c>
      <c r="HYU2" s="499" t="str">
        <f t="shared" si="339"/>
        <v/>
      </c>
      <c r="HYV2" s="499" t="str">
        <f t="shared" si="339"/>
        <v/>
      </c>
      <c r="HYW2" s="499" t="str">
        <f t="shared" si="339"/>
        <v/>
      </c>
      <c r="HYX2" s="499" t="str">
        <f t="shared" si="339"/>
        <v/>
      </c>
      <c r="HYY2" s="499" t="str">
        <f t="shared" si="339"/>
        <v/>
      </c>
      <c r="HYZ2" s="499" t="str">
        <f t="shared" si="339"/>
        <v/>
      </c>
      <c r="HZA2" s="499" t="str">
        <f t="shared" si="339"/>
        <v/>
      </c>
      <c r="HZB2" s="499" t="str">
        <f t="shared" si="339"/>
        <v/>
      </c>
      <c r="HZC2" s="499" t="str">
        <f t="shared" si="339"/>
        <v/>
      </c>
      <c r="HZD2" s="499" t="str">
        <f t="shared" si="339"/>
        <v/>
      </c>
      <c r="HZE2" s="499" t="str">
        <f t="shared" si="339"/>
        <v/>
      </c>
      <c r="HZF2" s="499" t="str">
        <f t="shared" si="339"/>
        <v/>
      </c>
      <c r="HZG2" s="499" t="str">
        <f t="shared" si="339"/>
        <v/>
      </c>
      <c r="HZH2" s="499" t="str">
        <f t="shared" si="339"/>
        <v/>
      </c>
      <c r="HZI2" s="499" t="str">
        <f t="shared" si="339"/>
        <v/>
      </c>
      <c r="HZJ2" s="499" t="str">
        <f t="shared" si="339"/>
        <v/>
      </c>
      <c r="HZK2" s="499" t="str">
        <f t="shared" si="339"/>
        <v/>
      </c>
      <c r="HZL2" s="499" t="str">
        <f t="shared" si="339"/>
        <v/>
      </c>
      <c r="HZM2" s="499" t="str">
        <f t="shared" si="339"/>
        <v/>
      </c>
      <c r="HZN2" s="499" t="str">
        <f t="shared" si="339"/>
        <v/>
      </c>
      <c r="HZO2" s="499" t="str">
        <f t="shared" si="339"/>
        <v/>
      </c>
      <c r="HZP2" s="499" t="str">
        <f t="shared" si="339"/>
        <v/>
      </c>
      <c r="HZQ2" s="499" t="str">
        <f t="shared" si="339"/>
        <v/>
      </c>
      <c r="HZR2" s="499" t="str">
        <f t="shared" si="339"/>
        <v/>
      </c>
      <c r="HZS2" s="499" t="str">
        <f t="shared" si="339"/>
        <v/>
      </c>
      <c r="HZT2" s="499" t="str">
        <f t="shared" si="339"/>
        <v/>
      </c>
      <c r="HZU2" s="499" t="str">
        <f t="shared" si="339"/>
        <v/>
      </c>
      <c r="HZV2" s="499" t="str">
        <f t="shared" si="339"/>
        <v/>
      </c>
      <c r="HZW2" s="499" t="str">
        <f t="shared" si="339"/>
        <v/>
      </c>
      <c r="HZX2" s="499" t="str">
        <f t="shared" si="339"/>
        <v/>
      </c>
      <c r="HZY2" s="499" t="str">
        <f t="shared" si="339"/>
        <v/>
      </c>
      <c r="HZZ2" s="499" t="str">
        <f t="shared" si="339"/>
        <v/>
      </c>
      <c r="IAA2" s="499" t="str">
        <f t="shared" si="339"/>
        <v/>
      </c>
      <c r="IAB2" s="499" t="str">
        <f t="shared" si="339"/>
        <v/>
      </c>
      <c r="IAC2" s="499" t="str">
        <f t="shared" si="339"/>
        <v/>
      </c>
      <c r="IAD2" s="499" t="str">
        <f t="shared" si="339"/>
        <v/>
      </c>
      <c r="IAE2" s="499" t="str">
        <f t="shared" ref="IAE2:ICP2" si="340">IFERROR(IAE12/IAE13,
"")</f>
        <v/>
      </c>
      <c r="IAF2" s="499" t="str">
        <f t="shared" si="340"/>
        <v/>
      </c>
      <c r="IAG2" s="499" t="str">
        <f t="shared" si="340"/>
        <v/>
      </c>
      <c r="IAH2" s="499" t="str">
        <f t="shared" si="340"/>
        <v/>
      </c>
      <c r="IAI2" s="499" t="str">
        <f t="shared" si="340"/>
        <v/>
      </c>
      <c r="IAJ2" s="499" t="str">
        <f t="shared" si="340"/>
        <v/>
      </c>
      <c r="IAK2" s="499" t="str">
        <f t="shared" si="340"/>
        <v/>
      </c>
      <c r="IAL2" s="499" t="str">
        <f t="shared" si="340"/>
        <v/>
      </c>
      <c r="IAM2" s="499" t="str">
        <f t="shared" si="340"/>
        <v/>
      </c>
      <c r="IAN2" s="499" t="str">
        <f t="shared" si="340"/>
        <v/>
      </c>
      <c r="IAO2" s="499" t="str">
        <f t="shared" si="340"/>
        <v/>
      </c>
      <c r="IAP2" s="499" t="str">
        <f t="shared" si="340"/>
        <v/>
      </c>
      <c r="IAQ2" s="499" t="str">
        <f t="shared" si="340"/>
        <v/>
      </c>
      <c r="IAR2" s="499" t="str">
        <f t="shared" si="340"/>
        <v/>
      </c>
      <c r="IAS2" s="499" t="str">
        <f t="shared" si="340"/>
        <v/>
      </c>
      <c r="IAT2" s="499" t="str">
        <f t="shared" si="340"/>
        <v/>
      </c>
      <c r="IAU2" s="499" t="str">
        <f t="shared" si="340"/>
        <v/>
      </c>
      <c r="IAV2" s="499" t="str">
        <f t="shared" si="340"/>
        <v/>
      </c>
      <c r="IAW2" s="499" t="str">
        <f t="shared" si="340"/>
        <v/>
      </c>
      <c r="IAX2" s="499" t="str">
        <f t="shared" si="340"/>
        <v/>
      </c>
      <c r="IAY2" s="499" t="str">
        <f t="shared" si="340"/>
        <v/>
      </c>
      <c r="IAZ2" s="499" t="str">
        <f t="shared" si="340"/>
        <v/>
      </c>
      <c r="IBA2" s="499" t="str">
        <f t="shared" si="340"/>
        <v/>
      </c>
      <c r="IBB2" s="499" t="str">
        <f t="shared" si="340"/>
        <v/>
      </c>
      <c r="IBC2" s="499" t="str">
        <f t="shared" si="340"/>
        <v/>
      </c>
      <c r="IBD2" s="499" t="str">
        <f t="shared" si="340"/>
        <v/>
      </c>
      <c r="IBE2" s="499" t="str">
        <f t="shared" si="340"/>
        <v/>
      </c>
      <c r="IBF2" s="499" t="str">
        <f t="shared" si="340"/>
        <v/>
      </c>
      <c r="IBG2" s="499" t="str">
        <f t="shared" si="340"/>
        <v/>
      </c>
      <c r="IBH2" s="499" t="str">
        <f t="shared" si="340"/>
        <v/>
      </c>
      <c r="IBI2" s="499" t="str">
        <f t="shared" si="340"/>
        <v/>
      </c>
      <c r="IBJ2" s="499" t="str">
        <f t="shared" si="340"/>
        <v/>
      </c>
      <c r="IBK2" s="499" t="str">
        <f t="shared" si="340"/>
        <v/>
      </c>
      <c r="IBL2" s="499" t="str">
        <f t="shared" si="340"/>
        <v/>
      </c>
      <c r="IBM2" s="499" t="str">
        <f t="shared" si="340"/>
        <v/>
      </c>
      <c r="IBN2" s="499" t="str">
        <f t="shared" si="340"/>
        <v/>
      </c>
      <c r="IBO2" s="499" t="str">
        <f t="shared" si="340"/>
        <v/>
      </c>
      <c r="IBP2" s="499" t="str">
        <f t="shared" si="340"/>
        <v/>
      </c>
      <c r="IBQ2" s="499" t="str">
        <f t="shared" si="340"/>
        <v/>
      </c>
      <c r="IBR2" s="499" t="str">
        <f t="shared" si="340"/>
        <v/>
      </c>
      <c r="IBS2" s="499" t="str">
        <f t="shared" si="340"/>
        <v/>
      </c>
      <c r="IBT2" s="499" t="str">
        <f t="shared" si="340"/>
        <v/>
      </c>
      <c r="IBU2" s="499" t="str">
        <f t="shared" si="340"/>
        <v/>
      </c>
      <c r="IBV2" s="499" t="str">
        <f t="shared" si="340"/>
        <v/>
      </c>
      <c r="IBW2" s="499" t="str">
        <f t="shared" si="340"/>
        <v/>
      </c>
      <c r="IBX2" s="499" t="str">
        <f t="shared" si="340"/>
        <v/>
      </c>
      <c r="IBY2" s="499" t="str">
        <f t="shared" si="340"/>
        <v/>
      </c>
      <c r="IBZ2" s="499" t="str">
        <f t="shared" si="340"/>
        <v/>
      </c>
      <c r="ICA2" s="499" t="str">
        <f t="shared" si="340"/>
        <v/>
      </c>
      <c r="ICB2" s="499" t="str">
        <f t="shared" si="340"/>
        <v/>
      </c>
      <c r="ICC2" s="499" t="str">
        <f t="shared" si="340"/>
        <v/>
      </c>
      <c r="ICD2" s="499" t="str">
        <f t="shared" si="340"/>
        <v/>
      </c>
      <c r="ICE2" s="499" t="str">
        <f t="shared" si="340"/>
        <v/>
      </c>
      <c r="ICF2" s="499" t="str">
        <f t="shared" si="340"/>
        <v/>
      </c>
      <c r="ICG2" s="499" t="str">
        <f t="shared" si="340"/>
        <v/>
      </c>
      <c r="ICH2" s="499" t="str">
        <f t="shared" si="340"/>
        <v/>
      </c>
      <c r="ICI2" s="499" t="str">
        <f t="shared" si="340"/>
        <v/>
      </c>
      <c r="ICJ2" s="499" t="str">
        <f t="shared" si="340"/>
        <v/>
      </c>
      <c r="ICK2" s="499" t="str">
        <f t="shared" si="340"/>
        <v/>
      </c>
      <c r="ICL2" s="499" t="str">
        <f t="shared" si="340"/>
        <v/>
      </c>
      <c r="ICM2" s="499" t="str">
        <f t="shared" si="340"/>
        <v/>
      </c>
      <c r="ICN2" s="499" t="str">
        <f t="shared" si="340"/>
        <v/>
      </c>
      <c r="ICO2" s="499" t="str">
        <f t="shared" si="340"/>
        <v/>
      </c>
      <c r="ICP2" s="499" t="str">
        <f t="shared" si="340"/>
        <v/>
      </c>
      <c r="ICQ2" s="499" t="str">
        <f t="shared" ref="ICQ2:IFB2" si="341">IFERROR(ICQ12/ICQ13,
"")</f>
        <v/>
      </c>
      <c r="ICR2" s="499" t="str">
        <f t="shared" si="341"/>
        <v/>
      </c>
      <c r="ICS2" s="499" t="str">
        <f t="shared" si="341"/>
        <v/>
      </c>
      <c r="ICT2" s="499" t="str">
        <f t="shared" si="341"/>
        <v/>
      </c>
      <c r="ICU2" s="499" t="str">
        <f t="shared" si="341"/>
        <v/>
      </c>
      <c r="ICV2" s="499" t="str">
        <f t="shared" si="341"/>
        <v/>
      </c>
      <c r="ICW2" s="499" t="str">
        <f t="shared" si="341"/>
        <v/>
      </c>
      <c r="ICX2" s="499" t="str">
        <f t="shared" si="341"/>
        <v/>
      </c>
      <c r="ICY2" s="499" t="str">
        <f t="shared" si="341"/>
        <v/>
      </c>
      <c r="ICZ2" s="499" t="str">
        <f t="shared" si="341"/>
        <v/>
      </c>
      <c r="IDA2" s="499" t="str">
        <f t="shared" si="341"/>
        <v/>
      </c>
      <c r="IDB2" s="499" t="str">
        <f t="shared" si="341"/>
        <v/>
      </c>
      <c r="IDC2" s="499" t="str">
        <f t="shared" si="341"/>
        <v/>
      </c>
      <c r="IDD2" s="499" t="str">
        <f t="shared" si="341"/>
        <v/>
      </c>
      <c r="IDE2" s="499" t="str">
        <f t="shared" si="341"/>
        <v/>
      </c>
      <c r="IDF2" s="499" t="str">
        <f t="shared" si="341"/>
        <v/>
      </c>
      <c r="IDG2" s="499" t="str">
        <f t="shared" si="341"/>
        <v/>
      </c>
      <c r="IDH2" s="499" t="str">
        <f t="shared" si="341"/>
        <v/>
      </c>
      <c r="IDI2" s="499" t="str">
        <f t="shared" si="341"/>
        <v/>
      </c>
      <c r="IDJ2" s="499" t="str">
        <f t="shared" si="341"/>
        <v/>
      </c>
      <c r="IDK2" s="499" t="str">
        <f t="shared" si="341"/>
        <v/>
      </c>
      <c r="IDL2" s="499" t="str">
        <f t="shared" si="341"/>
        <v/>
      </c>
      <c r="IDM2" s="499" t="str">
        <f t="shared" si="341"/>
        <v/>
      </c>
      <c r="IDN2" s="499" t="str">
        <f t="shared" si="341"/>
        <v/>
      </c>
      <c r="IDO2" s="499" t="str">
        <f t="shared" si="341"/>
        <v/>
      </c>
      <c r="IDP2" s="499" t="str">
        <f t="shared" si="341"/>
        <v/>
      </c>
      <c r="IDQ2" s="499" t="str">
        <f t="shared" si="341"/>
        <v/>
      </c>
      <c r="IDR2" s="499" t="str">
        <f t="shared" si="341"/>
        <v/>
      </c>
      <c r="IDS2" s="499" t="str">
        <f t="shared" si="341"/>
        <v/>
      </c>
      <c r="IDT2" s="499" t="str">
        <f t="shared" si="341"/>
        <v/>
      </c>
      <c r="IDU2" s="499" t="str">
        <f t="shared" si="341"/>
        <v/>
      </c>
      <c r="IDV2" s="499" t="str">
        <f t="shared" si="341"/>
        <v/>
      </c>
      <c r="IDW2" s="499" t="str">
        <f t="shared" si="341"/>
        <v/>
      </c>
      <c r="IDX2" s="499" t="str">
        <f t="shared" si="341"/>
        <v/>
      </c>
      <c r="IDY2" s="499" t="str">
        <f t="shared" si="341"/>
        <v/>
      </c>
      <c r="IDZ2" s="499" t="str">
        <f t="shared" si="341"/>
        <v/>
      </c>
      <c r="IEA2" s="499" t="str">
        <f t="shared" si="341"/>
        <v/>
      </c>
      <c r="IEB2" s="499" t="str">
        <f t="shared" si="341"/>
        <v/>
      </c>
      <c r="IEC2" s="499" t="str">
        <f t="shared" si="341"/>
        <v/>
      </c>
      <c r="IED2" s="499" t="str">
        <f t="shared" si="341"/>
        <v/>
      </c>
      <c r="IEE2" s="499" t="str">
        <f t="shared" si="341"/>
        <v/>
      </c>
      <c r="IEF2" s="499" t="str">
        <f t="shared" si="341"/>
        <v/>
      </c>
      <c r="IEG2" s="499" t="str">
        <f t="shared" si="341"/>
        <v/>
      </c>
      <c r="IEH2" s="499" t="str">
        <f t="shared" si="341"/>
        <v/>
      </c>
      <c r="IEI2" s="499" t="str">
        <f t="shared" si="341"/>
        <v/>
      </c>
      <c r="IEJ2" s="499" t="str">
        <f t="shared" si="341"/>
        <v/>
      </c>
      <c r="IEK2" s="499" t="str">
        <f t="shared" si="341"/>
        <v/>
      </c>
      <c r="IEL2" s="499" t="str">
        <f t="shared" si="341"/>
        <v/>
      </c>
      <c r="IEM2" s="499" t="str">
        <f t="shared" si="341"/>
        <v/>
      </c>
      <c r="IEN2" s="499" t="str">
        <f t="shared" si="341"/>
        <v/>
      </c>
      <c r="IEO2" s="499" t="str">
        <f t="shared" si="341"/>
        <v/>
      </c>
      <c r="IEP2" s="499" t="str">
        <f t="shared" si="341"/>
        <v/>
      </c>
      <c r="IEQ2" s="499" t="str">
        <f t="shared" si="341"/>
        <v/>
      </c>
      <c r="IER2" s="499" t="str">
        <f t="shared" si="341"/>
        <v/>
      </c>
      <c r="IES2" s="499" t="str">
        <f t="shared" si="341"/>
        <v/>
      </c>
      <c r="IET2" s="499" t="str">
        <f t="shared" si="341"/>
        <v/>
      </c>
      <c r="IEU2" s="499" t="str">
        <f t="shared" si="341"/>
        <v/>
      </c>
      <c r="IEV2" s="499" t="str">
        <f t="shared" si="341"/>
        <v/>
      </c>
      <c r="IEW2" s="499" t="str">
        <f t="shared" si="341"/>
        <v/>
      </c>
      <c r="IEX2" s="499" t="str">
        <f t="shared" si="341"/>
        <v/>
      </c>
      <c r="IEY2" s="499" t="str">
        <f t="shared" si="341"/>
        <v/>
      </c>
      <c r="IEZ2" s="499" t="str">
        <f t="shared" si="341"/>
        <v/>
      </c>
      <c r="IFA2" s="499" t="str">
        <f t="shared" si="341"/>
        <v/>
      </c>
      <c r="IFB2" s="499" t="str">
        <f t="shared" si="341"/>
        <v/>
      </c>
      <c r="IFC2" s="499" t="str">
        <f t="shared" ref="IFC2:IHN2" si="342">IFERROR(IFC12/IFC13,
"")</f>
        <v/>
      </c>
      <c r="IFD2" s="499" t="str">
        <f t="shared" si="342"/>
        <v/>
      </c>
      <c r="IFE2" s="499" t="str">
        <f t="shared" si="342"/>
        <v/>
      </c>
      <c r="IFF2" s="499" t="str">
        <f t="shared" si="342"/>
        <v/>
      </c>
      <c r="IFG2" s="499" t="str">
        <f t="shared" si="342"/>
        <v/>
      </c>
      <c r="IFH2" s="499" t="str">
        <f t="shared" si="342"/>
        <v/>
      </c>
      <c r="IFI2" s="499" t="str">
        <f t="shared" si="342"/>
        <v/>
      </c>
      <c r="IFJ2" s="499" t="str">
        <f t="shared" si="342"/>
        <v/>
      </c>
      <c r="IFK2" s="499" t="str">
        <f t="shared" si="342"/>
        <v/>
      </c>
      <c r="IFL2" s="499" t="str">
        <f t="shared" si="342"/>
        <v/>
      </c>
      <c r="IFM2" s="499" t="str">
        <f t="shared" si="342"/>
        <v/>
      </c>
      <c r="IFN2" s="499" t="str">
        <f t="shared" si="342"/>
        <v/>
      </c>
      <c r="IFO2" s="499" t="str">
        <f t="shared" si="342"/>
        <v/>
      </c>
      <c r="IFP2" s="499" t="str">
        <f t="shared" si="342"/>
        <v/>
      </c>
      <c r="IFQ2" s="499" t="str">
        <f t="shared" si="342"/>
        <v/>
      </c>
      <c r="IFR2" s="499" t="str">
        <f t="shared" si="342"/>
        <v/>
      </c>
      <c r="IFS2" s="499" t="str">
        <f t="shared" si="342"/>
        <v/>
      </c>
      <c r="IFT2" s="499" t="str">
        <f t="shared" si="342"/>
        <v/>
      </c>
      <c r="IFU2" s="499" t="str">
        <f t="shared" si="342"/>
        <v/>
      </c>
      <c r="IFV2" s="499" t="str">
        <f t="shared" si="342"/>
        <v/>
      </c>
      <c r="IFW2" s="499" t="str">
        <f t="shared" si="342"/>
        <v/>
      </c>
      <c r="IFX2" s="499" t="str">
        <f t="shared" si="342"/>
        <v/>
      </c>
      <c r="IFY2" s="499" t="str">
        <f t="shared" si="342"/>
        <v/>
      </c>
      <c r="IFZ2" s="499" t="str">
        <f t="shared" si="342"/>
        <v/>
      </c>
      <c r="IGA2" s="499" t="str">
        <f t="shared" si="342"/>
        <v/>
      </c>
      <c r="IGB2" s="499" t="str">
        <f t="shared" si="342"/>
        <v/>
      </c>
      <c r="IGC2" s="499" t="str">
        <f t="shared" si="342"/>
        <v/>
      </c>
      <c r="IGD2" s="499" t="str">
        <f t="shared" si="342"/>
        <v/>
      </c>
      <c r="IGE2" s="499" t="str">
        <f t="shared" si="342"/>
        <v/>
      </c>
      <c r="IGF2" s="499" t="str">
        <f t="shared" si="342"/>
        <v/>
      </c>
      <c r="IGG2" s="499" t="str">
        <f t="shared" si="342"/>
        <v/>
      </c>
      <c r="IGH2" s="499" t="str">
        <f t="shared" si="342"/>
        <v/>
      </c>
      <c r="IGI2" s="499" t="str">
        <f t="shared" si="342"/>
        <v/>
      </c>
      <c r="IGJ2" s="499" t="str">
        <f t="shared" si="342"/>
        <v/>
      </c>
      <c r="IGK2" s="499" t="str">
        <f t="shared" si="342"/>
        <v/>
      </c>
      <c r="IGL2" s="499" t="str">
        <f t="shared" si="342"/>
        <v/>
      </c>
      <c r="IGM2" s="499" t="str">
        <f t="shared" si="342"/>
        <v/>
      </c>
      <c r="IGN2" s="499" t="str">
        <f t="shared" si="342"/>
        <v/>
      </c>
      <c r="IGO2" s="499" t="str">
        <f t="shared" si="342"/>
        <v/>
      </c>
      <c r="IGP2" s="499" t="str">
        <f t="shared" si="342"/>
        <v/>
      </c>
      <c r="IGQ2" s="499" t="str">
        <f t="shared" si="342"/>
        <v/>
      </c>
      <c r="IGR2" s="499" t="str">
        <f t="shared" si="342"/>
        <v/>
      </c>
      <c r="IGS2" s="499" t="str">
        <f t="shared" si="342"/>
        <v/>
      </c>
      <c r="IGT2" s="499" t="str">
        <f t="shared" si="342"/>
        <v/>
      </c>
      <c r="IGU2" s="499" t="str">
        <f t="shared" si="342"/>
        <v/>
      </c>
      <c r="IGV2" s="499" t="str">
        <f t="shared" si="342"/>
        <v/>
      </c>
      <c r="IGW2" s="499" t="str">
        <f t="shared" si="342"/>
        <v/>
      </c>
      <c r="IGX2" s="499" t="str">
        <f t="shared" si="342"/>
        <v/>
      </c>
      <c r="IGY2" s="499" t="str">
        <f t="shared" si="342"/>
        <v/>
      </c>
      <c r="IGZ2" s="499" t="str">
        <f t="shared" si="342"/>
        <v/>
      </c>
      <c r="IHA2" s="499" t="str">
        <f t="shared" si="342"/>
        <v/>
      </c>
      <c r="IHB2" s="499" t="str">
        <f t="shared" si="342"/>
        <v/>
      </c>
      <c r="IHC2" s="499" t="str">
        <f t="shared" si="342"/>
        <v/>
      </c>
      <c r="IHD2" s="499" t="str">
        <f t="shared" si="342"/>
        <v/>
      </c>
      <c r="IHE2" s="499" t="str">
        <f t="shared" si="342"/>
        <v/>
      </c>
      <c r="IHF2" s="499" t="str">
        <f t="shared" si="342"/>
        <v/>
      </c>
      <c r="IHG2" s="499" t="str">
        <f t="shared" si="342"/>
        <v/>
      </c>
      <c r="IHH2" s="499" t="str">
        <f t="shared" si="342"/>
        <v/>
      </c>
      <c r="IHI2" s="499" t="str">
        <f t="shared" si="342"/>
        <v/>
      </c>
      <c r="IHJ2" s="499" t="str">
        <f t="shared" si="342"/>
        <v/>
      </c>
      <c r="IHK2" s="499" t="str">
        <f t="shared" si="342"/>
        <v/>
      </c>
      <c r="IHL2" s="499" t="str">
        <f t="shared" si="342"/>
        <v/>
      </c>
      <c r="IHM2" s="499" t="str">
        <f t="shared" si="342"/>
        <v/>
      </c>
      <c r="IHN2" s="499" t="str">
        <f t="shared" si="342"/>
        <v/>
      </c>
      <c r="IHO2" s="499" t="str">
        <f t="shared" ref="IHO2:IJZ2" si="343">IFERROR(IHO12/IHO13,
"")</f>
        <v/>
      </c>
      <c r="IHP2" s="499" t="str">
        <f t="shared" si="343"/>
        <v/>
      </c>
      <c r="IHQ2" s="499" t="str">
        <f t="shared" si="343"/>
        <v/>
      </c>
      <c r="IHR2" s="499" t="str">
        <f t="shared" si="343"/>
        <v/>
      </c>
      <c r="IHS2" s="499" t="str">
        <f t="shared" si="343"/>
        <v/>
      </c>
      <c r="IHT2" s="499" t="str">
        <f t="shared" si="343"/>
        <v/>
      </c>
      <c r="IHU2" s="499" t="str">
        <f t="shared" si="343"/>
        <v/>
      </c>
      <c r="IHV2" s="499" t="str">
        <f t="shared" si="343"/>
        <v/>
      </c>
      <c r="IHW2" s="499" t="str">
        <f t="shared" si="343"/>
        <v/>
      </c>
      <c r="IHX2" s="499" t="str">
        <f t="shared" si="343"/>
        <v/>
      </c>
      <c r="IHY2" s="499" t="str">
        <f t="shared" si="343"/>
        <v/>
      </c>
      <c r="IHZ2" s="499" t="str">
        <f t="shared" si="343"/>
        <v/>
      </c>
      <c r="IIA2" s="499" t="str">
        <f t="shared" si="343"/>
        <v/>
      </c>
      <c r="IIB2" s="499" t="str">
        <f t="shared" si="343"/>
        <v/>
      </c>
      <c r="IIC2" s="499" t="str">
        <f t="shared" si="343"/>
        <v/>
      </c>
      <c r="IID2" s="499" t="str">
        <f t="shared" si="343"/>
        <v/>
      </c>
      <c r="IIE2" s="499" t="str">
        <f t="shared" si="343"/>
        <v/>
      </c>
      <c r="IIF2" s="499" t="str">
        <f t="shared" si="343"/>
        <v/>
      </c>
      <c r="IIG2" s="499" t="str">
        <f t="shared" si="343"/>
        <v/>
      </c>
      <c r="IIH2" s="499" t="str">
        <f t="shared" si="343"/>
        <v/>
      </c>
      <c r="III2" s="499" t="str">
        <f t="shared" si="343"/>
        <v/>
      </c>
      <c r="IIJ2" s="499" t="str">
        <f t="shared" si="343"/>
        <v/>
      </c>
      <c r="IIK2" s="499" t="str">
        <f t="shared" si="343"/>
        <v/>
      </c>
      <c r="IIL2" s="499" t="str">
        <f t="shared" si="343"/>
        <v/>
      </c>
      <c r="IIM2" s="499" t="str">
        <f t="shared" si="343"/>
        <v/>
      </c>
      <c r="IIN2" s="499" t="str">
        <f t="shared" si="343"/>
        <v/>
      </c>
      <c r="IIO2" s="499" t="str">
        <f t="shared" si="343"/>
        <v/>
      </c>
      <c r="IIP2" s="499" t="str">
        <f t="shared" si="343"/>
        <v/>
      </c>
      <c r="IIQ2" s="499" t="str">
        <f t="shared" si="343"/>
        <v/>
      </c>
      <c r="IIR2" s="499" t="str">
        <f t="shared" si="343"/>
        <v/>
      </c>
      <c r="IIS2" s="499" t="str">
        <f t="shared" si="343"/>
        <v/>
      </c>
      <c r="IIT2" s="499" t="str">
        <f t="shared" si="343"/>
        <v/>
      </c>
      <c r="IIU2" s="499" t="str">
        <f t="shared" si="343"/>
        <v/>
      </c>
      <c r="IIV2" s="499" t="str">
        <f t="shared" si="343"/>
        <v/>
      </c>
      <c r="IIW2" s="499" t="str">
        <f t="shared" si="343"/>
        <v/>
      </c>
      <c r="IIX2" s="499" t="str">
        <f t="shared" si="343"/>
        <v/>
      </c>
      <c r="IIY2" s="499" t="str">
        <f t="shared" si="343"/>
        <v/>
      </c>
      <c r="IIZ2" s="499" t="str">
        <f t="shared" si="343"/>
        <v/>
      </c>
      <c r="IJA2" s="499" t="str">
        <f t="shared" si="343"/>
        <v/>
      </c>
      <c r="IJB2" s="499" t="str">
        <f t="shared" si="343"/>
        <v/>
      </c>
      <c r="IJC2" s="499" t="str">
        <f t="shared" si="343"/>
        <v/>
      </c>
      <c r="IJD2" s="499" t="str">
        <f t="shared" si="343"/>
        <v/>
      </c>
      <c r="IJE2" s="499" t="str">
        <f t="shared" si="343"/>
        <v/>
      </c>
      <c r="IJF2" s="499" t="str">
        <f t="shared" si="343"/>
        <v/>
      </c>
      <c r="IJG2" s="499" t="str">
        <f t="shared" si="343"/>
        <v/>
      </c>
      <c r="IJH2" s="499" t="str">
        <f t="shared" si="343"/>
        <v/>
      </c>
      <c r="IJI2" s="499" t="str">
        <f t="shared" si="343"/>
        <v/>
      </c>
      <c r="IJJ2" s="499" t="str">
        <f t="shared" si="343"/>
        <v/>
      </c>
      <c r="IJK2" s="499" t="str">
        <f t="shared" si="343"/>
        <v/>
      </c>
      <c r="IJL2" s="499" t="str">
        <f t="shared" si="343"/>
        <v/>
      </c>
      <c r="IJM2" s="499" t="str">
        <f t="shared" si="343"/>
        <v/>
      </c>
      <c r="IJN2" s="499" t="str">
        <f t="shared" si="343"/>
        <v/>
      </c>
      <c r="IJO2" s="499" t="str">
        <f t="shared" si="343"/>
        <v/>
      </c>
      <c r="IJP2" s="499" t="str">
        <f t="shared" si="343"/>
        <v/>
      </c>
      <c r="IJQ2" s="499" t="str">
        <f t="shared" si="343"/>
        <v/>
      </c>
      <c r="IJR2" s="499" t="str">
        <f t="shared" si="343"/>
        <v/>
      </c>
      <c r="IJS2" s="499" t="str">
        <f t="shared" si="343"/>
        <v/>
      </c>
      <c r="IJT2" s="499" t="str">
        <f t="shared" si="343"/>
        <v/>
      </c>
      <c r="IJU2" s="499" t="str">
        <f t="shared" si="343"/>
        <v/>
      </c>
      <c r="IJV2" s="499" t="str">
        <f t="shared" si="343"/>
        <v/>
      </c>
      <c r="IJW2" s="499" t="str">
        <f t="shared" si="343"/>
        <v/>
      </c>
      <c r="IJX2" s="499" t="str">
        <f t="shared" si="343"/>
        <v/>
      </c>
      <c r="IJY2" s="499" t="str">
        <f t="shared" si="343"/>
        <v/>
      </c>
      <c r="IJZ2" s="499" t="str">
        <f t="shared" si="343"/>
        <v/>
      </c>
      <c r="IKA2" s="499" t="str">
        <f t="shared" ref="IKA2:IML2" si="344">IFERROR(IKA12/IKA13,
"")</f>
        <v/>
      </c>
      <c r="IKB2" s="499" t="str">
        <f t="shared" si="344"/>
        <v/>
      </c>
      <c r="IKC2" s="499" t="str">
        <f t="shared" si="344"/>
        <v/>
      </c>
      <c r="IKD2" s="499" t="str">
        <f t="shared" si="344"/>
        <v/>
      </c>
      <c r="IKE2" s="499" t="str">
        <f t="shared" si="344"/>
        <v/>
      </c>
      <c r="IKF2" s="499" t="str">
        <f t="shared" si="344"/>
        <v/>
      </c>
      <c r="IKG2" s="499" t="str">
        <f t="shared" si="344"/>
        <v/>
      </c>
      <c r="IKH2" s="499" t="str">
        <f t="shared" si="344"/>
        <v/>
      </c>
      <c r="IKI2" s="499" t="str">
        <f t="shared" si="344"/>
        <v/>
      </c>
      <c r="IKJ2" s="499" t="str">
        <f t="shared" si="344"/>
        <v/>
      </c>
      <c r="IKK2" s="499" t="str">
        <f t="shared" si="344"/>
        <v/>
      </c>
      <c r="IKL2" s="499" t="str">
        <f t="shared" si="344"/>
        <v/>
      </c>
      <c r="IKM2" s="499" t="str">
        <f t="shared" si="344"/>
        <v/>
      </c>
      <c r="IKN2" s="499" t="str">
        <f t="shared" si="344"/>
        <v/>
      </c>
      <c r="IKO2" s="499" t="str">
        <f t="shared" si="344"/>
        <v/>
      </c>
      <c r="IKP2" s="499" t="str">
        <f t="shared" si="344"/>
        <v/>
      </c>
      <c r="IKQ2" s="499" t="str">
        <f t="shared" si="344"/>
        <v/>
      </c>
      <c r="IKR2" s="499" t="str">
        <f t="shared" si="344"/>
        <v/>
      </c>
      <c r="IKS2" s="499" t="str">
        <f t="shared" si="344"/>
        <v/>
      </c>
      <c r="IKT2" s="499" t="str">
        <f t="shared" si="344"/>
        <v/>
      </c>
      <c r="IKU2" s="499" t="str">
        <f t="shared" si="344"/>
        <v/>
      </c>
      <c r="IKV2" s="499" t="str">
        <f t="shared" si="344"/>
        <v/>
      </c>
      <c r="IKW2" s="499" t="str">
        <f t="shared" si="344"/>
        <v/>
      </c>
      <c r="IKX2" s="499" t="str">
        <f t="shared" si="344"/>
        <v/>
      </c>
      <c r="IKY2" s="499" t="str">
        <f t="shared" si="344"/>
        <v/>
      </c>
      <c r="IKZ2" s="499" t="str">
        <f t="shared" si="344"/>
        <v/>
      </c>
      <c r="ILA2" s="499" t="str">
        <f t="shared" si="344"/>
        <v/>
      </c>
      <c r="ILB2" s="499" t="str">
        <f t="shared" si="344"/>
        <v/>
      </c>
      <c r="ILC2" s="499" t="str">
        <f t="shared" si="344"/>
        <v/>
      </c>
      <c r="ILD2" s="499" t="str">
        <f t="shared" si="344"/>
        <v/>
      </c>
      <c r="ILE2" s="499" t="str">
        <f t="shared" si="344"/>
        <v/>
      </c>
      <c r="ILF2" s="499" t="str">
        <f t="shared" si="344"/>
        <v/>
      </c>
      <c r="ILG2" s="499" t="str">
        <f t="shared" si="344"/>
        <v/>
      </c>
      <c r="ILH2" s="499" t="str">
        <f t="shared" si="344"/>
        <v/>
      </c>
      <c r="ILI2" s="499" t="str">
        <f t="shared" si="344"/>
        <v/>
      </c>
      <c r="ILJ2" s="499" t="str">
        <f t="shared" si="344"/>
        <v/>
      </c>
      <c r="ILK2" s="499" t="str">
        <f t="shared" si="344"/>
        <v/>
      </c>
      <c r="ILL2" s="499" t="str">
        <f t="shared" si="344"/>
        <v/>
      </c>
      <c r="ILM2" s="499" t="str">
        <f t="shared" si="344"/>
        <v/>
      </c>
      <c r="ILN2" s="499" t="str">
        <f t="shared" si="344"/>
        <v/>
      </c>
      <c r="ILO2" s="499" t="str">
        <f t="shared" si="344"/>
        <v/>
      </c>
      <c r="ILP2" s="499" t="str">
        <f t="shared" si="344"/>
        <v/>
      </c>
      <c r="ILQ2" s="499" t="str">
        <f t="shared" si="344"/>
        <v/>
      </c>
      <c r="ILR2" s="499" t="str">
        <f t="shared" si="344"/>
        <v/>
      </c>
      <c r="ILS2" s="499" t="str">
        <f t="shared" si="344"/>
        <v/>
      </c>
      <c r="ILT2" s="499" t="str">
        <f t="shared" si="344"/>
        <v/>
      </c>
      <c r="ILU2" s="499" t="str">
        <f t="shared" si="344"/>
        <v/>
      </c>
      <c r="ILV2" s="499" t="str">
        <f t="shared" si="344"/>
        <v/>
      </c>
      <c r="ILW2" s="499" t="str">
        <f t="shared" si="344"/>
        <v/>
      </c>
      <c r="ILX2" s="499" t="str">
        <f t="shared" si="344"/>
        <v/>
      </c>
      <c r="ILY2" s="499" t="str">
        <f t="shared" si="344"/>
        <v/>
      </c>
      <c r="ILZ2" s="499" t="str">
        <f t="shared" si="344"/>
        <v/>
      </c>
      <c r="IMA2" s="499" t="str">
        <f t="shared" si="344"/>
        <v/>
      </c>
      <c r="IMB2" s="499" t="str">
        <f t="shared" si="344"/>
        <v/>
      </c>
      <c r="IMC2" s="499" t="str">
        <f t="shared" si="344"/>
        <v/>
      </c>
      <c r="IMD2" s="499" t="str">
        <f t="shared" si="344"/>
        <v/>
      </c>
      <c r="IME2" s="499" t="str">
        <f t="shared" si="344"/>
        <v/>
      </c>
      <c r="IMF2" s="499" t="str">
        <f t="shared" si="344"/>
        <v/>
      </c>
      <c r="IMG2" s="499" t="str">
        <f t="shared" si="344"/>
        <v/>
      </c>
      <c r="IMH2" s="499" t="str">
        <f t="shared" si="344"/>
        <v/>
      </c>
      <c r="IMI2" s="499" t="str">
        <f t="shared" si="344"/>
        <v/>
      </c>
      <c r="IMJ2" s="499" t="str">
        <f t="shared" si="344"/>
        <v/>
      </c>
      <c r="IMK2" s="499" t="str">
        <f t="shared" si="344"/>
        <v/>
      </c>
      <c r="IML2" s="499" t="str">
        <f t="shared" si="344"/>
        <v/>
      </c>
      <c r="IMM2" s="499" t="str">
        <f t="shared" ref="IMM2:IOX2" si="345">IFERROR(IMM12/IMM13,
"")</f>
        <v/>
      </c>
      <c r="IMN2" s="499" t="str">
        <f t="shared" si="345"/>
        <v/>
      </c>
      <c r="IMO2" s="499" t="str">
        <f t="shared" si="345"/>
        <v/>
      </c>
      <c r="IMP2" s="499" t="str">
        <f t="shared" si="345"/>
        <v/>
      </c>
      <c r="IMQ2" s="499" t="str">
        <f t="shared" si="345"/>
        <v/>
      </c>
      <c r="IMR2" s="499" t="str">
        <f t="shared" si="345"/>
        <v/>
      </c>
      <c r="IMS2" s="499" t="str">
        <f t="shared" si="345"/>
        <v/>
      </c>
      <c r="IMT2" s="499" t="str">
        <f t="shared" si="345"/>
        <v/>
      </c>
      <c r="IMU2" s="499" t="str">
        <f t="shared" si="345"/>
        <v/>
      </c>
      <c r="IMV2" s="499" t="str">
        <f t="shared" si="345"/>
        <v/>
      </c>
      <c r="IMW2" s="499" t="str">
        <f t="shared" si="345"/>
        <v/>
      </c>
      <c r="IMX2" s="499" t="str">
        <f t="shared" si="345"/>
        <v/>
      </c>
      <c r="IMY2" s="499" t="str">
        <f t="shared" si="345"/>
        <v/>
      </c>
      <c r="IMZ2" s="499" t="str">
        <f t="shared" si="345"/>
        <v/>
      </c>
      <c r="INA2" s="499" t="str">
        <f t="shared" si="345"/>
        <v/>
      </c>
      <c r="INB2" s="499" t="str">
        <f t="shared" si="345"/>
        <v/>
      </c>
      <c r="INC2" s="499" t="str">
        <f t="shared" si="345"/>
        <v/>
      </c>
      <c r="IND2" s="499" t="str">
        <f t="shared" si="345"/>
        <v/>
      </c>
      <c r="INE2" s="499" t="str">
        <f t="shared" si="345"/>
        <v/>
      </c>
      <c r="INF2" s="499" t="str">
        <f t="shared" si="345"/>
        <v/>
      </c>
      <c r="ING2" s="499" t="str">
        <f t="shared" si="345"/>
        <v/>
      </c>
      <c r="INH2" s="499" t="str">
        <f t="shared" si="345"/>
        <v/>
      </c>
      <c r="INI2" s="499" t="str">
        <f t="shared" si="345"/>
        <v/>
      </c>
      <c r="INJ2" s="499" t="str">
        <f t="shared" si="345"/>
        <v/>
      </c>
      <c r="INK2" s="499" t="str">
        <f t="shared" si="345"/>
        <v/>
      </c>
      <c r="INL2" s="499" t="str">
        <f t="shared" si="345"/>
        <v/>
      </c>
      <c r="INM2" s="499" t="str">
        <f t="shared" si="345"/>
        <v/>
      </c>
      <c r="INN2" s="499" t="str">
        <f t="shared" si="345"/>
        <v/>
      </c>
      <c r="INO2" s="499" t="str">
        <f t="shared" si="345"/>
        <v/>
      </c>
      <c r="INP2" s="499" t="str">
        <f t="shared" si="345"/>
        <v/>
      </c>
      <c r="INQ2" s="499" t="str">
        <f t="shared" si="345"/>
        <v/>
      </c>
      <c r="INR2" s="499" t="str">
        <f t="shared" si="345"/>
        <v/>
      </c>
      <c r="INS2" s="499" t="str">
        <f t="shared" si="345"/>
        <v/>
      </c>
      <c r="INT2" s="499" t="str">
        <f t="shared" si="345"/>
        <v/>
      </c>
      <c r="INU2" s="499" t="str">
        <f t="shared" si="345"/>
        <v/>
      </c>
      <c r="INV2" s="499" t="str">
        <f t="shared" si="345"/>
        <v/>
      </c>
      <c r="INW2" s="499" t="str">
        <f t="shared" si="345"/>
        <v/>
      </c>
      <c r="INX2" s="499" t="str">
        <f t="shared" si="345"/>
        <v/>
      </c>
      <c r="INY2" s="499" t="str">
        <f t="shared" si="345"/>
        <v/>
      </c>
      <c r="INZ2" s="499" t="str">
        <f t="shared" si="345"/>
        <v/>
      </c>
      <c r="IOA2" s="499" t="str">
        <f t="shared" si="345"/>
        <v/>
      </c>
      <c r="IOB2" s="499" t="str">
        <f t="shared" si="345"/>
        <v/>
      </c>
      <c r="IOC2" s="499" t="str">
        <f t="shared" si="345"/>
        <v/>
      </c>
      <c r="IOD2" s="499" t="str">
        <f t="shared" si="345"/>
        <v/>
      </c>
      <c r="IOE2" s="499" t="str">
        <f t="shared" si="345"/>
        <v/>
      </c>
      <c r="IOF2" s="499" t="str">
        <f t="shared" si="345"/>
        <v/>
      </c>
      <c r="IOG2" s="499" t="str">
        <f t="shared" si="345"/>
        <v/>
      </c>
      <c r="IOH2" s="499" t="str">
        <f t="shared" si="345"/>
        <v/>
      </c>
      <c r="IOI2" s="499" t="str">
        <f t="shared" si="345"/>
        <v/>
      </c>
      <c r="IOJ2" s="499" t="str">
        <f t="shared" si="345"/>
        <v/>
      </c>
      <c r="IOK2" s="499" t="str">
        <f t="shared" si="345"/>
        <v/>
      </c>
      <c r="IOL2" s="499" t="str">
        <f t="shared" si="345"/>
        <v/>
      </c>
      <c r="IOM2" s="499" t="str">
        <f t="shared" si="345"/>
        <v/>
      </c>
      <c r="ION2" s="499" t="str">
        <f t="shared" si="345"/>
        <v/>
      </c>
      <c r="IOO2" s="499" t="str">
        <f t="shared" si="345"/>
        <v/>
      </c>
      <c r="IOP2" s="499" t="str">
        <f t="shared" si="345"/>
        <v/>
      </c>
      <c r="IOQ2" s="499" t="str">
        <f t="shared" si="345"/>
        <v/>
      </c>
      <c r="IOR2" s="499" t="str">
        <f t="shared" si="345"/>
        <v/>
      </c>
      <c r="IOS2" s="499" t="str">
        <f t="shared" si="345"/>
        <v/>
      </c>
      <c r="IOT2" s="499" t="str">
        <f t="shared" si="345"/>
        <v/>
      </c>
      <c r="IOU2" s="499" t="str">
        <f t="shared" si="345"/>
        <v/>
      </c>
      <c r="IOV2" s="499" t="str">
        <f t="shared" si="345"/>
        <v/>
      </c>
      <c r="IOW2" s="499" t="str">
        <f t="shared" si="345"/>
        <v/>
      </c>
      <c r="IOX2" s="499" t="str">
        <f t="shared" si="345"/>
        <v/>
      </c>
      <c r="IOY2" s="499" t="str">
        <f t="shared" ref="IOY2:IRJ2" si="346">IFERROR(IOY12/IOY13,
"")</f>
        <v/>
      </c>
      <c r="IOZ2" s="499" t="str">
        <f t="shared" si="346"/>
        <v/>
      </c>
      <c r="IPA2" s="499" t="str">
        <f t="shared" si="346"/>
        <v/>
      </c>
      <c r="IPB2" s="499" t="str">
        <f t="shared" si="346"/>
        <v/>
      </c>
      <c r="IPC2" s="499" t="str">
        <f t="shared" si="346"/>
        <v/>
      </c>
      <c r="IPD2" s="499" t="str">
        <f t="shared" si="346"/>
        <v/>
      </c>
      <c r="IPE2" s="499" t="str">
        <f t="shared" si="346"/>
        <v/>
      </c>
      <c r="IPF2" s="499" t="str">
        <f t="shared" si="346"/>
        <v/>
      </c>
      <c r="IPG2" s="499" t="str">
        <f t="shared" si="346"/>
        <v/>
      </c>
      <c r="IPH2" s="499" t="str">
        <f t="shared" si="346"/>
        <v/>
      </c>
      <c r="IPI2" s="499" t="str">
        <f t="shared" si="346"/>
        <v/>
      </c>
      <c r="IPJ2" s="499" t="str">
        <f t="shared" si="346"/>
        <v/>
      </c>
      <c r="IPK2" s="499" t="str">
        <f t="shared" si="346"/>
        <v/>
      </c>
      <c r="IPL2" s="499" t="str">
        <f t="shared" si="346"/>
        <v/>
      </c>
      <c r="IPM2" s="499" t="str">
        <f t="shared" si="346"/>
        <v/>
      </c>
      <c r="IPN2" s="499" t="str">
        <f t="shared" si="346"/>
        <v/>
      </c>
      <c r="IPO2" s="499" t="str">
        <f t="shared" si="346"/>
        <v/>
      </c>
      <c r="IPP2" s="499" t="str">
        <f t="shared" si="346"/>
        <v/>
      </c>
      <c r="IPQ2" s="499" t="str">
        <f t="shared" si="346"/>
        <v/>
      </c>
      <c r="IPR2" s="499" t="str">
        <f t="shared" si="346"/>
        <v/>
      </c>
      <c r="IPS2" s="499" t="str">
        <f t="shared" si="346"/>
        <v/>
      </c>
      <c r="IPT2" s="499" t="str">
        <f t="shared" si="346"/>
        <v/>
      </c>
      <c r="IPU2" s="499" t="str">
        <f t="shared" si="346"/>
        <v/>
      </c>
      <c r="IPV2" s="499" t="str">
        <f t="shared" si="346"/>
        <v/>
      </c>
      <c r="IPW2" s="499" t="str">
        <f t="shared" si="346"/>
        <v/>
      </c>
      <c r="IPX2" s="499" t="str">
        <f t="shared" si="346"/>
        <v/>
      </c>
      <c r="IPY2" s="499" t="str">
        <f t="shared" si="346"/>
        <v/>
      </c>
      <c r="IPZ2" s="499" t="str">
        <f t="shared" si="346"/>
        <v/>
      </c>
      <c r="IQA2" s="499" t="str">
        <f t="shared" si="346"/>
        <v/>
      </c>
      <c r="IQB2" s="499" t="str">
        <f t="shared" si="346"/>
        <v/>
      </c>
      <c r="IQC2" s="499" t="str">
        <f t="shared" si="346"/>
        <v/>
      </c>
      <c r="IQD2" s="499" t="str">
        <f t="shared" si="346"/>
        <v/>
      </c>
      <c r="IQE2" s="499" t="str">
        <f t="shared" si="346"/>
        <v/>
      </c>
      <c r="IQF2" s="499" t="str">
        <f t="shared" si="346"/>
        <v/>
      </c>
      <c r="IQG2" s="499" t="str">
        <f t="shared" si="346"/>
        <v/>
      </c>
      <c r="IQH2" s="499" t="str">
        <f t="shared" si="346"/>
        <v/>
      </c>
      <c r="IQI2" s="499" t="str">
        <f t="shared" si="346"/>
        <v/>
      </c>
      <c r="IQJ2" s="499" t="str">
        <f t="shared" si="346"/>
        <v/>
      </c>
      <c r="IQK2" s="499" t="str">
        <f t="shared" si="346"/>
        <v/>
      </c>
      <c r="IQL2" s="499" t="str">
        <f t="shared" si="346"/>
        <v/>
      </c>
      <c r="IQM2" s="499" t="str">
        <f t="shared" si="346"/>
        <v/>
      </c>
      <c r="IQN2" s="499" t="str">
        <f t="shared" si="346"/>
        <v/>
      </c>
      <c r="IQO2" s="499" t="str">
        <f t="shared" si="346"/>
        <v/>
      </c>
      <c r="IQP2" s="499" t="str">
        <f t="shared" si="346"/>
        <v/>
      </c>
      <c r="IQQ2" s="499" t="str">
        <f t="shared" si="346"/>
        <v/>
      </c>
      <c r="IQR2" s="499" t="str">
        <f t="shared" si="346"/>
        <v/>
      </c>
      <c r="IQS2" s="499" t="str">
        <f t="shared" si="346"/>
        <v/>
      </c>
      <c r="IQT2" s="499" t="str">
        <f t="shared" si="346"/>
        <v/>
      </c>
      <c r="IQU2" s="499" t="str">
        <f t="shared" si="346"/>
        <v/>
      </c>
      <c r="IQV2" s="499" t="str">
        <f t="shared" si="346"/>
        <v/>
      </c>
      <c r="IQW2" s="499" t="str">
        <f t="shared" si="346"/>
        <v/>
      </c>
      <c r="IQX2" s="499" t="str">
        <f t="shared" si="346"/>
        <v/>
      </c>
      <c r="IQY2" s="499" t="str">
        <f t="shared" si="346"/>
        <v/>
      </c>
      <c r="IQZ2" s="499" t="str">
        <f t="shared" si="346"/>
        <v/>
      </c>
      <c r="IRA2" s="499" t="str">
        <f t="shared" si="346"/>
        <v/>
      </c>
      <c r="IRB2" s="499" t="str">
        <f t="shared" si="346"/>
        <v/>
      </c>
      <c r="IRC2" s="499" t="str">
        <f t="shared" si="346"/>
        <v/>
      </c>
      <c r="IRD2" s="499" t="str">
        <f t="shared" si="346"/>
        <v/>
      </c>
      <c r="IRE2" s="499" t="str">
        <f t="shared" si="346"/>
        <v/>
      </c>
      <c r="IRF2" s="499" t="str">
        <f t="shared" si="346"/>
        <v/>
      </c>
      <c r="IRG2" s="499" t="str">
        <f t="shared" si="346"/>
        <v/>
      </c>
      <c r="IRH2" s="499" t="str">
        <f t="shared" si="346"/>
        <v/>
      </c>
      <c r="IRI2" s="499" t="str">
        <f t="shared" si="346"/>
        <v/>
      </c>
      <c r="IRJ2" s="499" t="str">
        <f t="shared" si="346"/>
        <v/>
      </c>
      <c r="IRK2" s="499" t="str">
        <f t="shared" ref="IRK2:ITV2" si="347">IFERROR(IRK12/IRK13,
"")</f>
        <v/>
      </c>
      <c r="IRL2" s="499" t="str">
        <f t="shared" si="347"/>
        <v/>
      </c>
      <c r="IRM2" s="499" t="str">
        <f t="shared" si="347"/>
        <v/>
      </c>
      <c r="IRN2" s="499" t="str">
        <f t="shared" si="347"/>
        <v/>
      </c>
      <c r="IRO2" s="499" t="str">
        <f t="shared" si="347"/>
        <v/>
      </c>
      <c r="IRP2" s="499" t="str">
        <f t="shared" si="347"/>
        <v/>
      </c>
      <c r="IRQ2" s="499" t="str">
        <f t="shared" si="347"/>
        <v/>
      </c>
      <c r="IRR2" s="499" t="str">
        <f t="shared" si="347"/>
        <v/>
      </c>
      <c r="IRS2" s="499" t="str">
        <f t="shared" si="347"/>
        <v/>
      </c>
      <c r="IRT2" s="499" t="str">
        <f t="shared" si="347"/>
        <v/>
      </c>
      <c r="IRU2" s="499" t="str">
        <f t="shared" si="347"/>
        <v/>
      </c>
      <c r="IRV2" s="499" t="str">
        <f t="shared" si="347"/>
        <v/>
      </c>
      <c r="IRW2" s="499" t="str">
        <f t="shared" si="347"/>
        <v/>
      </c>
      <c r="IRX2" s="499" t="str">
        <f t="shared" si="347"/>
        <v/>
      </c>
      <c r="IRY2" s="499" t="str">
        <f t="shared" si="347"/>
        <v/>
      </c>
      <c r="IRZ2" s="499" t="str">
        <f t="shared" si="347"/>
        <v/>
      </c>
      <c r="ISA2" s="499" t="str">
        <f t="shared" si="347"/>
        <v/>
      </c>
      <c r="ISB2" s="499" t="str">
        <f t="shared" si="347"/>
        <v/>
      </c>
      <c r="ISC2" s="499" t="str">
        <f t="shared" si="347"/>
        <v/>
      </c>
      <c r="ISD2" s="499" t="str">
        <f t="shared" si="347"/>
        <v/>
      </c>
      <c r="ISE2" s="499" t="str">
        <f t="shared" si="347"/>
        <v/>
      </c>
      <c r="ISF2" s="499" t="str">
        <f t="shared" si="347"/>
        <v/>
      </c>
      <c r="ISG2" s="499" t="str">
        <f t="shared" si="347"/>
        <v/>
      </c>
      <c r="ISH2" s="499" t="str">
        <f t="shared" si="347"/>
        <v/>
      </c>
      <c r="ISI2" s="499" t="str">
        <f t="shared" si="347"/>
        <v/>
      </c>
      <c r="ISJ2" s="499" t="str">
        <f t="shared" si="347"/>
        <v/>
      </c>
      <c r="ISK2" s="499" t="str">
        <f t="shared" si="347"/>
        <v/>
      </c>
      <c r="ISL2" s="499" t="str">
        <f t="shared" si="347"/>
        <v/>
      </c>
      <c r="ISM2" s="499" t="str">
        <f t="shared" si="347"/>
        <v/>
      </c>
      <c r="ISN2" s="499" t="str">
        <f t="shared" si="347"/>
        <v/>
      </c>
      <c r="ISO2" s="499" t="str">
        <f t="shared" si="347"/>
        <v/>
      </c>
      <c r="ISP2" s="499" t="str">
        <f t="shared" si="347"/>
        <v/>
      </c>
      <c r="ISQ2" s="499" t="str">
        <f t="shared" si="347"/>
        <v/>
      </c>
      <c r="ISR2" s="499" t="str">
        <f t="shared" si="347"/>
        <v/>
      </c>
      <c r="ISS2" s="499" t="str">
        <f t="shared" si="347"/>
        <v/>
      </c>
      <c r="IST2" s="499" t="str">
        <f t="shared" si="347"/>
        <v/>
      </c>
      <c r="ISU2" s="499" t="str">
        <f t="shared" si="347"/>
        <v/>
      </c>
      <c r="ISV2" s="499" t="str">
        <f t="shared" si="347"/>
        <v/>
      </c>
      <c r="ISW2" s="499" t="str">
        <f t="shared" si="347"/>
        <v/>
      </c>
      <c r="ISX2" s="499" t="str">
        <f t="shared" si="347"/>
        <v/>
      </c>
      <c r="ISY2" s="499" t="str">
        <f t="shared" si="347"/>
        <v/>
      </c>
      <c r="ISZ2" s="499" t="str">
        <f t="shared" si="347"/>
        <v/>
      </c>
      <c r="ITA2" s="499" t="str">
        <f t="shared" si="347"/>
        <v/>
      </c>
      <c r="ITB2" s="499" t="str">
        <f t="shared" si="347"/>
        <v/>
      </c>
      <c r="ITC2" s="499" t="str">
        <f t="shared" si="347"/>
        <v/>
      </c>
      <c r="ITD2" s="499" t="str">
        <f t="shared" si="347"/>
        <v/>
      </c>
      <c r="ITE2" s="499" t="str">
        <f t="shared" si="347"/>
        <v/>
      </c>
      <c r="ITF2" s="499" t="str">
        <f t="shared" si="347"/>
        <v/>
      </c>
      <c r="ITG2" s="499" t="str">
        <f t="shared" si="347"/>
        <v/>
      </c>
      <c r="ITH2" s="499" t="str">
        <f t="shared" si="347"/>
        <v/>
      </c>
      <c r="ITI2" s="499" t="str">
        <f t="shared" si="347"/>
        <v/>
      </c>
      <c r="ITJ2" s="499" t="str">
        <f t="shared" si="347"/>
        <v/>
      </c>
      <c r="ITK2" s="499" t="str">
        <f t="shared" si="347"/>
        <v/>
      </c>
      <c r="ITL2" s="499" t="str">
        <f t="shared" si="347"/>
        <v/>
      </c>
      <c r="ITM2" s="499" t="str">
        <f t="shared" si="347"/>
        <v/>
      </c>
      <c r="ITN2" s="499" t="str">
        <f t="shared" si="347"/>
        <v/>
      </c>
      <c r="ITO2" s="499" t="str">
        <f t="shared" si="347"/>
        <v/>
      </c>
      <c r="ITP2" s="499" t="str">
        <f t="shared" si="347"/>
        <v/>
      </c>
      <c r="ITQ2" s="499" t="str">
        <f t="shared" si="347"/>
        <v/>
      </c>
      <c r="ITR2" s="499" t="str">
        <f t="shared" si="347"/>
        <v/>
      </c>
      <c r="ITS2" s="499" t="str">
        <f t="shared" si="347"/>
        <v/>
      </c>
      <c r="ITT2" s="499" t="str">
        <f t="shared" si="347"/>
        <v/>
      </c>
      <c r="ITU2" s="499" t="str">
        <f t="shared" si="347"/>
        <v/>
      </c>
      <c r="ITV2" s="499" t="str">
        <f t="shared" si="347"/>
        <v/>
      </c>
      <c r="ITW2" s="499" t="str">
        <f t="shared" ref="ITW2:IWH2" si="348">IFERROR(ITW12/ITW13,
"")</f>
        <v/>
      </c>
      <c r="ITX2" s="499" t="str">
        <f t="shared" si="348"/>
        <v/>
      </c>
      <c r="ITY2" s="499" t="str">
        <f t="shared" si="348"/>
        <v/>
      </c>
      <c r="ITZ2" s="499" t="str">
        <f t="shared" si="348"/>
        <v/>
      </c>
      <c r="IUA2" s="499" t="str">
        <f t="shared" si="348"/>
        <v/>
      </c>
      <c r="IUB2" s="499" t="str">
        <f t="shared" si="348"/>
        <v/>
      </c>
      <c r="IUC2" s="499" t="str">
        <f t="shared" si="348"/>
        <v/>
      </c>
      <c r="IUD2" s="499" t="str">
        <f t="shared" si="348"/>
        <v/>
      </c>
      <c r="IUE2" s="499" t="str">
        <f t="shared" si="348"/>
        <v/>
      </c>
      <c r="IUF2" s="499" t="str">
        <f t="shared" si="348"/>
        <v/>
      </c>
      <c r="IUG2" s="499" t="str">
        <f t="shared" si="348"/>
        <v/>
      </c>
      <c r="IUH2" s="499" t="str">
        <f t="shared" si="348"/>
        <v/>
      </c>
      <c r="IUI2" s="499" t="str">
        <f t="shared" si="348"/>
        <v/>
      </c>
      <c r="IUJ2" s="499" t="str">
        <f t="shared" si="348"/>
        <v/>
      </c>
      <c r="IUK2" s="499" t="str">
        <f t="shared" si="348"/>
        <v/>
      </c>
      <c r="IUL2" s="499" t="str">
        <f t="shared" si="348"/>
        <v/>
      </c>
      <c r="IUM2" s="499" t="str">
        <f t="shared" si="348"/>
        <v/>
      </c>
      <c r="IUN2" s="499" t="str">
        <f t="shared" si="348"/>
        <v/>
      </c>
      <c r="IUO2" s="499" t="str">
        <f t="shared" si="348"/>
        <v/>
      </c>
      <c r="IUP2" s="499" t="str">
        <f t="shared" si="348"/>
        <v/>
      </c>
      <c r="IUQ2" s="499" t="str">
        <f t="shared" si="348"/>
        <v/>
      </c>
      <c r="IUR2" s="499" t="str">
        <f t="shared" si="348"/>
        <v/>
      </c>
      <c r="IUS2" s="499" t="str">
        <f t="shared" si="348"/>
        <v/>
      </c>
      <c r="IUT2" s="499" t="str">
        <f t="shared" si="348"/>
        <v/>
      </c>
      <c r="IUU2" s="499" t="str">
        <f t="shared" si="348"/>
        <v/>
      </c>
      <c r="IUV2" s="499" t="str">
        <f t="shared" si="348"/>
        <v/>
      </c>
      <c r="IUW2" s="499" t="str">
        <f t="shared" si="348"/>
        <v/>
      </c>
      <c r="IUX2" s="499" t="str">
        <f t="shared" si="348"/>
        <v/>
      </c>
      <c r="IUY2" s="499" t="str">
        <f t="shared" si="348"/>
        <v/>
      </c>
      <c r="IUZ2" s="499" t="str">
        <f t="shared" si="348"/>
        <v/>
      </c>
      <c r="IVA2" s="499" t="str">
        <f t="shared" si="348"/>
        <v/>
      </c>
      <c r="IVB2" s="499" t="str">
        <f t="shared" si="348"/>
        <v/>
      </c>
      <c r="IVC2" s="499" t="str">
        <f t="shared" si="348"/>
        <v/>
      </c>
      <c r="IVD2" s="499" t="str">
        <f t="shared" si="348"/>
        <v/>
      </c>
      <c r="IVE2" s="499" t="str">
        <f t="shared" si="348"/>
        <v/>
      </c>
      <c r="IVF2" s="499" t="str">
        <f t="shared" si="348"/>
        <v/>
      </c>
      <c r="IVG2" s="499" t="str">
        <f t="shared" si="348"/>
        <v/>
      </c>
      <c r="IVH2" s="499" t="str">
        <f t="shared" si="348"/>
        <v/>
      </c>
      <c r="IVI2" s="499" t="str">
        <f t="shared" si="348"/>
        <v/>
      </c>
      <c r="IVJ2" s="499" t="str">
        <f t="shared" si="348"/>
        <v/>
      </c>
      <c r="IVK2" s="499" t="str">
        <f t="shared" si="348"/>
        <v/>
      </c>
      <c r="IVL2" s="499" t="str">
        <f t="shared" si="348"/>
        <v/>
      </c>
      <c r="IVM2" s="499" t="str">
        <f t="shared" si="348"/>
        <v/>
      </c>
      <c r="IVN2" s="499" t="str">
        <f t="shared" si="348"/>
        <v/>
      </c>
      <c r="IVO2" s="499" t="str">
        <f t="shared" si="348"/>
        <v/>
      </c>
      <c r="IVP2" s="499" t="str">
        <f t="shared" si="348"/>
        <v/>
      </c>
      <c r="IVQ2" s="499" t="str">
        <f t="shared" si="348"/>
        <v/>
      </c>
      <c r="IVR2" s="499" t="str">
        <f t="shared" si="348"/>
        <v/>
      </c>
      <c r="IVS2" s="499" t="str">
        <f t="shared" si="348"/>
        <v/>
      </c>
      <c r="IVT2" s="499" t="str">
        <f t="shared" si="348"/>
        <v/>
      </c>
      <c r="IVU2" s="499" t="str">
        <f t="shared" si="348"/>
        <v/>
      </c>
      <c r="IVV2" s="499" t="str">
        <f t="shared" si="348"/>
        <v/>
      </c>
      <c r="IVW2" s="499" t="str">
        <f t="shared" si="348"/>
        <v/>
      </c>
      <c r="IVX2" s="499" t="str">
        <f t="shared" si="348"/>
        <v/>
      </c>
      <c r="IVY2" s="499" t="str">
        <f t="shared" si="348"/>
        <v/>
      </c>
      <c r="IVZ2" s="499" t="str">
        <f t="shared" si="348"/>
        <v/>
      </c>
      <c r="IWA2" s="499" t="str">
        <f t="shared" si="348"/>
        <v/>
      </c>
      <c r="IWB2" s="499" t="str">
        <f t="shared" si="348"/>
        <v/>
      </c>
      <c r="IWC2" s="499" t="str">
        <f t="shared" si="348"/>
        <v/>
      </c>
      <c r="IWD2" s="499" t="str">
        <f t="shared" si="348"/>
        <v/>
      </c>
      <c r="IWE2" s="499" t="str">
        <f t="shared" si="348"/>
        <v/>
      </c>
      <c r="IWF2" s="499" t="str">
        <f t="shared" si="348"/>
        <v/>
      </c>
      <c r="IWG2" s="499" t="str">
        <f t="shared" si="348"/>
        <v/>
      </c>
      <c r="IWH2" s="499" t="str">
        <f t="shared" si="348"/>
        <v/>
      </c>
      <c r="IWI2" s="499" t="str">
        <f t="shared" ref="IWI2:IYT2" si="349">IFERROR(IWI12/IWI13,
"")</f>
        <v/>
      </c>
      <c r="IWJ2" s="499" t="str">
        <f t="shared" si="349"/>
        <v/>
      </c>
      <c r="IWK2" s="499" t="str">
        <f t="shared" si="349"/>
        <v/>
      </c>
      <c r="IWL2" s="499" t="str">
        <f t="shared" si="349"/>
        <v/>
      </c>
      <c r="IWM2" s="499" t="str">
        <f t="shared" si="349"/>
        <v/>
      </c>
      <c r="IWN2" s="499" t="str">
        <f t="shared" si="349"/>
        <v/>
      </c>
      <c r="IWO2" s="499" t="str">
        <f t="shared" si="349"/>
        <v/>
      </c>
      <c r="IWP2" s="499" t="str">
        <f t="shared" si="349"/>
        <v/>
      </c>
      <c r="IWQ2" s="499" t="str">
        <f t="shared" si="349"/>
        <v/>
      </c>
      <c r="IWR2" s="499" t="str">
        <f t="shared" si="349"/>
        <v/>
      </c>
      <c r="IWS2" s="499" t="str">
        <f t="shared" si="349"/>
        <v/>
      </c>
      <c r="IWT2" s="499" t="str">
        <f t="shared" si="349"/>
        <v/>
      </c>
      <c r="IWU2" s="499" t="str">
        <f t="shared" si="349"/>
        <v/>
      </c>
      <c r="IWV2" s="499" t="str">
        <f t="shared" si="349"/>
        <v/>
      </c>
      <c r="IWW2" s="499" t="str">
        <f t="shared" si="349"/>
        <v/>
      </c>
      <c r="IWX2" s="499" t="str">
        <f t="shared" si="349"/>
        <v/>
      </c>
      <c r="IWY2" s="499" t="str">
        <f t="shared" si="349"/>
        <v/>
      </c>
      <c r="IWZ2" s="499" t="str">
        <f t="shared" si="349"/>
        <v/>
      </c>
      <c r="IXA2" s="499" t="str">
        <f t="shared" si="349"/>
        <v/>
      </c>
      <c r="IXB2" s="499" t="str">
        <f t="shared" si="349"/>
        <v/>
      </c>
      <c r="IXC2" s="499" t="str">
        <f t="shared" si="349"/>
        <v/>
      </c>
      <c r="IXD2" s="499" t="str">
        <f t="shared" si="349"/>
        <v/>
      </c>
      <c r="IXE2" s="499" t="str">
        <f t="shared" si="349"/>
        <v/>
      </c>
      <c r="IXF2" s="499" t="str">
        <f t="shared" si="349"/>
        <v/>
      </c>
      <c r="IXG2" s="499" t="str">
        <f t="shared" si="349"/>
        <v/>
      </c>
      <c r="IXH2" s="499" t="str">
        <f t="shared" si="349"/>
        <v/>
      </c>
      <c r="IXI2" s="499" t="str">
        <f t="shared" si="349"/>
        <v/>
      </c>
      <c r="IXJ2" s="499" t="str">
        <f t="shared" si="349"/>
        <v/>
      </c>
      <c r="IXK2" s="499" t="str">
        <f t="shared" si="349"/>
        <v/>
      </c>
      <c r="IXL2" s="499" t="str">
        <f t="shared" si="349"/>
        <v/>
      </c>
      <c r="IXM2" s="499" t="str">
        <f t="shared" si="349"/>
        <v/>
      </c>
      <c r="IXN2" s="499" t="str">
        <f t="shared" si="349"/>
        <v/>
      </c>
      <c r="IXO2" s="499" t="str">
        <f t="shared" si="349"/>
        <v/>
      </c>
      <c r="IXP2" s="499" t="str">
        <f t="shared" si="349"/>
        <v/>
      </c>
      <c r="IXQ2" s="499" t="str">
        <f t="shared" si="349"/>
        <v/>
      </c>
      <c r="IXR2" s="499" t="str">
        <f t="shared" si="349"/>
        <v/>
      </c>
      <c r="IXS2" s="499" t="str">
        <f t="shared" si="349"/>
        <v/>
      </c>
      <c r="IXT2" s="499" t="str">
        <f t="shared" si="349"/>
        <v/>
      </c>
      <c r="IXU2" s="499" t="str">
        <f t="shared" si="349"/>
        <v/>
      </c>
      <c r="IXV2" s="499" t="str">
        <f t="shared" si="349"/>
        <v/>
      </c>
      <c r="IXW2" s="499" t="str">
        <f t="shared" si="349"/>
        <v/>
      </c>
      <c r="IXX2" s="499" t="str">
        <f t="shared" si="349"/>
        <v/>
      </c>
      <c r="IXY2" s="499" t="str">
        <f t="shared" si="349"/>
        <v/>
      </c>
      <c r="IXZ2" s="499" t="str">
        <f t="shared" si="349"/>
        <v/>
      </c>
      <c r="IYA2" s="499" t="str">
        <f t="shared" si="349"/>
        <v/>
      </c>
      <c r="IYB2" s="499" t="str">
        <f t="shared" si="349"/>
        <v/>
      </c>
      <c r="IYC2" s="499" t="str">
        <f t="shared" si="349"/>
        <v/>
      </c>
      <c r="IYD2" s="499" t="str">
        <f t="shared" si="349"/>
        <v/>
      </c>
      <c r="IYE2" s="499" t="str">
        <f t="shared" si="349"/>
        <v/>
      </c>
      <c r="IYF2" s="499" t="str">
        <f t="shared" si="349"/>
        <v/>
      </c>
      <c r="IYG2" s="499" t="str">
        <f t="shared" si="349"/>
        <v/>
      </c>
      <c r="IYH2" s="499" t="str">
        <f t="shared" si="349"/>
        <v/>
      </c>
      <c r="IYI2" s="499" t="str">
        <f t="shared" si="349"/>
        <v/>
      </c>
      <c r="IYJ2" s="499" t="str">
        <f t="shared" si="349"/>
        <v/>
      </c>
      <c r="IYK2" s="499" t="str">
        <f t="shared" si="349"/>
        <v/>
      </c>
      <c r="IYL2" s="499" t="str">
        <f t="shared" si="349"/>
        <v/>
      </c>
      <c r="IYM2" s="499" t="str">
        <f t="shared" si="349"/>
        <v/>
      </c>
      <c r="IYN2" s="499" t="str">
        <f t="shared" si="349"/>
        <v/>
      </c>
      <c r="IYO2" s="499" t="str">
        <f t="shared" si="349"/>
        <v/>
      </c>
      <c r="IYP2" s="499" t="str">
        <f t="shared" si="349"/>
        <v/>
      </c>
      <c r="IYQ2" s="499" t="str">
        <f t="shared" si="349"/>
        <v/>
      </c>
      <c r="IYR2" s="499" t="str">
        <f t="shared" si="349"/>
        <v/>
      </c>
      <c r="IYS2" s="499" t="str">
        <f t="shared" si="349"/>
        <v/>
      </c>
      <c r="IYT2" s="499" t="str">
        <f t="shared" si="349"/>
        <v/>
      </c>
      <c r="IYU2" s="499" t="str">
        <f t="shared" ref="IYU2:JBF2" si="350">IFERROR(IYU12/IYU13,
"")</f>
        <v/>
      </c>
      <c r="IYV2" s="499" t="str">
        <f t="shared" si="350"/>
        <v/>
      </c>
      <c r="IYW2" s="499" t="str">
        <f t="shared" si="350"/>
        <v/>
      </c>
      <c r="IYX2" s="499" t="str">
        <f t="shared" si="350"/>
        <v/>
      </c>
      <c r="IYY2" s="499" t="str">
        <f t="shared" si="350"/>
        <v/>
      </c>
      <c r="IYZ2" s="499" t="str">
        <f t="shared" si="350"/>
        <v/>
      </c>
      <c r="IZA2" s="499" t="str">
        <f t="shared" si="350"/>
        <v/>
      </c>
      <c r="IZB2" s="499" t="str">
        <f t="shared" si="350"/>
        <v/>
      </c>
      <c r="IZC2" s="499" t="str">
        <f t="shared" si="350"/>
        <v/>
      </c>
      <c r="IZD2" s="499" t="str">
        <f t="shared" si="350"/>
        <v/>
      </c>
      <c r="IZE2" s="499" t="str">
        <f t="shared" si="350"/>
        <v/>
      </c>
      <c r="IZF2" s="499" t="str">
        <f t="shared" si="350"/>
        <v/>
      </c>
      <c r="IZG2" s="499" t="str">
        <f t="shared" si="350"/>
        <v/>
      </c>
      <c r="IZH2" s="499" t="str">
        <f t="shared" si="350"/>
        <v/>
      </c>
      <c r="IZI2" s="499" t="str">
        <f t="shared" si="350"/>
        <v/>
      </c>
      <c r="IZJ2" s="499" t="str">
        <f t="shared" si="350"/>
        <v/>
      </c>
      <c r="IZK2" s="499" t="str">
        <f t="shared" si="350"/>
        <v/>
      </c>
      <c r="IZL2" s="499" t="str">
        <f t="shared" si="350"/>
        <v/>
      </c>
      <c r="IZM2" s="499" t="str">
        <f t="shared" si="350"/>
        <v/>
      </c>
      <c r="IZN2" s="499" t="str">
        <f t="shared" si="350"/>
        <v/>
      </c>
      <c r="IZO2" s="499" t="str">
        <f t="shared" si="350"/>
        <v/>
      </c>
      <c r="IZP2" s="499" t="str">
        <f t="shared" si="350"/>
        <v/>
      </c>
      <c r="IZQ2" s="499" t="str">
        <f t="shared" si="350"/>
        <v/>
      </c>
      <c r="IZR2" s="499" t="str">
        <f t="shared" si="350"/>
        <v/>
      </c>
      <c r="IZS2" s="499" t="str">
        <f t="shared" si="350"/>
        <v/>
      </c>
      <c r="IZT2" s="499" t="str">
        <f t="shared" si="350"/>
        <v/>
      </c>
      <c r="IZU2" s="499" t="str">
        <f t="shared" si="350"/>
        <v/>
      </c>
      <c r="IZV2" s="499" t="str">
        <f t="shared" si="350"/>
        <v/>
      </c>
      <c r="IZW2" s="499" t="str">
        <f t="shared" si="350"/>
        <v/>
      </c>
      <c r="IZX2" s="499" t="str">
        <f t="shared" si="350"/>
        <v/>
      </c>
      <c r="IZY2" s="499" t="str">
        <f t="shared" si="350"/>
        <v/>
      </c>
      <c r="IZZ2" s="499" t="str">
        <f t="shared" si="350"/>
        <v/>
      </c>
      <c r="JAA2" s="499" t="str">
        <f t="shared" si="350"/>
        <v/>
      </c>
      <c r="JAB2" s="499" t="str">
        <f t="shared" si="350"/>
        <v/>
      </c>
      <c r="JAC2" s="499" t="str">
        <f t="shared" si="350"/>
        <v/>
      </c>
      <c r="JAD2" s="499" t="str">
        <f t="shared" si="350"/>
        <v/>
      </c>
      <c r="JAE2" s="499" t="str">
        <f t="shared" si="350"/>
        <v/>
      </c>
      <c r="JAF2" s="499" t="str">
        <f t="shared" si="350"/>
        <v/>
      </c>
      <c r="JAG2" s="499" t="str">
        <f t="shared" si="350"/>
        <v/>
      </c>
      <c r="JAH2" s="499" t="str">
        <f t="shared" si="350"/>
        <v/>
      </c>
      <c r="JAI2" s="499" t="str">
        <f t="shared" si="350"/>
        <v/>
      </c>
      <c r="JAJ2" s="499" t="str">
        <f t="shared" si="350"/>
        <v/>
      </c>
      <c r="JAK2" s="499" t="str">
        <f t="shared" si="350"/>
        <v/>
      </c>
      <c r="JAL2" s="499" t="str">
        <f t="shared" si="350"/>
        <v/>
      </c>
      <c r="JAM2" s="499" t="str">
        <f t="shared" si="350"/>
        <v/>
      </c>
      <c r="JAN2" s="499" t="str">
        <f t="shared" si="350"/>
        <v/>
      </c>
      <c r="JAO2" s="499" t="str">
        <f t="shared" si="350"/>
        <v/>
      </c>
      <c r="JAP2" s="499" t="str">
        <f t="shared" si="350"/>
        <v/>
      </c>
      <c r="JAQ2" s="499" t="str">
        <f t="shared" si="350"/>
        <v/>
      </c>
      <c r="JAR2" s="499" t="str">
        <f t="shared" si="350"/>
        <v/>
      </c>
      <c r="JAS2" s="499" t="str">
        <f t="shared" si="350"/>
        <v/>
      </c>
      <c r="JAT2" s="499" t="str">
        <f t="shared" si="350"/>
        <v/>
      </c>
      <c r="JAU2" s="499" t="str">
        <f t="shared" si="350"/>
        <v/>
      </c>
      <c r="JAV2" s="499" t="str">
        <f t="shared" si="350"/>
        <v/>
      </c>
      <c r="JAW2" s="499" t="str">
        <f t="shared" si="350"/>
        <v/>
      </c>
      <c r="JAX2" s="499" t="str">
        <f t="shared" si="350"/>
        <v/>
      </c>
      <c r="JAY2" s="499" t="str">
        <f t="shared" si="350"/>
        <v/>
      </c>
      <c r="JAZ2" s="499" t="str">
        <f t="shared" si="350"/>
        <v/>
      </c>
      <c r="JBA2" s="499" t="str">
        <f t="shared" si="350"/>
        <v/>
      </c>
      <c r="JBB2" s="499" t="str">
        <f t="shared" si="350"/>
        <v/>
      </c>
      <c r="JBC2" s="499" t="str">
        <f t="shared" si="350"/>
        <v/>
      </c>
      <c r="JBD2" s="499" t="str">
        <f t="shared" si="350"/>
        <v/>
      </c>
      <c r="JBE2" s="499" t="str">
        <f t="shared" si="350"/>
        <v/>
      </c>
      <c r="JBF2" s="499" t="str">
        <f t="shared" si="350"/>
        <v/>
      </c>
      <c r="JBG2" s="499" t="str">
        <f t="shared" ref="JBG2:JDR2" si="351">IFERROR(JBG12/JBG13,
"")</f>
        <v/>
      </c>
      <c r="JBH2" s="499" t="str">
        <f t="shared" si="351"/>
        <v/>
      </c>
      <c r="JBI2" s="499" t="str">
        <f t="shared" si="351"/>
        <v/>
      </c>
      <c r="JBJ2" s="499" t="str">
        <f t="shared" si="351"/>
        <v/>
      </c>
      <c r="JBK2" s="499" t="str">
        <f t="shared" si="351"/>
        <v/>
      </c>
      <c r="JBL2" s="499" t="str">
        <f t="shared" si="351"/>
        <v/>
      </c>
      <c r="JBM2" s="499" t="str">
        <f t="shared" si="351"/>
        <v/>
      </c>
      <c r="JBN2" s="499" t="str">
        <f t="shared" si="351"/>
        <v/>
      </c>
      <c r="JBO2" s="499" t="str">
        <f t="shared" si="351"/>
        <v/>
      </c>
      <c r="JBP2" s="499" t="str">
        <f t="shared" si="351"/>
        <v/>
      </c>
      <c r="JBQ2" s="499" t="str">
        <f t="shared" si="351"/>
        <v/>
      </c>
      <c r="JBR2" s="499" t="str">
        <f t="shared" si="351"/>
        <v/>
      </c>
      <c r="JBS2" s="499" t="str">
        <f t="shared" si="351"/>
        <v/>
      </c>
      <c r="JBT2" s="499" t="str">
        <f t="shared" si="351"/>
        <v/>
      </c>
      <c r="JBU2" s="499" t="str">
        <f t="shared" si="351"/>
        <v/>
      </c>
      <c r="JBV2" s="499" t="str">
        <f t="shared" si="351"/>
        <v/>
      </c>
      <c r="JBW2" s="499" t="str">
        <f t="shared" si="351"/>
        <v/>
      </c>
      <c r="JBX2" s="499" t="str">
        <f t="shared" si="351"/>
        <v/>
      </c>
      <c r="JBY2" s="499" t="str">
        <f t="shared" si="351"/>
        <v/>
      </c>
      <c r="JBZ2" s="499" t="str">
        <f t="shared" si="351"/>
        <v/>
      </c>
      <c r="JCA2" s="499" t="str">
        <f t="shared" si="351"/>
        <v/>
      </c>
      <c r="JCB2" s="499" t="str">
        <f t="shared" si="351"/>
        <v/>
      </c>
      <c r="JCC2" s="499" t="str">
        <f t="shared" si="351"/>
        <v/>
      </c>
      <c r="JCD2" s="499" t="str">
        <f t="shared" si="351"/>
        <v/>
      </c>
      <c r="JCE2" s="499" t="str">
        <f t="shared" si="351"/>
        <v/>
      </c>
      <c r="JCF2" s="499" t="str">
        <f t="shared" si="351"/>
        <v/>
      </c>
      <c r="JCG2" s="499" t="str">
        <f t="shared" si="351"/>
        <v/>
      </c>
      <c r="JCH2" s="499" t="str">
        <f t="shared" si="351"/>
        <v/>
      </c>
      <c r="JCI2" s="499" t="str">
        <f t="shared" si="351"/>
        <v/>
      </c>
      <c r="JCJ2" s="499" t="str">
        <f t="shared" si="351"/>
        <v/>
      </c>
      <c r="JCK2" s="499" t="str">
        <f t="shared" si="351"/>
        <v/>
      </c>
      <c r="JCL2" s="499" t="str">
        <f t="shared" si="351"/>
        <v/>
      </c>
      <c r="JCM2" s="499" t="str">
        <f t="shared" si="351"/>
        <v/>
      </c>
      <c r="JCN2" s="499" t="str">
        <f t="shared" si="351"/>
        <v/>
      </c>
      <c r="JCO2" s="499" t="str">
        <f t="shared" si="351"/>
        <v/>
      </c>
      <c r="JCP2" s="499" t="str">
        <f t="shared" si="351"/>
        <v/>
      </c>
      <c r="JCQ2" s="499" t="str">
        <f t="shared" si="351"/>
        <v/>
      </c>
      <c r="JCR2" s="499" t="str">
        <f t="shared" si="351"/>
        <v/>
      </c>
      <c r="JCS2" s="499" t="str">
        <f t="shared" si="351"/>
        <v/>
      </c>
      <c r="JCT2" s="499" t="str">
        <f t="shared" si="351"/>
        <v/>
      </c>
      <c r="JCU2" s="499" t="str">
        <f t="shared" si="351"/>
        <v/>
      </c>
      <c r="JCV2" s="499" t="str">
        <f t="shared" si="351"/>
        <v/>
      </c>
      <c r="JCW2" s="499" t="str">
        <f t="shared" si="351"/>
        <v/>
      </c>
      <c r="JCX2" s="499" t="str">
        <f t="shared" si="351"/>
        <v/>
      </c>
      <c r="JCY2" s="499" t="str">
        <f t="shared" si="351"/>
        <v/>
      </c>
      <c r="JCZ2" s="499" t="str">
        <f t="shared" si="351"/>
        <v/>
      </c>
      <c r="JDA2" s="499" t="str">
        <f t="shared" si="351"/>
        <v/>
      </c>
      <c r="JDB2" s="499" t="str">
        <f t="shared" si="351"/>
        <v/>
      </c>
      <c r="JDC2" s="499" t="str">
        <f t="shared" si="351"/>
        <v/>
      </c>
      <c r="JDD2" s="499" t="str">
        <f t="shared" si="351"/>
        <v/>
      </c>
      <c r="JDE2" s="499" t="str">
        <f t="shared" si="351"/>
        <v/>
      </c>
      <c r="JDF2" s="499" t="str">
        <f t="shared" si="351"/>
        <v/>
      </c>
      <c r="JDG2" s="499" t="str">
        <f t="shared" si="351"/>
        <v/>
      </c>
      <c r="JDH2" s="499" t="str">
        <f t="shared" si="351"/>
        <v/>
      </c>
      <c r="JDI2" s="499" t="str">
        <f t="shared" si="351"/>
        <v/>
      </c>
      <c r="JDJ2" s="499" t="str">
        <f t="shared" si="351"/>
        <v/>
      </c>
      <c r="JDK2" s="499" t="str">
        <f t="shared" si="351"/>
        <v/>
      </c>
      <c r="JDL2" s="499" t="str">
        <f t="shared" si="351"/>
        <v/>
      </c>
      <c r="JDM2" s="499" t="str">
        <f t="shared" si="351"/>
        <v/>
      </c>
      <c r="JDN2" s="499" t="str">
        <f t="shared" si="351"/>
        <v/>
      </c>
      <c r="JDO2" s="499" t="str">
        <f t="shared" si="351"/>
        <v/>
      </c>
      <c r="JDP2" s="499" t="str">
        <f t="shared" si="351"/>
        <v/>
      </c>
      <c r="JDQ2" s="499" t="str">
        <f t="shared" si="351"/>
        <v/>
      </c>
      <c r="JDR2" s="499" t="str">
        <f t="shared" si="351"/>
        <v/>
      </c>
      <c r="JDS2" s="499" t="str">
        <f t="shared" ref="JDS2:JGD2" si="352">IFERROR(JDS12/JDS13,
"")</f>
        <v/>
      </c>
      <c r="JDT2" s="499" t="str">
        <f t="shared" si="352"/>
        <v/>
      </c>
      <c r="JDU2" s="499" t="str">
        <f t="shared" si="352"/>
        <v/>
      </c>
      <c r="JDV2" s="499" t="str">
        <f t="shared" si="352"/>
        <v/>
      </c>
      <c r="JDW2" s="499" t="str">
        <f t="shared" si="352"/>
        <v/>
      </c>
      <c r="JDX2" s="499" t="str">
        <f t="shared" si="352"/>
        <v/>
      </c>
      <c r="JDY2" s="499" t="str">
        <f t="shared" si="352"/>
        <v/>
      </c>
      <c r="JDZ2" s="499" t="str">
        <f t="shared" si="352"/>
        <v/>
      </c>
      <c r="JEA2" s="499" t="str">
        <f t="shared" si="352"/>
        <v/>
      </c>
      <c r="JEB2" s="499" t="str">
        <f t="shared" si="352"/>
        <v/>
      </c>
      <c r="JEC2" s="499" t="str">
        <f t="shared" si="352"/>
        <v/>
      </c>
      <c r="JED2" s="499" t="str">
        <f t="shared" si="352"/>
        <v/>
      </c>
      <c r="JEE2" s="499" t="str">
        <f t="shared" si="352"/>
        <v/>
      </c>
      <c r="JEF2" s="499" t="str">
        <f t="shared" si="352"/>
        <v/>
      </c>
      <c r="JEG2" s="499" t="str">
        <f t="shared" si="352"/>
        <v/>
      </c>
      <c r="JEH2" s="499" t="str">
        <f t="shared" si="352"/>
        <v/>
      </c>
      <c r="JEI2" s="499" t="str">
        <f t="shared" si="352"/>
        <v/>
      </c>
      <c r="JEJ2" s="499" t="str">
        <f t="shared" si="352"/>
        <v/>
      </c>
      <c r="JEK2" s="499" t="str">
        <f t="shared" si="352"/>
        <v/>
      </c>
      <c r="JEL2" s="499" t="str">
        <f t="shared" si="352"/>
        <v/>
      </c>
      <c r="JEM2" s="499" t="str">
        <f t="shared" si="352"/>
        <v/>
      </c>
      <c r="JEN2" s="499" t="str">
        <f t="shared" si="352"/>
        <v/>
      </c>
      <c r="JEO2" s="499" t="str">
        <f t="shared" si="352"/>
        <v/>
      </c>
      <c r="JEP2" s="499" t="str">
        <f t="shared" si="352"/>
        <v/>
      </c>
      <c r="JEQ2" s="499" t="str">
        <f t="shared" si="352"/>
        <v/>
      </c>
      <c r="JER2" s="499" t="str">
        <f t="shared" si="352"/>
        <v/>
      </c>
      <c r="JES2" s="499" t="str">
        <f t="shared" si="352"/>
        <v/>
      </c>
      <c r="JET2" s="499" t="str">
        <f t="shared" si="352"/>
        <v/>
      </c>
      <c r="JEU2" s="499" t="str">
        <f t="shared" si="352"/>
        <v/>
      </c>
      <c r="JEV2" s="499" t="str">
        <f t="shared" si="352"/>
        <v/>
      </c>
      <c r="JEW2" s="499" t="str">
        <f t="shared" si="352"/>
        <v/>
      </c>
      <c r="JEX2" s="499" t="str">
        <f t="shared" si="352"/>
        <v/>
      </c>
      <c r="JEY2" s="499" t="str">
        <f t="shared" si="352"/>
        <v/>
      </c>
      <c r="JEZ2" s="499" t="str">
        <f t="shared" si="352"/>
        <v/>
      </c>
      <c r="JFA2" s="499" t="str">
        <f t="shared" si="352"/>
        <v/>
      </c>
      <c r="JFB2" s="499" t="str">
        <f t="shared" si="352"/>
        <v/>
      </c>
      <c r="JFC2" s="499" t="str">
        <f t="shared" si="352"/>
        <v/>
      </c>
      <c r="JFD2" s="499" t="str">
        <f t="shared" si="352"/>
        <v/>
      </c>
      <c r="JFE2" s="499" t="str">
        <f t="shared" si="352"/>
        <v/>
      </c>
      <c r="JFF2" s="499" t="str">
        <f t="shared" si="352"/>
        <v/>
      </c>
      <c r="JFG2" s="499" t="str">
        <f t="shared" si="352"/>
        <v/>
      </c>
      <c r="JFH2" s="499" t="str">
        <f t="shared" si="352"/>
        <v/>
      </c>
      <c r="JFI2" s="499" t="str">
        <f t="shared" si="352"/>
        <v/>
      </c>
      <c r="JFJ2" s="499" t="str">
        <f t="shared" si="352"/>
        <v/>
      </c>
      <c r="JFK2" s="499" t="str">
        <f t="shared" si="352"/>
        <v/>
      </c>
      <c r="JFL2" s="499" t="str">
        <f t="shared" si="352"/>
        <v/>
      </c>
      <c r="JFM2" s="499" t="str">
        <f t="shared" si="352"/>
        <v/>
      </c>
      <c r="JFN2" s="499" t="str">
        <f t="shared" si="352"/>
        <v/>
      </c>
      <c r="JFO2" s="499" t="str">
        <f t="shared" si="352"/>
        <v/>
      </c>
      <c r="JFP2" s="499" t="str">
        <f t="shared" si="352"/>
        <v/>
      </c>
      <c r="JFQ2" s="499" t="str">
        <f t="shared" si="352"/>
        <v/>
      </c>
      <c r="JFR2" s="499" t="str">
        <f t="shared" si="352"/>
        <v/>
      </c>
      <c r="JFS2" s="499" t="str">
        <f t="shared" si="352"/>
        <v/>
      </c>
      <c r="JFT2" s="499" t="str">
        <f t="shared" si="352"/>
        <v/>
      </c>
      <c r="JFU2" s="499" t="str">
        <f t="shared" si="352"/>
        <v/>
      </c>
      <c r="JFV2" s="499" t="str">
        <f t="shared" si="352"/>
        <v/>
      </c>
      <c r="JFW2" s="499" t="str">
        <f t="shared" si="352"/>
        <v/>
      </c>
      <c r="JFX2" s="499" t="str">
        <f t="shared" si="352"/>
        <v/>
      </c>
      <c r="JFY2" s="499" t="str">
        <f t="shared" si="352"/>
        <v/>
      </c>
      <c r="JFZ2" s="499" t="str">
        <f t="shared" si="352"/>
        <v/>
      </c>
      <c r="JGA2" s="499" t="str">
        <f t="shared" si="352"/>
        <v/>
      </c>
      <c r="JGB2" s="499" t="str">
        <f t="shared" si="352"/>
        <v/>
      </c>
      <c r="JGC2" s="499" t="str">
        <f t="shared" si="352"/>
        <v/>
      </c>
      <c r="JGD2" s="499" t="str">
        <f t="shared" si="352"/>
        <v/>
      </c>
      <c r="JGE2" s="499" t="str">
        <f t="shared" ref="JGE2:JIP2" si="353">IFERROR(JGE12/JGE13,
"")</f>
        <v/>
      </c>
      <c r="JGF2" s="499" t="str">
        <f t="shared" si="353"/>
        <v/>
      </c>
      <c r="JGG2" s="499" t="str">
        <f t="shared" si="353"/>
        <v/>
      </c>
      <c r="JGH2" s="499" t="str">
        <f t="shared" si="353"/>
        <v/>
      </c>
      <c r="JGI2" s="499" t="str">
        <f t="shared" si="353"/>
        <v/>
      </c>
      <c r="JGJ2" s="499" t="str">
        <f t="shared" si="353"/>
        <v/>
      </c>
      <c r="JGK2" s="499" t="str">
        <f t="shared" si="353"/>
        <v/>
      </c>
      <c r="JGL2" s="499" t="str">
        <f t="shared" si="353"/>
        <v/>
      </c>
      <c r="JGM2" s="499" t="str">
        <f t="shared" si="353"/>
        <v/>
      </c>
      <c r="JGN2" s="499" t="str">
        <f t="shared" si="353"/>
        <v/>
      </c>
      <c r="JGO2" s="499" t="str">
        <f t="shared" si="353"/>
        <v/>
      </c>
      <c r="JGP2" s="499" t="str">
        <f t="shared" si="353"/>
        <v/>
      </c>
      <c r="JGQ2" s="499" t="str">
        <f t="shared" si="353"/>
        <v/>
      </c>
      <c r="JGR2" s="499" t="str">
        <f t="shared" si="353"/>
        <v/>
      </c>
      <c r="JGS2" s="499" t="str">
        <f t="shared" si="353"/>
        <v/>
      </c>
      <c r="JGT2" s="499" t="str">
        <f t="shared" si="353"/>
        <v/>
      </c>
      <c r="JGU2" s="499" t="str">
        <f t="shared" si="353"/>
        <v/>
      </c>
      <c r="JGV2" s="499" t="str">
        <f t="shared" si="353"/>
        <v/>
      </c>
      <c r="JGW2" s="499" t="str">
        <f t="shared" si="353"/>
        <v/>
      </c>
      <c r="JGX2" s="499" t="str">
        <f t="shared" si="353"/>
        <v/>
      </c>
      <c r="JGY2" s="499" t="str">
        <f t="shared" si="353"/>
        <v/>
      </c>
      <c r="JGZ2" s="499" t="str">
        <f t="shared" si="353"/>
        <v/>
      </c>
      <c r="JHA2" s="499" t="str">
        <f t="shared" si="353"/>
        <v/>
      </c>
      <c r="JHB2" s="499" t="str">
        <f t="shared" si="353"/>
        <v/>
      </c>
      <c r="JHC2" s="499" t="str">
        <f t="shared" si="353"/>
        <v/>
      </c>
      <c r="JHD2" s="499" t="str">
        <f t="shared" si="353"/>
        <v/>
      </c>
      <c r="JHE2" s="499" t="str">
        <f t="shared" si="353"/>
        <v/>
      </c>
      <c r="JHF2" s="499" t="str">
        <f t="shared" si="353"/>
        <v/>
      </c>
      <c r="JHG2" s="499" t="str">
        <f t="shared" si="353"/>
        <v/>
      </c>
      <c r="JHH2" s="499" t="str">
        <f t="shared" si="353"/>
        <v/>
      </c>
      <c r="JHI2" s="499" t="str">
        <f t="shared" si="353"/>
        <v/>
      </c>
      <c r="JHJ2" s="499" t="str">
        <f t="shared" si="353"/>
        <v/>
      </c>
      <c r="JHK2" s="499" t="str">
        <f t="shared" si="353"/>
        <v/>
      </c>
      <c r="JHL2" s="499" t="str">
        <f t="shared" si="353"/>
        <v/>
      </c>
      <c r="JHM2" s="499" t="str">
        <f t="shared" si="353"/>
        <v/>
      </c>
      <c r="JHN2" s="499" t="str">
        <f t="shared" si="353"/>
        <v/>
      </c>
      <c r="JHO2" s="499" t="str">
        <f t="shared" si="353"/>
        <v/>
      </c>
      <c r="JHP2" s="499" t="str">
        <f t="shared" si="353"/>
        <v/>
      </c>
      <c r="JHQ2" s="499" t="str">
        <f t="shared" si="353"/>
        <v/>
      </c>
      <c r="JHR2" s="499" t="str">
        <f t="shared" si="353"/>
        <v/>
      </c>
      <c r="JHS2" s="499" t="str">
        <f t="shared" si="353"/>
        <v/>
      </c>
      <c r="JHT2" s="499" t="str">
        <f t="shared" si="353"/>
        <v/>
      </c>
      <c r="JHU2" s="499" t="str">
        <f t="shared" si="353"/>
        <v/>
      </c>
      <c r="JHV2" s="499" t="str">
        <f t="shared" si="353"/>
        <v/>
      </c>
      <c r="JHW2" s="499" t="str">
        <f t="shared" si="353"/>
        <v/>
      </c>
      <c r="JHX2" s="499" t="str">
        <f t="shared" si="353"/>
        <v/>
      </c>
      <c r="JHY2" s="499" t="str">
        <f t="shared" si="353"/>
        <v/>
      </c>
      <c r="JHZ2" s="499" t="str">
        <f t="shared" si="353"/>
        <v/>
      </c>
      <c r="JIA2" s="499" t="str">
        <f t="shared" si="353"/>
        <v/>
      </c>
      <c r="JIB2" s="499" t="str">
        <f t="shared" si="353"/>
        <v/>
      </c>
      <c r="JIC2" s="499" t="str">
        <f t="shared" si="353"/>
        <v/>
      </c>
      <c r="JID2" s="499" t="str">
        <f t="shared" si="353"/>
        <v/>
      </c>
      <c r="JIE2" s="499" t="str">
        <f t="shared" si="353"/>
        <v/>
      </c>
      <c r="JIF2" s="499" t="str">
        <f t="shared" si="353"/>
        <v/>
      </c>
      <c r="JIG2" s="499" t="str">
        <f t="shared" si="353"/>
        <v/>
      </c>
      <c r="JIH2" s="499" t="str">
        <f t="shared" si="353"/>
        <v/>
      </c>
      <c r="JII2" s="499" t="str">
        <f t="shared" si="353"/>
        <v/>
      </c>
      <c r="JIJ2" s="499" t="str">
        <f t="shared" si="353"/>
        <v/>
      </c>
      <c r="JIK2" s="499" t="str">
        <f t="shared" si="353"/>
        <v/>
      </c>
      <c r="JIL2" s="499" t="str">
        <f t="shared" si="353"/>
        <v/>
      </c>
      <c r="JIM2" s="499" t="str">
        <f t="shared" si="353"/>
        <v/>
      </c>
      <c r="JIN2" s="499" t="str">
        <f t="shared" si="353"/>
        <v/>
      </c>
      <c r="JIO2" s="499" t="str">
        <f t="shared" si="353"/>
        <v/>
      </c>
      <c r="JIP2" s="499" t="str">
        <f t="shared" si="353"/>
        <v/>
      </c>
      <c r="JIQ2" s="499" t="str">
        <f t="shared" ref="JIQ2:JLB2" si="354">IFERROR(JIQ12/JIQ13,
"")</f>
        <v/>
      </c>
      <c r="JIR2" s="499" t="str">
        <f t="shared" si="354"/>
        <v/>
      </c>
      <c r="JIS2" s="499" t="str">
        <f t="shared" si="354"/>
        <v/>
      </c>
      <c r="JIT2" s="499" t="str">
        <f t="shared" si="354"/>
        <v/>
      </c>
      <c r="JIU2" s="499" t="str">
        <f t="shared" si="354"/>
        <v/>
      </c>
      <c r="JIV2" s="499" t="str">
        <f t="shared" si="354"/>
        <v/>
      </c>
      <c r="JIW2" s="499" t="str">
        <f t="shared" si="354"/>
        <v/>
      </c>
      <c r="JIX2" s="499" t="str">
        <f t="shared" si="354"/>
        <v/>
      </c>
      <c r="JIY2" s="499" t="str">
        <f t="shared" si="354"/>
        <v/>
      </c>
      <c r="JIZ2" s="499" t="str">
        <f t="shared" si="354"/>
        <v/>
      </c>
      <c r="JJA2" s="499" t="str">
        <f t="shared" si="354"/>
        <v/>
      </c>
      <c r="JJB2" s="499" t="str">
        <f t="shared" si="354"/>
        <v/>
      </c>
      <c r="JJC2" s="499" t="str">
        <f t="shared" si="354"/>
        <v/>
      </c>
      <c r="JJD2" s="499" t="str">
        <f t="shared" si="354"/>
        <v/>
      </c>
      <c r="JJE2" s="499" t="str">
        <f t="shared" si="354"/>
        <v/>
      </c>
      <c r="JJF2" s="499" t="str">
        <f t="shared" si="354"/>
        <v/>
      </c>
      <c r="JJG2" s="499" t="str">
        <f t="shared" si="354"/>
        <v/>
      </c>
      <c r="JJH2" s="499" t="str">
        <f t="shared" si="354"/>
        <v/>
      </c>
      <c r="JJI2" s="499" t="str">
        <f t="shared" si="354"/>
        <v/>
      </c>
      <c r="JJJ2" s="499" t="str">
        <f t="shared" si="354"/>
        <v/>
      </c>
      <c r="JJK2" s="499" t="str">
        <f t="shared" si="354"/>
        <v/>
      </c>
      <c r="JJL2" s="499" t="str">
        <f t="shared" si="354"/>
        <v/>
      </c>
      <c r="JJM2" s="499" t="str">
        <f t="shared" si="354"/>
        <v/>
      </c>
      <c r="JJN2" s="499" t="str">
        <f t="shared" si="354"/>
        <v/>
      </c>
      <c r="JJO2" s="499" t="str">
        <f t="shared" si="354"/>
        <v/>
      </c>
      <c r="JJP2" s="499" t="str">
        <f t="shared" si="354"/>
        <v/>
      </c>
      <c r="JJQ2" s="499" t="str">
        <f t="shared" si="354"/>
        <v/>
      </c>
      <c r="JJR2" s="499" t="str">
        <f t="shared" si="354"/>
        <v/>
      </c>
      <c r="JJS2" s="499" t="str">
        <f t="shared" si="354"/>
        <v/>
      </c>
      <c r="JJT2" s="499" t="str">
        <f t="shared" si="354"/>
        <v/>
      </c>
      <c r="JJU2" s="499" t="str">
        <f t="shared" si="354"/>
        <v/>
      </c>
      <c r="JJV2" s="499" t="str">
        <f t="shared" si="354"/>
        <v/>
      </c>
      <c r="JJW2" s="499" t="str">
        <f t="shared" si="354"/>
        <v/>
      </c>
      <c r="JJX2" s="499" t="str">
        <f t="shared" si="354"/>
        <v/>
      </c>
      <c r="JJY2" s="499" t="str">
        <f t="shared" si="354"/>
        <v/>
      </c>
      <c r="JJZ2" s="499" t="str">
        <f t="shared" si="354"/>
        <v/>
      </c>
      <c r="JKA2" s="499" t="str">
        <f t="shared" si="354"/>
        <v/>
      </c>
      <c r="JKB2" s="499" t="str">
        <f t="shared" si="354"/>
        <v/>
      </c>
      <c r="JKC2" s="499" t="str">
        <f t="shared" si="354"/>
        <v/>
      </c>
      <c r="JKD2" s="499" t="str">
        <f t="shared" si="354"/>
        <v/>
      </c>
      <c r="JKE2" s="499" t="str">
        <f t="shared" si="354"/>
        <v/>
      </c>
      <c r="JKF2" s="499" t="str">
        <f t="shared" si="354"/>
        <v/>
      </c>
      <c r="JKG2" s="499" t="str">
        <f t="shared" si="354"/>
        <v/>
      </c>
      <c r="JKH2" s="499" t="str">
        <f t="shared" si="354"/>
        <v/>
      </c>
      <c r="JKI2" s="499" t="str">
        <f t="shared" si="354"/>
        <v/>
      </c>
      <c r="JKJ2" s="499" t="str">
        <f t="shared" si="354"/>
        <v/>
      </c>
      <c r="JKK2" s="499" t="str">
        <f t="shared" si="354"/>
        <v/>
      </c>
      <c r="JKL2" s="499" t="str">
        <f t="shared" si="354"/>
        <v/>
      </c>
      <c r="JKM2" s="499" t="str">
        <f t="shared" si="354"/>
        <v/>
      </c>
      <c r="JKN2" s="499" t="str">
        <f t="shared" si="354"/>
        <v/>
      </c>
      <c r="JKO2" s="499" t="str">
        <f t="shared" si="354"/>
        <v/>
      </c>
      <c r="JKP2" s="499" t="str">
        <f t="shared" si="354"/>
        <v/>
      </c>
      <c r="JKQ2" s="499" t="str">
        <f t="shared" si="354"/>
        <v/>
      </c>
      <c r="JKR2" s="499" t="str">
        <f t="shared" si="354"/>
        <v/>
      </c>
      <c r="JKS2" s="499" t="str">
        <f t="shared" si="354"/>
        <v/>
      </c>
      <c r="JKT2" s="499" t="str">
        <f t="shared" si="354"/>
        <v/>
      </c>
      <c r="JKU2" s="499" t="str">
        <f t="shared" si="354"/>
        <v/>
      </c>
      <c r="JKV2" s="499" t="str">
        <f t="shared" si="354"/>
        <v/>
      </c>
      <c r="JKW2" s="499" t="str">
        <f t="shared" si="354"/>
        <v/>
      </c>
      <c r="JKX2" s="499" t="str">
        <f t="shared" si="354"/>
        <v/>
      </c>
      <c r="JKY2" s="499" t="str">
        <f t="shared" si="354"/>
        <v/>
      </c>
      <c r="JKZ2" s="499" t="str">
        <f t="shared" si="354"/>
        <v/>
      </c>
      <c r="JLA2" s="499" t="str">
        <f t="shared" si="354"/>
        <v/>
      </c>
      <c r="JLB2" s="499" t="str">
        <f t="shared" si="354"/>
        <v/>
      </c>
      <c r="JLC2" s="499" t="str">
        <f t="shared" ref="JLC2:JNN2" si="355">IFERROR(JLC12/JLC13,
"")</f>
        <v/>
      </c>
      <c r="JLD2" s="499" t="str">
        <f t="shared" si="355"/>
        <v/>
      </c>
      <c r="JLE2" s="499" t="str">
        <f t="shared" si="355"/>
        <v/>
      </c>
      <c r="JLF2" s="499" t="str">
        <f t="shared" si="355"/>
        <v/>
      </c>
      <c r="JLG2" s="499" t="str">
        <f t="shared" si="355"/>
        <v/>
      </c>
      <c r="JLH2" s="499" t="str">
        <f t="shared" si="355"/>
        <v/>
      </c>
      <c r="JLI2" s="499" t="str">
        <f t="shared" si="355"/>
        <v/>
      </c>
      <c r="JLJ2" s="499" t="str">
        <f t="shared" si="355"/>
        <v/>
      </c>
      <c r="JLK2" s="499" t="str">
        <f t="shared" si="355"/>
        <v/>
      </c>
      <c r="JLL2" s="499" t="str">
        <f t="shared" si="355"/>
        <v/>
      </c>
      <c r="JLM2" s="499" t="str">
        <f t="shared" si="355"/>
        <v/>
      </c>
      <c r="JLN2" s="499" t="str">
        <f t="shared" si="355"/>
        <v/>
      </c>
      <c r="JLO2" s="499" t="str">
        <f t="shared" si="355"/>
        <v/>
      </c>
      <c r="JLP2" s="499" t="str">
        <f t="shared" si="355"/>
        <v/>
      </c>
      <c r="JLQ2" s="499" t="str">
        <f t="shared" si="355"/>
        <v/>
      </c>
      <c r="JLR2" s="499" t="str">
        <f t="shared" si="355"/>
        <v/>
      </c>
      <c r="JLS2" s="499" t="str">
        <f t="shared" si="355"/>
        <v/>
      </c>
      <c r="JLT2" s="499" t="str">
        <f t="shared" si="355"/>
        <v/>
      </c>
      <c r="JLU2" s="499" t="str">
        <f t="shared" si="355"/>
        <v/>
      </c>
      <c r="JLV2" s="499" t="str">
        <f t="shared" si="355"/>
        <v/>
      </c>
      <c r="JLW2" s="499" t="str">
        <f t="shared" si="355"/>
        <v/>
      </c>
      <c r="JLX2" s="499" t="str">
        <f t="shared" si="355"/>
        <v/>
      </c>
      <c r="JLY2" s="499" t="str">
        <f t="shared" si="355"/>
        <v/>
      </c>
      <c r="JLZ2" s="499" t="str">
        <f t="shared" si="355"/>
        <v/>
      </c>
      <c r="JMA2" s="499" t="str">
        <f t="shared" si="355"/>
        <v/>
      </c>
      <c r="JMB2" s="499" t="str">
        <f t="shared" si="355"/>
        <v/>
      </c>
      <c r="JMC2" s="499" t="str">
        <f t="shared" si="355"/>
        <v/>
      </c>
      <c r="JMD2" s="499" t="str">
        <f t="shared" si="355"/>
        <v/>
      </c>
      <c r="JME2" s="499" t="str">
        <f t="shared" si="355"/>
        <v/>
      </c>
      <c r="JMF2" s="499" t="str">
        <f t="shared" si="355"/>
        <v/>
      </c>
      <c r="JMG2" s="499" t="str">
        <f t="shared" si="355"/>
        <v/>
      </c>
      <c r="JMH2" s="499" t="str">
        <f t="shared" si="355"/>
        <v/>
      </c>
      <c r="JMI2" s="499" t="str">
        <f t="shared" si="355"/>
        <v/>
      </c>
      <c r="JMJ2" s="499" t="str">
        <f t="shared" si="355"/>
        <v/>
      </c>
      <c r="JMK2" s="499" t="str">
        <f t="shared" si="355"/>
        <v/>
      </c>
      <c r="JML2" s="499" t="str">
        <f t="shared" si="355"/>
        <v/>
      </c>
      <c r="JMM2" s="499" t="str">
        <f t="shared" si="355"/>
        <v/>
      </c>
      <c r="JMN2" s="499" t="str">
        <f t="shared" si="355"/>
        <v/>
      </c>
      <c r="JMO2" s="499" t="str">
        <f t="shared" si="355"/>
        <v/>
      </c>
      <c r="JMP2" s="499" t="str">
        <f t="shared" si="355"/>
        <v/>
      </c>
      <c r="JMQ2" s="499" t="str">
        <f t="shared" si="355"/>
        <v/>
      </c>
      <c r="JMR2" s="499" t="str">
        <f t="shared" si="355"/>
        <v/>
      </c>
      <c r="JMS2" s="499" t="str">
        <f t="shared" si="355"/>
        <v/>
      </c>
      <c r="JMT2" s="499" t="str">
        <f t="shared" si="355"/>
        <v/>
      </c>
      <c r="JMU2" s="499" t="str">
        <f t="shared" si="355"/>
        <v/>
      </c>
      <c r="JMV2" s="499" t="str">
        <f t="shared" si="355"/>
        <v/>
      </c>
      <c r="JMW2" s="499" t="str">
        <f t="shared" si="355"/>
        <v/>
      </c>
      <c r="JMX2" s="499" t="str">
        <f t="shared" si="355"/>
        <v/>
      </c>
      <c r="JMY2" s="499" t="str">
        <f t="shared" si="355"/>
        <v/>
      </c>
      <c r="JMZ2" s="499" t="str">
        <f t="shared" si="355"/>
        <v/>
      </c>
      <c r="JNA2" s="499" t="str">
        <f t="shared" si="355"/>
        <v/>
      </c>
      <c r="JNB2" s="499" t="str">
        <f t="shared" si="355"/>
        <v/>
      </c>
      <c r="JNC2" s="499" t="str">
        <f t="shared" si="355"/>
        <v/>
      </c>
      <c r="JND2" s="499" t="str">
        <f t="shared" si="355"/>
        <v/>
      </c>
      <c r="JNE2" s="499" t="str">
        <f t="shared" si="355"/>
        <v/>
      </c>
      <c r="JNF2" s="499" t="str">
        <f t="shared" si="355"/>
        <v/>
      </c>
      <c r="JNG2" s="499" t="str">
        <f t="shared" si="355"/>
        <v/>
      </c>
      <c r="JNH2" s="499" t="str">
        <f t="shared" si="355"/>
        <v/>
      </c>
      <c r="JNI2" s="499" t="str">
        <f t="shared" si="355"/>
        <v/>
      </c>
      <c r="JNJ2" s="499" t="str">
        <f t="shared" si="355"/>
        <v/>
      </c>
      <c r="JNK2" s="499" t="str">
        <f t="shared" si="355"/>
        <v/>
      </c>
      <c r="JNL2" s="499" t="str">
        <f t="shared" si="355"/>
        <v/>
      </c>
      <c r="JNM2" s="499" t="str">
        <f t="shared" si="355"/>
        <v/>
      </c>
      <c r="JNN2" s="499" t="str">
        <f t="shared" si="355"/>
        <v/>
      </c>
      <c r="JNO2" s="499" t="str">
        <f t="shared" ref="JNO2:JPZ2" si="356">IFERROR(JNO12/JNO13,
"")</f>
        <v/>
      </c>
      <c r="JNP2" s="499" t="str">
        <f t="shared" si="356"/>
        <v/>
      </c>
      <c r="JNQ2" s="499" t="str">
        <f t="shared" si="356"/>
        <v/>
      </c>
      <c r="JNR2" s="499" t="str">
        <f t="shared" si="356"/>
        <v/>
      </c>
      <c r="JNS2" s="499" t="str">
        <f t="shared" si="356"/>
        <v/>
      </c>
      <c r="JNT2" s="499" t="str">
        <f t="shared" si="356"/>
        <v/>
      </c>
      <c r="JNU2" s="499" t="str">
        <f t="shared" si="356"/>
        <v/>
      </c>
      <c r="JNV2" s="499" t="str">
        <f t="shared" si="356"/>
        <v/>
      </c>
      <c r="JNW2" s="499" t="str">
        <f t="shared" si="356"/>
        <v/>
      </c>
      <c r="JNX2" s="499" t="str">
        <f t="shared" si="356"/>
        <v/>
      </c>
      <c r="JNY2" s="499" t="str">
        <f t="shared" si="356"/>
        <v/>
      </c>
      <c r="JNZ2" s="499" t="str">
        <f t="shared" si="356"/>
        <v/>
      </c>
      <c r="JOA2" s="499" t="str">
        <f t="shared" si="356"/>
        <v/>
      </c>
      <c r="JOB2" s="499" t="str">
        <f t="shared" si="356"/>
        <v/>
      </c>
      <c r="JOC2" s="499" t="str">
        <f t="shared" si="356"/>
        <v/>
      </c>
      <c r="JOD2" s="499" t="str">
        <f t="shared" si="356"/>
        <v/>
      </c>
      <c r="JOE2" s="499" t="str">
        <f t="shared" si="356"/>
        <v/>
      </c>
      <c r="JOF2" s="499" t="str">
        <f t="shared" si="356"/>
        <v/>
      </c>
      <c r="JOG2" s="499" t="str">
        <f t="shared" si="356"/>
        <v/>
      </c>
      <c r="JOH2" s="499" t="str">
        <f t="shared" si="356"/>
        <v/>
      </c>
      <c r="JOI2" s="499" t="str">
        <f t="shared" si="356"/>
        <v/>
      </c>
      <c r="JOJ2" s="499" t="str">
        <f t="shared" si="356"/>
        <v/>
      </c>
      <c r="JOK2" s="499" t="str">
        <f t="shared" si="356"/>
        <v/>
      </c>
      <c r="JOL2" s="499" t="str">
        <f t="shared" si="356"/>
        <v/>
      </c>
      <c r="JOM2" s="499" t="str">
        <f t="shared" si="356"/>
        <v/>
      </c>
      <c r="JON2" s="499" t="str">
        <f t="shared" si="356"/>
        <v/>
      </c>
      <c r="JOO2" s="499" t="str">
        <f t="shared" si="356"/>
        <v/>
      </c>
      <c r="JOP2" s="499" t="str">
        <f t="shared" si="356"/>
        <v/>
      </c>
      <c r="JOQ2" s="499" t="str">
        <f t="shared" si="356"/>
        <v/>
      </c>
      <c r="JOR2" s="499" t="str">
        <f t="shared" si="356"/>
        <v/>
      </c>
      <c r="JOS2" s="499" t="str">
        <f t="shared" si="356"/>
        <v/>
      </c>
      <c r="JOT2" s="499" t="str">
        <f t="shared" si="356"/>
        <v/>
      </c>
      <c r="JOU2" s="499" t="str">
        <f t="shared" si="356"/>
        <v/>
      </c>
      <c r="JOV2" s="499" t="str">
        <f t="shared" si="356"/>
        <v/>
      </c>
      <c r="JOW2" s="499" t="str">
        <f t="shared" si="356"/>
        <v/>
      </c>
      <c r="JOX2" s="499" t="str">
        <f t="shared" si="356"/>
        <v/>
      </c>
      <c r="JOY2" s="499" t="str">
        <f t="shared" si="356"/>
        <v/>
      </c>
      <c r="JOZ2" s="499" t="str">
        <f t="shared" si="356"/>
        <v/>
      </c>
      <c r="JPA2" s="499" t="str">
        <f t="shared" si="356"/>
        <v/>
      </c>
      <c r="JPB2" s="499" t="str">
        <f t="shared" si="356"/>
        <v/>
      </c>
      <c r="JPC2" s="499" t="str">
        <f t="shared" si="356"/>
        <v/>
      </c>
      <c r="JPD2" s="499" t="str">
        <f t="shared" si="356"/>
        <v/>
      </c>
      <c r="JPE2" s="499" t="str">
        <f t="shared" si="356"/>
        <v/>
      </c>
      <c r="JPF2" s="499" t="str">
        <f t="shared" si="356"/>
        <v/>
      </c>
      <c r="JPG2" s="499" t="str">
        <f t="shared" si="356"/>
        <v/>
      </c>
      <c r="JPH2" s="499" t="str">
        <f t="shared" si="356"/>
        <v/>
      </c>
      <c r="JPI2" s="499" t="str">
        <f t="shared" si="356"/>
        <v/>
      </c>
      <c r="JPJ2" s="499" t="str">
        <f t="shared" si="356"/>
        <v/>
      </c>
      <c r="JPK2" s="499" t="str">
        <f t="shared" si="356"/>
        <v/>
      </c>
      <c r="JPL2" s="499" t="str">
        <f t="shared" si="356"/>
        <v/>
      </c>
      <c r="JPM2" s="499" t="str">
        <f t="shared" si="356"/>
        <v/>
      </c>
      <c r="JPN2" s="499" t="str">
        <f t="shared" si="356"/>
        <v/>
      </c>
      <c r="JPO2" s="499" t="str">
        <f t="shared" si="356"/>
        <v/>
      </c>
      <c r="JPP2" s="499" t="str">
        <f t="shared" si="356"/>
        <v/>
      </c>
      <c r="JPQ2" s="499" t="str">
        <f t="shared" si="356"/>
        <v/>
      </c>
      <c r="JPR2" s="499" t="str">
        <f t="shared" si="356"/>
        <v/>
      </c>
      <c r="JPS2" s="499" t="str">
        <f t="shared" si="356"/>
        <v/>
      </c>
      <c r="JPT2" s="499" t="str">
        <f t="shared" si="356"/>
        <v/>
      </c>
      <c r="JPU2" s="499" t="str">
        <f t="shared" si="356"/>
        <v/>
      </c>
      <c r="JPV2" s="499" t="str">
        <f t="shared" si="356"/>
        <v/>
      </c>
      <c r="JPW2" s="499" t="str">
        <f t="shared" si="356"/>
        <v/>
      </c>
      <c r="JPX2" s="499" t="str">
        <f t="shared" si="356"/>
        <v/>
      </c>
      <c r="JPY2" s="499" t="str">
        <f t="shared" si="356"/>
        <v/>
      </c>
      <c r="JPZ2" s="499" t="str">
        <f t="shared" si="356"/>
        <v/>
      </c>
      <c r="JQA2" s="499" t="str">
        <f t="shared" ref="JQA2:JSL2" si="357">IFERROR(JQA12/JQA13,
"")</f>
        <v/>
      </c>
      <c r="JQB2" s="499" t="str">
        <f t="shared" si="357"/>
        <v/>
      </c>
      <c r="JQC2" s="499" t="str">
        <f t="shared" si="357"/>
        <v/>
      </c>
      <c r="JQD2" s="499" t="str">
        <f t="shared" si="357"/>
        <v/>
      </c>
      <c r="JQE2" s="499" t="str">
        <f t="shared" si="357"/>
        <v/>
      </c>
      <c r="JQF2" s="499" t="str">
        <f t="shared" si="357"/>
        <v/>
      </c>
      <c r="JQG2" s="499" t="str">
        <f t="shared" si="357"/>
        <v/>
      </c>
      <c r="JQH2" s="499" t="str">
        <f t="shared" si="357"/>
        <v/>
      </c>
      <c r="JQI2" s="499" t="str">
        <f t="shared" si="357"/>
        <v/>
      </c>
      <c r="JQJ2" s="499" t="str">
        <f t="shared" si="357"/>
        <v/>
      </c>
      <c r="JQK2" s="499" t="str">
        <f t="shared" si="357"/>
        <v/>
      </c>
      <c r="JQL2" s="499" t="str">
        <f t="shared" si="357"/>
        <v/>
      </c>
      <c r="JQM2" s="499" t="str">
        <f t="shared" si="357"/>
        <v/>
      </c>
      <c r="JQN2" s="499" t="str">
        <f t="shared" si="357"/>
        <v/>
      </c>
      <c r="JQO2" s="499" t="str">
        <f t="shared" si="357"/>
        <v/>
      </c>
      <c r="JQP2" s="499" t="str">
        <f t="shared" si="357"/>
        <v/>
      </c>
      <c r="JQQ2" s="499" t="str">
        <f t="shared" si="357"/>
        <v/>
      </c>
      <c r="JQR2" s="499" t="str">
        <f t="shared" si="357"/>
        <v/>
      </c>
      <c r="JQS2" s="499" t="str">
        <f t="shared" si="357"/>
        <v/>
      </c>
      <c r="JQT2" s="499" t="str">
        <f t="shared" si="357"/>
        <v/>
      </c>
      <c r="JQU2" s="499" t="str">
        <f t="shared" si="357"/>
        <v/>
      </c>
      <c r="JQV2" s="499" t="str">
        <f t="shared" si="357"/>
        <v/>
      </c>
      <c r="JQW2" s="499" t="str">
        <f t="shared" si="357"/>
        <v/>
      </c>
      <c r="JQX2" s="499" t="str">
        <f t="shared" si="357"/>
        <v/>
      </c>
      <c r="JQY2" s="499" t="str">
        <f t="shared" si="357"/>
        <v/>
      </c>
      <c r="JQZ2" s="499" t="str">
        <f t="shared" si="357"/>
        <v/>
      </c>
      <c r="JRA2" s="499" t="str">
        <f t="shared" si="357"/>
        <v/>
      </c>
      <c r="JRB2" s="499" t="str">
        <f t="shared" si="357"/>
        <v/>
      </c>
      <c r="JRC2" s="499" t="str">
        <f t="shared" si="357"/>
        <v/>
      </c>
      <c r="JRD2" s="499" t="str">
        <f t="shared" si="357"/>
        <v/>
      </c>
      <c r="JRE2" s="499" t="str">
        <f t="shared" si="357"/>
        <v/>
      </c>
      <c r="JRF2" s="499" t="str">
        <f t="shared" si="357"/>
        <v/>
      </c>
      <c r="JRG2" s="499" t="str">
        <f t="shared" si="357"/>
        <v/>
      </c>
      <c r="JRH2" s="499" t="str">
        <f t="shared" si="357"/>
        <v/>
      </c>
      <c r="JRI2" s="499" t="str">
        <f t="shared" si="357"/>
        <v/>
      </c>
      <c r="JRJ2" s="499" t="str">
        <f t="shared" si="357"/>
        <v/>
      </c>
      <c r="JRK2" s="499" t="str">
        <f t="shared" si="357"/>
        <v/>
      </c>
      <c r="JRL2" s="499" t="str">
        <f t="shared" si="357"/>
        <v/>
      </c>
      <c r="JRM2" s="499" t="str">
        <f t="shared" si="357"/>
        <v/>
      </c>
      <c r="JRN2" s="499" t="str">
        <f t="shared" si="357"/>
        <v/>
      </c>
      <c r="JRO2" s="499" t="str">
        <f t="shared" si="357"/>
        <v/>
      </c>
      <c r="JRP2" s="499" t="str">
        <f t="shared" si="357"/>
        <v/>
      </c>
      <c r="JRQ2" s="499" t="str">
        <f t="shared" si="357"/>
        <v/>
      </c>
      <c r="JRR2" s="499" t="str">
        <f t="shared" si="357"/>
        <v/>
      </c>
      <c r="JRS2" s="499" t="str">
        <f t="shared" si="357"/>
        <v/>
      </c>
      <c r="JRT2" s="499" t="str">
        <f t="shared" si="357"/>
        <v/>
      </c>
      <c r="JRU2" s="499" t="str">
        <f t="shared" si="357"/>
        <v/>
      </c>
      <c r="JRV2" s="499" t="str">
        <f t="shared" si="357"/>
        <v/>
      </c>
      <c r="JRW2" s="499" t="str">
        <f t="shared" si="357"/>
        <v/>
      </c>
      <c r="JRX2" s="499" t="str">
        <f t="shared" si="357"/>
        <v/>
      </c>
      <c r="JRY2" s="499" t="str">
        <f t="shared" si="357"/>
        <v/>
      </c>
      <c r="JRZ2" s="499" t="str">
        <f t="shared" si="357"/>
        <v/>
      </c>
      <c r="JSA2" s="499" t="str">
        <f t="shared" si="357"/>
        <v/>
      </c>
      <c r="JSB2" s="499" t="str">
        <f t="shared" si="357"/>
        <v/>
      </c>
      <c r="JSC2" s="499" t="str">
        <f t="shared" si="357"/>
        <v/>
      </c>
      <c r="JSD2" s="499" t="str">
        <f t="shared" si="357"/>
        <v/>
      </c>
      <c r="JSE2" s="499" t="str">
        <f t="shared" si="357"/>
        <v/>
      </c>
      <c r="JSF2" s="499" t="str">
        <f t="shared" si="357"/>
        <v/>
      </c>
      <c r="JSG2" s="499" t="str">
        <f t="shared" si="357"/>
        <v/>
      </c>
      <c r="JSH2" s="499" t="str">
        <f t="shared" si="357"/>
        <v/>
      </c>
      <c r="JSI2" s="499" t="str">
        <f t="shared" si="357"/>
        <v/>
      </c>
      <c r="JSJ2" s="499" t="str">
        <f t="shared" si="357"/>
        <v/>
      </c>
      <c r="JSK2" s="499" t="str">
        <f t="shared" si="357"/>
        <v/>
      </c>
      <c r="JSL2" s="499" t="str">
        <f t="shared" si="357"/>
        <v/>
      </c>
      <c r="JSM2" s="499" t="str">
        <f t="shared" ref="JSM2:JUX2" si="358">IFERROR(JSM12/JSM13,
"")</f>
        <v/>
      </c>
      <c r="JSN2" s="499" t="str">
        <f t="shared" si="358"/>
        <v/>
      </c>
      <c r="JSO2" s="499" t="str">
        <f t="shared" si="358"/>
        <v/>
      </c>
      <c r="JSP2" s="499" t="str">
        <f t="shared" si="358"/>
        <v/>
      </c>
      <c r="JSQ2" s="499" t="str">
        <f t="shared" si="358"/>
        <v/>
      </c>
      <c r="JSR2" s="499" t="str">
        <f t="shared" si="358"/>
        <v/>
      </c>
      <c r="JSS2" s="499" t="str">
        <f t="shared" si="358"/>
        <v/>
      </c>
      <c r="JST2" s="499" t="str">
        <f t="shared" si="358"/>
        <v/>
      </c>
      <c r="JSU2" s="499" t="str">
        <f t="shared" si="358"/>
        <v/>
      </c>
      <c r="JSV2" s="499" t="str">
        <f t="shared" si="358"/>
        <v/>
      </c>
      <c r="JSW2" s="499" t="str">
        <f t="shared" si="358"/>
        <v/>
      </c>
      <c r="JSX2" s="499" t="str">
        <f t="shared" si="358"/>
        <v/>
      </c>
      <c r="JSY2" s="499" t="str">
        <f t="shared" si="358"/>
        <v/>
      </c>
      <c r="JSZ2" s="499" t="str">
        <f t="shared" si="358"/>
        <v/>
      </c>
      <c r="JTA2" s="499" t="str">
        <f t="shared" si="358"/>
        <v/>
      </c>
      <c r="JTB2" s="499" t="str">
        <f t="shared" si="358"/>
        <v/>
      </c>
      <c r="JTC2" s="499" t="str">
        <f t="shared" si="358"/>
        <v/>
      </c>
      <c r="JTD2" s="499" t="str">
        <f t="shared" si="358"/>
        <v/>
      </c>
      <c r="JTE2" s="499" t="str">
        <f t="shared" si="358"/>
        <v/>
      </c>
      <c r="JTF2" s="499" t="str">
        <f t="shared" si="358"/>
        <v/>
      </c>
      <c r="JTG2" s="499" t="str">
        <f t="shared" si="358"/>
        <v/>
      </c>
      <c r="JTH2" s="499" t="str">
        <f t="shared" si="358"/>
        <v/>
      </c>
      <c r="JTI2" s="499" t="str">
        <f t="shared" si="358"/>
        <v/>
      </c>
      <c r="JTJ2" s="499" t="str">
        <f t="shared" si="358"/>
        <v/>
      </c>
      <c r="JTK2" s="499" t="str">
        <f t="shared" si="358"/>
        <v/>
      </c>
      <c r="JTL2" s="499" t="str">
        <f t="shared" si="358"/>
        <v/>
      </c>
      <c r="JTM2" s="499" t="str">
        <f t="shared" si="358"/>
        <v/>
      </c>
      <c r="JTN2" s="499" t="str">
        <f t="shared" si="358"/>
        <v/>
      </c>
      <c r="JTO2" s="499" t="str">
        <f t="shared" si="358"/>
        <v/>
      </c>
      <c r="JTP2" s="499" t="str">
        <f t="shared" si="358"/>
        <v/>
      </c>
      <c r="JTQ2" s="499" t="str">
        <f t="shared" si="358"/>
        <v/>
      </c>
      <c r="JTR2" s="499" t="str">
        <f t="shared" si="358"/>
        <v/>
      </c>
      <c r="JTS2" s="499" t="str">
        <f t="shared" si="358"/>
        <v/>
      </c>
      <c r="JTT2" s="499" t="str">
        <f t="shared" si="358"/>
        <v/>
      </c>
      <c r="JTU2" s="499" t="str">
        <f t="shared" si="358"/>
        <v/>
      </c>
      <c r="JTV2" s="499" t="str">
        <f t="shared" si="358"/>
        <v/>
      </c>
      <c r="JTW2" s="499" t="str">
        <f t="shared" si="358"/>
        <v/>
      </c>
      <c r="JTX2" s="499" t="str">
        <f t="shared" si="358"/>
        <v/>
      </c>
      <c r="JTY2" s="499" t="str">
        <f t="shared" si="358"/>
        <v/>
      </c>
      <c r="JTZ2" s="499" t="str">
        <f t="shared" si="358"/>
        <v/>
      </c>
      <c r="JUA2" s="499" t="str">
        <f t="shared" si="358"/>
        <v/>
      </c>
      <c r="JUB2" s="499" t="str">
        <f t="shared" si="358"/>
        <v/>
      </c>
      <c r="JUC2" s="499" t="str">
        <f t="shared" si="358"/>
        <v/>
      </c>
      <c r="JUD2" s="499" t="str">
        <f t="shared" si="358"/>
        <v/>
      </c>
      <c r="JUE2" s="499" t="str">
        <f t="shared" si="358"/>
        <v/>
      </c>
      <c r="JUF2" s="499" t="str">
        <f t="shared" si="358"/>
        <v/>
      </c>
      <c r="JUG2" s="499" t="str">
        <f t="shared" si="358"/>
        <v/>
      </c>
      <c r="JUH2" s="499" t="str">
        <f t="shared" si="358"/>
        <v/>
      </c>
      <c r="JUI2" s="499" t="str">
        <f t="shared" si="358"/>
        <v/>
      </c>
      <c r="JUJ2" s="499" t="str">
        <f t="shared" si="358"/>
        <v/>
      </c>
      <c r="JUK2" s="499" t="str">
        <f t="shared" si="358"/>
        <v/>
      </c>
      <c r="JUL2" s="499" t="str">
        <f t="shared" si="358"/>
        <v/>
      </c>
      <c r="JUM2" s="499" t="str">
        <f t="shared" si="358"/>
        <v/>
      </c>
      <c r="JUN2" s="499" t="str">
        <f t="shared" si="358"/>
        <v/>
      </c>
      <c r="JUO2" s="499" t="str">
        <f t="shared" si="358"/>
        <v/>
      </c>
      <c r="JUP2" s="499" t="str">
        <f t="shared" si="358"/>
        <v/>
      </c>
      <c r="JUQ2" s="499" t="str">
        <f t="shared" si="358"/>
        <v/>
      </c>
      <c r="JUR2" s="499" t="str">
        <f t="shared" si="358"/>
        <v/>
      </c>
      <c r="JUS2" s="499" t="str">
        <f t="shared" si="358"/>
        <v/>
      </c>
      <c r="JUT2" s="499" t="str">
        <f t="shared" si="358"/>
        <v/>
      </c>
      <c r="JUU2" s="499" t="str">
        <f t="shared" si="358"/>
        <v/>
      </c>
      <c r="JUV2" s="499" t="str">
        <f t="shared" si="358"/>
        <v/>
      </c>
      <c r="JUW2" s="499" t="str">
        <f t="shared" si="358"/>
        <v/>
      </c>
      <c r="JUX2" s="499" t="str">
        <f t="shared" si="358"/>
        <v/>
      </c>
      <c r="JUY2" s="499" t="str">
        <f t="shared" ref="JUY2:JXJ2" si="359">IFERROR(JUY12/JUY13,
"")</f>
        <v/>
      </c>
      <c r="JUZ2" s="499" t="str">
        <f t="shared" si="359"/>
        <v/>
      </c>
      <c r="JVA2" s="499" t="str">
        <f t="shared" si="359"/>
        <v/>
      </c>
      <c r="JVB2" s="499" t="str">
        <f t="shared" si="359"/>
        <v/>
      </c>
      <c r="JVC2" s="499" t="str">
        <f t="shared" si="359"/>
        <v/>
      </c>
      <c r="JVD2" s="499" t="str">
        <f t="shared" si="359"/>
        <v/>
      </c>
      <c r="JVE2" s="499" t="str">
        <f t="shared" si="359"/>
        <v/>
      </c>
      <c r="JVF2" s="499" t="str">
        <f t="shared" si="359"/>
        <v/>
      </c>
      <c r="JVG2" s="499" t="str">
        <f t="shared" si="359"/>
        <v/>
      </c>
      <c r="JVH2" s="499" t="str">
        <f t="shared" si="359"/>
        <v/>
      </c>
      <c r="JVI2" s="499" t="str">
        <f t="shared" si="359"/>
        <v/>
      </c>
      <c r="JVJ2" s="499" t="str">
        <f t="shared" si="359"/>
        <v/>
      </c>
      <c r="JVK2" s="499" t="str">
        <f t="shared" si="359"/>
        <v/>
      </c>
      <c r="JVL2" s="499" t="str">
        <f t="shared" si="359"/>
        <v/>
      </c>
      <c r="JVM2" s="499" t="str">
        <f t="shared" si="359"/>
        <v/>
      </c>
      <c r="JVN2" s="499" t="str">
        <f t="shared" si="359"/>
        <v/>
      </c>
      <c r="JVO2" s="499" t="str">
        <f t="shared" si="359"/>
        <v/>
      </c>
      <c r="JVP2" s="499" t="str">
        <f t="shared" si="359"/>
        <v/>
      </c>
      <c r="JVQ2" s="499" t="str">
        <f t="shared" si="359"/>
        <v/>
      </c>
      <c r="JVR2" s="499" t="str">
        <f t="shared" si="359"/>
        <v/>
      </c>
      <c r="JVS2" s="499" t="str">
        <f t="shared" si="359"/>
        <v/>
      </c>
      <c r="JVT2" s="499" t="str">
        <f t="shared" si="359"/>
        <v/>
      </c>
      <c r="JVU2" s="499" t="str">
        <f t="shared" si="359"/>
        <v/>
      </c>
      <c r="JVV2" s="499" t="str">
        <f t="shared" si="359"/>
        <v/>
      </c>
      <c r="JVW2" s="499" t="str">
        <f t="shared" si="359"/>
        <v/>
      </c>
      <c r="JVX2" s="499" t="str">
        <f t="shared" si="359"/>
        <v/>
      </c>
      <c r="JVY2" s="499" t="str">
        <f t="shared" si="359"/>
        <v/>
      </c>
      <c r="JVZ2" s="499" t="str">
        <f t="shared" si="359"/>
        <v/>
      </c>
      <c r="JWA2" s="499" t="str">
        <f t="shared" si="359"/>
        <v/>
      </c>
      <c r="JWB2" s="499" t="str">
        <f t="shared" si="359"/>
        <v/>
      </c>
      <c r="JWC2" s="499" t="str">
        <f t="shared" si="359"/>
        <v/>
      </c>
      <c r="JWD2" s="499" t="str">
        <f t="shared" si="359"/>
        <v/>
      </c>
      <c r="JWE2" s="499" t="str">
        <f t="shared" si="359"/>
        <v/>
      </c>
      <c r="JWF2" s="499" t="str">
        <f t="shared" si="359"/>
        <v/>
      </c>
      <c r="JWG2" s="499" t="str">
        <f t="shared" si="359"/>
        <v/>
      </c>
      <c r="JWH2" s="499" t="str">
        <f t="shared" si="359"/>
        <v/>
      </c>
      <c r="JWI2" s="499" t="str">
        <f t="shared" si="359"/>
        <v/>
      </c>
      <c r="JWJ2" s="499" t="str">
        <f t="shared" si="359"/>
        <v/>
      </c>
      <c r="JWK2" s="499" t="str">
        <f t="shared" si="359"/>
        <v/>
      </c>
      <c r="JWL2" s="499" t="str">
        <f t="shared" si="359"/>
        <v/>
      </c>
      <c r="JWM2" s="499" t="str">
        <f t="shared" si="359"/>
        <v/>
      </c>
      <c r="JWN2" s="499" t="str">
        <f t="shared" si="359"/>
        <v/>
      </c>
      <c r="JWO2" s="499" t="str">
        <f t="shared" si="359"/>
        <v/>
      </c>
      <c r="JWP2" s="499" t="str">
        <f t="shared" si="359"/>
        <v/>
      </c>
      <c r="JWQ2" s="499" t="str">
        <f t="shared" si="359"/>
        <v/>
      </c>
      <c r="JWR2" s="499" t="str">
        <f t="shared" si="359"/>
        <v/>
      </c>
      <c r="JWS2" s="499" t="str">
        <f t="shared" si="359"/>
        <v/>
      </c>
      <c r="JWT2" s="499" t="str">
        <f t="shared" si="359"/>
        <v/>
      </c>
      <c r="JWU2" s="499" t="str">
        <f t="shared" si="359"/>
        <v/>
      </c>
      <c r="JWV2" s="499" t="str">
        <f t="shared" si="359"/>
        <v/>
      </c>
      <c r="JWW2" s="499" t="str">
        <f t="shared" si="359"/>
        <v/>
      </c>
      <c r="JWX2" s="499" t="str">
        <f t="shared" si="359"/>
        <v/>
      </c>
      <c r="JWY2" s="499" t="str">
        <f t="shared" si="359"/>
        <v/>
      </c>
      <c r="JWZ2" s="499" t="str">
        <f t="shared" si="359"/>
        <v/>
      </c>
      <c r="JXA2" s="499" t="str">
        <f t="shared" si="359"/>
        <v/>
      </c>
      <c r="JXB2" s="499" t="str">
        <f t="shared" si="359"/>
        <v/>
      </c>
      <c r="JXC2" s="499" t="str">
        <f t="shared" si="359"/>
        <v/>
      </c>
      <c r="JXD2" s="499" t="str">
        <f t="shared" si="359"/>
        <v/>
      </c>
      <c r="JXE2" s="499" t="str">
        <f t="shared" si="359"/>
        <v/>
      </c>
      <c r="JXF2" s="499" t="str">
        <f t="shared" si="359"/>
        <v/>
      </c>
      <c r="JXG2" s="499" t="str">
        <f t="shared" si="359"/>
        <v/>
      </c>
      <c r="JXH2" s="499" t="str">
        <f t="shared" si="359"/>
        <v/>
      </c>
      <c r="JXI2" s="499" t="str">
        <f t="shared" si="359"/>
        <v/>
      </c>
      <c r="JXJ2" s="499" t="str">
        <f t="shared" si="359"/>
        <v/>
      </c>
      <c r="JXK2" s="499" t="str">
        <f t="shared" ref="JXK2:JZV2" si="360">IFERROR(JXK12/JXK13,
"")</f>
        <v/>
      </c>
      <c r="JXL2" s="499" t="str">
        <f t="shared" si="360"/>
        <v/>
      </c>
      <c r="JXM2" s="499" t="str">
        <f t="shared" si="360"/>
        <v/>
      </c>
      <c r="JXN2" s="499" t="str">
        <f t="shared" si="360"/>
        <v/>
      </c>
      <c r="JXO2" s="499" t="str">
        <f t="shared" si="360"/>
        <v/>
      </c>
      <c r="JXP2" s="499" t="str">
        <f t="shared" si="360"/>
        <v/>
      </c>
      <c r="JXQ2" s="499" t="str">
        <f t="shared" si="360"/>
        <v/>
      </c>
      <c r="JXR2" s="499" t="str">
        <f t="shared" si="360"/>
        <v/>
      </c>
      <c r="JXS2" s="499" t="str">
        <f t="shared" si="360"/>
        <v/>
      </c>
      <c r="JXT2" s="499" t="str">
        <f t="shared" si="360"/>
        <v/>
      </c>
      <c r="JXU2" s="499" t="str">
        <f t="shared" si="360"/>
        <v/>
      </c>
      <c r="JXV2" s="499" t="str">
        <f t="shared" si="360"/>
        <v/>
      </c>
      <c r="JXW2" s="499" t="str">
        <f t="shared" si="360"/>
        <v/>
      </c>
      <c r="JXX2" s="499" t="str">
        <f t="shared" si="360"/>
        <v/>
      </c>
      <c r="JXY2" s="499" t="str">
        <f t="shared" si="360"/>
        <v/>
      </c>
      <c r="JXZ2" s="499" t="str">
        <f t="shared" si="360"/>
        <v/>
      </c>
      <c r="JYA2" s="499" t="str">
        <f t="shared" si="360"/>
        <v/>
      </c>
      <c r="JYB2" s="499" t="str">
        <f t="shared" si="360"/>
        <v/>
      </c>
      <c r="JYC2" s="499" t="str">
        <f t="shared" si="360"/>
        <v/>
      </c>
      <c r="JYD2" s="499" t="str">
        <f t="shared" si="360"/>
        <v/>
      </c>
      <c r="JYE2" s="499" t="str">
        <f t="shared" si="360"/>
        <v/>
      </c>
      <c r="JYF2" s="499" t="str">
        <f t="shared" si="360"/>
        <v/>
      </c>
      <c r="JYG2" s="499" t="str">
        <f t="shared" si="360"/>
        <v/>
      </c>
      <c r="JYH2" s="499" t="str">
        <f t="shared" si="360"/>
        <v/>
      </c>
      <c r="JYI2" s="499" t="str">
        <f t="shared" si="360"/>
        <v/>
      </c>
      <c r="JYJ2" s="499" t="str">
        <f t="shared" si="360"/>
        <v/>
      </c>
      <c r="JYK2" s="499" t="str">
        <f t="shared" si="360"/>
        <v/>
      </c>
      <c r="JYL2" s="499" t="str">
        <f t="shared" si="360"/>
        <v/>
      </c>
      <c r="JYM2" s="499" t="str">
        <f t="shared" si="360"/>
        <v/>
      </c>
      <c r="JYN2" s="499" t="str">
        <f t="shared" si="360"/>
        <v/>
      </c>
      <c r="JYO2" s="499" t="str">
        <f t="shared" si="360"/>
        <v/>
      </c>
      <c r="JYP2" s="499" t="str">
        <f t="shared" si="360"/>
        <v/>
      </c>
      <c r="JYQ2" s="499" t="str">
        <f t="shared" si="360"/>
        <v/>
      </c>
      <c r="JYR2" s="499" t="str">
        <f t="shared" si="360"/>
        <v/>
      </c>
      <c r="JYS2" s="499" t="str">
        <f t="shared" si="360"/>
        <v/>
      </c>
      <c r="JYT2" s="499" t="str">
        <f t="shared" si="360"/>
        <v/>
      </c>
      <c r="JYU2" s="499" t="str">
        <f t="shared" si="360"/>
        <v/>
      </c>
      <c r="JYV2" s="499" t="str">
        <f t="shared" si="360"/>
        <v/>
      </c>
      <c r="JYW2" s="499" t="str">
        <f t="shared" si="360"/>
        <v/>
      </c>
      <c r="JYX2" s="499" t="str">
        <f t="shared" si="360"/>
        <v/>
      </c>
      <c r="JYY2" s="499" t="str">
        <f t="shared" si="360"/>
        <v/>
      </c>
      <c r="JYZ2" s="499" t="str">
        <f t="shared" si="360"/>
        <v/>
      </c>
      <c r="JZA2" s="499" t="str">
        <f t="shared" si="360"/>
        <v/>
      </c>
      <c r="JZB2" s="499" t="str">
        <f t="shared" si="360"/>
        <v/>
      </c>
      <c r="JZC2" s="499" t="str">
        <f t="shared" si="360"/>
        <v/>
      </c>
      <c r="JZD2" s="499" t="str">
        <f t="shared" si="360"/>
        <v/>
      </c>
      <c r="JZE2" s="499" t="str">
        <f t="shared" si="360"/>
        <v/>
      </c>
      <c r="JZF2" s="499" t="str">
        <f t="shared" si="360"/>
        <v/>
      </c>
      <c r="JZG2" s="499" t="str">
        <f t="shared" si="360"/>
        <v/>
      </c>
      <c r="JZH2" s="499" t="str">
        <f t="shared" si="360"/>
        <v/>
      </c>
      <c r="JZI2" s="499" t="str">
        <f t="shared" si="360"/>
        <v/>
      </c>
      <c r="JZJ2" s="499" t="str">
        <f t="shared" si="360"/>
        <v/>
      </c>
      <c r="JZK2" s="499" t="str">
        <f t="shared" si="360"/>
        <v/>
      </c>
      <c r="JZL2" s="499" t="str">
        <f t="shared" si="360"/>
        <v/>
      </c>
      <c r="JZM2" s="499" t="str">
        <f t="shared" si="360"/>
        <v/>
      </c>
      <c r="JZN2" s="499" t="str">
        <f t="shared" si="360"/>
        <v/>
      </c>
      <c r="JZO2" s="499" t="str">
        <f t="shared" si="360"/>
        <v/>
      </c>
      <c r="JZP2" s="499" t="str">
        <f t="shared" si="360"/>
        <v/>
      </c>
      <c r="JZQ2" s="499" t="str">
        <f t="shared" si="360"/>
        <v/>
      </c>
      <c r="JZR2" s="499" t="str">
        <f t="shared" si="360"/>
        <v/>
      </c>
      <c r="JZS2" s="499" t="str">
        <f t="shared" si="360"/>
        <v/>
      </c>
      <c r="JZT2" s="499" t="str">
        <f t="shared" si="360"/>
        <v/>
      </c>
      <c r="JZU2" s="499" t="str">
        <f t="shared" si="360"/>
        <v/>
      </c>
      <c r="JZV2" s="499" t="str">
        <f t="shared" si="360"/>
        <v/>
      </c>
      <c r="JZW2" s="499" t="str">
        <f t="shared" ref="JZW2:KCH2" si="361">IFERROR(JZW12/JZW13,
"")</f>
        <v/>
      </c>
      <c r="JZX2" s="499" t="str">
        <f t="shared" si="361"/>
        <v/>
      </c>
      <c r="JZY2" s="499" t="str">
        <f t="shared" si="361"/>
        <v/>
      </c>
      <c r="JZZ2" s="499" t="str">
        <f t="shared" si="361"/>
        <v/>
      </c>
      <c r="KAA2" s="499" t="str">
        <f t="shared" si="361"/>
        <v/>
      </c>
      <c r="KAB2" s="499" t="str">
        <f t="shared" si="361"/>
        <v/>
      </c>
      <c r="KAC2" s="499" t="str">
        <f t="shared" si="361"/>
        <v/>
      </c>
      <c r="KAD2" s="499" t="str">
        <f t="shared" si="361"/>
        <v/>
      </c>
      <c r="KAE2" s="499" t="str">
        <f t="shared" si="361"/>
        <v/>
      </c>
      <c r="KAF2" s="499" t="str">
        <f t="shared" si="361"/>
        <v/>
      </c>
      <c r="KAG2" s="499" t="str">
        <f t="shared" si="361"/>
        <v/>
      </c>
      <c r="KAH2" s="499" t="str">
        <f t="shared" si="361"/>
        <v/>
      </c>
      <c r="KAI2" s="499" t="str">
        <f t="shared" si="361"/>
        <v/>
      </c>
      <c r="KAJ2" s="499" t="str">
        <f t="shared" si="361"/>
        <v/>
      </c>
      <c r="KAK2" s="499" t="str">
        <f t="shared" si="361"/>
        <v/>
      </c>
      <c r="KAL2" s="499" t="str">
        <f t="shared" si="361"/>
        <v/>
      </c>
      <c r="KAM2" s="499" t="str">
        <f t="shared" si="361"/>
        <v/>
      </c>
      <c r="KAN2" s="499" t="str">
        <f t="shared" si="361"/>
        <v/>
      </c>
      <c r="KAO2" s="499" t="str">
        <f t="shared" si="361"/>
        <v/>
      </c>
      <c r="KAP2" s="499" t="str">
        <f t="shared" si="361"/>
        <v/>
      </c>
      <c r="KAQ2" s="499" t="str">
        <f t="shared" si="361"/>
        <v/>
      </c>
      <c r="KAR2" s="499" t="str">
        <f t="shared" si="361"/>
        <v/>
      </c>
      <c r="KAS2" s="499" t="str">
        <f t="shared" si="361"/>
        <v/>
      </c>
      <c r="KAT2" s="499" t="str">
        <f t="shared" si="361"/>
        <v/>
      </c>
      <c r="KAU2" s="499" t="str">
        <f t="shared" si="361"/>
        <v/>
      </c>
      <c r="KAV2" s="499" t="str">
        <f t="shared" si="361"/>
        <v/>
      </c>
      <c r="KAW2" s="499" t="str">
        <f t="shared" si="361"/>
        <v/>
      </c>
      <c r="KAX2" s="499" t="str">
        <f t="shared" si="361"/>
        <v/>
      </c>
      <c r="KAY2" s="499" t="str">
        <f t="shared" si="361"/>
        <v/>
      </c>
      <c r="KAZ2" s="499" t="str">
        <f t="shared" si="361"/>
        <v/>
      </c>
      <c r="KBA2" s="499" t="str">
        <f t="shared" si="361"/>
        <v/>
      </c>
      <c r="KBB2" s="499" t="str">
        <f t="shared" si="361"/>
        <v/>
      </c>
      <c r="KBC2" s="499" t="str">
        <f t="shared" si="361"/>
        <v/>
      </c>
      <c r="KBD2" s="499" t="str">
        <f t="shared" si="361"/>
        <v/>
      </c>
      <c r="KBE2" s="499" t="str">
        <f t="shared" si="361"/>
        <v/>
      </c>
      <c r="KBF2" s="499" t="str">
        <f t="shared" si="361"/>
        <v/>
      </c>
      <c r="KBG2" s="499" t="str">
        <f t="shared" si="361"/>
        <v/>
      </c>
      <c r="KBH2" s="499" t="str">
        <f t="shared" si="361"/>
        <v/>
      </c>
      <c r="KBI2" s="499" t="str">
        <f t="shared" si="361"/>
        <v/>
      </c>
      <c r="KBJ2" s="499" t="str">
        <f t="shared" si="361"/>
        <v/>
      </c>
      <c r="KBK2" s="499" t="str">
        <f t="shared" si="361"/>
        <v/>
      </c>
      <c r="KBL2" s="499" t="str">
        <f t="shared" si="361"/>
        <v/>
      </c>
      <c r="KBM2" s="499" t="str">
        <f t="shared" si="361"/>
        <v/>
      </c>
      <c r="KBN2" s="499" t="str">
        <f t="shared" si="361"/>
        <v/>
      </c>
      <c r="KBO2" s="499" t="str">
        <f t="shared" si="361"/>
        <v/>
      </c>
      <c r="KBP2" s="499" t="str">
        <f t="shared" si="361"/>
        <v/>
      </c>
      <c r="KBQ2" s="499" t="str">
        <f t="shared" si="361"/>
        <v/>
      </c>
      <c r="KBR2" s="499" t="str">
        <f t="shared" si="361"/>
        <v/>
      </c>
      <c r="KBS2" s="499" t="str">
        <f t="shared" si="361"/>
        <v/>
      </c>
      <c r="KBT2" s="499" t="str">
        <f t="shared" si="361"/>
        <v/>
      </c>
      <c r="KBU2" s="499" t="str">
        <f t="shared" si="361"/>
        <v/>
      </c>
      <c r="KBV2" s="499" t="str">
        <f t="shared" si="361"/>
        <v/>
      </c>
      <c r="KBW2" s="499" t="str">
        <f t="shared" si="361"/>
        <v/>
      </c>
      <c r="KBX2" s="499" t="str">
        <f t="shared" si="361"/>
        <v/>
      </c>
      <c r="KBY2" s="499" t="str">
        <f t="shared" si="361"/>
        <v/>
      </c>
      <c r="KBZ2" s="499" t="str">
        <f t="shared" si="361"/>
        <v/>
      </c>
      <c r="KCA2" s="499" t="str">
        <f t="shared" si="361"/>
        <v/>
      </c>
      <c r="KCB2" s="499" t="str">
        <f t="shared" si="361"/>
        <v/>
      </c>
      <c r="KCC2" s="499" t="str">
        <f t="shared" si="361"/>
        <v/>
      </c>
      <c r="KCD2" s="499" t="str">
        <f t="shared" si="361"/>
        <v/>
      </c>
      <c r="KCE2" s="499" t="str">
        <f t="shared" si="361"/>
        <v/>
      </c>
      <c r="KCF2" s="499" t="str">
        <f t="shared" si="361"/>
        <v/>
      </c>
      <c r="KCG2" s="499" t="str">
        <f t="shared" si="361"/>
        <v/>
      </c>
      <c r="KCH2" s="499" t="str">
        <f t="shared" si="361"/>
        <v/>
      </c>
      <c r="KCI2" s="499" t="str">
        <f t="shared" ref="KCI2:KET2" si="362">IFERROR(KCI12/KCI13,
"")</f>
        <v/>
      </c>
      <c r="KCJ2" s="499" t="str">
        <f t="shared" si="362"/>
        <v/>
      </c>
      <c r="KCK2" s="499" t="str">
        <f t="shared" si="362"/>
        <v/>
      </c>
      <c r="KCL2" s="499" t="str">
        <f t="shared" si="362"/>
        <v/>
      </c>
      <c r="KCM2" s="499" t="str">
        <f t="shared" si="362"/>
        <v/>
      </c>
      <c r="KCN2" s="499" t="str">
        <f t="shared" si="362"/>
        <v/>
      </c>
      <c r="KCO2" s="499" t="str">
        <f t="shared" si="362"/>
        <v/>
      </c>
      <c r="KCP2" s="499" t="str">
        <f t="shared" si="362"/>
        <v/>
      </c>
      <c r="KCQ2" s="499" t="str">
        <f t="shared" si="362"/>
        <v/>
      </c>
      <c r="KCR2" s="499" t="str">
        <f t="shared" si="362"/>
        <v/>
      </c>
      <c r="KCS2" s="499" t="str">
        <f t="shared" si="362"/>
        <v/>
      </c>
      <c r="KCT2" s="499" t="str">
        <f t="shared" si="362"/>
        <v/>
      </c>
      <c r="KCU2" s="499" t="str">
        <f t="shared" si="362"/>
        <v/>
      </c>
      <c r="KCV2" s="499" t="str">
        <f t="shared" si="362"/>
        <v/>
      </c>
      <c r="KCW2" s="499" t="str">
        <f t="shared" si="362"/>
        <v/>
      </c>
      <c r="KCX2" s="499" t="str">
        <f t="shared" si="362"/>
        <v/>
      </c>
      <c r="KCY2" s="499" t="str">
        <f t="shared" si="362"/>
        <v/>
      </c>
      <c r="KCZ2" s="499" t="str">
        <f t="shared" si="362"/>
        <v/>
      </c>
      <c r="KDA2" s="499" t="str">
        <f t="shared" si="362"/>
        <v/>
      </c>
      <c r="KDB2" s="499" t="str">
        <f t="shared" si="362"/>
        <v/>
      </c>
      <c r="KDC2" s="499" t="str">
        <f t="shared" si="362"/>
        <v/>
      </c>
      <c r="KDD2" s="499" t="str">
        <f t="shared" si="362"/>
        <v/>
      </c>
      <c r="KDE2" s="499" t="str">
        <f t="shared" si="362"/>
        <v/>
      </c>
      <c r="KDF2" s="499" t="str">
        <f t="shared" si="362"/>
        <v/>
      </c>
      <c r="KDG2" s="499" t="str">
        <f t="shared" si="362"/>
        <v/>
      </c>
      <c r="KDH2" s="499" t="str">
        <f t="shared" si="362"/>
        <v/>
      </c>
      <c r="KDI2" s="499" t="str">
        <f t="shared" si="362"/>
        <v/>
      </c>
      <c r="KDJ2" s="499" t="str">
        <f t="shared" si="362"/>
        <v/>
      </c>
      <c r="KDK2" s="499" t="str">
        <f t="shared" si="362"/>
        <v/>
      </c>
      <c r="KDL2" s="499" t="str">
        <f t="shared" si="362"/>
        <v/>
      </c>
      <c r="KDM2" s="499" t="str">
        <f t="shared" si="362"/>
        <v/>
      </c>
      <c r="KDN2" s="499" t="str">
        <f t="shared" si="362"/>
        <v/>
      </c>
      <c r="KDO2" s="499" t="str">
        <f t="shared" si="362"/>
        <v/>
      </c>
      <c r="KDP2" s="499" t="str">
        <f t="shared" si="362"/>
        <v/>
      </c>
      <c r="KDQ2" s="499" t="str">
        <f t="shared" si="362"/>
        <v/>
      </c>
      <c r="KDR2" s="499" t="str">
        <f t="shared" si="362"/>
        <v/>
      </c>
      <c r="KDS2" s="499" t="str">
        <f t="shared" si="362"/>
        <v/>
      </c>
      <c r="KDT2" s="499" t="str">
        <f t="shared" si="362"/>
        <v/>
      </c>
      <c r="KDU2" s="499" t="str">
        <f t="shared" si="362"/>
        <v/>
      </c>
      <c r="KDV2" s="499" t="str">
        <f t="shared" si="362"/>
        <v/>
      </c>
      <c r="KDW2" s="499" t="str">
        <f t="shared" si="362"/>
        <v/>
      </c>
      <c r="KDX2" s="499" t="str">
        <f t="shared" si="362"/>
        <v/>
      </c>
      <c r="KDY2" s="499" t="str">
        <f t="shared" si="362"/>
        <v/>
      </c>
      <c r="KDZ2" s="499" t="str">
        <f t="shared" si="362"/>
        <v/>
      </c>
      <c r="KEA2" s="499" t="str">
        <f t="shared" si="362"/>
        <v/>
      </c>
      <c r="KEB2" s="499" t="str">
        <f t="shared" si="362"/>
        <v/>
      </c>
      <c r="KEC2" s="499" t="str">
        <f t="shared" si="362"/>
        <v/>
      </c>
      <c r="KED2" s="499" t="str">
        <f t="shared" si="362"/>
        <v/>
      </c>
      <c r="KEE2" s="499" t="str">
        <f t="shared" si="362"/>
        <v/>
      </c>
      <c r="KEF2" s="499" t="str">
        <f t="shared" si="362"/>
        <v/>
      </c>
      <c r="KEG2" s="499" t="str">
        <f t="shared" si="362"/>
        <v/>
      </c>
      <c r="KEH2" s="499" t="str">
        <f t="shared" si="362"/>
        <v/>
      </c>
      <c r="KEI2" s="499" t="str">
        <f t="shared" si="362"/>
        <v/>
      </c>
      <c r="KEJ2" s="499" t="str">
        <f t="shared" si="362"/>
        <v/>
      </c>
      <c r="KEK2" s="499" t="str">
        <f t="shared" si="362"/>
        <v/>
      </c>
      <c r="KEL2" s="499" t="str">
        <f t="shared" si="362"/>
        <v/>
      </c>
      <c r="KEM2" s="499" t="str">
        <f t="shared" si="362"/>
        <v/>
      </c>
      <c r="KEN2" s="499" t="str">
        <f t="shared" si="362"/>
        <v/>
      </c>
      <c r="KEO2" s="499" t="str">
        <f t="shared" si="362"/>
        <v/>
      </c>
      <c r="KEP2" s="499" t="str">
        <f t="shared" si="362"/>
        <v/>
      </c>
      <c r="KEQ2" s="499" t="str">
        <f t="shared" si="362"/>
        <v/>
      </c>
      <c r="KER2" s="499" t="str">
        <f t="shared" si="362"/>
        <v/>
      </c>
      <c r="KES2" s="499" t="str">
        <f t="shared" si="362"/>
        <v/>
      </c>
      <c r="KET2" s="499" t="str">
        <f t="shared" si="362"/>
        <v/>
      </c>
      <c r="KEU2" s="499" t="str">
        <f t="shared" ref="KEU2:KHF2" si="363">IFERROR(KEU12/KEU13,
"")</f>
        <v/>
      </c>
      <c r="KEV2" s="499" t="str">
        <f t="shared" si="363"/>
        <v/>
      </c>
      <c r="KEW2" s="499" t="str">
        <f t="shared" si="363"/>
        <v/>
      </c>
      <c r="KEX2" s="499" t="str">
        <f t="shared" si="363"/>
        <v/>
      </c>
      <c r="KEY2" s="499" t="str">
        <f t="shared" si="363"/>
        <v/>
      </c>
      <c r="KEZ2" s="499" t="str">
        <f t="shared" si="363"/>
        <v/>
      </c>
      <c r="KFA2" s="499" t="str">
        <f t="shared" si="363"/>
        <v/>
      </c>
      <c r="KFB2" s="499" t="str">
        <f t="shared" si="363"/>
        <v/>
      </c>
      <c r="KFC2" s="499" t="str">
        <f t="shared" si="363"/>
        <v/>
      </c>
      <c r="KFD2" s="499" t="str">
        <f t="shared" si="363"/>
        <v/>
      </c>
      <c r="KFE2" s="499" t="str">
        <f t="shared" si="363"/>
        <v/>
      </c>
      <c r="KFF2" s="499" t="str">
        <f t="shared" si="363"/>
        <v/>
      </c>
      <c r="KFG2" s="499" t="str">
        <f t="shared" si="363"/>
        <v/>
      </c>
      <c r="KFH2" s="499" t="str">
        <f t="shared" si="363"/>
        <v/>
      </c>
      <c r="KFI2" s="499" t="str">
        <f t="shared" si="363"/>
        <v/>
      </c>
      <c r="KFJ2" s="499" t="str">
        <f t="shared" si="363"/>
        <v/>
      </c>
      <c r="KFK2" s="499" t="str">
        <f t="shared" si="363"/>
        <v/>
      </c>
      <c r="KFL2" s="499" t="str">
        <f t="shared" si="363"/>
        <v/>
      </c>
      <c r="KFM2" s="499" t="str">
        <f t="shared" si="363"/>
        <v/>
      </c>
      <c r="KFN2" s="499" t="str">
        <f t="shared" si="363"/>
        <v/>
      </c>
      <c r="KFO2" s="499" t="str">
        <f t="shared" si="363"/>
        <v/>
      </c>
      <c r="KFP2" s="499" t="str">
        <f t="shared" si="363"/>
        <v/>
      </c>
      <c r="KFQ2" s="499" t="str">
        <f t="shared" si="363"/>
        <v/>
      </c>
      <c r="KFR2" s="499" t="str">
        <f t="shared" si="363"/>
        <v/>
      </c>
      <c r="KFS2" s="499" t="str">
        <f t="shared" si="363"/>
        <v/>
      </c>
      <c r="KFT2" s="499" t="str">
        <f t="shared" si="363"/>
        <v/>
      </c>
      <c r="KFU2" s="499" t="str">
        <f t="shared" si="363"/>
        <v/>
      </c>
      <c r="KFV2" s="499" t="str">
        <f t="shared" si="363"/>
        <v/>
      </c>
      <c r="KFW2" s="499" t="str">
        <f t="shared" si="363"/>
        <v/>
      </c>
      <c r="KFX2" s="499" t="str">
        <f t="shared" si="363"/>
        <v/>
      </c>
      <c r="KFY2" s="499" t="str">
        <f t="shared" si="363"/>
        <v/>
      </c>
      <c r="KFZ2" s="499" t="str">
        <f t="shared" si="363"/>
        <v/>
      </c>
      <c r="KGA2" s="499" t="str">
        <f t="shared" si="363"/>
        <v/>
      </c>
      <c r="KGB2" s="499" t="str">
        <f t="shared" si="363"/>
        <v/>
      </c>
      <c r="KGC2" s="499" t="str">
        <f t="shared" si="363"/>
        <v/>
      </c>
      <c r="KGD2" s="499" t="str">
        <f t="shared" si="363"/>
        <v/>
      </c>
      <c r="KGE2" s="499" t="str">
        <f t="shared" si="363"/>
        <v/>
      </c>
      <c r="KGF2" s="499" t="str">
        <f t="shared" si="363"/>
        <v/>
      </c>
      <c r="KGG2" s="499" t="str">
        <f t="shared" si="363"/>
        <v/>
      </c>
      <c r="KGH2" s="499" t="str">
        <f t="shared" si="363"/>
        <v/>
      </c>
      <c r="KGI2" s="499" t="str">
        <f t="shared" si="363"/>
        <v/>
      </c>
      <c r="KGJ2" s="499" t="str">
        <f t="shared" si="363"/>
        <v/>
      </c>
      <c r="KGK2" s="499" t="str">
        <f t="shared" si="363"/>
        <v/>
      </c>
      <c r="KGL2" s="499" t="str">
        <f t="shared" si="363"/>
        <v/>
      </c>
      <c r="KGM2" s="499" t="str">
        <f t="shared" si="363"/>
        <v/>
      </c>
      <c r="KGN2" s="499" t="str">
        <f t="shared" si="363"/>
        <v/>
      </c>
      <c r="KGO2" s="499" t="str">
        <f t="shared" si="363"/>
        <v/>
      </c>
      <c r="KGP2" s="499" t="str">
        <f t="shared" si="363"/>
        <v/>
      </c>
      <c r="KGQ2" s="499" t="str">
        <f t="shared" si="363"/>
        <v/>
      </c>
      <c r="KGR2" s="499" t="str">
        <f t="shared" si="363"/>
        <v/>
      </c>
      <c r="KGS2" s="499" t="str">
        <f t="shared" si="363"/>
        <v/>
      </c>
      <c r="KGT2" s="499" t="str">
        <f t="shared" si="363"/>
        <v/>
      </c>
      <c r="KGU2" s="499" t="str">
        <f t="shared" si="363"/>
        <v/>
      </c>
      <c r="KGV2" s="499" t="str">
        <f t="shared" si="363"/>
        <v/>
      </c>
      <c r="KGW2" s="499" t="str">
        <f t="shared" si="363"/>
        <v/>
      </c>
      <c r="KGX2" s="499" t="str">
        <f t="shared" si="363"/>
        <v/>
      </c>
      <c r="KGY2" s="499" t="str">
        <f t="shared" si="363"/>
        <v/>
      </c>
      <c r="KGZ2" s="499" t="str">
        <f t="shared" si="363"/>
        <v/>
      </c>
      <c r="KHA2" s="499" t="str">
        <f t="shared" si="363"/>
        <v/>
      </c>
      <c r="KHB2" s="499" t="str">
        <f t="shared" si="363"/>
        <v/>
      </c>
      <c r="KHC2" s="499" t="str">
        <f t="shared" si="363"/>
        <v/>
      </c>
      <c r="KHD2" s="499" t="str">
        <f t="shared" si="363"/>
        <v/>
      </c>
      <c r="KHE2" s="499" t="str">
        <f t="shared" si="363"/>
        <v/>
      </c>
      <c r="KHF2" s="499" t="str">
        <f t="shared" si="363"/>
        <v/>
      </c>
      <c r="KHG2" s="499" t="str">
        <f t="shared" ref="KHG2:KJR2" si="364">IFERROR(KHG12/KHG13,
"")</f>
        <v/>
      </c>
      <c r="KHH2" s="499" t="str">
        <f t="shared" si="364"/>
        <v/>
      </c>
      <c r="KHI2" s="499" t="str">
        <f t="shared" si="364"/>
        <v/>
      </c>
      <c r="KHJ2" s="499" t="str">
        <f t="shared" si="364"/>
        <v/>
      </c>
      <c r="KHK2" s="499" t="str">
        <f t="shared" si="364"/>
        <v/>
      </c>
      <c r="KHL2" s="499" t="str">
        <f t="shared" si="364"/>
        <v/>
      </c>
      <c r="KHM2" s="499" t="str">
        <f t="shared" si="364"/>
        <v/>
      </c>
      <c r="KHN2" s="499" t="str">
        <f t="shared" si="364"/>
        <v/>
      </c>
      <c r="KHO2" s="499" t="str">
        <f t="shared" si="364"/>
        <v/>
      </c>
      <c r="KHP2" s="499" t="str">
        <f t="shared" si="364"/>
        <v/>
      </c>
      <c r="KHQ2" s="499" t="str">
        <f t="shared" si="364"/>
        <v/>
      </c>
      <c r="KHR2" s="499" t="str">
        <f t="shared" si="364"/>
        <v/>
      </c>
      <c r="KHS2" s="499" t="str">
        <f t="shared" si="364"/>
        <v/>
      </c>
      <c r="KHT2" s="499" t="str">
        <f t="shared" si="364"/>
        <v/>
      </c>
      <c r="KHU2" s="499" t="str">
        <f t="shared" si="364"/>
        <v/>
      </c>
      <c r="KHV2" s="499" t="str">
        <f t="shared" si="364"/>
        <v/>
      </c>
      <c r="KHW2" s="499" t="str">
        <f t="shared" si="364"/>
        <v/>
      </c>
      <c r="KHX2" s="499" t="str">
        <f t="shared" si="364"/>
        <v/>
      </c>
      <c r="KHY2" s="499" t="str">
        <f t="shared" si="364"/>
        <v/>
      </c>
      <c r="KHZ2" s="499" t="str">
        <f t="shared" si="364"/>
        <v/>
      </c>
      <c r="KIA2" s="499" t="str">
        <f t="shared" si="364"/>
        <v/>
      </c>
      <c r="KIB2" s="499" t="str">
        <f t="shared" si="364"/>
        <v/>
      </c>
      <c r="KIC2" s="499" t="str">
        <f t="shared" si="364"/>
        <v/>
      </c>
      <c r="KID2" s="499" t="str">
        <f t="shared" si="364"/>
        <v/>
      </c>
      <c r="KIE2" s="499" t="str">
        <f t="shared" si="364"/>
        <v/>
      </c>
      <c r="KIF2" s="499" t="str">
        <f t="shared" si="364"/>
        <v/>
      </c>
      <c r="KIG2" s="499" t="str">
        <f t="shared" si="364"/>
        <v/>
      </c>
      <c r="KIH2" s="499" t="str">
        <f t="shared" si="364"/>
        <v/>
      </c>
      <c r="KII2" s="499" t="str">
        <f t="shared" si="364"/>
        <v/>
      </c>
      <c r="KIJ2" s="499" t="str">
        <f t="shared" si="364"/>
        <v/>
      </c>
      <c r="KIK2" s="499" t="str">
        <f t="shared" si="364"/>
        <v/>
      </c>
      <c r="KIL2" s="499" t="str">
        <f t="shared" si="364"/>
        <v/>
      </c>
      <c r="KIM2" s="499" t="str">
        <f t="shared" si="364"/>
        <v/>
      </c>
      <c r="KIN2" s="499" t="str">
        <f t="shared" si="364"/>
        <v/>
      </c>
      <c r="KIO2" s="499" t="str">
        <f t="shared" si="364"/>
        <v/>
      </c>
      <c r="KIP2" s="499" t="str">
        <f t="shared" si="364"/>
        <v/>
      </c>
      <c r="KIQ2" s="499" t="str">
        <f t="shared" si="364"/>
        <v/>
      </c>
      <c r="KIR2" s="499" t="str">
        <f t="shared" si="364"/>
        <v/>
      </c>
      <c r="KIS2" s="499" t="str">
        <f t="shared" si="364"/>
        <v/>
      </c>
      <c r="KIT2" s="499" t="str">
        <f t="shared" si="364"/>
        <v/>
      </c>
      <c r="KIU2" s="499" t="str">
        <f t="shared" si="364"/>
        <v/>
      </c>
      <c r="KIV2" s="499" t="str">
        <f t="shared" si="364"/>
        <v/>
      </c>
      <c r="KIW2" s="499" t="str">
        <f t="shared" si="364"/>
        <v/>
      </c>
      <c r="KIX2" s="499" t="str">
        <f t="shared" si="364"/>
        <v/>
      </c>
      <c r="KIY2" s="499" t="str">
        <f t="shared" si="364"/>
        <v/>
      </c>
      <c r="KIZ2" s="499" t="str">
        <f t="shared" si="364"/>
        <v/>
      </c>
      <c r="KJA2" s="499" t="str">
        <f t="shared" si="364"/>
        <v/>
      </c>
      <c r="KJB2" s="499" t="str">
        <f t="shared" si="364"/>
        <v/>
      </c>
      <c r="KJC2" s="499" t="str">
        <f t="shared" si="364"/>
        <v/>
      </c>
      <c r="KJD2" s="499" t="str">
        <f t="shared" si="364"/>
        <v/>
      </c>
      <c r="KJE2" s="499" t="str">
        <f t="shared" si="364"/>
        <v/>
      </c>
      <c r="KJF2" s="499" t="str">
        <f t="shared" si="364"/>
        <v/>
      </c>
      <c r="KJG2" s="499" t="str">
        <f t="shared" si="364"/>
        <v/>
      </c>
      <c r="KJH2" s="499" t="str">
        <f t="shared" si="364"/>
        <v/>
      </c>
      <c r="KJI2" s="499" t="str">
        <f t="shared" si="364"/>
        <v/>
      </c>
      <c r="KJJ2" s="499" t="str">
        <f t="shared" si="364"/>
        <v/>
      </c>
      <c r="KJK2" s="499" t="str">
        <f t="shared" si="364"/>
        <v/>
      </c>
      <c r="KJL2" s="499" t="str">
        <f t="shared" si="364"/>
        <v/>
      </c>
      <c r="KJM2" s="499" t="str">
        <f t="shared" si="364"/>
        <v/>
      </c>
      <c r="KJN2" s="499" t="str">
        <f t="shared" si="364"/>
        <v/>
      </c>
      <c r="KJO2" s="499" t="str">
        <f t="shared" si="364"/>
        <v/>
      </c>
      <c r="KJP2" s="499" t="str">
        <f t="shared" si="364"/>
        <v/>
      </c>
      <c r="KJQ2" s="499" t="str">
        <f t="shared" si="364"/>
        <v/>
      </c>
      <c r="KJR2" s="499" t="str">
        <f t="shared" si="364"/>
        <v/>
      </c>
      <c r="KJS2" s="499" t="str">
        <f t="shared" ref="KJS2:KMD2" si="365">IFERROR(KJS12/KJS13,
"")</f>
        <v/>
      </c>
      <c r="KJT2" s="499" t="str">
        <f t="shared" si="365"/>
        <v/>
      </c>
      <c r="KJU2" s="499" t="str">
        <f t="shared" si="365"/>
        <v/>
      </c>
      <c r="KJV2" s="499" t="str">
        <f t="shared" si="365"/>
        <v/>
      </c>
      <c r="KJW2" s="499" t="str">
        <f t="shared" si="365"/>
        <v/>
      </c>
      <c r="KJX2" s="499" t="str">
        <f t="shared" si="365"/>
        <v/>
      </c>
      <c r="KJY2" s="499" t="str">
        <f t="shared" si="365"/>
        <v/>
      </c>
      <c r="KJZ2" s="499" t="str">
        <f t="shared" si="365"/>
        <v/>
      </c>
      <c r="KKA2" s="499" t="str">
        <f t="shared" si="365"/>
        <v/>
      </c>
      <c r="KKB2" s="499" t="str">
        <f t="shared" si="365"/>
        <v/>
      </c>
      <c r="KKC2" s="499" t="str">
        <f t="shared" si="365"/>
        <v/>
      </c>
      <c r="KKD2" s="499" t="str">
        <f t="shared" si="365"/>
        <v/>
      </c>
      <c r="KKE2" s="499" t="str">
        <f t="shared" si="365"/>
        <v/>
      </c>
      <c r="KKF2" s="499" t="str">
        <f t="shared" si="365"/>
        <v/>
      </c>
      <c r="KKG2" s="499" t="str">
        <f t="shared" si="365"/>
        <v/>
      </c>
      <c r="KKH2" s="499" t="str">
        <f t="shared" si="365"/>
        <v/>
      </c>
      <c r="KKI2" s="499" t="str">
        <f t="shared" si="365"/>
        <v/>
      </c>
      <c r="KKJ2" s="499" t="str">
        <f t="shared" si="365"/>
        <v/>
      </c>
      <c r="KKK2" s="499" t="str">
        <f t="shared" si="365"/>
        <v/>
      </c>
      <c r="KKL2" s="499" t="str">
        <f t="shared" si="365"/>
        <v/>
      </c>
      <c r="KKM2" s="499" t="str">
        <f t="shared" si="365"/>
        <v/>
      </c>
      <c r="KKN2" s="499" t="str">
        <f t="shared" si="365"/>
        <v/>
      </c>
      <c r="KKO2" s="499" t="str">
        <f t="shared" si="365"/>
        <v/>
      </c>
      <c r="KKP2" s="499" t="str">
        <f t="shared" si="365"/>
        <v/>
      </c>
      <c r="KKQ2" s="499" t="str">
        <f t="shared" si="365"/>
        <v/>
      </c>
      <c r="KKR2" s="499" t="str">
        <f t="shared" si="365"/>
        <v/>
      </c>
      <c r="KKS2" s="499" t="str">
        <f t="shared" si="365"/>
        <v/>
      </c>
      <c r="KKT2" s="499" t="str">
        <f t="shared" si="365"/>
        <v/>
      </c>
      <c r="KKU2" s="499" t="str">
        <f t="shared" si="365"/>
        <v/>
      </c>
      <c r="KKV2" s="499" t="str">
        <f t="shared" si="365"/>
        <v/>
      </c>
      <c r="KKW2" s="499" t="str">
        <f t="shared" si="365"/>
        <v/>
      </c>
      <c r="KKX2" s="499" t="str">
        <f t="shared" si="365"/>
        <v/>
      </c>
      <c r="KKY2" s="499" t="str">
        <f t="shared" si="365"/>
        <v/>
      </c>
      <c r="KKZ2" s="499" t="str">
        <f t="shared" si="365"/>
        <v/>
      </c>
      <c r="KLA2" s="499" t="str">
        <f t="shared" si="365"/>
        <v/>
      </c>
      <c r="KLB2" s="499" t="str">
        <f t="shared" si="365"/>
        <v/>
      </c>
      <c r="KLC2" s="499" t="str">
        <f t="shared" si="365"/>
        <v/>
      </c>
      <c r="KLD2" s="499" t="str">
        <f t="shared" si="365"/>
        <v/>
      </c>
      <c r="KLE2" s="499" t="str">
        <f t="shared" si="365"/>
        <v/>
      </c>
      <c r="KLF2" s="499" t="str">
        <f t="shared" si="365"/>
        <v/>
      </c>
      <c r="KLG2" s="499" t="str">
        <f t="shared" si="365"/>
        <v/>
      </c>
      <c r="KLH2" s="499" t="str">
        <f t="shared" si="365"/>
        <v/>
      </c>
      <c r="KLI2" s="499" t="str">
        <f t="shared" si="365"/>
        <v/>
      </c>
      <c r="KLJ2" s="499" t="str">
        <f t="shared" si="365"/>
        <v/>
      </c>
      <c r="KLK2" s="499" t="str">
        <f t="shared" si="365"/>
        <v/>
      </c>
      <c r="KLL2" s="499" t="str">
        <f t="shared" si="365"/>
        <v/>
      </c>
      <c r="KLM2" s="499" t="str">
        <f t="shared" si="365"/>
        <v/>
      </c>
      <c r="KLN2" s="499" t="str">
        <f t="shared" si="365"/>
        <v/>
      </c>
      <c r="KLO2" s="499" t="str">
        <f t="shared" si="365"/>
        <v/>
      </c>
      <c r="KLP2" s="499" t="str">
        <f t="shared" si="365"/>
        <v/>
      </c>
      <c r="KLQ2" s="499" t="str">
        <f t="shared" si="365"/>
        <v/>
      </c>
      <c r="KLR2" s="499" t="str">
        <f t="shared" si="365"/>
        <v/>
      </c>
      <c r="KLS2" s="499" t="str">
        <f t="shared" si="365"/>
        <v/>
      </c>
      <c r="KLT2" s="499" t="str">
        <f t="shared" si="365"/>
        <v/>
      </c>
      <c r="KLU2" s="499" t="str">
        <f t="shared" si="365"/>
        <v/>
      </c>
      <c r="KLV2" s="499" t="str">
        <f t="shared" si="365"/>
        <v/>
      </c>
      <c r="KLW2" s="499" t="str">
        <f t="shared" si="365"/>
        <v/>
      </c>
      <c r="KLX2" s="499" t="str">
        <f t="shared" si="365"/>
        <v/>
      </c>
      <c r="KLY2" s="499" t="str">
        <f t="shared" si="365"/>
        <v/>
      </c>
      <c r="KLZ2" s="499" t="str">
        <f t="shared" si="365"/>
        <v/>
      </c>
      <c r="KMA2" s="499" t="str">
        <f t="shared" si="365"/>
        <v/>
      </c>
      <c r="KMB2" s="499" t="str">
        <f t="shared" si="365"/>
        <v/>
      </c>
      <c r="KMC2" s="499" t="str">
        <f t="shared" si="365"/>
        <v/>
      </c>
      <c r="KMD2" s="499" t="str">
        <f t="shared" si="365"/>
        <v/>
      </c>
      <c r="KME2" s="499" t="str">
        <f t="shared" ref="KME2:KOP2" si="366">IFERROR(KME12/KME13,
"")</f>
        <v/>
      </c>
      <c r="KMF2" s="499" t="str">
        <f t="shared" si="366"/>
        <v/>
      </c>
      <c r="KMG2" s="499" t="str">
        <f t="shared" si="366"/>
        <v/>
      </c>
      <c r="KMH2" s="499" t="str">
        <f t="shared" si="366"/>
        <v/>
      </c>
      <c r="KMI2" s="499" t="str">
        <f t="shared" si="366"/>
        <v/>
      </c>
      <c r="KMJ2" s="499" t="str">
        <f t="shared" si="366"/>
        <v/>
      </c>
      <c r="KMK2" s="499" t="str">
        <f t="shared" si="366"/>
        <v/>
      </c>
      <c r="KML2" s="499" t="str">
        <f t="shared" si="366"/>
        <v/>
      </c>
      <c r="KMM2" s="499" t="str">
        <f t="shared" si="366"/>
        <v/>
      </c>
      <c r="KMN2" s="499" t="str">
        <f t="shared" si="366"/>
        <v/>
      </c>
      <c r="KMO2" s="499" t="str">
        <f t="shared" si="366"/>
        <v/>
      </c>
      <c r="KMP2" s="499" t="str">
        <f t="shared" si="366"/>
        <v/>
      </c>
      <c r="KMQ2" s="499" t="str">
        <f t="shared" si="366"/>
        <v/>
      </c>
      <c r="KMR2" s="499" t="str">
        <f t="shared" si="366"/>
        <v/>
      </c>
      <c r="KMS2" s="499" t="str">
        <f t="shared" si="366"/>
        <v/>
      </c>
      <c r="KMT2" s="499" t="str">
        <f t="shared" si="366"/>
        <v/>
      </c>
      <c r="KMU2" s="499" t="str">
        <f t="shared" si="366"/>
        <v/>
      </c>
      <c r="KMV2" s="499" t="str">
        <f t="shared" si="366"/>
        <v/>
      </c>
      <c r="KMW2" s="499" t="str">
        <f t="shared" si="366"/>
        <v/>
      </c>
      <c r="KMX2" s="499" t="str">
        <f t="shared" si="366"/>
        <v/>
      </c>
      <c r="KMY2" s="499" t="str">
        <f t="shared" si="366"/>
        <v/>
      </c>
      <c r="KMZ2" s="499" t="str">
        <f t="shared" si="366"/>
        <v/>
      </c>
      <c r="KNA2" s="499" t="str">
        <f t="shared" si="366"/>
        <v/>
      </c>
      <c r="KNB2" s="499" t="str">
        <f t="shared" si="366"/>
        <v/>
      </c>
      <c r="KNC2" s="499" t="str">
        <f t="shared" si="366"/>
        <v/>
      </c>
      <c r="KND2" s="499" t="str">
        <f t="shared" si="366"/>
        <v/>
      </c>
      <c r="KNE2" s="499" t="str">
        <f t="shared" si="366"/>
        <v/>
      </c>
      <c r="KNF2" s="499" t="str">
        <f t="shared" si="366"/>
        <v/>
      </c>
      <c r="KNG2" s="499" t="str">
        <f t="shared" si="366"/>
        <v/>
      </c>
      <c r="KNH2" s="499" t="str">
        <f t="shared" si="366"/>
        <v/>
      </c>
      <c r="KNI2" s="499" t="str">
        <f t="shared" si="366"/>
        <v/>
      </c>
      <c r="KNJ2" s="499" t="str">
        <f t="shared" si="366"/>
        <v/>
      </c>
      <c r="KNK2" s="499" t="str">
        <f t="shared" si="366"/>
        <v/>
      </c>
      <c r="KNL2" s="499" t="str">
        <f t="shared" si="366"/>
        <v/>
      </c>
      <c r="KNM2" s="499" t="str">
        <f t="shared" si="366"/>
        <v/>
      </c>
      <c r="KNN2" s="499" t="str">
        <f t="shared" si="366"/>
        <v/>
      </c>
      <c r="KNO2" s="499" t="str">
        <f t="shared" si="366"/>
        <v/>
      </c>
      <c r="KNP2" s="499" t="str">
        <f t="shared" si="366"/>
        <v/>
      </c>
      <c r="KNQ2" s="499" t="str">
        <f t="shared" si="366"/>
        <v/>
      </c>
      <c r="KNR2" s="499" t="str">
        <f t="shared" si="366"/>
        <v/>
      </c>
      <c r="KNS2" s="499" t="str">
        <f t="shared" si="366"/>
        <v/>
      </c>
      <c r="KNT2" s="499" t="str">
        <f t="shared" si="366"/>
        <v/>
      </c>
      <c r="KNU2" s="499" t="str">
        <f t="shared" si="366"/>
        <v/>
      </c>
      <c r="KNV2" s="499" t="str">
        <f t="shared" si="366"/>
        <v/>
      </c>
      <c r="KNW2" s="499" t="str">
        <f t="shared" si="366"/>
        <v/>
      </c>
      <c r="KNX2" s="499" t="str">
        <f t="shared" si="366"/>
        <v/>
      </c>
      <c r="KNY2" s="499" t="str">
        <f t="shared" si="366"/>
        <v/>
      </c>
      <c r="KNZ2" s="499" t="str">
        <f t="shared" si="366"/>
        <v/>
      </c>
      <c r="KOA2" s="499" t="str">
        <f t="shared" si="366"/>
        <v/>
      </c>
      <c r="KOB2" s="499" t="str">
        <f t="shared" si="366"/>
        <v/>
      </c>
      <c r="KOC2" s="499" t="str">
        <f t="shared" si="366"/>
        <v/>
      </c>
      <c r="KOD2" s="499" t="str">
        <f t="shared" si="366"/>
        <v/>
      </c>
      <c r="KOE2" s="499" t="str">
        <f t="shared" si="366"/>
        <v/>
      </c>
      <c r="KOF2" s="499" t="str">
        <f t="shared" si="366"/>
        <v/>
      </c>
      <c r="KOG2" s="499" t="str">
        <f t="shared" si="366"/>
        <v/>
      </c>
      <c r="KOH2" s="499" t="str">
        <f t="shared" si="366"/>
        <v/>
      </c>
      <c r="KOI2" s="499" t="str">
        <f t="shared" si="366"/>
        <v/>
      </c>
      <c r="KOJ2" s="499" t="str">
        <f t="shared" si="366"/>
        <v/>
      </c>
      <c r="KOK2" s="499" t="str">
        <f t="shared" si="366"/>
        <v/>
      </c>
      <c r="KOL2" s="499" t="str">
        <f t="shared" si="366"/>
        <v/>
      </c>
      <c r="KOM2" s="499" t="str">
        <f t="shared" si="366"/>
        <v/>
      </c>
      <c r="KON2" s="499" t="str">
        <f t="shared" si="366"/>
        <v/>
      </c>
      <c r="KOO2" s="499" t="str">
        <f t="shared" si="366"/>
        <v/>
      </c>
      <c r="KOP2" s="499" t="str">
        <f t="shared" si="366"/>
        <v/>
      </c>
      <c r="KOQ2" s="499" t="str">
        <f t="shared" ref="KOQ2:KRB2" si="367">IFERROR(KOQ12/KOQ13,
"")</f>
        <v/>
      </c>
      <c r="KOR2" s="499" t="str">
        <f t="shared" si="367"/>
        <v/>
      </c>
      <c r="KOS2" s="499" t="str">
        <f t="shared" si="367"/>
        <v/>
      </c>
      <c r="KOT2" s="499" t="str">
        <f t="shared" si="367"/>
        <v/>
      </c>
      <c r="KOU2" s="499" t="str">
        <f t="shared" si="367"/>
        <v/>
      </c>
      <c r="KOV2" s="499" t="str">
        <f t="shared" si="367"/>
        <v/>
      </c>
      <c r="KOW2" s="499" t="str">
        <f t="shared" si="367"/>
        <v/>
      </c>
      <c r="KOX2" s="499" t="str">
        <f t="shared" si="367"/>
        <v/>
      </c>
      <c r="KOY2" s="499" t="str">
        <f t="shared" si="367"/>
        <v/>
      </c>
      <c r="KOZ2" s="499" t="str">
        <f t="shared" si="367"/>
        <v/>
      </c>
      <c r="KPA2" s="499" t="str">
        <f t="shared" si="367"/>
        <v/>
      </c>
      <c r="KPB2" s="499" t="str">
        <f t="shared" si="367"/>
        <v/>
      </c>
      <c r="KPC2" s="499" t="str">
        <f t="shared" si="367"/>
        <v/>
      </c>
      <c r="KPD2" s="499" t="str">
        <f t="shared" si="367"/>
        <v/>
      </c>
      <c r="KPE2" s="499" t="str">
        <f t="shared" si="367"/>
        <v/>
      </c>
      <c r="KPF2" s="499" t="str">
        <f t="shared" si="367"/>
        <v/>
      </c>
      <c r="KPG2" s="499" t="str">
        <f t="shared" si="367"/>
        <v/>
      </c>
      <c r="KPH2" s="499" t="str">
        <f t="shared" si="367"/>
        <v/>
      </c>
      <c r="KPI2" s="499" t="str">
        <f t="shared" si="367"/>
        <v/>
      </c>
      <c r="KPJ2" s="499" t="str">
        <f t="shared" si="367"/>
        <v/>
      </c>
      <c r="KPK2" s="499" t="str">
        <f t="shared" si="367"/>
        <v/>
      </c>
      <c r="KPL2" s="499" t="str">
        <f t="shared" si="367"/>
        <v/>
      </c>
      <c r="KPM2" s="499" t="str">
        <f t="shared" si="367"/>
        <v/>
      </c>
      <c r="KPN2" s="499" t="str">
        <f t="shared" si="367"/>
        <v/>
      </c>
      <c r="KPO2" s="499" t="str">
        <f t="shared" si="367"/>
        <v/>
      </c>
      <c r="KPP2" s="499" t="str">
        <f t="shared" si="367"/>
        <v/>
      </c>
      <c r="KPQ2" s="499" t="str">
        <f t="shared" si="367"/>
        <v/>
      </c>
      <c r="KPR2" s="499" t="str">
        <f t="shared" si="367"/>
        <v/>
      </c>
      <c r="KPS2" s="499" t="str">
        <f t="shared" si="367"/>
        <v/>
      </c>
      <c r="KPT2" s="499" t="str">
        <f t="shared" si="367"/>
        <v/>
      </c>
      <c r="KPU2" s="499" t="str">
        <f t="shared" si="367"/>
        <v/>
      </c>
      <c r="KPV2" s="499" t="str">
        <f t="shared" si="367"/>
        <v/>
      </c>
      <c r="KPW2" s="499" t="str">
        <f t="shared" si="367"/>
        <v/>
      </c>
      <c r="KPX2" s="499" t="str">
        <f t="shared" si="367"/>
        <v/>
      </c>
      <c r="KPY2" s="499" t="str">
        <f t="shared" si="367"/>
        <v/>
      </c>
      <c r="KPZ2" s="499" t="str">
        <f t="shared" si="367"/>
        <v/>
      </c>
      <c r="KQA2" s="499" t="str">
        <f t="shared" si="367"/>
        <v/>
      </c>
      <c r="KQB2" s="499" t="str">
        <f t="shared" si="367"/>
        <v/>
      </c>
      <c r="KQC2" s="499" t="str">
        <f t="shared" si="367"/>
        <v/>
      </c>
      <c r="KQD2" s="499" t="str">
        <f t="shared" si="367"/>
        <v/>
      </c>
      <c r="KQE2" s="499" t="str">
        <f t="shared" si="367"/>
        <v/>
      </c>
      <c r="KQF2" s="499" t="str">
        <f t="shared" si="367"/>
        <v/>
      </c>
      <c r="KQG2" s="499" t="str">
        <f t="shared" si="367"/>
        <v/>
      </c>
      <c r="KQH2" s="499" t="str">
        <f t="shared" si="367"/>
        <v/>
      </c>
      <c r="KQI2" s="499" t="str">
        <f t="shared" si="367"/>
        <v/>
      </c>
      <c r="KQJ2" s="499" t="str">
        <f t="shared" si="367"/>
        <v/>
      </c>
      <c r="KQK2" s="499" t="str">
        <f t="shared" si="367"/>
        <v/>
      </c>
      <c r="KQL2" s="499" t="str">
        <f t="shared" si="367"/>
        <v/>
      </c>
      <c r="KQM2" s="499" t="str">
        <f t="shared" si="367"/>
        <v/>
      </c>
      <c r="KQN2" s="499" t="str">
        <f t="shared" si="367"/>
        <v/>
      </c>
      <c r="KQO2" s="499" t="str">
        <f t="shared" si="367"/>
        <v/>
      </c>
      <c r="KQP2" s="499" t="str">
        <f t="shared" si="367"/>
        <v/>
      </c>
      <c r="KQQ2" s="499" t="str">
        <f t="shared" si="367"/>
        <v/>
      </c>
      <c r="KQR2" s="499" t="str">
        <f t="shared" si="367"/>
        <v/>
      </c>
      <c r="KQS2" s="499" t="str">
        <f t="shared" si="367"/>
        <v/>
      </c>
      <c r="KQT2" s="499" t="str">
        <f t="shared" si="367"/>
        <v/>
      </c>
      <c r="KQU2" s="499" t="str">
        <f t="shared" si="367"/>
        <v/>
      </c>
      <c r="KQV2" s="499" t="str">
        <f t="shared" si="367"/>
        <v/>
      </c>
      <c r="KQW2" s="499" t="str">
        <f t="shared" si="367"/>
        <v/>
      </c>
      <c r="KQX2" s="499" t="str">
        <f t="shared" si="367"/>
        <v/>
      </c>
      <c r="KQY2" s="499" t="str">
        <f t="shared" si="367"/>
        <v/>
      </c>
      <c r="KQZ2" s="499" t="str">
        <f t="shared" si="367"/>
        <v/>
      </c>
      <c r="KRA2" s="499" t="str">
        <f t="shared" si="367"/>
        <v/>
      </c>
      <c r="KRB2" s="499" t="str">
        <f t="shared" si="367"/>
        <v/>
      </c>
      <c r="KRC2" s="499" t="str">
        <f t="shared" ref="KRC2:KTN2" si="368">IFERROR(KRC12/KRC13,
"")</f>
        <v/>
      </c>
      <c r="KRD2" s="499" t="str">
        <f t="shared" si="368"/>
        <v/>
      </c>
      <c r="KRE2" s="499" t="str">
        <f t="shared" si="368"/>
        <v/>
      </c>
      <c r="KRF2" s="499" t="str">
        <f t="shared" si="368"/>
        <v/>
      </c>
      <c r="KRG2" s="499" t="str">
        <f t="shared" si="368"/>
        <v/>
      </c>
      <c r="KRH2" s="499" t="str">
        <f t="shared" si="368"/>
        <v/>
      </c>
      <c r="KRI2" s="499" t="str">
        <f t="shared" si="368"/>
        <v/>
      </c>
      <c r="KRJ2" s="499" t="str">
        <f t="shared" si="368"/>
        <v/>
      </c>
      <c r="KRK2" s="499" t="str">
        <f t="shared" si="368"/>
        <v/>
      </c>
      <c r="KRL2" s="499" t="str">
        <f t="shared" si="368"/>
        <v/>
      </c>
      <c r="KRM2" s="499" t="str">
        <f t="shared" si="368"/>
        <v/>
      </c>
      <c r="KRN2" s="499" t="str">
        <f t="shared" si="368"/>
        <v/>
      </c>
      <c r="KRO2" s="499" t="str">
        <f t="shared" si="368"/>
        <v/>
      </c>
      <c r="KRP2" s="499" t="str">
        <f t="shared" si="368"/>
        <v/>
      </c>
      <c r="KRQ2" s="499" t="str">
        <f t="shared" si="368"/>
        <v/>
      </c>
      <c r="KRR2" s="499" t="str">
        <f t="shared" si="368"/>
        <v/>
      </c>
      <c r="KRS2" s="499" t="str">
        <f t="shared" si="368"/>
        <v/>
      </c>
      <c r="KRT2" s="499" t="str">
        <f t="shared" si="368"/>
        <v/>
      </c>
      <c r="KRU2" s="499" t="str">
        <f t="shared" si="368"/>
        <v/>
      </c>
      <c r="KRV2" s="499" t="str">
        <f t="shared" si="368"/>
        <v/>
      </c>
      <c r="KRW2" s="499" t="str">
        <f t="shared" si="368"/>
        <v/>
      </c>
      <c r="KRX2" s="499" t="str">
        <f t="shared" si="368"/>
        <v/>
      </c>
      <c r="KRY2" s="499" t="str">
        <f t="shared" si="368"/>
        <v/>
      </c>
      <c r="KRZ2" s="499" t="str">
        <f t="shared" si="368"/>
        <v/>
      </c>
      <c r="KSA2" s="499" t="str">
        <f t="shared" si="368"/>
        <v/>
      </c>
      <c r="KSB2" s="499" t="str">
        <f t="shared" si="368"/>
        <v/>
      </c>
      <c r="KSC2" s="499" t="str">
        <f t="shared" si="368"/>
        <v/>
      </c>
      <c r="KSD2" s="499" t="str">
        <f t="shared" si="368"/>
        <v/>
      </c>
      <c r="KSE2" s="499" t="str">
        <f t="shared" si="368"/>
        <v/>
      </c>
      <c r="KSF2" s="499" t="str">
        <f t="shared" si="368"/>
        <v/>
      </c>
      <c r="KSG2" s="499" t="str">
        <f t="shared" si="368"/>
        <v/>
      </c>
      <c r="KSH2" s="499" t="str">
        <f t="shared" si="368"/>
        <v/>
      </c>
      <c r="KSI2" s="499" t="str">
        <f t="shared" si="368"/>
        <v/>
      </c>
      <c r="KSJ2" s="499" t="str">
        <f t="shared" si="368"/>
        <v/>
      </c>
      <c r="KSK2" s="499" t="str">
        <f t="shared" si="368"/>
        <v/>
      </c>
      <c r="KSL2" s="499" t="str">
        <f t="shared" si="368"/>
        <v/>
      </c>
      <c r="KSM2" s="499" t="str">
        <f t="shared" si="368"/>
        <v/>
      </c>
      <c r="KSN2" s="499" t="str">
        <f t="shared" si="368"/>
        <v/>
      </c>
      <c r="KSO2" s="499" t="str">
        <f t="shared" si="368"/>
        <v/>
      </c>
      <c r="KSP2" s="499" t="str">
        <f t="shared" si="368"/>
        <v/>
      </c>
      <c r="KSQ2" s="499" t="str">
        <f t="shared" si="368"/>
        <v/>
      </c>
      <c r="KSR2" s="499" t="str">
        <f t="shared" si="368"/>
        <v/>
      </c>
      <c r="KSS2" s="499" t="str">
        <f t="shared" si="368"/>
        <v/>
      </c>
      <c r="KST2" s="499" t="str">
        <f t="shared" si="368"/>
        <v/>
      </c>
      <c r="KSU2" s="499" t="str">
        <f t="shared" si="368"/>
        <v/>
      </c>
      <c r="KSV2" s="499" t="str">
        <f t="shared" si="368"/>
        <v/>
      </c>
      <c r="KSW2" s="499" t="str">
        <f t="shared" si="368"/>
        <v/>
      </c>
      <c r="KSX2" s="499" t="str">
        <f t="shared" si="368"/>
        <v/>
      </c>
      <c r="KSY2" s="499" t="str">
        <f t="shared" si="368"/>
        <v/>
      </c>
      <c r="KSZ2" s="499" t="str">
        <f t="shared" si="368"/>
        <v/>
      </c>
      <c r="KTA2" s="499" t="str">
        <f t="shared" si="368"/>
        <v/>
      </c>
      <c r="KTB2" s="499" t="str">
        <f t="shared" si="368"/>
        <v/>
      </c>
      <c r="KTC2" s="499" t="str">
        <f t="shared" si="368"/>
        <v/>
      </c>
      <c r="KTD2" s="499" t="str">
        <f t="shared" si="368"/>
        <v/>
      </c>
      <c r="KTE2" s="499" t="str">
        <f t="shared" si="368"/>
        <v/>
      </c>
      <c r="KTF2" s="499" t="str">
        <f t="shared" si="368"/>
        <v/>
      </c>
      <c r="KTG2" s="499" t="str">
        <f t="shared" si="368"/>
        <v/>
      </c>
      <c r="KTH2" s="499" t="str">
        <f t="shared" si="368"/>
        <v/>
      </c>
      <c r="KTI2" s="499" t="str">
        <f t="shared" si="368"/>
        <v/>
      </c>
      <c r="KTJ2" s="499" t="str">
        <f t="shared" si="368"/>
        <v/>
      </c>
      <c r="KTK2" s="499" t="str">
        <f t="shared" si="368"/>
        <v/>
      </c>
      <c r="KTL2" s="499" t="str">
        <f t="shared" si="368"/>
        <v/>
      </c>
      <c r="KTM2" s="499" t="str">
        <f t="shared" si="368"/>
        <v/>
      </c>
      <c r="KTN2" s="499" t="str">
        <f t="shared" si="368"/>
        <v/>
      </c>
      <c r="KTO2" s="499" t="str">
        <f t="shared" ref="KTO2:KVZ2" si="369">IFERROR(KTO12/KTO13,
"")</f>
        <v/>
      </c>
      <c r="KTP2" s="499" t="str">
        <f t="shared" si="369"/>
        <v/>
      </c>
      <c r="KTQ2" s="499" t="str">
        <f t="shared" si="369"/>
        <v/>
      </c>
      <c r="KTR2" s="499" t="str">
        <f t="shared" si="369"/>
        <v/>
      </c>
      <c r="KTS2" s="499" t="str">
        <f t="shared" si="369"/>
        <v/>
      </c>
      <c r="KTT2" s="499" t="str">
        <f t="shared" si="369"/>
        <v/>
      </c>
      <c r="KTU2" s="499" t="str">
        <f t="shared" si="369"/>
        <v/>
      </c>
      <c r="KTV2" s="499" t="str">
        <f t="shared" si="369"/>
        <v/>
      </c>
      <c r="KTW2" s="499" t="str">
        <f t="shared" si="369"/>
        <v/>
      </c>
      <c r="KTX2" s="499" t="str">
        <f t="shared" si="369"/>
        <v/>
      </c>
      <c r="KTY2" s="499" t="str">
        <f t="shared" si="369"/>
        <v/>
      </c>
      <c r="KTZ2" s="499" t="str">
        <f t="shared" si="369"/>
        <v/>
      </c>
      <c r="KUA2" s="499" t="str">
        <f t="shared" si="369"/>
        <v/>
      </c>
      <c r="KUB2" s="499" t="str">
        <f t="shared" si="369"/>
        <v/>
      </c>
      <c r="KUC2" s="499" t="str">
        <f t="shared" si="369"/>
        <v/>
      </c>
      <c r="KUD2" s="499" t="str">
        <f t="shared" si="369"/>
        <v/>
      </c>
      <c r="KUE2" s="499" t="str">
        <f t="shared" si="369"/>
        <v/>
      </c>
      <c r="KUF2" s="499" t="str">
        <f t="shared" si="369"/>
        <v/>
      </c>
      <c r="KUG2" s="499" t="str">
        <f t="shared" si="369"/>
        <v/>
      </c>
      <c r="KUH2" s="499" t="str">
        <f t="shared" si="369"/>
        <v/>
      </c>
      <c r="KUI2" s="499" t="str">
        <f t="shared" si="369"/>
        <v/>
      </c>
      <c r="KUJ2" s="499" t="str">
        <f t="shared" si="369"/>
        <v/>
      </c>
      <c r="KUK2" s="499" t="str">
        <f t="shared" si="369"/>
        <v/>
      </c>
      <c r="KUL2" s="499" t="str">
        <f t="shared" si="369"/>
        <v/>
      </c>
      <c r="KUM2" s="499" t="str">
        <f t="shared" si="369"/>
        <v/>
      </c>
      <c r="KUN2" s="499" t="str">
        <f t="shared" si="369"/>
        <v/>
      </c>
      <c r="KUO2" s="499" t="str">
        <f t="shared" si="369"/>
        <v/>
      </c>
      <c r="KUP2" s="499" t="str">
        <f t="shared" si="369"/>
        <v/>
      </c>
      <c r="KUQ2" s="499" t="str">
        <f t="shared" si="369"/>
        <v/>
      </c>
      <c r="KUR2" s="499" t="str">
        <f t="shared" si="369"/>
        <v/>
      </c>
      <c r="KUS2" s="499" t="str">
        <f t="shared" si="369"/>
        <v/>
      </c>
      <c r="KUT2" s="499" t="str">
        <f t="shared" si="369"/>
        <v/>
      </c>
      <c r="KUU2" s="499" t="str">
        <f t="shared" si="369"/>
        <v/>
      </c>
      <c r="KUV2" s="499" t="str">
        <f t="shared" si="369"/>
        <v/>
      </c>
      <c r="KUW2" s="499" t="str">
        <f t="shared" si="369"/>
        <v/>
      </c>
      <c r="KUX2" s="499" t="str">
        <f t="shared" si="369"/>
        <v/>
      </c>
      <c r="KUY2" s="499" t="str">
        <f t="shared" si="369"/>
        <v/>
      </c>
      <c r="KUZ2" s="499" t="str">
        <f t="shared" si="369"/>
        <v/>
      </c>
      <c r="KVA2" s="499" t="str">
        <f t="shared" si="369"/>
        <v/>
      </c>
      <c r="KVB2" s="499" t="str">
        <f t="shared" si="369"/>
        <v/>
      </c>
      <c r="KVC2" s="499" t="str">
        <f t="shared" si="369"/>
        <v/>
      </c>
      <c r="KVD2" s="499" t="str">
        <f t="shared" si="369"/>
        <v/>
      </c>
      <c r="KVE2" s="499" t="str">
        <f t="shared" si="369"/>
        <v/>
      </c>
      <c r="KVF2" s="499" t="str">
        <f t="shared" si="369"/>
        <v/>
      </c>
      <c r="KVG2" s="499" t="str">
        <f t="shared" si="369"/>
        <v/>
      </c>
      <c r="KVH2" s="499" t="str">
        <f t="shared" si="369"/>
        <v/>
      </c>
      <c r="KVI2" s="499" t="str">
        <f t="shared" si="369"/>
        <v/>
      </c>
      <c r="KVJ2" s="499" t="str">
        <f t="shared" si="369"/>
        <v/>
      </c>
      <c r="KVK2" s="499" t="str">
        <f t="shared" si="369"/>
        <v/>
      </c>
      <c r="KVL2" s="499" t="str">
        <f t="shared" si="369"/>
        <v/>
      </c>
      <c r="KVM2" s="499" t="str">
        <f t="shared" si="369"/>
        <v/>
      </c>
      <c r="KVN2" s="499" t="str">
        <f t="shared" si="369"/>
        <v/>
      </c>
      <c r="KVO2" s="499" t="str">
        <f t="shared" si="369"/>
        <v/>
      </c>
      <c r="KVP2" s="499" t="str">
        <f t="shared" si="369"/>
        <v/>
      </c>
      <c r="KVQ2" s="499" t="str">
        <f t="shared" si="369"/>
        <v/>
      </c>
      <c r="KVR2" s="499" t="str">
        <f t="shared" si="369"/>
        <v/>
      </c>
      <c r="KVS2" s="499" t="str">
        <f t="shared" si="369"/>
        <v/>
      </c>
      <c r="KVT2" s="499" t="str">
        <f t="shared" si="369"/>
        <v/>
      </c>
      <c r="KVU2" s="499" t="str">
        <f t="shared" si="369"/>
        <v/>
      </c>
      <c r="KVV2" s="499" t="str">
        <f t="shared" si="369"/>
        <v/>
      </c>
      <c r="KVW2" s="499" t="str">
        <f t="shared" si="369"/>
        <v/>
      </c>
      <c r="KVX2" s="499" t="str">
        <f t="shared" si="369"/>
        <v/>
      </c>
      <c r="KVY2" s="499" t="str">
        <f t="shared" si="369"/>
        <v/>
      </c>
      <c r="KVZ2" s="499" t="str">
        <f t="shared" si="369"/>
        <v/>
      </c>
      <c r="KWA2" s="499" t="str">
        <f t="shared" ref="KWA2:KYL2" si="370">IFERROR(KWA12/KWA13,
"")</f>
        <v/>
      </c>
      <c r="KWB2" s="499" t="str">
        <f t="shared" si="370"/>
        <v/>
      </c>
      <c r="KWC2" s="499" t="str">
        <f t="shared" si="370"/>
        <v/>
      </c>
      <c r="KWD2" s="499" t="str">
        <f t="shared" si="370"/>
        <v/>
      </c>
      <c r="KWE2" s="499" t="str">
        <f t="shared" si="370"/>
        <v/>
      </c>
      <c r="KWF2" s="499" t="str">
        <f t="shared" si="370"/>
        <v/>
      </c>
      <c r="KWG2" s="499" t="str">
        <f t="shared" si="370"/>
        <v/>
      </c>
      <c r="KWH2" s="499" t="str">
        <f t="shared" si="370"/>
        <v/>
      </c>
      <c r="KWI2" s="499" t="str">
        <f t="shared" si="370"/>
        <v/>
      </c>
      <c r="KWJ2" s="499" t="str">
        <f t="shared" si="370"/>
        <v/>
      </c>
      <c r="KWK2" s="499" t="str">
        <f t="shared" si="370"/>
        <v/>
      </c>
      <c r="KWL2" s="499" t="str">
        <f t="shared" si="370"/>
        <v/>
      </c>
      <c r="KWM2" s="499" t="str">
        <f t="shared" si="370"/>
        <v/>
      </c>
      <c r="KWN2" s="499" t="str">
        <f t="shared" si="370"/>
        <v/>
      </c>
      <c r="KWO2" s="499" t="str">
        <f t="shared" si="370"/>
        <v/>
      </c>
      <c r="KWP2" s="499" t="str">
        <f t="shared" si="370"/>
        <v/>
      </c>
      <c r="KWQ2" s="499" t="str">
        <f t="shared" si="370"/>
        <v/>
      </c>
      <c r="KWR2" s="499" t="str">
        <f t="shared" si="370"/>
        <v/>
      </c>
      <c r="KWS2" s="499" t="str">
        <f t="shared" si="370"/>
        <v/>
      </c>
      <c r="KWT2" s="499" t="str">
        <f t="shared" si="370"/>
        <v/>
      </c>
      <c r="KWU2" s="499" t="str">
        <f t="shared" si="370"/>
        <v/>
      </c>
      <c r="KWV2" s="499" t="str">
        <f t="shared" si="370"/>
        <v/>
      </c>
      <c r="KWW2" s="499" t="str">
        <f t="shared" si="370"/>
        <v/>
      </c>
      <c r="KWX2" s="499" t="str">
        <f t="shared" si="370"/>
        <v/>
      </c>
      <c r="KWY2" s="499" t="str">
        <f t="shared" si="370"/>
        <v/>
      </c>
      <c r="KWZ2" s="499" t="str">
        <f t="shared" si="370"/>
        <v/>
      </c>
      <c r="KXA2" s="499" t="str">
        <f t="shared" si="370"/>
        <v/>
      </c>
      <c r="KXB2" s="499" t="str">
        <f t="shared" si="370"/>
        <v/>
      </c>
      <c r="KXC2" s="499" t="str">
        <f t="shared" si="370"/>
        <v/>
      </c>
      <c r="KXD2" s="499" t="str">
        <f t="shared" si="370"/>
        <v/>
      </c>
      <c r="KXE2" s="499" t="str">
        <f t="shared" si="370"/>
        <v/>
      </c>
      <c r="KXF2" s="499" t="str">
        <f t="shared" si="370"/>
        <v/>
      </c>
      <c r="KXG2" s="499" t="str">
        <f t="shared" si="370"/>
        <v/>
      </c>
      <c r="KXH2" s="499" t="str">
        <f t="shared" si="370"/>
        <v/>
      </c>
      <c r="KXI2" s="499" t="str">
        <f t="shared" si="370"/>
        <v/>
      </c>
      <c r="KXJ2" s="499" t="str">
        <f t="shared" si="370"/>
        <v/>
      </c>
      <c r="KXK2" s="499" t="str">
        <f t="shared" si="370"/>
        <v/>
      </c>
      <c r="KXL2" s="499" t="str">
        <f t="shared" si="370"/>
        <v/>
      </c>
      <c r="KXM2" s="499" t="str">
        <f t="shared" si="370"/>
        <v/>
      </c>
      <c r="KXN2" s="499" t="str">
        <f t="shared" si="370"/>
        <v/>
      </c>
      <c r="KXO2" s="499" t="str">
        <f t="shared" si="370"/>
        <v/>
      </c>
      <c r="KXP2" s="499" t="str">
        <f t="shared" si="370"/>
        <v/>
      </c>
      <c r="KXQ2" s="499" t="str">
        <f t="shared" si="370"/>
        <v/>
      </c>
      <c r="KXR2" s="499" t="str">
        <f t="shared" si="370"/>
        <v/>
      </c>
      <c r="KXS2" s="499" t="str">
        <f t="shared" si="370"/>
        <v/>
      </c>
      <c r="KXT2" s="499" t="str">
        <f t="shared" si="370"/>
        <v/>
      </c>
      <c r="KXU2" s="499" t="str">
        <f t="shared" si="370"/>
        <v/>
      </c>
      <c r="KXV2" s="499" t="str">
        <f t="shared" si="370"/>
        <v/>
      </c>
      <c r="KXW2" s="499" t="str">
        <f t="shared" si="370"/>
        <v/>
      </c>
      <c r="KXX2" s="499" t="str">
        <f t="shared" si="370"/>
        <v/>
      </c>
      <c r="KXY2" s="499" t="str">
        <f t="shared" si="370"/>
        <v/>
      </c>
      <c r="KXZ2" s="499" t="str">
        <f t="shared" si="370"/>
        <v/>
      </c>
      <c r="KYA2" s="499" t="str">
        <f t="shared" si="370"/>
        <v/>
      </c>
      <c r="KYB2" s="499" t="str">
        <f t="shared" si="370"/>
        <v/>
      </c>
      <c r="KYC2" s="499" t="str">
        <f t="shared" si="370"/>
        <v/>
      </c>
      <c r="KYD2" s="499" t="str">
        <f t="shared" si="370"/>
        <v/>
      </c>
      <c r="KYE2" s="499" t="str">
        <f t="shared" si="370"/>
        <v/>
      </c>
      <c r="KYF2" s="499" t="str">
        <f t="shared" si="370"/>
        <v/>
      </c>
      <c r="KYG2" s="499" t="str">
        <f t="shared" si="370"/>
        <v/>
      </c>
      <c r="KYH2" s="499" t="str">
        <f t="shared" si="370"/>
        <v/>
      </c>
      <c r="KYI2" s="499" t="str">
        <f t="shared" si="370"/>
        <v/>
      </c>
      <c r="KYJ2" s="499" t="str">
        <f t="shared" si="370"/>
        <v/>
      </c>
      <c r="KYK2" s="499" t="str">
        <f t="shared" si="370"/>
        <v/>
      </c>
      <c r="KYL2" s="499" t="str">
        <f t="shared" si="370"/>
        <v/>
      </c>
      <c r="KYM2" s="499" t="str">
        <f t="shared" ref="KYM2:LAX2" si="371">IFERROR(KYM12/KYM13,
"")</f>
        <v/>
      </c>
      <c r="KYN2" s="499" t="str">
        <f t="shared" si="371"/>
        <v/>
      </c>
      <c r="KYO2" s="499" t="str">
        <f t="shared" si="371"/>
        <v/>
      </c>
      <c r="KYP2" s="499" t="str">
        <f t="shared" si="371"/>
        <v/>
      </c>
      <c r="KYQ2" s="499" t="str">
        <f t="shared" si="371"/>
        <v/>
      </c>
      <c r="KYR2" s="499" t="str">
        <f t="shared" si="371"/>
        <v/>
      </c>
      <c r="KYS2" s="499" t="str">
        <f t="shared" si="371"/>
        <v/>
      </c>
      <c r="KYT2" s="499" t="str">
        <f t="shared" si="371"/>
        <v/>
      </c>
      <c r="KYU2" s="499" t="str">
        <f t="shared" si="371"/>
        <v/>
      </c>
      <c r="KYV2" s="499" t="str">
        <f t="shared" si="371"/>
        <v/>
      </c>
      <c r="KYW2" s="499" t="str">
        <f t="shared" si="371"/>
        <v/>
      </c>
      <c r="KYX2" s="499" t="str">
        <f t="shared" si="371"/>
        <v/>
      </c>
      <c r="KYY2" s="499" t="str">
        <f t="shared" si="371"/>
        <v/>
      </c>
      <c r="KYZ2" s="499" t="str">
        <f t="shared" si="371"/>
        <v/>
      </c>
      <c r="KZA2" s="499" t="str">
        <f t="shared" si="371"/>
        <v/>
      </c>
      <c r="KZB2" s="499" t="str">
        <f t="shared" si="371"/>
        <v/>
      </c>
      <c r="KZC2" s="499" t="str">
        <f t="shared" si="371"/>
        <v/>
      </c>
      <c r="KZD2" s="499" t="str">
        <f t="shared" si="371"/>
        <v/>
      </c>
      <c r="KZE2" s="499" t="str">
        <f t="shared" si="371"/>
        <v/>
      </c>
      <c r="KZF2" s="499" t="str">
        <f t="shared" si="371"/>
        <v/>
      </c>
      <c r="KZG2" s="499" t="str">
        <f t="shared" si="371"/>
        <v/>
      </c>
      <c r="KZH2" s="499" t="str">
        <f t="shared" si="371"/>
        <v/>
      </c>
      <c r="KZI2" s="499" t="str">
        <f t="shared" si="371"/>
        <v/>
      </c>
      <c r="KZJ2" s="499" t="str">
        <f t="shared" si="371"/>
        <v/>
      </c>
      <c r="KZK2" s="499" t="str">
        <f t="shared" si="371"/>
        <v/>
      </c>
      <c r="KZL2" s="499" t="str">
        <f t="shared" si="371"/>
        <v/>
      </c>
      <c r="KZM2" s="499" t="str">
        <f t="shared" si="371"/>
        <v/>
      </c>
      <c r="KZN2" s="499" t="str">
        <f t="shared" si="371"/>
        <v/>
      </c>
      <c r="KZO2" s="499" t="str">
        <f t="shared" si="371"/>
        <v/>
      </c>
      <c r="KZP2" s="499" t="str">
        <f t="shared" si="371"/>
        <v/>
      </c>
      <c r="KZQ2" s="499" t="str">
        <f t="shared" si="371"/>
        <v/>
      </c>
      <c r="KZR2" s="499" t="str">
        <f t="shared" si="371"/>
        <v/>
      </c>
      <c r="KZS2" s="499" t="str">
        <f t="shared" si="371"/>
        <v/>
      </c>
      <c r="KZT2" s="499" t="str">
        <f t="shared" si="371"/>
        <v/>
      </c>
      <c r="KZU2" s="499" t="str">
        <f t="shared" si="371"/>
        <v/>
      </c>
      <c r="KZV2" s="499" t="str">
        <f t="shared" si="371"/>
        <v/>
      </c>
      <c r="KZW2" s="499" t="str">
        <f t="shared" si="371"/>
        <v/>
      </c>
      <c r="KZX2" s="499" t="str">
        <f t="shared" si="371"/>
        <v/>
      </c>
      <c r="KZY2" s="499" t="str">
        <f t="shared" si="371"/>
        <v/>
      </c>
      <c r="KZZ2" s="499" t="str">
        <f t="shared" si="371"/>
        <v/>
      </c>
      <c r="LAA2" s="499" t="str">
        <f t="shared" si="371"/>
        <v/>
      </c>
      <c r="LAB2" s="499" t="str">
        <f t="shared" si="371"/>
        <v/>
      </c>
      <c r="LAC2" s="499" t="str">
        <f t="shared" si="371"/>
        <v/>
      </c>
      <c r="LAD2" s="499" t="str">
        <f t="shared" si="371"/>
        <v/>
      </c>
      <c r="LAE2" s="499" t="str">
        <f t="shared" si="371"/>
        <v/>
      </c>
      <c r="LAF2" s="499" t="str">
        <f t="shared" si="371"/>
        <v/>
      </c>
      <c r="LAG2" s="499" t="str">
        <f t="shared" si="371"/>
        <v/>
      </c>
      <c r="LAH2" s="499" t="str">
        <f t="shared" si="371"/>
        <v/>
      </c>
      <c r="LAI2" s="499" t="str">
        <f t="shared" si="371"/>
        <v/>
      </c>
      <c r="LAJ2" s="499" t="str">
        <f t="shared" si="371"/>
        <v/>
      </c>
      <c r="LAK2" s="499" t="str">
        <f t="shared" si="371"/>
        <v/>
      </c>
      <c r="LAL2" s="499" t="str">
        <f t="shared" si="371"/>
        <v/>
      </c>
      <c r="LAM2" s="499" t="str">
        <f t="shared" si="371"/>
        <v/>
      </c>
      <c r="LAN2" s="499" t="str">
        <f t="shared" si="371"/>
        <v/>
      </c>
      <c r="LAO2" s="499" t="str">
        <f t="shared" si="371"/>
        <v/>
      </c>
      <c r="LAP2" s="499" t="str">
        <f t="shared" si="371"/>
        <v/>
      </c>
      <c r="LAQ2" s="499" t="str">
        <f t="shared" si="371"/>
        <v/>
      </c>
      <c r="LAR2" s="499" t="str">
        <f t="shared" si="371"/>
        <v/>
      </c>
      <c r="LAS2" s="499" t="str">
        <f t="shared" si="371"/>
        <v/>
      </c>
      <c r="LAT2" s="499" t="str">
        <f t="shared" si="371"/>
        <v/>
      </c>
      <c r="LAU2" s="499" t="str">
        <f t="shared" si="371"/>
        <v/>
      </c>
      <c r="LAV2" s="499" t="str">
        <f t="shared" si="371"/>
        <v/>
      </c>
      <c r="LAW2" s="499" t="str">
        <f t="shared" si="371"/>
        <v/>
      </c>
      <c r="LAX2" s="499" t="str">
        <f t="shared" si="371"/>
        <v/>
      </c>
      <c r="LAY2" s="499" t="str">
        <f t="shared" ref="LAY2:LDJ2" si="372">IFERROR(LAY12/LAY13,
"")</f>
        <v/>
      </c>
      <c r="LAZ2" s="499" t="str">
        <f t="shared" si="372"/>
        <v/>
      </c>
      <c r="LBA2" s="499" t="str">
        <f t="shared" si="372"/>
        <v/>
      </c>
      <c r="LBB2" s="499" t="str">
        <f t="shared" si="372"/>
        <v/>
      </c>
      <c r="LBC2" s="499" t="str">
        <f t="shared" si="372"/>
        <v/>
      </c>
      <c r="LBD2" s="499" t="str">
        <f t="shared" si="372"/>
        <v/>
      </c>
      <c r="LBE2" s="499" t="str">
        <f t="shared" si="372"/>
        <v/>
      </c>
      <c r="LBF2" s="499" t="str">
        <f t="shared" si="372"/>
        <v/>
      </c>
      <c r="LBG2" s="499" t="str">
        <f t="shared" si="372"/>
        <v/>
      </c>
      <c r="LBH2" s="499" t="str">
        <f t="shared" si="372"/>
        <v/>
      </c>
      <c r="LBI2" s="499" t="str">
        <f t="shared" si="372"/>
        <v/>
      </c>
      <c r="LBJ2" s="499" t="str">
        <f t="shared" si="372"/>
        <v/>
      </c>
      <c r="LBK2" s="499" t="str">
        <f t="shared" si="372"/>
        <v/>
      </c>
      <c r="LBL2" s="499" t="str">
        <f t="shared" si="372"/>
        <v/>
      </c>
      <c r="LBM2" s="499" t="str">
        <f t="shared" si="372"/>
        <v/>
      </c>
      <c r="LBN2" s="499" t="str">
        <f t="shared" si="372"/>
        <v/>
      </c>
      <c r="LBO2" s="499" t="str">
        <f t="shared" si="372"/>
        <v/>
      </c>
      <c r="LBP2" s="499" t="str">
        <f t="shared" si="372"/>
        <v/>
      </c>
      <c r="LBQ2" s="499" t="str">
        <f t="shared" si="372"/>
        <v/>
      </c>
      <c r="LBR2" s="499" t="str">
        <f t="shared" si="372"/>
        <v/>
      </c>
      <c r="LBS2" s="499" t="str">
        <f t="shared" si="372"/>
        <v/>
      </c>
      <c r="LBT2" s="499" t="str">
        <f t="shared" si="372"/>
        <v/>
      </c>
      <c r="LBU2" s="499" t="str">
        <f t="shared" si="372"/>
        <v/>
      </c>
      <c r="LBV2" s="499" t="str">
        <f t="shared" si="372"/>
        <v/>
      </c>
      <c r="LBW2" s="499" t="str">
        <f t="shared" si="372"/>
        <v/>
      </c>
      <c r="LBX2" s="499" t="str">
        <f t="shared" si="372"/>
        <v/>
      </c>
      <c r="LBY2" s="499" t="str">
        <f t="shared" si="372"/>
        <v/>
      </c>
      <c r="LBZ2" s="499" t="str">
        <f t="shared" si="372"/>
        <v/>
      </c>
      <c r="LCA2" s="499" t="str">
        <f t="shared" si="372"/>
        <v/>
      </c>
      <c r="LCB2" s="499" t="str">
        <f t="shared" si="372"/>
        <v/>
      </c>
      <c r="LCC2" s="499" t="str">
        <f t="shared" si="372"/>
        <v/>
      </c>
      <c r="LCD2" s="499" t="str">
        <f t="shared" si="372"/>
        <v/>
      </c>
      <c r="LCE2" s="499" t="str">
        <f t="shared" si="372"/>
        <v/>
      </c>
      <c r="LCF2" s="499" t="str">
        <f t="shared" si="372"/>
        <v/>
      </c>
      <c r="LCG2" s="499" t="str">
        <f t="shared" si="372"/>
        <v/>
      </c>
      <c r="LCH2" s="499" t="str">
        <f t="shared" si="372"/>
        <v/>
      </c>
      <c r="LCI2" s="499" t="str">
        <f t="shared" si="372"/>
        <v/>
      </c>
      <c r="LCJ2" s="499" t="str">
        <f t="shared" si="372"/>
        <v/>
      </c>
      <c r="LCK2" s="499" t="str">
        <f t="shared" si="372"/>
        <v/>
      </c>
      <c r="LCL2" s="499" t="str">
        <f t="shared" si="372"/>
        <v/>
      </c>
      <c r="LCM2" s="499" t="str">
        <f t="shared" si="372"/>
        <v/>
      </c>
      <c r="LCN2" s="499" t="str">
        <f t="shared" si="372"/>
        <v/>
      </c>
      <c r="LCO2" s="499" t="str">
        <f t="shared" si="372"/>
        <v/>
      </c>
      <c r="LCP2" s="499" t="str">
        <f t="shared" si="372"/>
        <v/>
      </c>
      <c r="LCQ2" s="499" t="str">
        <f t="shared" si="372"/>
        <v/>
      </c>
      <c r="LCR2" s="499" t="str">
        <f t="shared" si="372"/>
        <v/>
      </c>
      <c r="LCS2" s="499" t="str">
        <f t="shared" si="372"/>
        <v/>
      </c>
      <c r="LCT2" s="499" t="str">
        <f t="shared" si="372"/>
        <v/>
      </c>
      <c r="LCU2" s="499" t="str">
        <f t="shared" si="372"/>
        <v/>
      </c>
      <c r="LCV2" s="499" t="str">
        <f t="shared" si="372"/>
        <v/>
      </c>
      <c r="LCW2" s="499" t="str">
        <f t="shared" si="372"/>
        <v/>
      </c>
      <c r="LCX2" s="499" t="str">
        <f t="shared" si="372"/>
        <v/>
      </c>
      <c r="LCY2" s="499" t="str">
        <f t="shared" si="372"/>
        <v/>
      </c>
      <c r="LCZ2" s="499" t="str">
        <f t="shared" si="372"/>
        <v/>
      </c>
      <c r="LDA2" s="499" t="str">
        <f t="shared" si="372"/>
        <v/>
      </c>
      <c r="LDB2" s="499" t="str">
        <f t="shared" si="372"/>
        <v/>
      </c>
      <c r="LDC2" s="499" t="str">
        <f t="shared" si="372"/>
        <v/>
      </c>
      <c r="LDD2" s="499" t="str">
        <f t="shared" si="372"/>
        <v/>
      </c>
      <c r="LDE2" s="499" t="str">
        <f t="shared" si="372"/>
        <v/>
      </c>
      <c r="LDF2" s="499" t="str">
        <f t="shared" si="372"/>
        <v/>
      </c>
      <c r="LDG2" s="499" t="str">
        <f t="shared" si="372"/>
        <v/>
      </c>
      <c r="LDH2" s="499" t="str">
        <f t="shared" si="372"/>
        <v/>
      </c>
      <c r="LDI2" s="499" t="str">
        <f t="shared" si="372"/>
        <v/>
      </c>
      <c r="LDJ2" s="499" t="str">
        <f t="shared" si="372"/>
        <v/>
      </c>
      <c r="LDK2" s="499" t="str">
        <f t="shared" ref="LDK2:LFV2" si="373">IFERROR(LDK12/LDK13,
"")</f>
        <v/>
      </c>
      <c r="LDL2" s="499" t="str">
        <f t="shared" si="373"/>
        <v/>
      </c>
      <c r="LDM2" s="499" t="str">
        <f t="shared" si="373"/>
        <v/>
      </c>
      <c r="LDN2" s="499" t="str">
        <f t="shared" si="373"/>
        <v/>
      </c>
      <c r="LDO2" s="499" t="str">
        <f t="shared" si="373"/>
        <v/>
      </c>
      <c r="LDP2" s="499" t="str">
        <f t="shared" si="373"/>
        <v/>
      </c>
      <c r="LDQ2" s="499" t="str">
        <f t="shared" si="373"/>
        <v/>
      </c>
      <c r="LDR2" s="499" t="str">
        <f t="shared" si="373"/>
        <v/>
      </c>
      <c r="LDS2" s="499" t="str">
        <f t="shared" si="373"/>
        <v/>
      </c>
      <c r="LDT2" s="499" t="str">
        <f t="shared" si="373"/>
        <v/>
      </c>
      <c r="LDU2" s="499" t="str">
        <f t="shared" si="373"/>
        <v/>
      </c>
      <c r="LDV2" s="499" t="str">
        <f t="shared" si="373"/>
        <v/>
      </c>
      <c r="LDW2" s="499" t="str">
        <f t="shared" si="373"/>
        <v/>
      </c>
      <c r="LDX2" s="499" t="str">
        <f t="shared" si="373"/>
        <v/>
      </c>
      <c r="LDY2" s="499" t="str">
        <f t="shared" si="373"/>
        <v/>
      </c>
      <c r="LDZ2" s="499" t="str">
        <f t="shared" si="373"/>
        <v/>
      </c>
      <c r="LEA2" s="499" t="str">
        <f t="shared" si="373"/>
        <v/>
      </c>
      <c r="LEB2" s="499" t="str">
        <f t="shared" si="373"/>
        <v/>
      </c>
      <c r="LEC2" s="499" t="str">
        <f t="shared" si="373"/>
        <v/>
      </c>
      <c r="LED2" s="499" t="str">
        <f t="shared" si="373"/>
        <v/>
      </c>
      <c r="LEE2" s="499" t="str">
        <f t="shared" si="373"/>
        <v/>
      </c>
      <c r="LEF2" s="499" t="str">
        <f t="shared" si="373"/>
        <v/>
      </c>
      <c r="LEG2" s="499" t="str">
        <f t="shared" si="373"/>
        <v/>
      </c>
      <c r="LEH2" s="499" t="str">
        <f t="shared" si="373"/>
        <v/>
      </c>
      <c r="LEI2" s="499" t="str">
        <f t="shared" si="373"/>
        <v/>
      </c>
      <c r="LEJ2" s="499" t="str">
        <f t="shared" si="373"/>
        <v/>
      </c>
      <c r="LEK2" s="499" t="str">
        <f t="shared" si="373"/>
        <v/>
      </c>
      <c r="LEL2" s="499" t="str">
        <f t="shared" si="373"/>
        <v/>
      </c>
      <c r="LEM2" s="499" t="str">
        <f t="shared" si="373"/>
        <v/>
      </c>
      <c r="LEN2" s="499" t="str">
        <f t="shared" si="373"/>
        <v/>
      </c>
      <c r="LEO2" s="499" t="str">
        <f t="shared" si="373"/>
        <v/>
      </c>
      <c r="LEP2" s="499" t="str">
        <f t="shared" si="373"/>
        <v/>
      </c>
      <c r="LEQ2" s="499" t="str">
        <f t="shared" si="373"/>
        <v/>
      </c>
      <c r="LER2" s="499" t="str">
        <f t="shared" si="373"/>
        <v/>
      </c>
      <c r="LES2" s="499" t="str">
        <f t="shared" si="373"/>
        <v/>
      </c>
      <c r="LET2" s="499" t="str">
        <f t="shared" si="373"/>
        <v/>
      </c>
      <c r="LEU2" s="499" t="str">
        <f t="shared" si="373"/>
        <v/>
      </c>
      <c r="LEV2" s="499" t="str">
        <f t="shared" si="373"/>
        <v/>
      </c>
      <c r="LEW2" s="499" t="str">
        <f t="shared" si="373"/>
        <v/>
      </c>
      <c r="LEX2" s="499" t="str">
        <f t="shared" si="373"/>
        <v/>
      </c>
      <c r="LEY2" s="499" t="str">
        <f t="shared" si="373"/>
        <v/>
      </c>
      <c r="LEZ2" s="499" t="str">
        <f t="shared" si="373"/>
        <v/>
      </c>
      <c r="LFA2" s="499" t="str">
        <f t="shared" si="373"/>
        <v/>
      </c>
      <c r="LFB2" s="499" t="str">
        <f t="shared" si="373"/>
        <v/>
      </c>
      <c r="LFC2" s="499" t="str">
        <f t="shared" si="373"/>
        <v/>
      </c>
      <c r="LFD2" s="499" t="str">
        <f t="shared" si="373"/>
        <v/>
      </c>
      <c r="LFE2" s="499" t="str">
        <f t="shared" si="373"/>
        <v/>
      </c>
      <c r="LFF2" s="499" t="str">
        <f t="shared" si="373"/>
        <v/>
      </c>
      <c r="LFG2" s="499" t="str">
        <f t="shared" si="373"/>
        <v/>
      </c>
      <c r="LFH2" s="499" t="str">
        <f t="shared" si="373"/>
        <v/>
      </c>
      <c r="LFI2" s="499" t="str">
        <f t="shared" si="373"/>
        <v/>
      </c>
      <c r="LFJ2" s="499" t="str">
        <f t="shared" si="373"/>
        <v/>
      </c>
      <c r="LFK2" s="499" t="str">
        <f t="shared" si="373"/>
        <v/>
      </c>
      <c r="LFL2" s="499" t="str">
        <f t="shared" si="373"/>
        <v/>
      </c>
      <c r="LFM2" s="499" t="str">
        <f t="shared" si="373"/>
        <v/>
      </c>
      <c r="LFN2" s="499" t="str">
        <f t="shared" si="373"/>
        <v/>
      </c>
      <c r="LFO2" s="499" t="str">
        <f t="shared" si="373"/>
        <v/>
      </c>
      <c r="LFP2" s="499" t="str">
        <f t="shared" si="373"/>
        <v/>
      </c>
      <c r="LFQ2" s="499" t="str">
        <f t="shared" si="373"/>
        <v/>
      </c>
      <c r="LFR2" s="499" t="str">
        <f t="shared" si="373"/>
        <v/>
      </c>
      <c r="LFS2" s="499" t="str">
        <f t="shared" si="373"/>
        <v/>
      </c>
      <c r="LFT2" s="499" t="str">
        <f t="shared" si="373"/>
        <v/>
      </c>
      <c r="LFU2" s="499" t="str">
        <f t="shared" si="373"/>
        <v/>
      </c>
      <c r="LFV2" s="499" t="str">
        <f t="shared" si="373"/>
        <v/>
      </c>
      <c r="LFW2" s="499" t="str">
        <f t="shared" ref="LFW2:LIH2" si="374">IFERROR(LFW12/LFW13,
"")</f>
        <v/>
      </c>
      <c r="LFX2" s="499" t="str">
        <f t="shared" si="374"/>
        <v/>
      </c>
      <c r="LFY2" s="499" t="str">
        <f t="shared" si="374"/>
        <v/>
      </c>
      <c r="LFZ2" s="499" t="str">
        <f t="shared" si="374"/>
        <v/>
      </c>
      <c r="LGA2" s="499" t="str">
        <f t="shared" si="374"/>
        <v/>
      </c>
      <c r="LGB2" s="499" t="str">
        <f t="shared" si="374"/>
        <v/>
      </c>
      <c r="LGC2" s="499" t="str">
        <f t="shared" si="374"/>
        <v/>
      </c>
      <c r="LGD2" s="499" t="str">
        <f t="shared" si="374"/>
        <v/>
      </c>
      <c r="LGE2" s="499" t="str">
        <f t="shared" si="374"/>
        <v/>
      </c>
      <c r="LGF2" s="499" t="str">
        <f t="shared" si="374"/>
        <v/>
      </c>
      <c r="LGG2" s="499" t="str">
        <f t="shared" si="374"/>
        <v/>
      </c>
      <c r="LGH2" s="499" t="str">
        <f t="shared" si="374"/>
        <v/>
      </c>
      <c r="LGI2" s="499" t="str">
        <f t="shared" si="374"/>
        <v/>
      </c>
      <c r="LGJ2" s="499" t="str">
        <f t="shared" si="374"/>
        <v/>
      </c>
      <c r="LGK2" s="499" t="str">
        <f t="shared" si="374"/>
        <v/>
      </c>
      <c r="LGL2" s="499" t="str">
        <f t="shared" si="374"/>
        <v/>
      </c>
      <c r="LGM2" s="499" t="str">
        <f t="shared" si="374"/>
        <v/>
      </c>
      <c r="LGN2" s="499" t="str">
        <f t="shared" si="374"/>
        <v/>
      </c>
      <c r="LGO2" s="499" t="str">
        <f t="shared" si="374"/>
        <v/>
      </c>
      <c r="LGP2" s="499" t="str">
        <f t="shared" si="374"/>
        <v/>
      </c>
      <c r="LGQ2" s="499" t="str">
        <f t="shared" si="374"/>
        <v/>
      </c>
      <c r="LGR2" s="499" t="str">
        <f t="shared" si="374"/>
        <v/>
      </c>
      <c r="LGS2" s="499" t="str">
        <f t="shared" si="374"/>
        <v/>
      </c>
      <c r="LGT2" s="499" t="str">
        <f t="shared" si="374"/>
        <v/>
      </c>
      <c r="LGU2" s="499" t="str">
        <f t="shared" si="374"/>
        <v/>
      </c>
      <c r="LGV2" s="499" t="str">
        <f t="shared" si="374"/>
        <v/>
      </c>
      <c r="LGW2" s="499" t="str">
        <f t="shared" si="374"/>
        <v/>
      </c>
      <c r="LGX2" s="499" t="str">
        <f t="shared" si="374"/>
        <v/>
      </c>
      <c r="LGY2" s="499" t="str">
        <f t="shared" si="374"/>
        <v/>
      </c>
      <c r="LGZ2" s="499" t="str">
        <f t="shared" si="374"/>
        <v/>
      </c>
      <c r="LHA2" s="499" t="str">
        <f t="shared" si="374"/>
        <v/>
      </c>
      <c r="LHB2" s="499" t="str">
        <f t="shared" si="374"/>
        <v/>
      </c>
      <c r="LHC2" s="499" t="str">
        <f t="shared" si="374"/>
        <v/>
      </c>
      <c r="LHD2" s="499" t="str">
        <f t="shared" si="374"/>
        <v/>
      </c>
      <c r="LHE2" s="499" t="str">
        <f t="shared" si="374"/>
        <v/>
      </c>
      <c r="LHF2" s="499" t="str">
        <f t="shared" si="374"/>
        <v/>
      </c>
      <c r="LHG2" s="499" t="str">
        <f t="shared" si="374"/>
        <v/>
      </c>
      <c r="LHH2" s="499" t="str">
        <f t="shared" si="374"/>
        <v/>
      </c>
      <c r="LHI2" s="499" t="str">
        <f t="shared" si="374"/>
        <v/>
      </c>
      <c r="LHJ2" s="499" t="str">
        <f t="shared" si="374"/>
        <v/>
      </c>
      <c r="LHK2" s="499" t="str">
        <f t="shared" si="374"/>
        <v/>
      </c>
      <c r="LHL2" s="499" t="str">
        <f t="shared" si="374"/>
        <v/>
      </c>
      <c r="LHM2" s="499" t="str">
        <f t="shared" si="374"/>
        <v/>
      </c>
      <c r="LHN2" s="499" t="str">
        <f t="shared" si="374"/>
        <v/>
      </c>
      <c r="LHO2" s="499" t="str">
        <f t="shared" si="374"/>
        <v/>
      </c>
      <c r="LHP2" s="499" t="str">
        <f t="shared" si="374"/>
        <v/>
      </c>
      <c r="LHQ2" s="499" t="str">
        <f t="shared" si="374"/>
        <v/>
      </c>
      <c r="LHR2" s="499" t="str">
        <f t="shared" si="374"/>
        <v/>
      </c>
      <c r="LHS2" s="499" t="str">
        <f t="shared" si="374"/>
        <v/>
      </c>
      <c r="LHT2" s="499" t="str">
        <f t="shared" si="374"/>
        <v/>
      </c>
      <c r="LHU2" s="499" t="str">
        <f t="shared" si="374"/>
        <v/>
      </c>
      <c r="LHV2" s="499" t="str">
        <f t="shared" si="374"/>
        <v/>
      </c>
      <c r="LHW2" s="499" t="str">
        <f t="shared" si="374"/>
        <v/>
      </c>
      <c r="LHX2" s="499" t="str">
        <f t="shared" si="374"/>
        <v/>
      </c>
      <c r="LHY2" s="499" t="str">
        <f t="shared" si="374"/>
        <v/>
      </c>
      <c r="LHZ2" s="499" t="str">
        <f t="shared" si="374"/>
        <v/>
      </c>
      <c r="LIA2" s="499" t="str">
        <f t="shared" si="374"/>
        <v/>
      </c>
      <c r="LIB2" s="499" t="str">
        <f t="shared" si="374"/>
        <v/>
      </c>
      <c r="LIC2" s="499" t="str">
        <f t="shared" si="374"/>
        <v/>
      </c>
      <c r="LID2" s="499" t="str">
        <f t="shared" si="374"/>
        <v/>
      </c>
      <c r="LIE2" s="499" t="str">
        <f t="shared" si="374"/>
        <v/>
      </c>
      <c r="LIF2" s="499" t="str">
        <f t="shared" si="374"/>
        <v/>
      </c>
      <c r="LIG2" s="499" t="str">
        <f t="shared" si="374"/>
        <v/>
      </c>
      <c r="LIH2" s="499" t="str">
        <f t="shared" si="374"/>
        <v/>
      </c>
      <c r="LII2" s="499" t="str">
        <f t="shared" ref="LII2:LKT2" si="375">IFERROR(LII12/LII13,
"")</f>
        <v/>
      </c>
      <c r="LIJ2" s="499" t="str">
        <f t="shared" si="375"/>
        <v/>
      </c>
      <c r="LIK2" s="499" t="str">
        <f t="shared" si="375"/>
        <v/>
      </c>
      <c r="LIL2" s="499" t="str">
        <f t="shared" si="375"/>
        <v/>
      </c>
      <c r="LIM2" s="499" t="str">
        <f t="shared" si="375"/>
        <v/>
      </c>
      <c r="LIN2" s="499" t="str">
        <f t="shared" si="375"/>
        <v/>
      </c>
      <c r="LIO2" s="499" t="str">
        <f t="shared" si="375"/>
        <v/>
      </c>
      <c r="LIP2" s="499" t="str">
        <f t="shared" si="375"/>
        <v/>
      </c>
      <c r="LIQ2" s="499" t="str">
        <f t="shared" si="375"/>
        <v/>
      </c>
      <c r="LIR2" s="499" t="str">
        <f t="shared" si="375"/>
        <v/>
      </c>
      <c r="LIS2" s="499" t="str">
        <f t="shared" si="375"/>
        <v/>
      </c>
      <c r="LIT2" s="499" t="str">
        <f t="shared" si="375"/>
        <v/>
      </c>
      <c r="LIU2" s="499" t="str">
        <f t="shared" si="375"/>
        <v/>
      </c>
      <c r="LIV2" s="499" t="str">
        <f t="shared" si="375"/>
        <v/>
      </c>
      <c r="LIW2" s="499" t="str">
        <f t="shared" si="375"/>
        <v/>
      </c>
      <c r="LIX2" s="499" t="str">
        <f t="shared" si="375"/>
        <v/>
      </c>
      <c r="LIY2" s="499" t="str">
        <f t="shared" si="375"/>
        <v/>
      </c>
      <c r="LIZ2" s="499" t="str">
        <f t="shared" si="375"/>
        <v/>
      </c>
      <c r="LJA2" s="499" t="str">
        <f t="shared" si="375"/>
        <v/>
      </c>
      <c r="LJB2" s="499" t="str">
        <f t="shared" si="375"/>
        <v/>
      </c>
      <c r="LJC2" s="499" t="str">
        <f t="shared" si="375"/>
        <v/>
      </c>
      <c r="LJD2" s="499" t="str">
        <f t="shared" si="375"/>
        <v/>
      </c>
      <c r="LJE2" s="499" t="str">
        <f t="shared" si="375"/>
        <v/>
      </c>
      <c r="LJF2" s="499" t="str">
        <f t="shared" si="375"/>
        <v/>
      </c>
      <c r="LJG2" s="499" t="str">
        <f t="shared" si="375"/>
        <v/>
      </c>
      <c r="LJH2" s="499" t="str">
        <f t="shared" si="375"/>
        <v/>
      </c>
      <c r="LJI2" s="499" t="str">
        <f t="shared" si="375"/>
        <v/>
      </c>
      <c r="LJJ2" s="499" t="str">
        <f t="shared" si="375"/>
        <v/>
      </c>
      <c r="LJK2" s="499" t="str">
        <f t="shared" si="375"/>
        <v/>
      </c>
      <c r="LJL2" s="499" t="str">
        <f t="shared" si="375"/>
        <v/>
      </c>
      <c r="LJM2" s="499" t="str">
        <f t="shared" si="375"/>
        <v/>
      </c>
      <c r="LJN2" s="499" t="str">
        <f t="shared" si="375"/>
        <v/>
      </c>
      <c r="LJO2" s="499" t="str">
        <f t="shared" si="375"/>
        <v/>
      </c>
      <c r="LJP2" s="499" t="str">
        <f t="shared" si="375"/>
        <v/>
      </c>
      <c r="LJQ2" s="499" t="str">
        <f t="shared" si="375"/>
        <v/>
      </c>
      <c r="LJR2" s="499" t="str">
        <f t="shared" si="375"/>
        <v/>
      </c>
      <c r="LJS2" s="499" t="str">
        <f t="shared" si="375"/>
        <v/>
      </c>
      <c r="LJT2" s="499" t="str">
        <f t="shared" si="375"/>
        <v/>
      </c>
      <c r="LJU2" s="499" t="str">
        <f t="shared" si="375"/>
        <v/>
      </c>
      <c r="LJV2" s="499" t="str">
        <f t="shared" si="375"/>
        <v/>
      </c>
      <c r="LJW2" s="499" t="str">
        <f t="shared" si="375"/>
        <v/>
      </c>
      <c r="LJX2" s="499" t="str">
        <f t="shared" si="375"/>
        <v/>
      </c>
      <c r="LJY2" s="499" t="str">
        <f t="shared" si="375"/>
        <v/>
      </c>
      <c r="LJZ2" s="499" t="str">
        <f t="shared" si="375"/>
        <v/>
      </c>
      <c r="LKA2" s="499" t="str">
        <f t="shared" si="375"/>
        <v/>
      </c>
      <c r="LKB2" s="499" t="str">
        <f t="shared" si="375"/>
        <v/>
      </c>
      <c r="LKC2" s="499" t="str">
        <f t="shared" si="375"/>
        <v/>
      </c>
      <c r="LKD2" s="499" t="str">
        <f t="shared" si="375"/>
        <v/>
      </c>
      <c r="LKE2" s="499" t="str">
        <f t="shared" si="375"/>
        <v/>
      </c>
      <c r="LKF2" s="499" t="str">
        <f t="shared" si="375"/>
        <v/>
      </c>
      <c r="LKG2" s="499" t="str">
        <f t="shared" si="375"/>
        <v/>
      </c>
      <c r="LKH2" s="499" t="str">
        <f t="shared" si="375"/>
        <v/>
      </c>
      <c r="LKI2" s="499" t="str">
        <f t="shared" si="375"/>
        <v/>
      </c>
      <c r="LKJ2" s="499" t="str">
        <f t="shared" si="375"/>
        <v/>
      </c>
      <c r="LKK2" s="499" t="str">
        <f t="shared" si="375"/>
        <v/>
      </c>
      <c r="LKL2" s="499" t="str">
        <f t="shared" si="375"/>
        <v/>
      </c>
      <c r="LKM2" s="499" t="str">
        <f t="shared" si="375"/>
        <v/>
      </c>
      <c r="LKN2" s="499" t="str">
        <f t="shared" si="375"/>
        <v/>
      </c>
      <c r="LKO2" s="499" t="str">
        <f t="shared" si="375"/>
        <v/>
      </c>
      <c r="LKP2" s="499" t="str">
        <f t="shared" si="375"/>
        <v/>
      </c>
      <c r="LKQ2" s="499" t="str">
        <f t="shared" si="375"/>
        <v/>
      </c>
      <c r="LKR2" s="499" t="str">
        <f t="shared" si="375"/>
        <v/>
      </c>
      <c r="LKS2" s="499" t="str">
        <f t="shared" si="375"/>
        <v/>
      </c>
      <c r="LKT2" s="499" t="str">
        <f t="shared" si="375"/>
        <v/>
      </c>
      <c r="LKU2" s="499" t="str">
        <f t="shared" ref="LKU2:LNF2" si="376">IFERROR(LKU12/LKU13,
"")</f>
        <v/>
      </c>
      <c r="LKV2" s="499" t="str">
        <f t="shared" si="376"/>
        <v/>
      </c>
      <c r="LKW2" s="499" t="str">
        <f t="shared" si="376"/>
        <v/>
      </c>
      <c r="LKX2" s="499" t="str">
        <f t="shared" si="376"/>
        <v/>
      </c>
      <c r="LKY2" s="499" t="str">
        <f t="shared" si="376"/>
        <v/>
      </c>
      <c r="LKZ2" s="499" t="str">
        <f t="shared" si="376"/>
        <v/>
      </c>
      <c r="LLA2" s="499" t="str">
        <f t="shared" si="376"/>
        <v/>
      </c>
      <c r="LLB2" s="499" t="str">
        <f t="shared" si="376"/>
        <v/>
      </c>
      <c r="LLC2" s="499" t="str">
        <f t="shared" si="376"/>
        <v/>
      </c>
      <c r="LLD2" s="499" t="str">
        <f t="shared" si="376"/>
        <v/>
      </c>
      <c r="LLE2" s="499" t="str">
        <f t="shared" si="376"/>
        <v/>
      </c>
      <c r="LLF2" s="499" t="str">
        <f t="shared" si="376"/>
        <v/>
      </c>
      <c r="LLG2" s="499" t="str">
        <f t="shared" si="376"/>
        <v/>
      </c>
      <c r="LLH2" s="499" t="str">
        <f t="shared" si="376"/>
        <v/>
      </c>
      <c r="LLI2" s="499" t="str">
        <f t="shared" si="376"/>
        <v/>
      </c>
      <c r="LLJ2" s="499" t="str">
        <f t="shared" si="376"/>
        <v/>
      </c>
      <c r="LLK2" s="499" t="str">
        <f t="shared" si="376"/>
        <v/>
      </c>
      <c r="LLL2" s="499" t="str">
        <f t="shared" si="376"/>
        <v/>
      </c>
      <c r="LLM2" s="499" t="str">
        <f t="shared" si="376"/>
        <v/>
      </c>
      <c r="LLN2" s="499" t="str">
        <f t="shared" si="376"/>
        <v/>
      </c>
      <c r="LLO2" s="499" t="str">
        <f t="shared" si="376"/>
        <v/>
      </c>
      <c r="LLP2" s="499" t="str">
        <f t="shared" si="376"/>
        <v/>
      </c>
      <c r="LLQ2" s="499" t="str">
        <f t="shared" si="376"/>
        <v/>
      </c>
      <c r="LLR2" s="499" t="str">
        <f t="shared" si="376"/>
        <v/>
      </c>
      <c r="LLS2" s="499" t="str">
        <f t="shared" si="376"/>
        <v/>
      </c>
      <c r="LLT2" s="499" t="str">
        <f t="shared" si="376"/>
        <v/>
      </c>
      <c r="LLU2" s="499" t="str">
        <f t="shared" si="376"/>
        <v/>
      </c>
      <c r="LLV2" s="499" t="str">
        <f t="shared" si="376"/>
        <v/>
      </c>
      <c r="LLW2" s="499" t="str">
        <f t="shared" si="376"/>
        <v/>
      </c>
      <c r="LLX2" s="499" t="str">
        <f t="shared" si="376"/>
        <v/>
      </c>
      <c r="LLY2" s="499" t="str">
        <f t="shared" si="376"/>
        <v/>
      </c>
      <c r="LLZ2" s="499" t="str">
        <f t="shared" si="376"/>
        <v/>
      </c>
      <c r="LMA2" s="499" t="str">
        <f t="shared" si="376"/>
        <v/>
      </c>
      <c r="LMB2" s="499" t="str">
        <f t="shared" si="376"/>
        <v/>
      </c>
      <c r="LMC2" s="499" t="str">
        <f t="shared" si="376"/>
        <v/>
      </c>
      <c r="LMD2" s="499" t="str">
        <f t="shared" si="376"/>
        <v/>
      </c>
      <c r="LME2" s="499" t="str">
        <f t="shared" si="376"/>
        <v/>
      </c>
      <c r="LMF2" s="499" t="str">
        <f t="shared" si="376"/>
        <v/>
      </c>
      <c r="LMG2" s="499" t="str">
        <f t="shared" si="376"/>
        <v/>
      </c>
      <c r="LMH2" s="499" t="str">
        <f t="shared" si="376"/>
        <v/>
      </c>
      <c r="LMI2" s="499" t="str">
        <f t="shared" si="376"/>
        <v/>
      </c>
      <c r="LMJ2" s="499" t="str">
        <f t="shared" si="376"/>
        <v/>
      </c>
      <c r="LMK2" s="499" t="str">
        <f t="shared" si="376"/>
        <v/>
      </c>
      <c r="LML2" s="499" t="str">
        <f t="shared" si="376"/>
        <v/>
      </c>
      <c r="LMM2" s="499" t="str">
        <f t="shared" si="376"/>
        <v/>
      </c>
      <c r="LMN2" s="499" t="str">
        <f t="shared" si="376"/>
        <v/>
      </c>
      <c r="LMO2" s="499" t="str">
        <f t="shared" si="376"/>
        <v/>
      </c>
      <c r="LMP2" s="499" t="str">
        <f t="shared" si="376"/>
        <v/>
      </c>
      <c r="LMQ2" s="499" t="str">
        <f t="shared" si="376"/>
        <v/>
      </c>
      <c r="LMR2" s="499" t="str">
        <f t="shared" si="376"/>
        <v/>
      </c>
      <c r="LMS2" s="499" t="str">
        <f t="shared" si="376"/>
        <v/>
      </c>
      <c r="LMT2" s="499" t="str">
        <f t="shared" si="376"/>
        <v/>
      </c>
      <c r="LMU2" s="499" t="str">
        <f t="shared" si="376"/>
        <v/>
      </c>
      <c r="LMV2" s="499" t="str">
        <f t="shared" si="376"/>
        <v/>
      </c>
      <c r="LMW2" s="499" t="str">
        <f t="shared" si="376"/>
        <v/>
      </c>
      <c r="LMX2" s="499" t="str">
        <f t="shared" si="376"/>
        <v/>
      </c>
      <c r="LMY2" s="499" t="str">
        <f t="shared" si="376"/>
        <v/>
      </c>
      <c r="LMZ2" s="499" t="str">
        <f t="shared" si="376"/>
        <v/>
      </c>
      <c r="LNA2" s="499" t="str">
        <f t="shared" si="376"/>
        <v/>
      </c>
      <c r="LNB2" s="499" t="str">
        <f t="shared" si="376"/>
        <v/>
      </c>
      <c r="LNC2" s="499" t="str">
        <f t="shared" si="376"/>
        <v/>
      </c>
      <c r="LND2" s="499" t="str">
        <f t="shared" si="376"/>
        <v/>
      </c>
      <c r="LNE2" s="499" t="str">
        <f t="shared" si="376"/>
        <v/>
      </c>
      <c r="LNF2" s="499" t="str">
        <f t="shared" si="376"/>
        <v/>
      </c>
      <c r="LNG2" s="499" t="str">
        <f t="shared" ref="LNG2:LPR2" si="377">IFERROR(LNG12/LNG13,
"")</f>
        <v/>
      </c>
      <c r="LNH2" s="499" t="str">
        <f t="shared" si="377"/>
        <v/>
      </c>
      <c r="LNI2" s="499" t="str">
        <f t="shared" si="377"/>
        <v/>
      </c>
      <c r="LNJ2" s="499" t="str">
        <f t="shared" si="377"/>
        <v/>
      </c>
      <c r="LNK2" s="499" t="str">
        <f t="shared" si="377"/>
        <v/>
      </c>
      <c r="LNL2" s="499" t="str">
        <f t="shared" si="377"/>
        <v/>
      </c>
      <c r="LNM2" s="499" t="str">
        <f t="shared" si="377"/>
        <v/>
      </c>
      <c r="LNN2" s="499" t="str">
        <f t="shared" si="377"/>
        <v/>
      </c>
      <c r="LNO2" s="499" t="str">
        <f t="shared" si="377"/>
        <v/>
      </c>
      <c r="LNP2" s="499" t="str">
        <f t="shared" si="377"/>
        <v/>
      </c>
      <c r="LNQ2" s="499" t="str">
        <f t="shared" si="377"/>
        <v/>
      </c>
      <c r="LNR2" s="499" t="str">
        <f t="shared" si="377"/>
        <v/>
      </c>
      <c r="LNS2" s="499" t="str">
        <f t="shared" si="377"/>
        <v/>
      </c>
      <c r="LNT2" s="499" t="str">
        <f t="shared" si="377"/>
        <v/>
      </c>
      <c r="LNU2" s="499" t="str">
        <f t="shared" si="377"/>
        <v/>
      </c>
      <c r="LNV2" s="499" t="str">
        <f t="shared" si="377"/>
        <v/>
      </c>
      <c r="LNW2" s="499" t="str">
        <f t="shared" si="377"/>
        <v/>
      </c>
      <c r="LNX2" s="499" t="str">
        <f t="shared" si="377"/>
        <v/>
      </c>
      <c r="LNY2" s="499" t="str">
        <f t="shared" si="377"/>
        <v/>
      </c>
      <c r="LNZ2" s="499" t="str">
        <f t="shared" si="377"/>
        <v/>
      </c>
      <c r="LOA2" s="499" t="str">
        <f t="shared" si="377"/>
        <v/>
      </c>
      <c r="LOB2" s="499" t="str">
        <f t="shared" si="377"/>
        <v/>
      </c>
      <c r="LOC2" s="499" t="str">
        <f t="shared" si="377"/>
        <v/>
      </c>
      <c r="LOD2" s="499" t="str">
        <f t="shared" si="377"/>
        <v/>
      </c>
      <c r="LOE2" s="499" t="str">
        <f t="shared" si="377"/>
        <v/>
      </c>
      <c r="LOF2" s="499" t="str">
        <f t="shared" si="377"/>
        <v/>
      </c>
      <c r="LOG2" s="499" t="str">
        <f t="shared" si="377"/>
        <v/>
      </c>
      <c r="LOH2" s="499" t="str">
        <f t="shared" si="377"/>
        <v/>
      </c>
      <c r="LOI2" s="499" t="str">
        <f t="shared" si="377"/>
        <v/>
      </c>
      <c r="LOJ2" s="499" t="str">
        <f t="shared" si="377"/>
        <v/>
      </c>
      <c r="LOK2" s="499" t="str">
        <f t="shared" si="377"/>
        <v/>
      </c>
      <c r="LOL2" s="499" t="str">
        <f t="shared" si="377"/>
        <v/>
      </c>
      <c r="LOM2" s="499" t="str">
        <f t="shared" si="377"/>
        <v/>
      </c>
      <c r="LON2" s="499" t="str">
        <f t="shared" si="377"/>
        <v/>
      </c>
      <c r="LOO2" s="499" t="str">
        <f t="shared" si="377"/>
        <v/>
      </c>
      <c r="LOP2" s="499" t="str">
        <f t="shared" si="377"/>
        <v/>
      </c>
      <c r="LOQ2" s="499" t="str">
        <f t="shared" si="377"/>
        <v/>
      </c>
      <c r="LOR2" s="499" t="str">
        <f t="shared" si="377"/>
        <v/>
      </c>
      <c r="LOS2" s="499" t="str">
        <f t="shared" si="377"/>
        <v/>
      </c>
      <c r="LOT2" s="499" t="str">
        <f t="shared" si="377"/>
        <v/>
      </c>
      <c r="LOU2" s="499" t="str">
        <f t="shared" si="377"/>
        <v/>
      </c>
      <c r="LOV2" s="499" t="str">
        <f t="shared" si="377"/>
        <v/>
      </c>
      <c r="LOW2" s="499" t="str">
        <f t="shared" si="377"/>
        <v/>
      </c>
      <c r="LOX2" s="499" t="str">
        <f t="shared" si="377"/>
        <v/>
      </c>
      <c r="LOY2" s="499" t="str">
        <f t="shared" si="377"/>
        <v/>
      </c>
      <c r="LOZ2" s="499" t="str">
        <f t="shared" si="377"/>
        <v/>
      </c>
      <c r="LPA2" s="499" t="str">
        <f t="shared" si="377"/>
        <v/>
      </c>
      <c r="LPB2" s="499" t="str">
        <f t="shared" si="377"/>
        <v/>
      </c>
      <c r="LPC2" s="499" t="str">
        <f t="shared" si="377"/>
        <v/>
      </c>
      <c r="LPD2" s="499" t="str">
        <f t="shared" si="377"/>
        <v/>
      </c>
      <c r="LPE2" s="499" t="str">
        <f t="shared" si="377"/>
        <v/>
      </c>
      <c r="LPF2" s="499" t="str">
        <f t="shared" si="377"/>
        <v/>
      </c>
      <c r="LPG2" s="499" t="str">
        <f t="shared" si="377"/>
        <v/>
      </c>
      <c r="LPH2" s="499" t="str">
        <f t="shared" si="377"/>
        <v/>
      </c>
      <c r="LPI2" s="499" t="str">
        <f t="shared" si="377"/>
        <v/>
      </c>
      <c r="LPJ2" s="499" t="str">
        <f t="shared" si="377"/>
        <v/>
      </c>
      <c r="LPK2" s="499" t="str">
        <f t="shared" si="377"/>
        <v/>
      </c>
      <c r="LPL2" s="499" t="str">
        <f t="shared" si="377"/>
        <v/>
      </c>
      <c r="LPM2" s="499" t="str">
        <f t="shared" si="377"/>
        <v/>
      </c>
      <c r="LPN2" s="499" t="str">
        <f t="shared" si="377"/>
        <v/>
      </c>
      <c r="LPO2" s="499" t="str">
        <f t="shared" si="377"/>
        <v/>
      </c>
      <c r="LPP2" s="499" t="str">
        <f t="shared" si="377"/>
        <v/>
      </c>
      <c r="LPQ2" s="499" t="str">
        <f t="shared" si="377"/>
        <v/>
      </c>
      <c r="LPR2" s="499" t="str">
        <f t="shared" si="377"/>
        <v/>
      </c>
      <c r="LPS2" s="499" t="str">
        <f t="shared" ref="LPS2:LSD2" si="378">IFERROR(LPS12/LPS13,
"")</f>
        <v/>
      </c>
      <c r="LPT2" s="499" t="str">
        <f t="shared" si="378"/>
        <v/>
      </c>
      <c r="LPU2" s="499" t="str">
        <f t="shared" si="378"/>
        <v/>
      </c>
      <c r="LPV2" s="499" t="str">
        <f t="shared" si="378"/>
        <v/>
      </c>
      <c r="LPW2" s="499" t="str">
        <f t="shared" si="378"/>
        <v/>
      </c>
      <c r="LPX2" s="499" t="str">
        <f t="shared" si="378"/>
        <v/>
      </c>
      <c r="LPY2" s="499" t="str">
        <f t="shared" si="378"/>
        <v/>
      </c>
      <c r="LPZ2" s="499" t="str">
        <f t="shared" si="378"/>
        <v/>
      </c>
      <c r="LQA2" s="499" t="str">
        <f t="shared" si="378"/>
        <v/>
      </c>
      <c r="LQB2" s="499" t="str">
        <f t="shared" si="378"/>
        <v/>
      </c>
      <c r="LQC2" s="499" t="str">
        <f t="shared" si="378"/>
        <v/>
      </c>
      <c r="LQD2" s="499" t="str">
        <f t="shared" si="378"/>
        <v/>
      </c>
      <c r="LQE2" s="499" t="str">
        <f t="shared" si="378"/>
        <v/>
      </c>
      <c r="LQF2" s="499" t="str">
        <f t="shared" si="378"/>
        <v/>
      </c>
      <c r="LQG2" s="499" t="str">
        <f t="shared" si="378"/>
        <v/>
      </c>
      <c r="LQH2" s="499" t="str">
        <f t="shared" si="378"/>
        <v/>
      </c>
      <c r="LQI2" s="499" t="str">
        <f t="shared" si="378"/>
        <v/>
      </c>
      <c r="LQJ2" s="499" t="str">
        <f t="shared" si="378"/>
        <v/>
      </c>
      <c r="LQK2" s="499" t="str">
        <f t="shared" si="378"/>
        <v/>
      </c>
      <c r="LQL2" s="499" t="str">
        <f t="shared" si="378"/>
        <v/>
      </c>
      <c r="LQM2" s="499" t="str">
        <f t="shared" si="378"/>
        <v/>
      </c>
      <c r="LQN2" s="499" t="str">
        <f t="shared" si="378"/>
        <v/>
      </c>
      <c r="LQO2" s="499" t="str">
        <f t="shared" si="378"/>
        <v/>
      </c>
      <c r="LQP2" s="499" t="str">
        <f t="shared" si="378"/>
        <v/>
      </c>
      <c r="LQQ2" s="499" t="str">
        <f t="shared" si="378"/>
        <v/>
      </c>
      <c r="LQR2" s="499" t="str">
        <f t="shared" si="378"/>
        <v/>
      </c>
      <c r="LQS2" s="499" t="str">
        <f t="shared" si="378"/>
        <v/>
      </c>
      <c r="LQT2" s="499" t="str">
        <f t="shared" si="378"/>
        <v/>
      </c>
      <c r="LQU2" s="499" t="str">
        <f t="shared" si="378"/>
        <v/>
      </c>
      <c r="LQV2" s="499" t="str">
        <f t="shared" si="378"/>
        <v/>
      </c>
      <c r="LQW2" s="499" t="str">
        <f t="shared" si="378"/>
        <v/>
      </c>
      <c r="LQX2" s="499" t="str">
        <f t="shared" si="378"/>
        <v/>
      </c>
      <c r="LQY2" s="499" t="str">
        <f t="shared" si="378"/>
        <v/>
      </c>
      <c r="LQZ2" s="499" t="str">
        <f t="shared" si="378"/>
        <v/>
      </c>
      <c r="LRA2" s="499" t="str">
        <f t="shared" si="378"/>
        <v/>
      </c>
      <c r="LRB2" s="499" t="str">
        <f t="shared" si="378"/>
        <v/>
      </c>
      <c r="LRC2" s="499" t="str">
        <f t="shared" si="378"/>
        <v/>
      </c>
      <c r="LRD2" s="499" t="str">
        <f t="shared" si="378"/>
        <v/>
      </c>
      <c r="LRE2" s="499" t="str">
        <f t="shared" si="378"/>
        <v/>
      </c>
      <c r="LRF2" s="499" t="str">
        <f t="shared" si="378"/>
        <v/>
      </c>
      <c r="LRG2" s="499" t="str">
        <f t="shared" si="378"/>
        <v/>
      </c>
      <c r="LRH2" s="499" t="str">
        <f t="shared" si="378"/>
        <v/>
      </c>
      <c r="LRI2" s="499" t="str">
        <f t="shared" si="378"/>
        <v/>
      </c>
      <c r="LRJ2" s="499" t="str">
        <f t="shared" si="378"/>
        <v/>
      </c>
      <c r="LRK2" s="499" t="str">
        <f t="shared" si="378"/>
        <v/>
      </c>
      <c r="LRL2" s="499" t="str">
        <f t="shared" si="378"/>
        <v/>
      </c>
      <c r="LRM2" s="499" t="str">
        <f t="shared" si="378"/>
        <v/>
      </c>
      <c r="LRN2" s="499" t="str">
        <f t="shared" si="378"/>
        <v/>
      </c>
      <c r="LRO2" s="499" t="str">
        <f t="shared" si="378"/>
        <v/>
      </c>
      <c r="LRP2" s="499" t="str">
        <f t="shared" si="378"/>
        <v/>
      </c>
      <c r="LRQ2" s="499" t="str">
        <f t="shared" si="378"/>
        <v/>
      </c>
      <c r="LRR2" s="499" t="str">
        <f t="shared" si="378"/>
        <v/>
      </c>
      <c r="LRS2" s="499" t="str">
        <f t="shared" si="378"/>
        <v/>
      </c>
      <c r="LRT2" s="499" t="str">
        <f t="shared" si="378"/>
        <v/>
      </c>
      <c r="LRU2" s="499" t="str">
        <f t="shared" si="378"/>
        <v/>
      </c>
      <c r="LRV2" s="499" t="str">
        <f t="shared" si="378"/>
        <v/>
      </c>
      <c r="LRW2" s="499" t="str">
        <f t="shared" si="378"/>
        <v/>
      </c>
      <c r="LRX2" s="499" t="str">
        <f t="shared" si="378"/>
        <v/>
      </c>
      <c r="LRY2" s="499" t="str">
        <f t="shared" si="378"/>
        <v/>
      </c>
      <c r="LRZ2" s="499" t="str">
        <f t="shared" si="378"/>
        <v/>
      </c>
      <c r="LSA2" s="499" t="str">
        <f t="shared" si="378"/>
        <v/>
      </c>
      <c r="LSB2" s="499" t="str">
        <f t="shared" si="378"/>
        <v/>
      </c>
      <c r="LSC2" s="499" t="str">
        <f t="shared" si="378"/>
        <v/>
      </c>
      <c r="LSD2" s="499" t="str">
        <f t="shared" si="378"/>
        <v/>
      </c>
      <c r="LSE2" s="499" t="str">
        <f t="shared" ref="LSE2:LUP2" si="379">IFERROR(LSE12/LSE13,
"")</f>
        <v/>
      </c>
      <c r="LSF2" s="499" t="str">
        <f t="shared" si="379"/>
        <v/>
      </c>
      <c r="LSG2" s="499" t="str">
        <f t="shared" si="379"/>
        <v/>
      </c>
      <c r="LSH2" s="499" t="str">
        <f t="shared" si="379"/>
        <v/>
      </c>
      <c r="LSI2" s="499" t="str">
        <f t="shared" si="379"/>
        <v/>
      </c>
      <c r="LSJ2" s="499" t="str">
        <f t="shared" si="379"/>
        <v/>
      </c>
      <c r="LSK2" s="499" t="str">
        <f t="shared" si="379"/>
        <v/>
      </c>
      <c r="LSL2" s="499" t="str">
        <f t="shared" si="379"/>
        <v/>
      </c>
      <c r="LSM2" s="499" t="str">
        <f t="shared" si="379"/>
        <v/>
      </c>
      <c r="LSN2" s="499" t="str">
        <f t="shared" si="379"/>
        <v/>
      </c>
      <c r="LSO2" s="499" t="str">
        <f t="shared" si="379"/>
        <v/>
      </c>
      <c r="LSP2" s="499" t="str">
        <f t="shared" si="379"/>
        <v/>
      </c>
      <c r="LSQ2" s="499" t="str">
        <f t="shared" si="379"/>
        <v/>
      </c>
      <c r="LSR2" s="499" t="str">
        <f t="shared" si="379"/>
        <v/>
      </c>
      <c r="LSS2" s="499" t="str">
        <f t="shared" si="379"/>
        <v/>
      </c>
      <c r="LST2" s="499" t="str">
        <f t="shared" si="379"/>
        <v/>
      </c>
      <c r="LSU2" s="499" t="str">
        <f t="shared" si="379"/>
        <v/>
      </c>
      <c r="LSV2" s="499" t="str">
        <f t="shared" si="379"/>
        <v/>
      </c>
      <c r="LSW2" s="499" t="str">
        <f t="shared" si="379"/>
        <v/>
      </c>
      <c r="LSX2" s="499" t="str">
        <f t="shared" si="379"/>
        <v/>
      </c>
      <c r="LSY2" s="499" t="str">
        <f t="shared" si="379"/>
        <v/>
      </c>
      <c r="LSZ2" s="499" t="str">
        <f t="shared" si="379"/>
        <v/>
      </c>
      <c r="LTA2" s="499" t="str">
        <f t="shared" si="379"/>
        <v/>
      </c>
      <c r="LTB2" s="499" t="str">
        <f t="shared" si="379"/>
        <v/>
      </c>
      <c r="LTC2" s="499" t="str">
        <f t="shared" si="379"/>
        <v/>
      </c>
      <c r="LTD2" s="499" t="str">
        <f t="shared" si="379"/>
        <v/>
      </c>
      <c r="LTE2" s="499" t="str">
        <f t="shared" si="379"/>
        <v/>
      </c>
      <c r="LTF2" s="499" t="str">
        <f t="shared" si="379"/>
        <v/>
      </c>
      <c r="LTG2" s="499" t="str">
        <f t="shared" si="379"/>
        <v/>
      </c>
      <c r="LTH2" s="499" t="str">
        <f t="shared" si="379"/>
        <v/>
      </c>
      <c r="LTI2" s="499" t="str">
        <f t="shared" si="379"/>
        <v/>
      </c>
      <c r="LTJ2" s="499" t="str">
        <f t="shared" si="379"/>
        <v/>
      </c>
      <c r="LTK2" s="499" t="str">
        <f t="shared" si="379"/>
        <v/>
      </c>
      <c r="LTL2" s="499" t="str">
        <f t="shared" si="379"/>
        <v/>
      </c>
      <c r="LTM2" s="499" t="str">
        <f t="shared" si="379"/>
        <v/>
      </c>
      <c r="LTN2" s="499" t="str">
        <f t="shared" si="379"/>
        <v/>
      </c>
      <c r="LTO2" s="499" t="str">
        <f t="shared" si="379"/>
        <v/>
      </c>
      <c r="LTP2" s="499" t="str">
        <f t="shared" si="379"/>
        <v/>
      </c>
      <c r="LTQ2" s="499" t="str">
        <f t="shared" si="379"/>
        <v/>
      </c>
      <c r="LTR2" s="499" t="str">
        <f t="shared" si="379"/>
        <v/>
      </c>
      <c r="LTS2" s="499" t="str">
        <f t="shared" si="379"/>
        <v/>
      </c>
      <c r="LTT2" s="499" t="str">
        <f t="shared" si="379"/>
        <v/>
      </c>
      <c r="LTU2" s="499" t="str">
        <f t="shared" si="379"/>
        <v/>
      </c>
      <c r="LTV2" s="499" t="str">
        <f t="shared" si="379"/>
        <v/>
      </c>
      <c r="LTW2" s="499" t="str">
        <f t="shared" si="379"/>
        <v/>
      </c>
      <c r="LTX2" s="499" t="str">
        <f t="shared" si="379"/>
        <v/>
      </c>
      <c r="LTY2" s="499" t="str">
        <f t="shared" si="379"/>
        <v/>
      </c>
      <c r="LTZ2" s="499" t="str">
        <f t="shared" si="379"/>
        <v/>
      </c>
      <c r="LUA2" s="499" t="str">
        <f t="shared" si="379"/>
        <v/>
      </c>
      <c r="LUB2" s="499" t="str">
        <f t="shared" si="379"/>
        <v/>
      </c>
      <c r="LUC2" s="499" t="str">
        <f t="shared" si="379"/>
        <v/>
      </c>
      <c r="LUD2" s="499" t="str">
        <f t="shared" si="379"/>
        <v/>
      </c>
      <c r="LUE2" s="499" t="str">
        <f t="shared" si="379"/>
        <v/>
      </c>
      <c r="LUF2" s="499" t="str">
        <f t="shared" si="379"/>
        <v/>
      </c>
      <c r="LUG2" s="499" t="str">
        <f t="shared" si="379"/>
        <v/>
      </c>
      <c r="LUH2" s="499" t="str">
        <f t="shared" si="379"/>
        <v/>
      </c>
      <c r="LUI2" s="499" t="str">
        <f t="shared" si="379"/>
        <v/>
      </c>
      <c r="LUJ2" s="499" t="str">
        <f t="shared" si="379"/>
        <v/>
      </c>
      <c r="LUK2" s="499" t="str">
        <f t="shared" si="379"/>
        <v/>
      </c>
      <c r="LUL2" s="499" t="str">
        <f t="shared" si="379"/>
        <v/>
      </c>
      <c r="LUM2" s="499" t="str">
        <f t="shared" si="379"/>
        <v/>
      </c>
      <c r="LUN2" s="499" t="str">
        <f t="shared" si="379"/>
        <v/>
      </c>
      <c r="LUO2" s="499" t="str">
        <f t="shared" si="379"/>
        <v/>
      </c>
      <c r="LUP2" s="499" t="str">
        <f t="shared" si="379"/>
        <v/>
      </c>
      <c r="LUQ2" s="499" t="str">
        <f t="shared" ref="LUQ2:LXB2" si="380">IFERROR(LUQ12/LUQ13,
"")</f>
        <v/>
      </c>
      <c r="LUR2" s="499" t="str">
        <f t="shared" si="380"/>
        <v/>
      </c>
      <c r="LUS2" s="499" t="str">
        <f t="shared" si="380"/>
        <v/>
      </c>
      <c r="LUT2" s="499" t="str">
        <f t="shared" si="380"/>
        <v/>
      </c>
      <c r="LUU2" s="499" t="str">
        <f t="shared" si="380"/>
        <v/>
      </c>
      <c r="LUV2" s="499" t="str">
        <f t="shared" si="380"/>
        <v/>
      </c>
      <c r="LUW2" s="499" t="str">
        <f t="shared" si="380"/>
        <v/>
      </c>
      <c r="LUX2" s="499" t="str">
        <f t="shared" si="380"/>
        <v/>
      </c>
      <c r="LUY2" s="499" t="str">
        <f t="shared" si="380"/>
        <v/>
      </c>
      <c r="LUZ2" s="499" t="str">
        <f t="shared" si="380"/>
        <v/>
      </c>
      <c r="LVA2" s="499" t="str">
        <f t="shared" si="380"/>
        <v/>
      </c>
      <c r="LVB2" s="499" t="str">
        <f t="shared" si="380"/>
        <v/>
      </c>
      <c r="LVC2" s="499" t="str">
        <f t="shared" si="380"/>
        <v/>
      </c>
      <c r="LVD2" s="499" t="str">
        <f t="shared" si="380"/>
        <v/>
      </c>
      <c r="LVE2" s="499" t="str">
        <f t="shared" si="380"/>
        <v/>
      </c>
      <c r="LVF2" s="499" t="str">
        <f t="shared" si="380"/>
        <v/>
      </c>
      <c r="LVG2" s="499" t="str">
        <f t="shared" si="380"/>
        <v/>
      </c>
      <c r="LVH2" s="499" t="str">
        <f t="shared" si="380"/>
        <v/>
      </c>
      <c r="LVI2" s="499" t="str">
        <f t="shared" si="380"/>
        <v/>
      </c>
      <c r="LVJ2" s="499" t="str">
        <f t="shared" si="380"/>
        <v/>
      </c>
      <c r="LVK2" s="499" t="str">
        <f t="shared" si="380"/>
        <v/>
      </c>
      <c r="LVL2" s="499" t="str">
        <f t="shared" si="380"/>
        <v/>
      </c>
      <c r="LVM2" s="499" t="str">
        <f t="shared" si="380"/>
        <v/>
      </c>
      <c r="LVN2" s="499" t="str">
        <f t="shared" si="380"/>
        <v/>
      </c>
      <c r="LVO2" s="499" t="str">
        <f t="shared" si="380"/>
        <v/>
      </c>
      <c r="LVP2" s="499" t="str">
        <f t="shared" si="380"/>
        <v/>
      </c>
      <c r="LVQ2" s="499" t="str">
        <f t="shared" si="380"/>
        <v/>
      </c>
      <c r="LVR2" s="499" t="str">
        <f t="shared" si="380"/>
        <v/>
      </c>
      <c r="LVS2" s="499" t="str">
        <f t="shared" si="380"/>
        <v/>
      </c>
      <c r="LVT2" s="499" t="str">
        <f t="shared" si="380"/>
        <v/>
      </c>
      <c r="LVU2" s="499" t="str">
        <f t="shared" si="380"/>
        <v/>
      </c>
      <c r="LVV2" s="499" t="str">
        <f t="shared" si="380"/>
        <v/>
      </c>
      <c r="LVW2" s="499" t="str">
        <f t="shared" si="380"/>
        <v/>
      </c>
      <c r="LVX2" s="499" t="str">
        <f t="shared" si="380"/>
        <v/>
      </c>
      <c r="LVY2" s="499" t="str">
        <f t="shared" si="380"/>
        <v/>
      </c>
      <c r="LVZ2" s="499" t="str">
        <f t="shared" si="380"/>
        <v/>
      </c>
      <c r="LWA2" s="499" t="str">
        <f t="shared" si="380"/>
        <v/>
      </c>
      <c r="LWB2" s="499" t="str">
        <f t="shared" si="380"/>
        <v/>
      </c>
      <c r="LWC2" s="499" t="str">
        <f t="shared" si="380"/>
        <v/>
      </c>
      <c r="LWD2" s="499" t="str">
        <f t="shared" si="380"/>
        <v/>
      </c>
      <c r="LWE2" s="499" t="str">
        <f t="shared" si="380"/>
        <v/>
      </c>
      <c r="LWF2" s="499" t="str">
        <f t="shared" si="380"/>
        <v/>
      </c>
      <c r="LWG2" s="499" t="str">
        <f t="shared" si="380"/>
        <v/>
      </c>
      <c r="LWH2" s="499" t="str">
        <f t="shared" si="380"/>
        <v/>
      </c>
      <c r="LWI2" s="499" t="str">
        <f t="shared" si="380"/>
        <v/>
      </c>
      <c r="LWJ2" s="499" t="str">
        <f t="shared" si="380"/>
        <v/>
      </c>
      <c r="LWK2" s="499" t="str">
        <f t="shared" si="380"/>
        <v/>
      </c>
      <c r="LWL2" s="499" t="str">
        <f t="shared" si="380"/>
        <v/>
      </c>
      <c r="LWM2" s="499" t="str">
        <f t="shared" si="380"/>
        <v/>
      </c>
      <c r="LWN2" s="499" t="str">
        <f t="shared" si="380"/>
        <v/>
      </c>
      <c r="LWO2" s="499" t="str">
        <f t="shared" si="380"/>
        <v/>
      </c>
      <c r="LWP2" s="499" t="str">
        <f t="shared" si="380"/>
        <v/>
      </c>
      <c r="LWQ2" s="499" t="str">
        <f t="shared" si="380"/>
        <v/>
      </c>
      <c r="LWR2" s="499" t="str">
        <f t="shared" si="380"/>
        <v/>
      </c>
      <c r="LWS2" s="499" t="str">
        <f t="shared" si="380"/>
        <v/>
      </c>
      <c r="LWT2" s="499" t="str">
        <f t="shared" si="380"/>
        <v/>
      </c>
      <c r="LWU2" s="499" t="str">
        <f t="shared" si="380"/>
        <v/>
      </c>
      <c r="LWV2" s="499" t="str">
        <f t="shared" si="380"/>
        <v/>
      </c>
      <c r="LWW2" s="499" t="str">
        <f t="shared" si="380"/>
        <v/>
      </c>
      <c r="LWX2" s="499" t="str">
        <f t="shared" si="380"/>
        <v/>
      </c>
      <c r="LWY2" s="499" t="str">
        <f t="shared" si="380"/>
        <v/>
      </c>
      <c r="LWZ2" s="499" t="str">
        <f t="shared" si="380"/>
        <v/>
      </c>
      <c r="LXA2" s="499" t="str">
        <f t="shared" si="380"/>
        <v/>
      </c>
      <c r="LXB2" s="499" t="str">
        <f t="shared" si="380"/>
        <v/>
      </c>
      <c r="LXC2" s="499" t="str">
        <f t="shared" ref="LXC2:LZN2" si="381">IFERROR(LXC12/LXC13,
"")</f>
        <v/>
      </c>
      <c r="LXD2" s="499" t="str">
        <f t="shared" si="381"/>
        <v/>
      </c>
      <c r="LXE2" s="499" t="str">
        <f t="shared" si="381"/>
        <v/>
      </c>
      <c r="LXF2" s="499" t="str">
        <f t="shared" si="381"/>
        <v/>
      </c>
      <c r="LXG2" s="499" t="str">
        <f t="shared" si="381"/>
        <v/>
      </c>
      <c r="LXH2" s="499" t="str">
        <f t="shared" si="381"/>
        <v/>
      </c>
      <c r="LXI2" s="499" t="str">
        <f t="shared" si="381"/>
        <v/>
      </c>
      <c r="LXJ2" s="499" t="str">
        <f t="shared" si="381"/>
        <v/>
      </c>
      <c r="LXK2" s="499" t="str">
        <f t="shared" si="381"/>
        <v/>
      </c>
      <c r="LXL2" s="499" t="str">
        <f t="shared" si="381"/>
        <v/>
      </c>
      <c r="LXM2" s="499" t="str">
        <f t="shared" si="381"/>
        <v/>
      </c>
      <c r="LXN2" s="499" t="str">
        <f t="shared" si="381"/>
        <v/>
      </c>
      <c r="LXO2" s="499" t="str">
        <f t="shared" si="381"/>
        <v/>
      </c>
      <c r="LXP2" s="499" t="str">
        <f t="shared" si="381"/>
        <v/>
      </c>
      <c r="LXQ2" s="499" t="str">
        <f t="shared" si="381"/>
        <v/>
      </c>
      <c r="LXR2" s="499" t="str">
        <f t="shared" si="381"/>
        <v/>
      </c>
      <c r="LXS2" s="499" t="str">
        <f t="shared" si="381"/>
        <v/>
      </c>
      <c r="LXT2" s="499" t="str">
        <f t="shared" si="381"/>
        <v/>
      </c>
      <c r="LXU2" s="499" t="str">
        <f t="shared" si="381"/>
        <v/>
      </c>
      <c r="LXV2" s="499" t="str">
        <f t="shared" si="381"/>
        <v/>
      </c>
      <c r="LXW2" s="499" t="str">
        <f t="shared" si="381"/>
        <v/>
      </c>
      <c r="LXX2" s="499" t="str">
        <f t="shared" si="381"/>
        <v/>
      </c>
      <c r="LXY2" s="499" t="str">
        <f t="shared" si="381"/>
        <v/>
      </c>
      <c r="LXZ2" s="499" t="str">
        <f t="shared" si="381"/>
        <v/>
      </c>
      <c r="LYA2" s="499" t="str">
        <f t="shared" si="381"/>
        <v/>
      </c>
      <c r="LYB2" s="499" t="str">
        <f t="shared" si="381"/>
        <v/>
      </c>
      <c r="LYC2" s="499" t="str">
        <f t="shared" si="381"/>
        <v/>
      </c>
      <c r="LYD2" s="499" t="str">
        <f t="shared" si="381"/>
        <v/>
      </c>
      <c r="LYE2" s="499" t="str">
        <f t="shared" si="381"/>
        <v/>
      </c>
      <c r="LYF2" s="499" t="str">
        <f t="shared" si="381"/>
        <v/>
      </c>
      <c r="LYG2" s="499" t="str">
        <f t="shared" si="381"/>
        <v/>
      </c>
      <c r="LYH2" s="499" t="str">
        <f t="shared" si="381"/>
        <v/>
      </c>
      <c r="LYI2" s="499" t="str">
        <f t="shared" si="381"/>
        <v/>
      </c>
      <c r="LYJ2" s="499" t="str">
        <f t="shared" si="381"/>
        <v/>
      </c>
      <c r="LYK2" s="499" t="str">
        <f t="shared" si="381"/>
        <v/>
      </c>
      <c r="LYL2" s="499" t="str">
        <f t="shared" si="381"/>
        <v/>
      </c>
      <c r="LYM2" s="499" t="str">
        <f t="shared" si="381"/>
        <v/>
      </c>
      <c r="LYN2" s="499" t="str">
        <f t="shared" si="381"/>
        <v/>
      </c>
      <c r="LYO2" s="499" t="str">
        <f t="shared" si="381"/>
        <v/>
      </c>
      <c r="LYP2" s="499" t="str">
        <f t="shared" si="381"/>
        <v/>
      </c>
      <c r="LYQ2" s="499" t="str">
        <f t="shared" si="381"/>
        <v/>
      </c>
      <c r="LYR2" s="499" t="str">
        <f t="shared" si="381"/>
        <v/>
      </c>
      <c r="LYS2" s="499" t="str">
        <f t="shared" si="381"/>
        <v/>
      </c>
      <c r="LYT2" s="499" t="str">
        <f t="shared" si="381"/>
        <v/>
      </c>
      <c r="LYU2" s="499" t="str">
        <f t="shared" si="381"/>
        <v/>
      </c>
      <c r="LYV2" s="499" t="str">
        <f t="shared" si="381"/>
        <v/>
      </c>
      <c r="LYW2" s="499" t="str">
        <f t="shared" si="381"/>
        <v/>
      </c>
      <c r="LYX2" s="499" t="str">
        <f t="shared" si="381"/>
        <v/>
      </c>
      <c r="LYY2" s="499" t="str">
        <f t="shared" si="381"/>
        <v/>
      </c>
      <c r="LYZ2" s="499" t="str">
        <f t="shared" si="381"/>
        <v/>
      </c>
      <c r="LZA2" s="499" t="str">
        <f t="shared" si="381"/>
        <v/>
      </c>
      <c r="LZB2" s="499" t="str">
        <f t="shared" si="381"/>
        <v/>
      </c>
      <c r="LZC2" s="499" t="str">
        <f t="shared" si="381"/>
        <v/>
      </c>
      <c r="LZD2" s="499" t="str">
        <f t="shared" si="381"/>
        <v/>
      </c>
      <c r="LZE2" s="499" t="str">
        <f t="shared" si="381"/>
        <v/>
      </c>
      <c r="LZF2" s="499" t="str">
        <f t="shared" si="381"/>
        <v/>
      </c>
      <c r="LZG2" s="499" t="str">
        <f t="shared" si="381"/>
        <v/>
      </c>
      <c r="LZH2" s="499" t="str">
        <f t="shared" si="381"/>
        <v/>
      </c>
      <c r="LZI2" s="499" t="str">
        <f t="shared" si="381"/>
        <v/>
      </c>
      <c r="LZJ2" s="499" t="str">
        <f t="shared" si="381"/>
        <v/>
      </c>
      <c r="LZK2" s="499" t="str">
        <f t="shared" si="381"/>
        <v/>
      </c>
      <c r="LZL2" s="499" t="str">
        <f t="shared" si="381"/>
        <v/>
      </c>
      <c r="LZM2" s="499" t="str">
        <f t="shared" si="381"/>
        <v/>
      </c>
      <c r="LZN2" s="499" t="str">
        <f t="shared" si="381"/>
        <v/>
      </c>
      <c r="LZO2" s="499" t="str">
        <f t="shared" ref="LZO2:MBZ2" si="382">IFERROR(LZO12/LZO13,
"")</f>
        <v/>
      </c>
      <c r="LZP2" s="499" t="str">
        <f t="shared" si="382"/>
        <v/>
      </c>
      <c r="LZQ2" s="499" t="str">
        <f t="shared" si="382"/>
        <v/>
      </c>
      <c r="LZR2" s="499" t="str">
        <f t="shared" si="382"/>
        <v/>
      </c>
      <c r="LZS2" s="499" t="str">
        <f t="shared" si="382"/>
        <v/>
      </c>
      <c r="LZT2" s="499" t="str">
        <f t="shared" si="382"/>
        <v/>
      </c>
      <c r="LZU2" s="499" t="str">
        <f t="shared" si="382"/>
        <v/>
      </c>
      <c r="LZV2" s="499" t="str">
        <f t="shared" si="382"/>
        <v/>
      </c>
      <c r="LZW2" s="499" t="str">
        <f t="shared" si="382"/>
        <v/>
      </c>
      <c r="LZX2" s="499" t="str">
        <f t="shared" si="382"/>
        <v/>
      </c>
      <c r="LZY2" s="499" t="str">
        <f t="shared" si="382"/>
        <v/>
      </c>
      <c r="LZZ2" s="499" t="str">
        <f t="shared" si="382"/>
        <v/>
      </c>
      <c r="MAA2" s="499" t="str">
        <f t="shared" si="382"/>
        <v/>
      </c>
      <c r="MAB2" s="499" t="str">
        <f t="shared" si="382"/>
        <v/>
      </c>
      <c r="MAC2" s="499" t="str">
        <f t="shared" si="382"/>
        <v/>
      </c>
      <c r="MAD2" s="499" t="str">
        <f t="shared" si="382"/>
        <v/>
      </c>
      <c r="MAE2" s="499" t="str">
        <f t="shared" si="382"/>
        <v/>
      </c>
      <c r="MAF2" s="499" t="str">
        <f t="shared" si="382"/>
        <v/>
      </c>
      <c r="MAG2" s="499" t="str">
        <f t="shared" si="382"/>
        <v/>
      </c>
      <c r="MAH2" s="499" t="str">
        <f t="shared" si="382"/>
        <v/>
      </c>
      <c r="MAI2" s="499" t="str">
        <f t="shared" si="382"/>
        <v/>
      </c>
      <c r="MAJ2" s="499" t="str">
        <f t="shared" si="382"/>
        <v/>
      </c>
      <c r="MAK2" s="499" t="str">
        <f t="shared" si="382"/>
        <v/>
      </c>
      <c r="MAL2" s="499" t="str">
        <f t="shared" si="382"/>
        <v/>
      </c>
      <c r="MAM2" s="499" t="str">
        <f t="shared" si="382"/>
        <v/>
      </c>
      <c r="MAN2" s="499" t="str">
        <f t="shared" si="382"/>
        <v/>
      </c>
      <c r="MAO2" s="499" t="str">
        <f t="shared" si="382"/>
        <v/>
      </c>
      <c r="MAP2" s="499" t="str">
        <f t="shared" si="382"/>
        <v/>
      </c>
      <c r="MAQ2" s="499" t="str">
        <f t="shared" si="382"/>
        <v/>
      </c>
      <c r="MAR2" s="499" t="str">
        <f t="shared" si="382"/>
        <v/>
      </c>
      <c r="MAS2" s="499" t="str">
        <f t="shared" si="382"/>
        <v/>
      </c>
      <c r="MAT2" s="499" t="str">
        <f t="shared" si="382"/>
        <v/>
      </c>
      <c r="MAU2" s="499" t="str">
        <f t="shared" si="382"/>
        <v/>
      </c>
      <c r="MAV2" s="499" t="str">
        <f t="shared" si="382"/>
        <v/>
      </c>
      <c r="MAW2" s="499" t="str">
        <f t="shared" si="382"/>
        <v/>
      </c>
      <c r="MAX2" s="499" t="str">
        <f t="shared" si="382"/>
        <v/>
      </c>
      <c r="MAY2" s="499" t="str">
        <f t="shared" si="382"/>
        <v/>
      </c>
      <c r="MAZ2" s="499" t="str">
        <f t="shared" si="382"/>
        <v/>
      </c>
      <c r="MBA2" s="499" t="str">
        <f t="shared" si="382"/>
        <v/>
      </c>
      <c r="MBB2" s="499" t="str">
        <f t="shared" si="382"/>
        <v/>
      </c>
      <c r="MBC2" s="499" t="str">
        <f t="shared" si="382"/>
        <v/>
      </c>
      <c r="MBD2" s="499" t="str">
        <f t="shared" si="382"/>
        <v/>
      </c>
      <c r="MBE2" s="499" t="str">
        <f t="shared" si="382"/>
        <v/>
      </c>
      <c r="MBF2" s="499" t="str">
        <f t="shared" si="382"/>
        <v/>
      </c>
      <c r="MBG2" s="499" t="str">
        <f t="shared" si="382"/>
        <v/>
      </c>
      <c r="MBH2" s="499" t="str">
        <f t="shared" si="382"/>
        <v/>
      </c>
      <c r="MBI2" s="499" t="str">
        <f t="shared" si="382"/>
        <v/>
      </c>
      <c r="MBJ2" s="499" t="str">
        <f t="shared" si="382"/>
        <v/>
      </c>
      <c r="MBK2" s="499" t="str">
        <f t="shared" si="382"/>
        <v/>
      </c>
      <c r="MBL2" s="499" t="str">
        <f t="shared" si="382"/>
        <v/>
      </c>
      <c r="MBM2" s="499" t="str">
        <f t="shared" si="382"/>
        <v/>
      </c>
      <c r="MBN2" s="499" t="str">
        <f t="shared" si="382"/>
        <v/>
      </c>
      <c r="MBO2" s="499" t="str">
        <f t="shared" si="382"/>
        <v/>
      </c>
      <c r="MBP2" s="499" t="str">
        <f t="shared" si="382"/>
        <v/>
      </c>
      <c r="MBQ2" s="499" t="str">
        <f t="shared" si="382"/>
        <v/>
      </c>
      <c r="MBR2" s="499" t="str">
        <f t="shared" si="382"/>
        <v/>
      </c>
      <c r="MBS2" s="499" t="str">
        <f t="shared" si="382"/>
        <v/>
      </c>
      <c r="MBT2" s="499" t="str">
        <f t="shared" si="382"/>
        <v/>
      </c>
      <c r="MBU2" s="499" t="str">
        <f t="shared" si="382"/>
        <v/>
      </c>
      <c r="MBV2" s="499" t="str">
        <f t="shared" si="382"/>
        <v/>
      </c>
      <c r="MBW2" s="499" t="str">
        <f t="shared" si="382"/>
        <v/>
      </c>
      <c r="MBX2" s="499" t="str">
        <f t="shared" si="382"/>
        <v/>
      </c>
      <c r="MBY2" s="499" t="str">
        <f t="shared" si="382"/>
        <v/>
      </c>
      <c r="MBZ2" s="499" t="str">
        <f t="shared" si="382"/>
        <v/>
      </c>
      <c r="MCA2" s="499" t="str">
        <f t="shared" ref="MCA2:MEL2" si="383">IFERROR(MCA12/MCA13,
"")</f>
        <v/>
      </c>
      <c r="MCB2" s="499" t="str">
        <f t="shared" si="383"/>
        <v/>
      </c>
      <c r="MCC2" s="499" t="str">
        <f t="shared" si="383"/>
        <v/>
      </c>
      <c r="MCD2" s="499" t="str">
        <f t="shared" si="383"/>
        <v/>
      </c>
      <c r="MCE2" s="499" t="str">
        <f t="shared" si="383"/>
        <v/>
      </c>
      <c r="MCF2" s="499" t="str">
        <f t="shared" si="383"/>
        <v/>
      </c>
      <c r="MCG2" s="499" t="str">
        <f t="shared" si="383"/>
        <v/>
      </c>
      <c r="MCH2" s="499" t="str">
        <f t="shared" si="383"/>
        <v/>
      </c>
      <c r="MCI2" s="499" t="str">
        <f t="shared" si="383"/>
        <v/>
      </c>
      <c r="MCJ2" s="499" t="str">
        <f t="shared" si="383"/>
        <v/>
      </c>
      <c r="MCK2" s="499" t="str">
        <f t="shared" si="383"/>
        <v/>
      </c>
      <c r="MCL2" s="499" t="str">
        <f t="shared" si="383"/>
        <v/>
      </c>
      <c r="MCM2" s="499" t="str">
        <f t="shared" si="383"/>
        <v/>
      </c>
      <c r="MCN2" s="499" t="str">
        <f t="shared" si="383"/>
        <v/>
      </c>
      <c r="MCO2" s="499" t="str">
        <f t="shared" si="383"/>
        <v/>
      </c>
      <c r="MCP2" s="499" t="str">
        <f t="shared" si="383"/>
        <v/>
      </c>
      <c r="MCQ2" s="499" t="str">
        <f t="shared" si="383"/>
        <v/>
      </c>
      <c r="MCR2" s="499" t="str">
        <f t="shared" si="383"/>
        <v/>
      </c>
      <c r="MCS2" s="499" t="str">
        <f t="shared" si="383"/>
        <v/>
      </c>
      <c r="MCT2" s="499" t="str">
        <f t="shared" si="383"/>
        <v/>
      </c>
      <c r="MCU2" s="499" t="str">
        <f t="shared" si="383"/>
        <v/>
      </c>
      <c r="MCV2" s="499" t="str">
        <f t="shared" si="383"/>
        <v/>
      </c>
      <c r="MCW2" s="499" t="str">
        <f t="shared" si="383"/>
        <v/>
      </c>
      <c r="MCX2" s="499" t="str">
        <f t="shared" si="383"/>
        <v/>
      </c>
      <c r="MCY2" s="499" t="str">
        <f t="shared" si="383"/>
        <v/>
      </c>
      <c r="MCZ2" s="499" t="str">
        <f t="shared" si="383"/>
        <v/>
      </c>
      <c r="MDA2" s="499" t="str">
        <f t="shared" si="383"/>
        <v/>
      </c>
      <c r="MDB2" s="499" t="str">
        <f t="shared" si="383"/>
        <v/>
      </c>
      <c r="MDC2" s="499" t="str">
        <f t="shared" si="383"/>
        <v/>
      </c>
      <c r="MDD2" s="499" t="str">
        <f t="shared" si="383"/>
        <v/>
      </c>
      <c r="MDE2" s="499" t="str">
        <f t="shared" si="383"/>
        <v/>
      </c>
      <c r="MDF2" s="499" t="str">
        <f t="shared" si="383"/>
        <v/>
      </c>
      <c r="MDG2" s="499" t="str">
        <f t="shared" si="383"/>
        <v/>
      </c>
      <c r="MDH2" s="499" t="str">
        <f t="shared" si="383"/>
        <v/>
      </c>
      <c r="MDI2" s="499" t="str">
        <f t="shared" si="383"/>
        <v/>
      </c>
      <c r="MDJ2" s="499" t="str">
        <f t="shared" si="383"/>
        <v/>
      </c>
      <c r="MDK2" s="499" t="str">
        <f t="shared" si="383"/>
        <v/>
      </c>
      <c r="MDL2" s="499" t="str">
        <f t="shared" si="383"/>
        <v/>
      </c>
      <c r="MDM2" s="499" t="str">
        <f t="shared" si="383"/>
        <v/>
      </c>
      <c r="MDN2" s="499" t="str">
        <f t="shared" si="383"/>
        <v/>
      </c>
      <c r="MDO2" s="499" t="str">
        <f t="shared" si="383"/>
        <v/>
      </c>
      <c r="MDP2" s="499" t="str">
        <f t="shared" si="383"/>
        <v/>
      </c>
      <c r="MDQ2" s="499" t="str">
        <f t="shared" si="383"/>
        <v/>
      </c>
      <c r="MDR2" s="499" t="str">
        <f t="shared" si="383"/>
        <v/>
      </c>
      <c r="MDS2" s="499" t="str">
        <f t="shared" si="383"/>
        <v/>
      </c>
      <c r="MDT2" s="499" t="str">
        <f t="shared" si="383"/>
        <v/>
      </c>
      <c r="MDU2" s="499" t="str">
        <f t="shared" si="383"/>
        <v/>
      </c>
      <c r="MDV2" s="499" t="str">
        <f t="shared" si="383"/>
        <v/>
      </c>
      <c r="MDW2" s="499" t="str">
        <f t="shared" si="383"/>
        <v/>
      </c>
      <c r="MDX2" s="499" t="str">
        <f t="shared" si="383"/>
        <v/>
      </c>
      <c r="MDY2" s="499" t="str">
        <f t="shared" si="383"/>
        <v/>
      </c>
      <c r="MDZ2" s="499" t="str">
        <f t="shared" si="383"/>
        <v/>
      </c>
      <c r="MEA2" s="499" t="str">
        <f t="shared" si="383"/>
        <v/>
      </c>
      <c r="MEB2" s="499" t="str">
        <f t="shared" si="383"/>
        <v/>
      </c>
      <c r="MEC2" s="499" t="str">
        <f t="shared" si="383"/>
        <v/>
      </c>
      <c r="MED2" s="499" t="str">
        <f t="shared" si="383"/>
        <v/>
      </c>
      <c r="MEE2" s="499" t="str">
        <f t="shared" si="383"/>
        <v/>
      </c>
      <c r="MEF2" s="499" t="str">
        <f t="shared" si="383"/>
        <v/>
      </c>
      <c r="MEG2" s="499" t="str">
        <f t="shared" si="383"/>
        <v/>
      </c>
      <c r="MEH2" s="499" t="str">
        <f t="shared" si="383"/>
        <v/>
      </c>
      <c r="MEI2" s="499" t="str">
        <f t="shared" si="383"/>
        <v/>
      </c>
      <c r="MEJ2" s="499" t="str">
        <f t="shared" si="383"/>
        <v/>
      </c>
      <c r="MEK2" s="499" t="str">
        <f t="shared" si="383"/>
        <v/>
      </c>
      <c r="MEL2" s="499" t="str">
        <f t="shared" si="383"/>
        <v/>
      </c>
      <c r="MEM2" s="499" t="str">
        <f t="shared" ref="MEM2:MGX2" si="384">IFERROR(MEM12/MEM13,
"")</f>
        <v/>
      </c>
      <c r="MEN2" s="499" t="str">
        <f t="shared" si="384"/>
        <v/>
      </c>
      <c r="MEO2" s="499" t="str">
        <f t="shared" si="384"/>
        <v/>
      </c>
      <c r="MEP2" s="499" t="str">
        <f t="shared" si="384"/>
        <v/>
      </c>
      <c r="MEQ2" s="499" t="str">
        <f t="shared" si="384"/>
        <v/>
      </c>
      <c r="MER2" s="499" t="str">
        <f t="shared" si="384"/>
        <v/>
      </c>
      <c r="MES2" s="499" t="str">
        <f t="shared" si="384"/>
        <v/>
      </c>
      <c r="MET2" s="499" t="str">
        <f t="shared" si="384"/>
        <v/>
      </c>
      <c r="MEU2" s="499" t="str">
        <f t="shared" si="384"/>
        <v/>
      </c>
      <c r="MEV2" s="499" t="str">
        <f t="shared" si="384"/>
        <v/>
      </c>
      <c r="MEW2" s="499" t="str">
        <f t="shared" si="384"/>
        <v/>
      </c>
      <c r="MEX2" s="499" t="str">
        <f t="shared" si="384"/>
        <v/>
      </c>
      <c r="MEY2" s="499" t="str">
        <f t="shared" si="384"/>
        <v/>
      </c>
      <c r="MEZ2" s="499" t="str">
        <f t="shared" si="384"/>
        <v/>
      </c>
      <c r="MFA2" s="499" t="str">
        <f t="shared" si="384"/>
        <v/>
      </c>
      <c r="MFB2" s="499" t="str">
        <f t="shared" si="384"/>
        <v/>
      </c>
      <c r="MFC2" s="499" t="str">
        <f t="shared" si="384"/>
        <v/>
      </c>
      <c r="MFD2" s="499" t="str">
        <f t="shared" si="384"/>
        <v/>
      </c>
      <c r="MFE2" s="499" t="str">
        <f t="shared" si="384"/>
        <v/>
      </c>
      <c r="MFF2" s="499" t="str">
        <f t="shared" si="384"/>
        <v/>
      </c>
      <c r="MFG2" s="499" t="str">
        <f t="shared" si="384"/>
        <v/>
      </c>
      <c r="MFH2" s="499" t="str">
        <f t="shared" si="384"/>
        <v/>
      </c>
      <c r="MFI2" s="499" t="str">
        <f t="shared" si="384"/>
        <v/>
      </c>
      <c r="MFJ2" s="499" t="str">
        <f t="shared" si="384"/>
        <v/>
      </c>
      <c r="MFK2" s="499" t="str">
        <f t="shared" si="384"/>
        <v/>
      </c>
      <c r="MFL2" s="499" t="str">
        <f t="shared" si="384"/>
        <v/>
      </c>
      <c r="MFM2" s="499" t="str">
        <f t="shared" si="384"/>
        <v/>
      </c>
      <c r="MFN2" s="499" t="str">
        <f t="shared" si="384"/>
        <v/>
      </c>
      <c r="MFO2" s="499" t="str">
        <f t="shared" si="384"/>
        <v/>
      </c>
      <c r="MFP2" s="499" t="str">
        <f t="shared" si="384"/>
        <v/>
      </c>
      <c r="MFQ2" s="499" t="str">
        <f t="shared" si="384"/>
        <v/>
      </c>
      <c r="MFR2" s="499" t="str">
        <f t="shared" si="384"/>
        <v/>
      </c>
      <c r="MFS2" s="499" t="str">
        <f t="shared" si="384"/>
        <v/>
      </c>
      <c r="MFT2" s="499" t="str">
        <f t="shared" si="384"/>
        <v/>
      </c>
      <c r="MFU2" s="499" t="str">
        <f t="shared" si="384"/>
        <v/>
      </c>
      <c r="MFV2" s="499" t="str">
        <f t="shared" si="384"/>
        <v/>
      </c>
      <c r="MFW2" s="499" t="str">
        <f t="shared" si="384"/>
        <v/>
      </c>
      <c r="MFX2" s="499" t="str">
        <f t="shared" si="384"/>
        <v/>
      </c>
      <c r="MFY2" s="499" t="str">
        <f t="shared" si="384"/>
        <v/>
      </c>
      <c r="MFZ2" s="499" t="str">
        <f t="shared" si="384"/>
        <v/>
      </c>
      <c r="MGA2" s="499" t="str">
        <f t="shared" si="384"/>
        <v/>
      </c>
      <c r="MGB2" s="499" t="str">
        <f t="shared" si="384"/>
        <v/>
      </c>
      <c r="MGC2" s="499" t="str">
        <f t="shared" si="384"/>
        <v/>
      </c>
      <c r="MGD2" s="499" t="str">
        <f t="shared" si="384"/>
        <v/>
      </c>
      <c r="MGE2" s="499" t="str">
        <f t="shared" si="384"/>
        <v/>
      </c>
      <c r="MGF2" s="499" t="str">
        <f t="shared" si="384"/>
        <v/>
      </c>
      <c r="MGG2" s="499" t="str">
        <f t="shared" si="384"/>
        <v/>
      </c>
      <c r="MGH2" s="499" t="str">
        <f t="shared" si="384"/>
        <v/>
      </c>
      <c r="MGI2" s="499" t="str">
        <f t="shared" si="384"/>
        <v/>
      </c>
      <c r="MGJ2" s="499" t="str">
        <f t="shared" si="384"/>
        <v/>
      </c>
      <c r="MGK2" s="499" t="str">
        <f t="shared" si="384"/>
        <v/>
      </c>
      <c r="MGL2" s="499" t="str">
        <f t="shared" si="384"/>
        <v/>
      </c>
      <c r="MGM2" s="499" t="str">
        <f t="shared" si="384"/>
        <v/>
      </c>
      <c r="MGN2" s="499" t="str">
        <f t="shared" si="384"/>
        <v/>
      </c>
      <c r="MGO2" s="499" t="str">
        <f t="shared" si="384"/>
        <v/>
      </c>
      <c r="MGP2" s="499" t="str">
        <f t="shared" si="384"/>
        <v/>
      </c>
      <c r="MGQ2" s="499" t="str">
        <f t="shared" si="384"/>
        <v/>
      </c>
      <c r="MGR2" s="499" t="str">
        <f t="shared" si="384"/>
        <v/>
      </c>
      <c r="MGS2" s="499" t="str">
        <f t="shared" si="384"/>
        <v/>
      </c>
      <c r="MGT2" s="499" t="str">
        <f t="shared" si="384"/>
        <v/>
      </c>
      <c r="MGU2" s="499" t="str">
        <f t="shared" si="384"/>
        <v/>
      </c>
      <c r="MGV2" s="499" t="str">
        <f t="shared" si="384"/>
        <v/>
      </c>
      <c r="MGW2" s="499" t="str">
        <f t="shared" si="384"/>
        <v/>
      </c>
      <c r="MGX2" s="499" t="str">
        <f t="shared" si="384"/>
        <v/>
      </c>
      <c r="MGY2" s="499" t="str">
        <f t="shared" ref="MGY2:MJJ2" si="385">IFERROR(MGY12/MGY13,
"")</f>
        <v/>
      </c>
      <c r="MGZ2" s="499" t="str">
        <f t="shared" si="385"/>
        <v/>
      </c>
      <c r="MHA2" s="499" t="str">
        <f t="shared" si="385"/>
        <v/>
      </c>
      <c r="MHB2" s="499" t="str">
        <f t="shared" si="385"/>
        <v/>
      </c>
      <c r="MHC2" s="499" t="str">
        <f t="shared" si="385"/>
        <v/>
      </c>
      <c r="MHD2" s="499" t="str">
        <f t="shared" si="385"/>
        <v/>
      </c>
      <c r="MHE2" s="499" t="str">
        <f t="shared" si="385"/>
        <v/>
      </c>
      <c r="MHF2" s="499" t="str">
        <f t="shared" si="385"/>
        <v/>
      </c>
      <c r="MHG2" s="499" t="str">
        <f t="shared" si="385"/>
        <v/>
      </c>
      <c r="MHH2" s="499" t="str">
        <f t="shared" si="385"/>
        <v/>
      </c>
      <c r="MHI2" s="499" t="str">
        <f t="shared" si="385"/>
        <v/>
      </c>
      <c r="MHJ2" s="499" t="str">
        <f t="shared" si="385"/>
        <v/>
      </c>
      <c r="MHK2" s="499" t="str">
        <f t="shared" si="385"/>
        <v/>
      </c>
      <c r="MHL2" s="499" t="str">
        <f t="shared" si="385"/>
        <v/>
      </c>
      <c r="MHM2" s="499" t="str">
        <f t="shared" si="385"/>
        <v/>
      </c>
      <c r="MHN2" s="499" t="str">
        <f t="shared" si="385"/>
        <v/>
      </c>
      <c r="MHO2" s="499" t="str">
        <f t="shared" si="385"/>
        <v/>
      </c>
      <c r="MHP2" s="499" t="str">
        <f t="shared" si="385"/>
        <v/>
      </c>
      <c r="MHQ2" s="499" t="str">
        <f t="shared" si="385"/>
        <v/>
      </c>
      <c r="MHR2" s="499" t="str">
        <f t="shared" si="385"/>
        <v/>
      </c>
      <c r="MHS2" s="499" t="str">
        <f t="shared" si="385"/>
        <v/>
      </c>
      <c r="MHT2" s="499" t="str">
        <f t="shared" si="385"/>
        <v/>
      </c>
      <c r="MHU2" s="499" t="str">
        <f t="shared" si="385"/>
        <v/>
      </c>
      <c r="MHV2" s="499" t="str">
        <f t="shared" si="385"/>
        <v/>
      </c>
      <c r="MHW2" s="499" t="str">
        <f t="shared" si="385"/>
        <v/>
      </c>
      <c r="MHX2" s="499" t="str">
        <f t="shared" si="385"/>
        <v/>
      </c>
      <c r="MHY2" s="499" t="str">
        <f t="shared" si="385"/>
        <v/>
      </c>
      <c r="MHZ2" s="499" t="str">
        <f t="shared" si="385"/>
        <v/>
      </c>
      <c r="MIA2" s="499" t="str">
        <f t="shared" si="385"/>
        <v/>
      </c>
      <c r="MIB2" s="499" t="str">
        <f t="shared" si="385"/>
        <v/>
      </c>
      <c r="MIC2" s="499" t="str">
        <f t="shared" si="385"/>
        <v/>
      </c>
      <c r="MID2" s="499" t="str">
        <f t="shared" si="385"/>
        <v/>
      </c>
      <c r="MIE2" s="499" t="str">
        <f t="shared" si="385"/>
        <v/>
      </c>
      <c r="MIF2" s="499" t="str">
        <f t="shared" si="385"/>
        <v/>
      </c>
      <c r="MIG2" s="499" t="str">
        <f t="shared" si="385"/>
        <v/>
      </c>
      <c r="MIH2" s="499" t="str">
        <f t="shared" si="385"/>
        <v/>
      </c>
      <c r="MII2" s="499" t="str">
        <f t="shared" si="385"/>
        <v/>
      </c>
      <c r="MIJ2" s="499" t="str">
        <f t="shared" si="385"/>
        <v/>
      </c>
      <c r="MIK2" s="499" t="str">
        <f t="shared" si="385"/>
        <v/>
      </c>
      <c r="MIL2" s="499" t="str">
        <f t="shared" si="385"/>
        <v/>
      </c>
      <c r="MIM2" s="499" t="str">
        <f t="shared" si="385"/>
        <v/>
      </c>
      <c r="MIN2" s="499" t="str">
        <f t="shared" si="385"/>
        <v/>
      </c>
      <c r="MIO2" s="499" t="str">
        <f t="shared" si="385"/>
        <v/>
      </c>
      <c r="MIP2" s="499" t="str">
        <f t="shared" si="385"/>
        <v/>
      </c>
      <c r="MIQ2" s="499" t="str">
        <f t="shared" si="385"/>
        <v/>
      </c>
      <c r="MIR2" s="499" t="str">
        <f t="shared" si="385"/>
        <v/>
      </c>
      <c r="MIS2" s="499" t="str">
        <f t="shared" si="385"/>
        <v/>
      </c>
      <c r="MIT2" s="499" t="str">
        <f t="shared" si="385"/>
        <v/>
      </c>
      <c r="MIU2" s="499" t="str">
        <f t="shared" si="385"/>
        <v/>
      </c>
      <c r="MIV2" s="499" t="str">
        <f t="shared" si="385"/>
        <v/>
      </c>
      <c r="MIW2" s="499" t="str">
        <f t="shared" si="385"/>
        <v/>
      </c>
      <c r="MIX2" s="499" t="str">
        <f t="shared" si="385"/>
        <v/>
      </c>
      <c r="MIY2" s="499" t="str">
        <f t="shared" si="385"/>
        <v/>
      </c>
      <c r="MIZ2" s="499" t="str">
        <f t="shared" si="385"/>
        <v/>
      </c>
      <c r="MJA2" s="499" t="str">
        <f t="shared" si="385"/>
        <v/>
      </c>
      <c r="MJB2" s="499" t="str">
        <f t="shared" si="385"/>
        <v/>
      </c>
      <c r="MJC2" s="499" t="str">
        <f t="shared" si="385"/>
        <v/>
      </c>
      <c r="MJD2" s="499" t="str">
        <f t="shared" si="385"/>
        <v/>
      </c>
      <c r="MJE2" s="499" t="str">
        <f t="shared" si="385"/>
        <v/>
      </c>
      <c r="MJF2" s="499" t="str">
        <f t="shared" si="385"/>
        <v/>
      </c>
      <c r="MJG2" s="499" t="str">
        <f t="shared" si="385"/>
        <v/>
      </c>
      <c r="MJH2" s="499" t="str">
        <f t="shared" si="385"/>
        <v/>
      </c>
      <c r="MJI2" s="499" t="str">
        <f t="shared" si="385"/>
        <v/>
      </c>
      <c r="MJJ2" s="499" t="str">
        <f t="shared" si="385"/>
        <v/>
      </c>
      <c r="MJK2" s="499" t="str">
        <f t="shared" ref="MJK2:MLV2" si="386">IFERROR(MJK12/MJK13,
"")</f>
        <v/>
      </c>
      <c r="MJL2" s="499" t="str">
        <f t="shared" si="386"/>
        <v/>
      </c>
      <c r="MJM2" s="499" t="str">
        <f t="shared" si="386"/>
        <v/>
      </c>
      <c r="MJN2" s="499" t="str">
        <f t="shared" si="386"/>
        <v/>
      </c>
      <c r="MJO2" s="499" t="str">
        <f t="shared" si="386"/>
        <v/>
      </c>
      <c r="MJP2" s="499" t="str">
        <f t="shared" si="386"/>
        <v/>
      </c>
      <c r="MJQ2" s="499" t="str">
        <f t="shared" si="386"/>
        <v/>
      </c>
      <c r="MJR2" s="499" t="str">
        <f t="shared" si="386"/>
        <v/>
      </c>
      <c r="MJS2" s="499" t="str">
        <f t="shared" si="386"/>
        <v/>
      </c>
      <c r="MJT2" s="499" t="str">
        <f t="shared" si="386"/>
        <v/>
      </c>
      <c r="MJU2" s="499" t="str">
        <f t="shared" si="386"/>
        <v/>
      </c>
      <c r="MJV2" s="499" t="str">
        <f t="shared" si="386"/>
        <v/>
      </c>
      <c r="MJW2" s="499" t="str">
        <f t="shared" si="386"/>
        <v/>
      </c>
      <c r="MJX2" s="499" t="str">
        <f t="shared" si="386"/>
        <v/>
      </c>
      <c r="MJY2" s="499" t="str">
        <f t="shared" si="386"/>
        <v/>
      </c>
      <c r="MJZ2" s="499" t="str">
        <f t="shared" si="386"/>
        <v/>
      </c>
      <c r="MKA2" s="499" t="str">
        <f t="shared" si="386"/>
        <v/>
      </c>
      <c r="MKB2" s="499" t="str">
        <f t="shared" si="386"/>
        <v/>
      </c>
      <c r="MKC2" s="499" t="str">
        <f t="shared" si="386"/>
        <v/>
      </c>
      <c r="MKD2" s="499" t="str">
        <f t="shared" si="386"/>
        <v/>
      </c>
      <c r="MKE2" s="499" t="str">
        <f t="shared" si="386"/>
        <v/>
      </c>
      <c r="MKF2" s="499" t="str">
        <f t="shared" si="386"/>
        <v/>
      </c>
      <c r="MKG2" s="499" t="str">
        <f t="shared" si="386"/>
        <v/>
      </c>
      <c r="MKH2" s="499" t="str">
        <f t="shared" si="386"/>
        <v/>
      </c>
      <c r="MKI2" s="499" t="str">
        <f t="shared" si="386"/>
        <v/>
      </c>
      <c r="MKJ2" s="499" t="str">
        <f t="shared" si="386"/>
        <v/>
      </c>
      <c r="MKK2" s="499" t="str">
        <f t="shared" si="386"/>
        <v/>
      </c>
      <c r="MKL2" s="499" t="str">
        <f t="shared" si="386"/>
        <v/>
      </c>
      <c r="MKM2" s="499" t="str">
        <f t="shared" si="386"/>
        <v/>
      </c>
      <c r="MKN2" s="499" t="str">
        <f t="shared" si="386"/>
        <v/>
      </c>
      <c r="MKO2" s="499" t="str">
        <f t="shared" si="386"/>
        <v/>
      </c>
      <c r="MKP2" s="499" t="str">
        <f t="shared" si="386"/>
        <v/>
      </c>
      <c r="MKQ2" s="499" t="str">
        <f t="shared" si="386"/>
        <v/>
      </c>
      <c r="MKR2" s="499" t="str">
        <f t="shared" si="386"/>
        <v/>
      </c>
      <c r="MKS2" s="499" t="str">
        <f t="shared" si="386"/>
        <v/>
      </c>
      <c r="MKT2" s="499" t="str">
        <f t="shared" si="386"/>
        <v/>
      </c>
      <c r="MKU2" s="499" t="str">
        <f t="shared" si="386"/>
        <v/>
      </c>
      <c r="MKV2" s="499" t="str">
        <f t="shared" si="386"/>
        <v/>
      </c>
      <c r="MKW2" s="499" t="str">
        <f t="shared" si="386"/>
        <v/>
      </c>
      <c r="MKX2" s="499" t="str">
        <f t="shared" si="386"/>
        <v/>
      </c>
      <c r="MKY2" s="499" t="str">
        <f t="shared" si="386"/>
        <v/>
      </c>
      <c r="MKZ2" s="499" t="str">
        <f t="shared" si="386"/>
        <v/>
      </c>
      <c r="MLA2" s="499" t="str">
        <f t="shared" si="386"/>
        <v/>
      </c>
      <c r="MLB2" s="499" t="str">
        <f t="shared" si="386"/>
        <v/>
      </c>
      <c r="MLC2" s="499" t="str">
        <f t="shared" si="386"/>
        <v/>
      </c>
      <c r="MLD2" s="499" t="str">
        <f t="shared" si="386"/>
        <v/>
      </c>
      <c r="MLE2" s="499" t="str">
        <f t="shared" si="386"/>
        <v/>
      </c>
      <c r="MLF2" s="499" t="str">
        <f t="shared" si="386"/>
        <v/>
      </c>
      <c r="MLG2" s="499" t="str">
        <f t="shared" si="386"/>
        <v/>
      </c>
      <c r="MLH2" s="499" t="str">
        <f t="shared" si="386"/>
        <v/>
      </c>
      <c r="MLI2" s="499" t="str">
        <f t="shared" si="386"/>
        <v/>
      </c>
      <c r="MLJ2" s="499" t="str">
        <f t="shared" si="386"/>
        <v/>
      </c>
      <c r="MLK2" s="499" t="str">
        <f t="shared" si="386"/>
        <v/>
      </c>
      <c r="MLL2" s="499" t="str">
        <f t="shared" si="386"/>
        <v/>
      </c>
      <c r="MLM2" s="499" t="str">
        <f t="shared" si="386"/>
        <v/>
      </c>
      <c r="MLN2" s="499" t="str">
        <f t="shared" si="386"/>
        <v/>
      </c>
      <c r="MLO2" s="499" t="str">
        <f t="shared" si="386"/>
        <v/>
      </c>
      <c r="MLP2" s="499" t="str">
        <f t="shared" si="386"/>
        <v/>
      </c>
      <c r="MLQ2" s="499" t="str">
        <f t="shared" si="386"/>
        <v/>
      </c>
      <c r="MLR2" s="499" t="str">
        <f t="shared" si="386"/>
        <v/>
      </c>
      <c r="MLS2" s="499" t="str">
        <f t="shared" si="386"/>
        <v/>
      </c>
      <c r="MLT2" s="499" t="str">
        <f t="shared" si="386"/>
        <v/>
      </c>
      <c r="MLU2" s="499" t="str">
        <f t="shared" si="386"/>
        <v/>
      </c>
      <c r="MLV2" s="499" t="str">
        <f t="shared" si="386"/>
        <v/>
      </c>
      <c r="MLW2" s="499" t="str">
        <f t="shared" ref="MLW2:MOH2" si="387">IFERROR(MLW12/MLW13,
"")</f>
        <v/>
      </c>
      <c r="MLX2" s="499" t="str">
        <f t="shared" si="387"/>
        <v/>
      </c>
      <c r="MLY2" s="499" t="str">
        <f t="shared" si="387"/>
        <v/>
      </c>
      <c r="MLZ2" s="499" t="str">
        <f t="shared" si="387"/>
        <v/>
      </c>
      <c r="MMA2" s="499" t="str">
        <f t="shared" si="387"/>
        <v/>
      </c>
      <c r="MMB2" s="499" t="str">
        <f t="shared" si="387"/>
        <v/>
      </c>
      <c r="MMC2" s="499" t="str">
        <f t="shared" si="387"/>
        <v/>
      </c>
      <c r="MMD2" s="499" t="str">
        <f t="shared" si="387"/>
        <v/>
      </c>
      <c r="MME2" s="499" t="str">
        <f t="shared" si="387"/>
        <v/>
      </c>
      <c r="MMF2" s="499" t="str">
        <f t="shared" si="387"/>
        <v/>
      </c>
      <c r="MMG2" s="499" t="str">
        <f t="shared" si="387"/>
        <v/>
      </c>
      <c r="MMH2" s="499" t="str">
        <f t="shared" si="387"/>
        <v/>
      </c>
      <c r="MMI2" s="499" t="str">
        <f t="shared" si="387"/>
        <v/>
      </c>
      <c r="MMJ2" s="499" t="str">
        <f t="shared" si="387"/>
        <v/>
      </c>
      <c r="MMK2" s="499" t="str">
        <f t="shared" si="387"/>
        <v/>
      </c>
      <c r="MML2" s="499" t="str">
        <f t="shared" si="387"/>
        <v/>
      </c>
      <c r="MMM2" s="499" t="str">
        <f t="shared" si="387"/>
        <v/>
      </c>
      <c r="MMN2" s="499" t="str">
        <f t="shared" si="387"/>
        <v/>
      </c>
      <c r="MMO2" s="499" t="str">
        <f t="shared" si="387"/>
        <v/>
      </c>
      <c r="MMP2" s="499" t="str">
        <f t="shared" si="387"/>
        <v/>
      </c>
      <c r="MMQ2" s="499" t="str">
        <f t="shared" si="387"/>
        <v/>
      </c>
      <c r="MMR2" s="499" t="str">
        <f t="shared" si="387"/>
        <v/>
      </c>
      <c r="MMS2" s="499" t="str">
        <f t="shared" si="387"/>
        <v/>
      </c>
      <c r="MMT2" s="499" t="str">
        <f t="shared" si="387"/>
        <v/>
      </c>
      <c r="MMU2" s="499" t="str">
        <f t="shared" si="387"/>
        <v/>
      </c>
      <c r="MMV2" s="499" t="str">
        <f t="shared" si="387"/>
        <v/>
      </c>
      <c r="MMW2" s="499" t="str">
        <f t="shared" si="387"/>
        <v/>
      </c>
      <c r="MMX2" s="499" t="str">
        <f t="shared" si="387"/>
        <v/>
      </c>
      <c r="MMY2" s="499" t="str">
        <f t="shared" si="387"/>
        <v/>
      </c>
      <c r="MMZ2" s="499" t="str">
        <f t="shared" si="387"/>
        <v/>
      </c>
      <c r="MNA2" s="499" t="str">
        <f t="shared" si="387"/>
        <v/>
      </c>
      <c r="MNB2" s="499" t="str">
        <f t="shared" si="387"/>
        <v/>
      </c>
      <c r="MNC2" s="499" t="str">
        <f t="shared" si="387"/>
        <v/>
      </c>
      <c r="MND2" s="499" t="str">
        <f t="shared" si="387"/>
        <v/>
      </c>
      <c r="MNE2" s="499" t="str">
        <f t="shared" si="387"/>
        <v/>
      </c>
      <c r="MNF2" s="499" t="str">
        <f t="shared" si="387"/>
        <v/>
      </c>
      <c r="MNG2" s="499" t="str">
        <f t="shared" si="387"/>
        <v/>
      </c>
      <c r="MNH2" s="499" t="str">
        <f t="shared" si="387"/>
        <v/>
      </c>
      <c r="MNI2" s="499" t="str">
        <f t="shared" si="387"/>
        <v/>
      </c>
      <c r="MNJ2" s="499" t="str">
        <f t="shared" si="387"/>
        <v/>
      </c>
      <c r="MNK2" s="499" t="str">
        <f t="shared" si="387"/>
        <v/>
      </c>
      <c r="MNL2" s="499" t="str">
        <f t="shared" si="387"/>
        <v/>
      </c>
      <c r="MNM2" s="499" t="str">
        <f t="shared" si="387"/>
        <v/>
      </c>
      <c r="MNN2" s="499" t="str">
        <f t="shared" si="387"/>
        <v/>
      </c>
      <c r="MNO2" s="499" t="str">
        <f t="shared" si="387"/>
        <v/>
      </c>
      <c r="MNP2" s="499" t="str">
        <f t="shared" si="387"/>
        <v/>
      </c>
      <c r="MNQ2" s="499" t="str">
        <f t="shared" si="387"/>
        <v/>
      </c>
      <c r="MNR2" s="499" t="str">
        <f t="shared" si="387"/>
        <v/>
      </c>
      <c r="MNS2" s="499" t="str">
        <f t="shared" si="387"/>
        <v/>
      </c>
      <c r="MNT2" s="499" t="str">
        <f t="shared" si="387"/>
        <v/>
      </c>
      <c r="MNU2" s="499" t="str">
        <f t="shared" si="387"/>
        <v/>
      </c>
      <c r="MNV2" s="499" t="str">
        <f t="shared" si="387"/>
        <v/>
      </c>
      <c r="MNW2" s="499" t="str">
        <f t="shared" si="387"/>
        <v/>
      </c>
      <c r="MNX2" s="499" t="str">
        <f t="shared" si="387"/>
        <v/>
      </c>
      <c r="MNY2" s="499" t="str">
        <f t="shared" si="387"/>
        <v/>
      </c>
      <c r="MNZ2" s="499" t="str">
        <f t="shared" si="387"/>
        <v/>
      </c>
      <c r="MOA2" s="499" t="str">
        <f t="shared" si="387"/>
        <v/>
      </c>
      <c r="MOB2" s="499" t="str">
        <f t="shared" si="387"/>
        <v/>
      </c>
      <c r="MOC2" s="499" t="str">
        <f t="shared" si="387"/>
        <v/>
      </c>
      <c r="MOD2" s="499" t="str">
        <f t="shared" si="387"/>
        <v/>
      </c>
      <c r="MOE2" s="499" t="str">
        <f t="shared" si="387"/>
        <v/>
      </c>
      <c r="MOF2" s="499" t="str">
        <f t="shared" si="387"/>
        <v/>
      </c>
      <c r="MOG2" s="499" t="str">
        <f t="shared" si="387"/>
        <v/>
      </c>
      <c r="MOH2" s="499" t="str">
        <f t="shared" si="387"/>
        <v/>
      </c>
      <c r="MOI2" s="499" t="str">
        <f t="shared" ref="MOI2:MQT2" si="388">IFERROR(MOI12/MOI13,
"")</f>
        <v/>
      </c>
      <c r="MOJ2" s="499" t="str">
        <f t="shared" si="388"/>
        <v/>
      </c>
      <c r="MOK2" s="499" t="str">
        <f t="shared" si="388"/>
        <v/>
      </c>
      <c r="MOL2" s="499" t="str">
        <f t="shared" si="388"/>
        <v/>
      </c>
      <c r="MOM2" s="499" t="str">
        <f t="shared" si="388"/>
        <v/>
      </c>
      <c r="MON2" s="499" t="str">
        <f t="shared" si="388"/>
        <v/>
      </c>
      <c r="MOO2" s="499" t="str">
        <f t="shared" si="388"/>
        <v/>
      </c>
      <c r="MOP2" s="499" t="str">
        <f t="shared" si="388"/>
        <v/>
      </c>
      <c r="MOQ2" s="499" t="str">
        <f t="shared" si="388"/>
        <v/>
      </c>
      <c r="MOR2" s="499" t="str">
        <f t="shared" si="388"/>
        <v/>
      </c>
      <c r="MOS2" s="499" t="str">
        <f t="shared" si="388"/>
        <v/>
      </c>
      <c r="MOT2" s="499" t="str">
        <f t="shared" si="388"/>
        <v/>
      </c>
      <c r="MOU2" s="499" t="str">
        <f t="shared" si="388"/>
        <v/>
      </c>
      <c r="MOV2" s="499" t="str">
        <f t="shared" si="388"/>
        <v/>
      </c>
      <c r="MOW2" s="499" t="str">
        <f t="shared" si="388"/>
        <v/>
      </c>
      <c r="MOX2" s="499" t="str">
        <f t="shared" si="388"/>
        <v/>
      </c>
      <c r="MOY2" s="499" t="str">
        <f t="shared" si="388"/>
        <v/>
      </c>
      <c r="MOZ2" s="499" t="str">
        <f t="shared" si="388"/>
        <v/>
      </c>
      <c r="MPA2" s="499" t="str">
        <f t="shared" si="388"/>
        <v/>
      </c>
      <c r="MPB2" s="499" t="str">
        <f t="shared" si="388"/>
        <v/>
      </c>
      <c r="MPC2" s="499" t="str">
        <f t="shared" si="388"/>
        <v/>
      </c>
      <c r="MPD2" s="499" t="str">
        <f t="shared" si="388"/>
        <v/>
      </c>
      <c r="MPE2" s="499" t="str">
        <f t="shared" si="388"/>
        <v/>
      </c>
      <c r="MPF2" s="499" t="str">
        <f t="shared" si="388"/>
        <v/>
      </c>
      <c r="MPG2" s="499" t="str">
        <f t="shared" si="388"/>
        <v/>
      </c>
      <c r="MPH2" s="499" t="str">
        <f t="shared" si="388"/>
        <v/>
      </c>
      <c r="MPI2" s="499" t="str">
        <f t="shared" si="388"/>
        <v/>
      </c>
      <c r="MPJ2" s="499" t="str">
        <f t="shared" si="388"/>
        <v/>
      </c>
      <c r="MPK2" s="499" t="str">
        <f t="shared" si="388"/>
        <v/>
      </c>
      <c r="MPL2" s="499" t="str">
        <f t="shared" si="388"/>
        <v/>
      </c>
      <c r="MPM2" s="499" t="str">
        <f t="shared" si="388"/>
        <v/>
      </c>
      <c r="MPN2" s="499" t="str">
        <f t="shared" si="388"/>
        <v/>
      </c>
      <c r="MPO2" s="499" t="str">
        <f t="shared" si="388"/>
        <v/>
      </c>
      <c r="MPP2" s="499" t="str">
        <f t="shared" si="388"/>
        <v/>
      </c>
      <c r="MPQ2" s="499" t="str">
        <f t="shared" si="388"/>
        <v/>
      </c>
      <c r="MPR2" s="499" t="str">
        <f t="shared" si="388"/>
        <v/>
      </c>
      <c r="MPS2" s="499" t="str">
        <f t="shared" si="388"/>
        <v/>
      </c>
      <c r="MPT2" s="499" t="str">
        <f t="shared" si="388"/>
        <v/>
      </c>
      <c r="MPU2" s="499" t="str">
        <f t="shared" si="388"/>
        <v/>
      </c>
      <c r="MPV2" s="499" t="str">
        <f t="shared" si="388"/>
        <v/>
      </c>
      <c r="MPW2" s="499" t="str">
        <f t="shared" si="388"/>
        <v/>
      </c>
      <c r="MPX2" s="499" t="str">
        <f t="shared" si="388"/>
        <v/>
      </c>
      <c r="MPY2" s="499" t="str">
        <f t="shared" si="388"/>
        <v/>
      </c>
      <c r="MPZ2" s="499" t="str">
        <f t="shared" si="388"/>
        <v/>
      </c>
      <c r="MQA2" s="499" t="str">
        <f t="shared" si="388"/>
        <v/>
      </c>
      <c r="MQB2" s="499" t="str">
        <f t="shared" si="388"/>
        <v/>
      </c>
      <c r="MQC2" s="499" t="str">
        <f t="shared" si="388"/>
        <v/>
      </c>
      <c r="MQD2" s="499" t="str">
        <f t="shared" si="388"/>
        <v/>
      </c>
      <c r="MQE2" s="499" t="str">
        <f t="shared" si="388"/>
        <v/>
      </c>
      <c r="MQF2" s="499" t="str">
        <f t="shared" si="388"/>
        <v/>
      </c>
      <c r="MQG2" s="499" t="str">
        <f t="shared" si="388"/>
        <v/>
      </c>
      <c r="MQH2" s="499" t="str">
        <f t="shared" si="388"/>
        <v/>
      </c>
      <c r="MQI2" s="499" t="str">
        <f t="shared" si="388"/>
        <v/>
      </c>
      <c r="MQJ2" s="499" t="str">
        <f t="shared" si="388"/>
        <v/>
      </c>
      <c r="MQK2" s="499" t="str">
        <f t="shared" si="388"/>
        <v/>
      </c>
      <c r="MQL2" s="499" t="str">
        <f t="shared" si="388"/>
        <v/>
      </c>
      <c r="MQM2" s="499" t="str">
        <f t="shared" si="388"/>
        <v/>
      </c>
      <c r="MQN2" s="499" t="str">
        <f t="shared" si="388"/>
        <v/>
      </c>
      <c r="MQO2" s="499" t="str">
        <f t="shared" si="388"/>
        <v/>
      </c>
      <c r="MQP2" s="499" t="str">
        <f t="shared" si="388"/>
        <v/>
      </c>
      <c r="MQQ2" s="499" t="str">
        <f t="shared" si="388"/>
        <v/>
      </c>
      <c r="MQR2" s="499" t="str">
        <f t="shared" si="388"/>
        <v/>
      </c>
      <c r="MQS2" s="499" t="str">
        <f t="shared" si="388"/>
        <v/>
      </c>
      <c r="MQT2" s="499" t="str">
        <f t="shared" si="388"/>
        <v/>
      </c>
      <c r="MQU2" s="499" t="str">
        <f t="shared" ref="MQU2:MTF2" si="389">IFERROR(MQU12/MQU13,
"")</f>
        <v/>
      </c>
      <c r="MQV2" s="499" t="str">
        <f t="shared" si="389"/>
        <v/>
      </c>
      <c r="MQW2" s="499" t="str">
        <f t="shared" si="389"/>
        <v/>
      </c>
      <c r="MQX2" s="499" t="str">
        <f t="shared" si="389"/>
        <v/>
      </c>
      <c r="MQY2" s="499" t="str">
        <f t="shared" si="389"/>
        <v/>
      </c>
      <c r="MQZ2" s="499" t="str">
        <f t="shared" si="389"/>
        <v/>
      </c>
      <c r="MRA2" s="499" t="str">
        <f t="shared" si="389"/>
        <v/>
      </c>
      <c r="MRB2" s="499" t="str">
        <f t="shared" si="389"/>
        <v/>
      </c>
      <c r="MRC2" s="499" t="str">
        <f t="shared" si="389"/>
        <v/>
      </c>
      <c r="MRD2" s="499" t="str">
        <f t="shared" si="389"/>
        <v/>
      </c>
      <c r="MRE2" s="499" t="str">
        <f t="shared" si="389"/>
        <v/>
      </c>
      <c r="MRF2" s="499" t="str">
        <f t="shared" si="389"/>
        <v/>
      </c>
      <c r="MRG2" s="499" t="str">
        <f t="shared" si="389"/>
        <v/>
      </c>
      <c r="MRH2" s="499" t="str">
        <f t="shared" si="389"/>
        <v/>
      </c>
      <c r="MRI2" s="499" t="str">
        <f t="shared" si="389"/>
        <v/>
      </c>
      <c r="MRJ2" s="499" t="str">
        <f t="shared" si="389"/>
        <v/>
      </c>
      <c r="MRK2" s="499" t="str">
        <f t="shared" si="389"/>
        <v/>
      </c>
      <c r="MRL2" s="499" t="str">
        <f t="shared" si="389"/>
        <v/>
      </c>
      <c r="MRM2" s="499" t="str">
        <f t="shared" si="389"/>
        <v/>
      </c>
      <c r="MRN2" s="499" t="str">
        <f t="shared" si="389"/>
        <v/>
      </c>
      <c r="MRO2" s="499" t="str">
        <f t="shared" si="389"/>
        <v/>
      </c>
      <c r="MRP2" s="499" t="str">
        <f t="shared" si="389"/>
        <v/>
      </c>
      <c r="MRQ2" s="499" t="str">
        <f t="shared" si="389"/>
        <v/>
      </c>
      <c r="MRR2" s="499" t="str">
        <f t="shared" si="389"/>
        <v/>
      </c>
      <c r="MRS2" s="499" t="str">
        <f t="shared" si="389"/>
        <v/>
      </c>
      <c r="MRT2" s="499" t="str">
        <f t="shared" si="389"/>
        <v/>
      </c>
      <c r="MRU2" s="499" t="str">
        <f t="shared" si="389"/>
        <v/>
      </c>
      <c r="MRV2" s="499" t="str">
        <f t="shared" si="389"/>
        <v/>
      </c>
      <c r="MRW2" s="499" t="str">
        <f t="shared" si="389"/>
        <v/>
      </c>
      <c r="MRX2" s="499" t="str">
        <f t="shared" si="389"/>
        <v/>
      </c>
      <c r="MRY2" s="499" t="str">
        <f t="shared" si="389"/>
        <v/>
      </c>
      <c r="MRZ2" s="499" t="str">
        <f t="shared" si="389"/>
        <v/>
      </c>
      <c r="MSA2" s="499" t="str">
        <f t="shared" si="389"/>
        <v/>
      </c>
      <c r="MSB2" s="499" t="str">
        <f t="shared" si="389"/>
        <v/>
      </c>
      <c r="MSC2" s="499" t="str">
        <f t="shared" si="389"/>
        <v/>
      </c>
      <c r="MSD2" s="499" t="str">
        <f t="shared" si="389"/>
        <v/>
      </c>
      <c r="MSE2" s="499" t="str">
        <f t="shared" si="389"/>
        <v/>
      </c>
      <c r="MSF2" s="499" t="str">
        <f t="shared" si="389"/>
        <v/>
      </c>
      <c r="MSG2" s="499" t="str">
        <f t="shared" si="389"/>
        <v/>
      </c>
      <c r="MSH2" s="499" t="str">
        <f t="shared" si="389"/>
        <v/>
      </c>
      <c r="MSI2" s="499" t="str">
        <f t="shared" si="389"/>
        <v/>
      </c>
      <c r="MSJ2" s="499" t="str">
        <f t="shared" si="389"/>
        <v/>
      </c>
      <c r="MSK2" s="499" t="str">
        <f t="shared" si="389"/>
        <v/>
      </c>
      <c r="MSL2" s="499" t="str">
        <f t="shared" si="389"/>
        <v/>
      </c>
      <c r="MSM2" s="499" t="str">
        <f t="shared" si="389"/>
        <v/>
      </c>
      <c r="MSN2" s="499" t="str">
        <f t="shared" si="389"/>
        <v/>
      </c>
      <c r="MSO2" s="499" t="str">
        <f t="shared" si="389"/>
        <v/>
      </c>
      <c r="MSP2" s="499" t="str">
        <f t="shared" si="389"/>
        <v/>
      </c>
      <c r="MSQ2" s="499" t="str">
        <f t="shared" si="389"/>
        <v/>
      </c>
      <c r="MSR2" s="499" t="str">
        <f t="shared" si="389"/>
        <v/>
      </c>
      <c r="MSS2" s="499" t="str">
        <f t="shared" si="389"/>
        <v/>
      </c>
      <c r="MST2" s="499" t="str">
        <f t="shared" si="389"/>
        <v/>
      </c>
      <c r="MSU2" s="499" t="str">
        <f t="shared" si="389"/>
        <v/>
      </c>
      <c r="MSV2" s="499" t="str">
        <f t="shared" si="389"/>
        <v/>
      </c>
      <c r="MSW2" s="499" t="str">
        <f t="shared" si="389"/>
        <v/>
      </c>
      <c r="MSX2" s="499" t="str">
        <f t="shared" si="389"/>
        <v/>
      </c>
      <c r="MSY2" s="499" t="str">
        <f t="shared" si="389"/>
        <v/>
      </c>
      <c r="MSZ2" s="499" t="str">
        <f t="shared" si="389"/>
        <v/>
      </c>
      <c r="MTA2" s="499" t="str">
        <f t="shared" si="389"/>
        <v/>
      </c>
      <c r="MTB2" s="499" t="str">
        <f t="shared" si="389"/>
        <v/>
      </c>
      <c r="MTC2" s="499" t="str">
        <f t="shared" si="389"/>
        <v/>
      </c>
      <c r="MTD2" s="499" t="str">
        <f t="shared" si="389"/>
        <v/>
      </c>
      <c r="MTE2" s="499" t="str">
        <f t="shared" si="389"/>
        <v/>
      </c>
      <c r="MTF2" s="499" t="str">
        <f t="shared" si="389"/>
        <v/>
      </c>
      <c r="MTG2" s="499" t="str">
        <f t="shared" ref="MTG2:MVR2" si="390">IFERROR(MTG12/MTG13,
"")</f>
        <v/>
      </c>
      <c r="MTH2" s="499" t="str">
        <f t="shared" si="390"/>
        <v/>
      </c>
      <c r="MTI2" s="499" t="str">
        <f t="shared" si="390"/>
        <v/>
      </c>
      <c r="MTJ2" s="499" t="str">
        <f t="shared" si="390"/>
        <v/>
      </c>
      <c r="MTK2" s="499" t="str">
        <f t="shared" si="390"/>
        <v/>
      </c>
      <c r="MTL2" s="499" t="str">
        <f t="shared" si="390"/>
        <v/>
      </c>
      <c r="MTM2" s="499" t="str">
        <f t="shared" si="390"/>
        <v/>
      </c>
      <c r="MTN2" s="499" t="str">
        <f t="shared" si="390"/>
        <v/>
      </c>
      <c r="MTO2" s="499" t="str">
        <f t="shared" si="390"/>
        <v/>
      </c>
      <c r="MTP2" s="499" t="str">
        <f t="shared" si="390"/>
        <v/>
      </c>
      <c r="MTQ2" s="499" t="str">
        <f t="shared" si="390"/>
        <v/>
      </c>
      <c r="MTR2" s="499" t="str">
        <f t="shared" si="390"/>
        <v/>
      </c>
      <c r="MTS2" s="499" t="str">
        <f t="shared" si="390"/>
        <v/>
      </c>
      <c r="MTT2" s="499" t="str">
        <f t="shared" si="390"/>
        <v/>
      </c>
      <c r="MTU2" s="499" t="str">
        <f t="shared" si="390"/>
        <v/>
      </c>
      <c r="MTV2" s="499" t="str">
        <f t="shared" si="390"/>
        <v/>
      </c>
      <c r="MTW2" s="499" t="str">
        <f t="shared" si="390"/>
        <v/>
      </c>
      <c r="MTX2" s="499" t="str">
        <f t="shared" si="390"/>
        <v/>
      </c>
      <c r="MTY2" s="499" t="str">
        <f t="shared" si="390"/>
        <v/>
      </c>
      <c r="MTZ2" s="499" t="str">
        <f t="shared" si="390"/>
        <v/>
      </c>
      <c r="MUA2" s="499" t="str">
        <f t="shared" si="390"/>
        <v/>
      </c>
      <c r="MUB2" s="499" t="str">
        <f t="shared" si="390"/>
        <v/>
      </c>
      <c r="MUC2" s="499" t="str">
        <f t="shared" si="390"/>
        <v/>
      </c>
      <c r="MUD2" s="499" t="str">
        <f t="shared" si="390"/>
        <v/>
      </c>
      <c r="MUE2" s="499" t="str">
        <f t="shared" si="390"/>
        <v/>
      </c>
      <c r="MUF2" s="499" t="str">
        <f t="shared" si="390"/>
        <v/>
      </c>
      <c r="MUG2" s="499" t="str">
        <f t="shared" si="390"/>
        <v/>
      </c>
      <c r="MUH2" s="499" t="str">
        <f t="shared" si="390"/>
        <v/>
      </c>
      <c r="MUI2" s="499" t="str">
        <f t="shared" si="390"/>
        <v/>
      </c>
      <c r="MUJ2" s="499" t="str">
        <f t="shared" si="390"/>
        <v/>
      </c>
      <c r="MUK2" s="499" t="str">
        <f t="shared" si="390"/>
        <v/>
      </c>
      <c r="MUL2" s="499" t="str">
        <f t="shared" si="390"/>
        <v/>
      </c>
      <c r="MUM2" s="499" t="str">
        <f t="shared" si="390"/>
        <v/>
      </c>
      <c r="MUN2" s="499" t="str">
        <f t="shared" si="390"/>
        <v/>
      </c>
      <c r="MUO2" s="499" t="str">
        <f t="shared" si="390"/>
        <v/>
      </c>
      <c r="MUP2" s="499" t="str">
        <f t="shared" si="390"/>
        <v/>
      </c>
      <c r="MUQ2" s="499" t="str">
        <f t="shared" si="390"/>
        <v/>
      </c>
      <c r="MUR2" s="499" t="str">
        <f t="shared" si="390"/>
        <v/>
      </c>
      <c r="MUS2" s="499" t="str">
        <f t="shared" si="390"/>
        <v/>
      </c>
      <c r="MUT2" s="499" t="str">
        <f t="shared" si="390"/>
        <v/>
      </c>
      <c r="MUU2" s="499" t="str">
        <f t="shared" si="390"/>
        <v/>
      </c>
      <c r="MUV2" s="499" t="str">
        <f t="shared" si="390"/>
        <v/>
      </c>
      <c r="MUW2" s="499" t="str">
        <f t="shared" si="390"/>
        <v/>
      </c>
      <c r="MUX2" s="499" t="str">
        <f t="shared" si="390"/>
        <v/>
      </c>
      <c r="MUY2" s="499" t="str">
        <f t="shared" si="390"/>
        <v/>
      </c>
      <c r="MUZ2" s="499" t="str">
        <f t="shared" si="390"/>
        <v/>
      </c>
      <c r="MVA2" s="499" t="str">
        <f t="shared" si="390"/>
        <v/>
      </c>
      <c r="MVB2" s="499" t="str">
        <f t="shared" si="390"/>
        <v/>
      </c>
      <c r="MVC2" s="499" t="str">
        <f t="shared" si="390"/>
        <v/>
      </c>
      <c r="MVD2" s="499" t="str">
        <f t="shared" si="390"/>
        <v/>
      </c>
      <c r="MVE2" s="499" t="str">
        <f t="shared" si="390"/>
        <v/>
      </c>
      <c r="MVF2" s="499" t="str">
        <f t="shared" si="390"/>
        <v/>
      </c>
      <c r="MVG2" s="499" t="str">
        <f t="shared" si="390"/>
        <v/>
      </c>
      <c r="MVH2" s="499" t="str">
        <f t="shared" si="390"/>
        <v/>
      </c>
      <c r="MVI2" s="499" t="str">
        <f t="shared" si="390"/>
        <v/>
      </c>
      <c r="MVJ2" s="499" t="str">
        <f t="shared" si="390"/>
        <v/>
      </c>
      <c r="MVK2" s="499" t="str">
        <f t="shared" si="390"/>
        <v/>
      </c>
      <c r="MVL2" s="499" t="str">
        <f t="shared" si="390"/>
        <v/>
      </c>
      <c r="MVM2" s="499" t="str">
        <f t="shared" si="390"/>
        <v/>
      </c>
      <c r="MVN2" s="499" t="str">
        <f t="shared" si="390"/>
        <v/>
      </c>
      <c r="MVO2" s="499" t="str">
        <f t="shared" si="390"/>
        <v/>
      </c>
      <c r="MVP2" s="499" t="str">
        <f t="shared" si="390"/>
        <v/>
      </c>
      <c r="MVQ2" s="499" t="str">
        <f t="shared" si="390"/>
        <v/>
      </c>
      <c r="MVR2" s="499" t="str">
        <f t="shared" si="390"/>
        <v/>
      </c>
      <c r="MVS2" s="499" t="str">
        <f t="shared" ref="MVS2:MYD2" si="391">IFERROR(MVS12/MVS13,
"")</f>
        <v/>
      </c>
      <c r="MVT2" s="499" t="str">
        <f t="shared" si="391"/>
        <v/>
      </c>
      <c r="MVU2" s="499" t="str">
        <f t="shared" si="391"/>
        <v/>
      </c>
      <c r="MVV2" s="499" t="str">
        <f t="shared" si="391"/>
        <v/>
      </c>
      <c r="MVW2" s="499" t="str">
        <f t="shared" si="391"/>
        <v/>
      </c>
      <c r="MVX2" s="499" t="str">
        <f t="shared" si="391"/>
        <v/>
      </c>
      <c r="MVY2" s="499" t="str">
        <f t="shared" si="391"/>
        <v/>
      </c>
      <c r="MVZ2" s="499" t="str">
        <f t="shared" si="391"/>
        <v/>
      </c>
      <c r="MWA2" s="499" t="str">
        <f t="shared" si="391"/>
        <v/>
      </c>
      <c r="MWB2" s="499" t="str">
        <f t="shared" si="391"/>
        <v/>
      </c>
      <c r="MWC2" s="499" t="str">
        <f t="shared" si="391"/>
        <v/>
      </c>
      <c r="MWD2" s="499" t="str">
        <f t="shared" si="391"/>
        <v/>
      </c>
      <c r="MWE2" s="499" t="str">
        <f t="shared" si="391"/>
        <v/>
      </c>
      <c r="MWF2" s="499" t="str">
        <f t="shared" si="391"/>
        <v/>
      </c>
      <c r="MWG2" s="499" t="str">
        <f t="shared" si="391"/>
        <v/>
      </c>
      <c r="MWH2" s="499" t="str">
        <f t="shared" si="391"/>
        <v/>
      </c>
      <c r="MWI2" s="499" t="str">
        <f t="shared" si="391"/>
        <v/>
      </c>
      <c r="MWJ2" s="499" t="str">
        <f t="shared" si="391"/>
        <v/>
      </c>
      <c r="MWK2" s="499" t="str">
        <f t="shared" si="391"/>
        <v/>
      </c>
      <c r="MWL2" s="499" t="str">
        <f t="shared" si="391"/>
        <v/>
      </c>
      <c r="MWM2" s="499" t="str">
        <f t="shared" si="391"/>
        <v/>
      </c>
      <c r="MWN2" s="499" t="str">
        <f t="shared" si="391"/>
        <v/>
      </c>
      <c r="MWO2" s="499" t="str">
        <f t="shared" si="391"/>
        <v/>
      </c>
      <c r="MWP2" s="499" t="str">
        <f t="shared" si="391"/>
        <v/>
      </c>
      <c r="MWQ2" s="499" t="str">
        <f t="shared" si="391"/>
        <v/>
      </c>
      <c r="MWR2" s="499" t="str">
        <f t="shared" si="391"/>
        <v/>
      </c>
      <c r="MWS2" s="499" t="str">
        <f t="shared" si="391"/>
        <v/>
      </c>
      <c r="MWT2" s="499" t="str">
        <f t="shared" si="391"/>
        <v/>
      </c>
      <c r="MWU2" s="499" t="str">
        <f t="shared" si="391"/>
        <v/>
      </c>
      <c r="MWV2" s="499" t="str">
        <f t="shared" si="391"/>
        <v/>
      </c>
      <c r="MWW2" s="499" t="str">
        <f t="shared" si="391"/>
        <v/>
      </c>
      <c r="MWX2" s="499" t="str">
        <f t="shared" si="391"/>
        <v/>
      </c>
      <c r="MWY2" s="499" t="str">
        <f t="shared" si="391"/>
        <v/>
      </c>
      <c r="MWZ2" s="499" t="str">
        <f t="shared" si="391"/>
        <v/>
      </c>
      <c r="MXA2" s="499" t="str">
        <f t="shared" si="391"/>
        <v/>
      </c>
      <c r="MXB2" s="499" t="str">
        <f t="shared" si="391"/>
        <v/>
      </c>
      <c r="MXC2" s="499" t="str">
        <f t="shared" si="391"/>
        <v/>
      </c>
      <c r="MXD2" s="499" t="str">
        <f t="shared" si="391"/>
        <v/>
      </c>
      <c r="MXE2" s="499" t="str">
        <f t="shared" si="391"/>
        <v/>
      </c>
      <c r="MXF2" s="499" t="str">
        <f t="shared" si="391"/>
        <v/>
      </c>
      <c r="MXG2" s="499" t="str">
        <f t="shared" si="391"/>
        <v/>
      </c>
      <c r="MXH2" s="499" t="str">
        <f t="shared" si="391"/>
        <v/>
      </c>
      <c r="MXI2" s="499" t="str">
        <f t="shared" si="391"/>
        <v/>
      </c>
      <c r="MXJ2" s="499" t="str">
        <f t="shared" si="391"/>
        <v/>
      </c>
      <c r="MXK2" s="499" t="str">
        <f t="shared" si="391"/>
        <v/>
      </c>
      <c r="MXL2" s="499" t="str">
        <f t="shared" si="391"/>
        <v/>
      </c>
      <c r="MXM2" s="499" t="str">
        <f t="shared" si="391"/>
        <v/>
      </c>
      <c r="MXN2" s="499" t="str">
        <f t="shared" si="391"/>
        <v/>
      </c>
      <c r="MXO2" s="499" t="str">
        <f t="shared" si="391"/>
        <v/>
      </c>
      <c r="MXP2" s="499" t="str">
        <f t="shared" si="391"/>
        <v/>
      </c>
      <c r="MXQ2" s="499" t="str">
        <f t="shared" si="391"/>
        <v/>
      </c>
      <c r="MXR2" s="499" t="str">
        <f t="shared" si="391"/>
        <v/>
      </c>
      <c r="MXS2" s="499" t="str">
        <f t="shared" si="391"/>
        <v/>
      </c>
      <c r="MXT2" s="499" t="str">
        <f t="shared" si="391"/>
        <v/>
      </c>
      <c r="MXU2" s="499" t="str">
        <f t="shared" si="391"/>
        <v/>
      </c>
      <c r="MXV2" s="499" t="str">
        <f t="shared" si="391"/>
        <v/>
      </c>
      <c r="MXW2" s="499" t="str">
        <f t="shared" si="391"/>
        <v/>
      </c>
      <c r="MXX2" s="499" t="str">
        <f t="shared" si="391"/>
        <v/>
      </c>
      <c r="MXY2" s="499" t="str">
        <f t="shared" si="391"/>
        <v/>
      </c>
      <c r="MXZ2" s="499" t="str">
        <f t="shared" si="391"/>
        <v/>
      </c>
      <c r="MYA2" s="499" t="str">
        <f t="shared" si="391"/>
        <v/>
      </c>
      <c r="MYB2" s="499" t="str">
        <f t="shared" si="391"/>
        <v/>
      </c>
      <c r="MYC2" s="499" t="str">
        <f t="shared" si="391"/>
        <v/>
      </c>
      <c r="MYD2" s="499" t="str">
        <f t="shared" si="391"/>
        <v/>
      </c>
      <c r="MYE2" s="499" t="str">
        <f t="shared" ref="MYE2:NAP2" si="392">IFERROR(MYE12/MYE13,
"")</f>
        <v/>
      </c>
      <c r="MYF2" s="499" t="str">
        <f t="shared" si="392"/>
        <v/>
      </c>
      <c r="MYG2" s="499" t="str">
        <f t="shared" si="392"/>
        <v/>
      </c>
      <c r="MYH2" s="499" t="str">
        <f t="shared" si="392"/>
        <v/>
      </c>
      <c r="MYI2" s="499" t="str">
        <f t="shared" si="392"/>
        <v/>
      </c>
      <c r="MYJ2" s="499" t="str">
        <f t="shared" si="392"/>
        <v/>
      </c>
      <c r="MYK2" s="499" t="str">
        <f t="shared" si="392"/>
        <v/>
      </c>
      <c r="MYL2" s="499" t="str">
        <f t="shared" si="392"/>
        <v/>
      </c>
      <c r="MYM2" s="499" t="str">
        <f t="shared" si="392"/>
        <v/>
      </c>
      <c r="MYN2" s="499" t="str">
        <f t="shared" si="392"/>
        <v/>
      </c>
      <c r="MYO2" s="499" t="str">
        <f t="shared" si="392"/>
        <v/>
      </c>
      <c r="MYP2" s="499" t="str">
        <f t="shared" si="392"/>
        <v/>
      </c>
      <c r="MYQ2" s="499" t="str">
        <f t="shared" si="392"/>
        <v/>
      </c>
      <c r="MYR2" s="499" t="str">
        <f t="shared" si="392"/>
        <v/>
      </c>
      <c r="MYS2" s="499" t="str">
        <f t="shared" si="392"/>
        <v/>
      </c>
      <c r="MYT2" s="499" t="str">
        <f t="shared" si="392"/>
        <v/>
      </c>
      <c r="MYU2" s="499" t="str">
        <f t="shared" si="392"/>
        <v/>
      </c>
      <c r="MYV2" s="499" t="str">
        <f t="shared" si="392"/>
        <v/>
      </c>
      <c r="MYW2" s="499" t="str">
        <f t="shared" si="392"/>
        <v/>
      </c>
      <c r="MYX2" s="499" t="str">
        <f t="shared" si="392"/>
        <v/>
      </c>
      <c r="MYY2" s="499" t="str">
        <f t="shared" si="392"/>
        <v/>
      </c>
      <c r="MYZ2" s="499" t="str">
        <f t="shared" si="392"/>
        <v/>
      </c>
      <c r="MZA2" s="499" t="str">
        <f t="shared" si="392"/>
        <v/>
      </c>
      <c r="MZB2" s="499" t="str">
        <f t="shared" si="392"/>
        <v/>
      </c>
      <c r="MZC2" s="499" t="str">
        <f t="shared" si="392"/>
        <v/>
      </c>
      <c r="MZD2" s="499" t="str">
        <f t="shared" si="392"/>
        <v/>
      </c>
      <c r="MZE2" s="499" t="str">
        <f t="shared" si="392"/>
        <v/>
      </c>
      <c r="MZF2" s="499" t="str">
        <f t="shared" si="392"/>
        <v/>
      </c>
      <c r="MZG2" s="499" t="str">
        <f t="shared" si="392"/>
        <v/>
      </c>
      <c r="MZH2" s="499" t="str">
        <f t="shared" si="392"/>
        <v/>
      </c>
      <c r="MZI2" s="499" t="str">
        <f t="shared" si="392"/>
        <v/>
      </c>
      <c r="MZJ2" s="499" t="str">
        <f t="shared" si="392"/>
        <v/>
      </c>
      <c r="MZK2" s="499" t="str">
        <f t="shared" si="392"/>
        <v/>
      </c>
      <c r="MZL2" s="499" t="str">
        <f t="shared" si="392"/>
        <v/>
      </c>
      <c r="MZM2" s="499" t="str">
        <f t="shared" si="392"/>
        <v/>
      </c>
      <c r="MZN2" s="499" t="str">
        <f t="shared" si="392"/>
        <v/>
      </c>
      <c r="MZO2" s="499" t="str">
        <f t="shared" si="392"/>
        <v/>
      </c>
      <c r="MZP2" s="499" t="str">
        <f t="shared" si="392"/>
        <v/>
      </c>
      <c r="MZQ2" s="499" t="str">
        <f t="shared" si="392"/>
        <v/>
      </c>
      <c r="MZR2" s="499" t="str">
        <f t="shared" si="392"/>
        <v/>
      </c>
      <c r="MZS2" s="499" t="str">
        <f t="shared" si="392"/>
        <v/>
      </c>
      <c r="MZT2" s="499" t="str">
        <f t="shared" si="392"/>
        <v/>
      </c>
      <c r="MZU2" s="499" t="str">
        <f t="shared" si="392"/>
        <v/>
      </c>
      <c r="MZV2" s="499" t="str">
        <f t="shared" si="392"/>
        <v/>
      </c>
      <c r="MZW2" s="499" t="str">
        <f t="shared" si="392"/>
        <v/>
      </c>
      <c r="MZX2" s="499" t="str">
        <f t="shared" si="392"/>
        <v/>
      </c>
      <c r="MZY2" s="499" t="str">
        <f t="shared" si="392"/>
        <v/>
      </c>
      <c r="MZZ2" s="499" t="str">
        <f t="shared" si="392"/>
        <v/>
      </c>
      <c r="NAA2" s="499" t="str">
        <f t="shared" si="392"/>
        <v/>
      </c>
      <c r="NAB2" s="499" t="str">
        <f t="shared" si="392"/>
        <v/>
      </c>
      <c r="NAC2" s="499" t="str">
        <f t="shared" si="392"/>
        <v/>
      </c>
      <c r="NAD2" s="499" t="str">
        <f t="shared" si="392"/>
        <v/>
      </c>
      <c r="NAE2" s="499" t="str">
        <f t="shared" si="392"/>
        <v/>
      </c>
      <c r="NAF2" s="499" t="str">
        <f t="shared" si="392"/>
        <v/>
      </c>
      <c r="NAG2" s="499" t="str">
        <f t="shared" si="392"/>
        <v/>
      </c>
      <c r="NAH2" s="499" t="str">
        <f t="shared" si="392"/>
        <v/>
      </c>
      <c r="NAI2" s="499" t="str">
        <f t="shared" si="392"/>
        <v/>
      </c>
      <c r="NAJ2" s="499" t="str">
        <f t="shared" si="392"/>
        <v/>
      </c>
      <c r="NAK2" s="499" t="str">
        <f t="shared" si="392"/>
        <v/>
      </c>
      <c r="NAL2" s="499" t="str">
        <f t="shared" si="392"/>
        <v/>
      </c>
      <c r="NAM2" s="499" t="str">
        <f t="shared" si="392"/>
        <v/>
      </c>
      <c r="NAN2" s="499" t="str">
        <f t="shared" si="392"/>
        <v/>
      </c>
      <c r="NAO2" s="499" t="str">
        <f t="shared" si="392"/>
        <v/>
      </c>
      <c r="NAP2" s="499" t="str">
        <f t="shared" si="392"/>
        <v/>
      </c>
      <c r="NAQ2" s="499" t="str">
        <f t="shared" ref="NAQ2:NDB2" si="393">IFERROR(NAQ12/NAQ13,
"")</f>
        <v/>
      </c>
      <c r="NAR2" s="499" t="str">
        <f t="shared" si="393"/>
        <v/>
      </c>
      <c r="NAS2" s="499" t="str">
        <f t="shared" si="393"/>
        <v/>
      </c>
      <c r="NAT2" s="499" t="str">
        <f t="shared" si="393"/>
        <v/>
      </c>
      <c r="NAU2" s="499" t="str">
        <f t="shared" si="393"/>
        <v/>
      </c>
      <c r="NAV2" s="499" t="str">
        <f t="shared" si="393"/>
        <v/>
      </c>
      <c r="NAW2" s="499" t="str">
        <f t="shared" si="393"/>
        <v/>
      </c>
      <c r="NAX2" s="499" t="str">
        <f t="shared" si="393"/>
        <v/>
      </c>
      <c r="NAY2" s="499" t="str">
        <f t="shared" si="393"/>
        <v/>
      </c>
      <c r="NAZ2" s="499" t="str">
        <f t="shared" si="393"/>
        <v/>
      </c>
      <c r="NBA2" s="499" t="str">
        <f t="shared" si="393"/>
        <v/>
      </c>
      <c r="NBB2" s="499" t="str">
        <f t="shared" si="393"/>
        <v/>
      </c>
      <c r="NBC2" s="499" t="str">
        <f t="shared" si="393"/>
        <v/>
      </c>
      <c r="NBD2" s="499" t="str">
        <f t="shared" si="393"/>
        <v/>
      </c>
      <c r="NBE2" s="499" t="str">
        <f t="shared" si="393"/>
        <v/>
      </c>
      <c r="NBF2" s="499" t="str">
        <f t="shared" si="393"/>
        <v/>
      </c>
      <c r="NBG2" s="499" t="str">
        <f t="shared" si="393"/>
        <v/>
      </c>
      <c r="NBH2" s="499" t="str">
        <f t="shared" si="393"/>
        <v/>
      </c>
      <c r="NBI2" s="499" t="str">
        <f t="shared" si="393"/>
        <v/>
      </c>
      <c r="NBJ2" s="499" t="str">
        <f t="shared" si="393"/>
        <v/>
      </c>
      <c r="NBK2" s="499" t="str">
        <f t="shared" si="393"/>
        <v/>
      </c>
      <c r="NBL2" s="499" t="str">
        <f t="shared" si="393"/>
        <v/>
      </c>
      <c r="NBM2" s="499" t="str">
        <f t="shared" si="393"/>
        <v/>
      </c>
      <c r="NBN2" s="499" t="str">
        <f t="shared" si="393"/>
        <v/>
      </c>
      <c r="NBO2" s="499" t="str">
        <f t="shared" si="393"/>
        <v/>
      </c>
      <c r="NBP2" s="499" t="str">
        <f t="shared" si="393"/>
        <v/>
      </c>
      <c r="NBQ2" s="499" t="str">
        <f t="shared" si="393"/>
        <v/>
      </c>
      <c r="NBR2" s="499" t="str">
        <f t="shared" si="393"/>
        <v/>
      </c>
      <c r="NBS2" s="499" t="str">
        <f t="shared" si="393"/>
        <v/>
      </c>
      <c r="NBT2" s="499" t="str">
        <f t="shared" si="393"/>
        <v/>
      </c>
      <c r="NBU2" s="499" t="str">
        <f t="shared" si="393"/>
        <v/>
      </c>
      <c r="NBV2" s="499" t="str">
        <f t="shared" si="393"/>
        <v/>
      </c>
      <c r="NBW2" s="499" t="str">
        <f t="shared" si="393"/>
        <v/>
      </c>
      <c r="NBX2" s="499" t="str">
        <f t="shared" si="393"/>
        <v/>
      </c>
      <c r="NBY2" s="499" t="str">
        <f t="shared" si="393"/>
        <v/>
      </c>
      <c r="NBZ2" s="499" t="str">
        <f t="shared" si="393"/>
        <v/>
      </c>
      <c r="NCA2" s="499" t="str">
        <f t="shared" si="393"/>
        <v/>
      </c>
      <c r="NCB2" s="499" t="str">
        <f t="shared" si="393"/>
        <v/>
      </c>
      <c r="NCC2" s="499" t="str">
        <f t="shared" si="393"/>
        <v/>
      </c>
      <c r="NCD2" s="499" t="str">
        <f t="shared" si="393"/>
        <v/>
      </c>
      <c r="NCE2" s="499" t="str">
        <f t="shared" si="393"/>
        <v/>
      </c>
      <c r="NCF2" s="499" t="str">
        <f t="shared" si="393"/>
        <v/>
      </c>
      <c r="NCG2" s="499" t="str">
        <f t="shared" si="393"/>
        <v/>
      </c>
      <c r="NCH2" s="499" t="str">
        <f t="shared" si="393"/>
        <v/>
      </c>
      <c r="NCI2" s="499" t="str">
        <f t="shared" si="393"/>
        <v/>
      </c>
      <c r="NCJ2" s="499" t="str">
        <f t="shared" si="393"/>
        <v/>
      </c>
      <c r="NCK2" s="499" t="str">
        <f t="shared" si="393"/>
        <v/>
      </c>
      <c r="NCL2" s="499" t="str">
        <f t="shared" si="393"/>
        <v/>
      </c>
      <c r="NCM2" s="499" t="str">
        <f t="shared" si="393"/>
        <v/>
      </c>
      <c r="NCN2" s="499" t="str">
        <f t="shared" si="393"/>
        <v/>
      </c>
      <c r="NCO2" s="499" t="str">
        <f t="shared" si="393"/>
        <v/>
      </c>
      <c r="NCP2" s="499" t="str">
        <f t="shared" si="393"/>
        <v/>
      </c>
      <c r="NCQ2" s="499" t="str">
        <f t="shared" si="393"/>
        <v/>
      </c>
      <c r="NCR2" s="499" t="str">
        <f t="shared" si="393"/>
        <v/>
      </c>
      <c r="NCS2" s="499" t="str">
        <f t="shared" si="393"/>
        <v/>
      </c>
      <c r="NCT2" s="499" t="str">
        <f t="shared" si="393"/>
        <v/>
      </c>
      <c r="NCU2" s="499" t="str">
        <f t="shared" si="393"/>
        <v/>
      </c>
      <c r="NCV2" s="499" t="str">
        <f t="shared" si="393"/>
        <v/>
      </c>
      <c r="NCW2" s="499" t="str">
        <f t="shared" si="393"/>
        <v/>
      </c>
      <c r="NCX2" s="499" t="str">
        <f t="shared" si="393"/>
        <v/>
      </c>
      <c r="NCY2" s="499" t="str">
        <f t="shared" si="393"/>
        <v/>
      </c>
      <c r="NCZ2" s="499" t="str">
        <f t="shared" si="393"/>
        <v/>
      </c>
      <c r="NDA2" s="499" t="str">
        <f t="shared" si="393"/>
        <v/>
      </c>
      <c r="NDB2" s="499" t="str">
        <f t="shared" si="393"/>
        <v/>
      </c>
      <c r="NDC2" s="499" t="str">
        <f t="shared" ref="NDC2:NFN2" si="394">IFERROR(NDC12/NDC13,
"")</f>
        <v/>
      </c>
      <c r="NDD2" s="499" t="str">
        <f t="shared" si="394"/>
        <v/>
      </c>
      <c r="NDE2" s="499" t="str">
        <f t="shared" si="394"/>
        <v/>
      </c>
      <c r="NDF2" s="499" t="str">
        <f t="shared" si="394"/>
        <v/>
      </c>
      <c r="NDG2" s="499" t="str">
        <f t="shared" si="394"/>
        <v/>
      </c>
      <c r="NDH2" s="499" t="str">
        <f t="shared" si="394"/>
        <v/>
      </c>
      <c r="NDI2" s="499" t="str">
        <f t="shared" si="394"/>
        <v/>
      </c>
      <c r="NDJ2" s="499" t="str">
        <f t="shared" si="394"/>
        <v/>
      </c>
      <c r="NDK2" s="499" t="str">
        <f t="shared" si="394"/>
        <v/>
      </c>
      <c r="NDL2" s="499" t="str">
        <f t="shared" si="394"/>
        <v/>
      </c>
      <c r="NDM2" s="499" t="str">
        <f t="shared" si="394"/>
        <v/>
      </c>
      <c r="NDN2" s="499" t="str">
        <f t="shared" si="394"/>
        <v/>
      </c>
      <c r="NDO2" s="499" t="str">
        <f t="shared" si="394"/>
        <v/>
      </c>
      <c r="NDP2" s="499" t="str">
        <f t="shared" si="394"/>
        <v/>
      </c>
      <c r="NDQ2" s="499" t="str">
        <f t="shared" si="394"/>
        <v/>
      </c>
      <c r="NDR2" s="499" t="str">
        <f t="shared" si="394"/>
        <v/>
      </c>
      <c r="NDS2" s="499" t="str">
        <f t="shared" si="394"/>
        <v/>
      </c>
      <c r="NDT2" s="499" t="str">
        <f t="shared" si="394"/>
        <v/>
      </c>
      <c r="NDU2" s="499" t="str">
        <f t="shared" si="394"/>
        <v/>
      </c>
      <c r="NDV2" s="499" t="str">
        <f t="shared" si="394"/>
        <v/>
      </c>
      <c r="NDW2" s="499" t="str">
        <f t="shared" si="394"/>
        <v/>
      </c>
      <c r="NDX2" s="499" t="str">
        <f t="shared" si="394"/>
        <v/>
      </c>
      <c r="NDY2" s="499" t="str">
        <f t="shared" si="394"/>
        <v/>
      </c>
      <c r="NDZ2" s="499" t="str">
        <f t="shared" si="394"/>
        <v/>
      </c>
      <c r="NEA2" s="499" t="str">
        <f t="shared" si="394"/>
        <v/>
      </c>
      <c r="NEB2" s="499" t="str">
        <f t="shared" si="394"/>
        <v/>
      </c>
      <c r="NEC2" s="499" t="str">
        <f t="shared" si="394"/>
        <v/>
      </c>
      <c r="NED2" s="499" t="str">
        <f t="shared" si="394"/>
        <v/>
      </c>
      <c r="NEE2" s="499" t="str">
        <f t="shared" si="394"/>
        <v/>
      </c>
      <c r="NEF2" s="499" t="str">
        <f t="shared" si="394"/>
        <v/>
      </c>
      <c r="NEG2" s="499" t="str">
        <f t="shared" si="394"/>
        <v/>
      </c>
      <c r="NEH2" s="499" t="str">
        <f t="shared" si="394"/>
        <v/>
      </c>
      <c r="NEI2" s="499" t="str">
        <f t="shared" si="394"/>
        <v/>
      </c>
      <c r="NEJ2" s="499" t="str">
        <f t="shared" si="394"/>
        <v/>
      </c>
      <c r="NEK2" s="499" t="str">
        <f t="shared" si="394"/>
        <v/>
      </c>
      <c r="NEL2" s="499" t="str">
        <f t="shared" si="394"/>
        <v/>
      </c>
      <c r="NEM2" s="499" t="str">
        <f t="shared" si="394"/>
        <v/>
      </c>
      <c r="NEN2" s="499" t="str">
        <f t="shared" si="394"/>
        <v/>
      </c>
      <c r="NEO2" s="499" t="str">
        <f t="shared" si="394"/>
        <v/>
      </c>
      <c r="NEP2" s="499" t="str">
        <f t="shared" si="394"/>
        <v/>
      </c>
      <c r="NEQ2" s="499" t="str">
        <f t="shared" si="394"/>
        <v/>
      </c>
      <c r="NER2" s="499" t="str">
        <f t="shared" si="394"/>
        <v/>
      </c>
      <c r="NES2" s="499" t="str">
        <f t="shared" si="394"/>
        <v/>
      </c>
      <c r="NET2" s="499" t="str">
        <f t="shared" si="394"/>
        <v/>
      </c>
      <c r="NEU2" s="499" t="str">
        <f t="shared" si="394"/>
        <v/>
      </c>
      <c r="NEV2" s="499" t="str">
        <f t="shared" si="394"/>
        <v/>
      </c>
      <c r="NEW2" s="499" t="str">
        <f t="shared" si="394"/>
        <v/>
      </c>
      <c r="NEX2" s="499" t="str">
        <f t="shared" si="394"/>
        <v/>
      </c>
      <c r="NEY2" s="499" t="str">
        <f t="shared" si="394"/>
        <v/>
      </c>
      <c r="NEZ2" s="499" t="str">
        <f t="shared" si="394"/>
        <v/>
      </c>
      <c r="NFA2" s="499" t="str">
        <f t="shared" si="394"/>
        <v/>
      </c>
      <c r="NFB2" s="499" t="str">
        <f t="shared" si="394"/>
        <v/>
      </c>
      <c r="NFC2" s="499" t="str">
        <f t="shared" si="394"/>
        <v/>
      </c>
      <c r="NFD2" s="499" t="str">
        <f t="shared" si="394"/>
        <v/>
      </c>
      <c r="NFE2" s="499" t="str">
        <f t="shared" si="394"/>
        <v/>
      </c>
      <c r="NFF2" s="499" t="str">
        <f t="shared" si="394"/>
        <v/>
      </c>
      <c r="NFG2" s="499" t="str">
        <f t="shared" si="394"/>
        <v/>
      </c>
      <c r="NFH2" s="499" t="str">
        <f t="shared" si="394"/>
        <v/>
      </c>
      <c r="NFI2" s="499" t="str">
        <f t="shared" si="394"/>
        <v/>
      </c>
      <c r="NFJ2" s="499" t="str">
        <f t="shared" si="394"/>
        <v/>
      </c>
      <c r="NFK2" s="499" t="str">
        <f t="shared" si="394"/>
        <v/>
      </c>
      <c r="NFL2" s="499" t="str">
        <f t="shared" si="394"/>
        <v/>
      </c>
      <c r="NFM2" s="499" t="str">
        <f t="shared" si="394"/>
        <v/>
      </c>
      <c r="NFN2" s="499" t="str">
        <f t="shared" si="394"/>
        <v/>
      </c>
      <c r="NFO2" s="499" t="str">
        <f t="shared" ref="NFO2:NHZ2" si="395">IFERROR(NFO12/NFO13,
"")</f>
        <v/>
      </c>
      <c r="NFP2" s="499" t="str">
        <f t="shared" si="395"/>
        <v/>
      </c>
      <c r="NFQ2" s="499" t="str">
        <f t="shared" si="395"/>
        <v/>
      </c>
      <c r="NFR2" s="499" t="str">
        <f t="shared" si="395"/>
        <v/>
      </c>
      <c r="NFS2" s="499" t="str">
        <f t="shared" si="395"/>
        <v/>
      </c>
      <c r="NFT2" s="499" t="str">
        <f t="shared" si="395"/>
        <v/>
      </c>
      <c r="NFU2" s="499" t="str">
        <f t="shared" si="395"/>
        <v/>
      </c>
      <c r="NFV2" s="499" t="str">
        <f t="shared" si="395"/>
        <v/>
      </c>
      <c r="NFW2" s="499" t="str">
        <f t="shared" si="395"/>
        <v/>
      </c>
      <c r="NFX2" s="499" t="str">
        <f t="shared" si="395"/>
        <v/>
      </c>
      <c r="NFY2" s="499" t="str">
        <f t="shared" si="395"/>
        <v/>
      </c>
      <c r="NFZ2" s="499" t="str">
        <f t="shared" si="395"/>
        <v/>
      </c>
      <c r="NGA2" s="499" t="str">
        <f t="shared" si="395"/>
        <v/>
      </c>
      <c r="NGB2" s="499" t="str">
        <f t="shared" si="395"/>
        <v/>
      </c>
      <c r="NGC2" s="499" t="str">
        <f t="shared" si="395"/>
        <v/>
      </c>
      <c r="NGD2" s="499" t="str">
        <f t="shared" si="395"/>
        <v/>
      </c>
      <c r="NGE2" s="499" t="str">
        <f t="shared" si="395"/>
        <v/>
      </c>
      <c r="NGF2" s="499" t="str">
        <f t="shared" si="395"/>
        <v/>
      </c>
      <c r="NGG2" s="499" t="str">
        <f t="shared" si="395"/>
        <v/>
      </c>
      <c r="NGH2" s="499" t="str">
        <f t="shared" si="395"/>
        <v/>
      </c>
      <c r="NGI2" s="499" t="str">
        <f t="shared" si="395"/>
        <v/>
      </c>
      <c r="NGJ2" s="499" t="str">
        <f t="shared" si="395"/>
        <v/>
      </c>
      <c r="NGK2" s="499" t="str">
        <f t="shared" si="395"/>
        <v/>
      </c>
      <c r="NGL2" s="499" t="str">
        <f t="shared" si="395"/>
        <v/>
      </c>
      <c r="NGM2" s="499" t="str">
        <f t="shared" si="395"/>
        <v/>
      </c>
      <c r="NGN2" s="499" t="str">
        <f t="shared" si="395"/>
        <v/>
      </c>
      <c r="NGO2" s="499" t="str">
        <f t="shared" si="395"/>
        <v/>
      </c>
      <c r="NGP2" s="499" t="str">
        <f t="shared" si="395"/>
        <v/>
      </c>
      <c r="NGQ2" s="499" t="str">
        <f t="shared" si="395"/>
        <v/>
      </c>
      <c r="NGR2" s="499" t="str">
        <f t="shared" si="395"/>
        <v/>
      </c>
      <c r="NGS2" s="499" t="str">
        <f t="shared" si="395"/>
        <v/>
      </c>
      <c r="NGT2" s="499" t="str">
        <f t="shared" si="395"/>
        <v/>
      </c>
      <c r="NGU2" s="499" t="str">
        <f t="shared" si="395"/>
        <v/>
      </c>
      <c r="NGV2" s="499" t="str">
        <f t="shared" si="395"/>
        <v/>
      </c>
      <c r="NGW2" s="499" t="str">
        <f t="shared" si="395"/>
        <v/>
      </c>
      <c r="NGX2" s="499" t="str">
        <f t="shared" si="395"/>
        <v/>
      </c>
      <c r="NGY2" s="499" t="str">
        <f t="shared" si="395"/>
        <v/>
      </c>
      <c r="NGZ2" s="499" t="str">
        <f t="shared" si="395"/>
        <v/>
      </c>
      <c r="NHA2" s="499" t="str">
        <f t="shared" si="395"/>
        <v/>
      </c>
      <c r="NHB2" s="499" t="str">
        <f t="shared" si="395"/>
        <v/>
      </c>
      <c r="NHC2" s="499" t="str">
        <f t="shared" si="395"/>
        <v/>
      </c>
      <c r="NHD2" s="499" t="str">
        <f t="shared" si="395"/>
        <v/>
      </c>
      <c r="NHE2" s="499" t="str">
        <f t="shared" si="395"/>
        <v/>
      </c>
      <c r="NHF2" s="499" t="str">
        <f t="shared" si="395"/>
        <v/>
      </c>
      <c r="NHG2" s="499" t="str">
        <f t="shared" si="395"/>
        <v/>
      </c>
      <c r="NHH2" s="499" t="str">
        <f t="shared" si="395"/>
        <v/>
      </c>
      <c r="NHI2" s="499" t="str">
        <f t="shared" si="395"/>
        <v/>
      </c>
      <c r="NHJ2" s="499" t="str">
        <f t="shared" si="395"/>
        <v/>
      </c>
      <c r="NHK2" s="499" t="str">
        <f t="shared" si="395"/>
        <v/>
      </c>
      <c r="NHL2" s="499" t="str">
        <f t="shared" si="395"/>
        <v/>
      </c>
      <c r="NHM2" s="499" t="str">
        <f t="shared" si="395"/>
        <v/>
      </c>
      <c r="NHN2" s="499" t="str">
        <f t="shared" si="395"/>
        <v/>
      </c>
      <c r="NHO2" s="499" t="str">
        <f t="shared" si="395"/>
        <v/>
      </c>
      <c r="NHP2" s="499" t="str">
        <f t="shared" si="395"/>
        <v/>
      </c>
      <c r="NHQ2" s="499" t="str">
        <f t="shared" si="395"/>
        <v/>
      </c>
      <c r="NHR2" s="499" t="str">
        <f t="shared" si="395"/>
        <v/>
      </c>
      <c r="NHS2" s="499" t="str">
        <f t="shared" si="395"/>
        <v/>
      </c>
      <c r="NHT2" s="499" t="str">
        <f t="shared" si="395"/>
        <v/>
      </c>
      <c r="NHU2" s="499" t="str">
        <f t="shared" si="395"/>
        <v/>
      </c>
      <c r="NHV2" s="499" t="str">
        <f t="shared" si="395"/>
        <v/>
      </c>
      <c r="NHW2" s="499" t="str">
        <f t="shared" si="395"/>
        <v/>
      </c>
      <c r="NHX2" s="499" t="str">
        <f t="shared" si="395"/>
        <v/>
      </c>
      <c r="NHY2" s="499" t="str">
        <f t="shared" si="395"/>
        <v/>
      </c>
      <c r="NHZ2" s="499" t="str">
        <f t="shared" si="395"/>
        <v/>
      </c>
      <c r="NIA2" s="499" t="str">
        <f t="shared" ref="NIA2:NKL2" si="396">IFERROR(NIA12/NIA13,
"")</f>
        <v/>
      </c>
      <c r="NIB2" s="499" t="str">
        <f t="shared" si="396"/>
        <v/>
      </c>
      <c r="NIC2" s="499" t="str">
        <f t="shared" si="396"/>
        <v/>
      </c>
      <c r="NID2" s="499" t="str">
        <f t="shared" si="396"/>
        <v/>
      </c>
      <c r="NIE2" s="499" t="str">
        <f t="shared" si="396"/>
        <v/>
      </c>
      <c r="NIF2" s="499" t="str">
        <f t="shared" si="396"/>
        <v/>
      </c>
      <c r="NIG2" s="499" t="str">
        <f t="shared" si="396"/>
        <v/>
      </c>
      <c r="NIH2" s="499" t="str">
        <f t="shared" si="396"/>
        <v/>
      </c>
      <c r="NII2" s="499" t="str">
        <f t="shared" si="396"/>
        <v/>
      </c>
      <c r="NIJ2" s="499" t="str">
        <f t="shared" si="396"/>
        <v/>
      </c>
      <c r="NIK2" s="499" t="str">
        <f t="shared" si="396"/>
        <v/>
      </c>
      <c r="NIL2" s="499" t="str">
        <f t="shared" si="396"/>
        <v/>
      </c>
      <c r="NIM2" s="499" t="str">
        <f t="shared" si="396"/>
        <v/>
      </c>
      <c r="NIN2" s="499" t="str">
        <f t="shared" si="396"/>
        <v/>
      </c>
      <c r="NIO2" s="499" t="str">
        <f t="shared" si="396"/>
        <v/>
      </c>
      <c r="NIP2" s="499" t="str">
        <f t="shared" si="396"/>
        <v/>
      </c>
      <c r="NIQ2" s="499" t="str">
        <f t="shared" si="396"/>
        <v/>
      </c>
      <c r="NIR2" s="499" t="str">
        <f t="shared" si="396"/>
        <v/>
      </c>
      <c r="NIS2" s="499" t="str">
        <f t="shared" si="396"/>
        <v/>
      </c>
      <c r="NIT2" s="499" t="str">
        <f t="shared" si="396"/>
        <v/>
      </c>
      <c r="NIU2" s="499" t="str">
        <f t="shared" si="396"/>
        <v/>
      </c>
      <c r="NIV2" s="499" t="str">
        <f t="shared" si="396"/>
        <v/>
      </c>
      <c r="NIW2" s="499" t="str">
        <f t="shared" si="396"/>
        <v/>
      </c>
      <c r="NIX2" s="499" t="str">
        <f t="shared" si="396"/>
        <v/>
      </c>
      <c r="NIY2" s="499" t="str">
        <f t="shared" si="396"/>
        <v/>
      </c>
      <c r="NIZ2" s="499" t="str">
        <f t="shared" si="396"/>
        <v/>
      </c>
      <c r="NJA2" s="499" t="str">
        <f t="shared" si="396"/>
        <v/>
      </c>
      <c r="NJB2" s="499" t="str">
        <f t="shared" si="396"/>
        <v/>
      </c>
      <c r="NJC2" s="499" t="str">
        <f t="shared" si="396"/>
        <v/>
      </c>
      <c r="NJD2" s="499" t="str">
        <f t="shared" si="396"/>
        <v/>
      </c>
      <c r="NJE2" s="499" t="str">
        <f t="shared" si="396"/>
        <v/>
      </c>
      <c r="NJF2" s="499" t="str">
        <f t="shared" si="396"/>
        <v/>
      </c>
      <c r="NJG2" s="499" t="str">
        <f t="shared" si="396"/>
        <v/>
      </c>
      <c r="NJH2" s="499" t="str">
        <f t="shared" si="396"/>
        <v/>
      </c>
      <c r="NJI2" s="499" t="str">
        <f t="shared" si="396"/>
        <v/>
      </c>
      <c r="NJJ2" s="499" t="str">
        <f t="shared" si="396"/>
        <v/>
      </c>
      <c r="NJK2" s="499" t="str">
        <f t="shared" si="396"/>
        <v/>
      </c>
      <c r="NJL2" s="499" t="str">
        <f t="shared" si="396"/>
        <v/>
      </c>
      <c r="NJM2" s="499" t="str">
        <f t="shared" si="396"/>
        <v/>
      </c>
      <c r="NJN2" s="499" t="str">
        <f t="shared" si="396"/>
        <v/>
      </c>
      <c r="NJO2" s="499" t="str">
        <f t="shared" si="396"/>
        <v/>
      </c>
      <c r="NJP2" s="499" t="str">
        <f t="shared" si="396"/>
        <v/>
      </c>
      <c r="NJQ2" s="499" t="str">
        <f t="shared" si="396"/>
        <v/>
      </c>
      <c r="NJR2" s="499" t="str">
        <f t="shared" si="396"/>
        <v/>
      </c>
      <c r="NJS2" s="499" t="str">
        <f t="shared" si="396"/>
        <v/>
      </c>
      <c r="NJT2" s="499" t="str">
        <f t="shared" si="396"/>
        <v/>
      </c>
      <c r="NJU2" s="499" t="str">
        <f t="shared" si="396"/>
        <v/>
      </c>
      <c r="NJV2" s="499" t="str">
        <f t="shared" si="396"/>
        <v/>
      </c>
      <c r="NJW2" s="499" t="str">
        <f t="shared" si="396"/>
        <v/>
      </c>
      <c r="NJX2" s="499" t="str">
        <f t="shared" si="396"/>
        <v/>
      </c>
      <c r="NJY2" s="499" t="str">
        <f t="shared" si="396"/>
        <v/>
      </c>
      <c r="NJZ2" s="499" t="str">
        <f t="shared" si="396"/>
        <v/>
      </c>
      <c r="NKA2" s="499" t="str">
        <f t="shared" si="396"/>
        <v/>
      </c>
      <c r="NKB2" s="499" t="str">
        <f t="shared" si="396"/>
        <v/>
      </c>
      <c r="NKC2" s="499" t="str">
        <f t="shared" si="396"/>
        <v/>
      </c>
      <c r="NKD2" s="499" t="str">
        <f t="shared" si="396"/>
        <v/>
      </c>
      <c r="NKE2" s="499" t="str">
        <f t="shared" si="396"/>
        <v/>
      </c>
      <c r="NKF2" s="499" t="str">
        <f t="shared" si="396"/>
        <v/>
      </c>
      <c r="NKG2" s="499" t="str">
        <f t="shared" si="396"/>
        <v/>
      </c>
      <c r="NKH2" s="499" t="str">
        <f t="shared" si="396"/>
        <v/>
      </c>
      <c r="NKI2" s="499" t="str">
        <f t="shared" si="396"/>
        <v/>
      </c>
      <c r="NKJ2" s="499" t="str">
        <f t="shared" si="396"/>
        <v/>
      </c>
      <c r="NKK2" s="499" t="str">
        <f t="shared" si="396"/>
        <v/>
      </c>
      <c r="NKL2" s="499" t="str">
        <f t="shared" si="396"/>
        <v/>
      </c>
      <c r="NKM2" s="499" t="str">
        <f t="shared" ref="NKM2:NMX2" si="397">IFERROR(NKM12/NKM13,
"")</f>
        <v/>
      </c>
      <c r="NKN2" s="499" t="str">
        <f t="shared" si="397"/>
        <v/>
      </c>
      <c r="NKO2" s="499" t="str">
        <f t="shared" si="397"/>
        <v/>
      </c>
      <c r="NKP2" s="499" t="str">
        <f t="shared" si="397"/>
        <v/>
      </c>
      <c r="NKQ2" s="499" t="str">
        <f t="shared" si="397"/>
        <v/>
      </c>
      <c r="NKR2" s="499" t="str">
        <f t="shared" si="397"/>
        <v/>
      </c>
      <c r="NKS2" s="499" t="str">
        <f t="shared" si="397"/>
        <v/>
      </c>
      <c r="NKT2" s="499" t="str">
        <f t="shared" si="397"/>
        <v/>
      </c>
      <c r="NKU2" s="499" t="str">
        <f t="shared" si="397"/>
        <v/>
      </c>
      <c r="NKV2" s="499" t="str">
        <f t="shared" si="397"/>
        <v/>
      </c>
      <c r="NKW2" s="499" t="str">
        <f t="shared" si="397"/>
        <v/>
      </c>
      <c r="NKX2" s="499" t="str">
        <f t="shared" si="397"/>
        <v/>
      </c>
      <c r="NKY2" s="499" t="str">
        <f t="shared" si="397"/>
        <v/>
      </c>
      <c r="NKZ2" s="499" t="str">
        <f t="shared" si="397"/>
        <v/>
      </c>
      <c r="NLA2" s="499" t="str">
        <f t="shared" si="397"/>
        <v/>
      </c>
      <c r="NLB2" s="499" t="str">
        <f t="shared" si="397"/>
        <v/>
      </c>
      <c r="NLC2" s="499" t="str">
        <f t="shared" si="397"/>
        <v/>
      </c>
      <c r="NLD2" s="499" t="str">
        <f t="shared" si="397"/>
        <v/>
      </c>
      <c r="NLE2" s="499" t="str">
        <f t="shared" si="397"/>
        <v/>
      </c>
      <c r="NLF2" s="499" t="str">
        <f t="shared" si="397"/>
        <v/>
      </c>
      <c r="NLG2" s="499" t="str">
        <f t="shared" si="397"/>
        <v/>
      </c>
      <c r="NLH2" s="499" t="str">
        <f t="shared" si="397"/>
        <v/>
      </c>
      <c r="NLI2" s="499" t="str">
        <f t="shared" si="397"/>
        <v/>
      </c>
      <c r="NLJ2" s="499" t="str">
        <f t="shared" si="397"/>
        <v/>
      </c>
      <c r="NLK2" s="499" t="str">
        <f t="shared" si="397"/>
        <v/>
      </c>
      <c r="NLL2" s="499" t="str">
        <f t="shared" si="397"/>
        <v/>
      </c>
      <c r="NLM2" s="499" t="str">
        <f t="shared" si="397"/>
        <v/>
      </c>
      <c r="NLN2" s="499" t="str">
        <f t="shared" si="397"/>
        <v/>
      </c>
      <c r="NLO2" s="499" t="str">
        <f t="shared" si="397"/>
        <v/>
      </c>
      <c r="NLP2" s="499" t="str">
        <f t="shared" si="397"/>
        <v/>
      </c>
      <c r="NLQ2" s="499" t="str">
        <f t="shared" si="397"/>
        <v/>
      </c>
      <c r="NLR2" s="499" t="str">
        <f t="shared" si="397"/>
        <v/>
      </c>
      <c r="NLS2" s="499" t="str">
        <f t="shared" si="397"/>
        <v/>
      </c>
      <c r="NLT2" s="499" t="str">
        <f t="shared" si="397"/>
        <v/>
      </c>
      <c r="NLU2" s="499" t="str">
        <f t="shared" si="397"/>
        <v/>
      </c>
      <c r="NLV2" s="499" t="str">
        <f t="shared" si="397"/>
        <v/>
      </c>
      <c r="NLW2" s="499" t="str">
        <f t="shared" si="397"/>
        <v/>
      </c>
      <c r="NLX2" s="499" t="str">
        <f t="shared" si="397"/>
        <v/>
      </c>
      <c r="NLY2" s="499" t="str">
        <f t="shared" si="397"/>
        <v/>
      </c>
      <c r="NLZ2" s="499" t="str">
        <f t="shared" si="397"/>
        <v/>
      </c>
      <c r="NMA2" s="499" t="str">
        <f t="shared" si="397"/>
        <v/>
      </c>
      <c r="NMB2" s="499" t="str">
        <f t="shared" si="397"/>
        <v/>
      </c>
      <c r="NMC2" s="499" t="str">
        <f t="shared" si="397"/>
        <v/>
      </c>
      <c r="NMD2" s="499" t="str">
        <f t="shared" si="397"/>
        <v/>
      </c>
      <c r="NME2" s="499" t="str">
        <f t="shared" si="397"/>
        <v/>
      </c>
      <c r="NMF2" s="499" t="str">
        <f t="shared" si="397"/>
        <v/>
      </c>
      <c r="NMG2" s="499" t="str">
        <f t="shared" si="397"/>
        <v/>
      </c>
      <c r="NMH2" s="499" t="str">
        <f t="shared" si="397"/>
        <v/>
      </c>
      <c r="NMI2" s="499" t="str">
        <f t="shared" si="397"/>
        <v/>
      </c>
      <c r="NMJ2" s="499" t="str">
        <f t="shared" si="397"/>
        <v/>
      </c>
      <c r="NMK2" s="499" t="str">
        <f t="shared" si="397"/>
        <v/>
      </c>
      <c r="NML2" s="499" t="str">
        <f t="shared" si="397"/>
        <v/>
      </c>
      <c r="NMM2" s="499" t="str">
        <f t="shared" si="397"/>
        <v/>
      </c>
      <c r="NMN2" s="499" t="str">
        <f t="shared" si="397"/>
        <v/>
      </c>
      <c r="NMO2" s="499" t="str">
        <f t="shared" si="397"/>
        <v/>
      </c>
      <c r="NMP2" s="499" t="str">
        <f t="shared" si="397"/>
        <v/>
      </c>
      <c r="NMQ2" s="499" t="str">
        <f t="shared" si="397"/>
        <v/>
      </c>
      <c r="NMR2" s="499" t="str">
        <f t="shared" si="397"/>
        <v/>
      </c>
      <c r="NMS2" s="499" t="str">
        <f t="shared" si="397"/>
        <v/>
      </c>
      <c r="NMT2" s="499" t="str">
        <f t="shared" si="397"/>
        <v/>
      </c>
      <c r="NMU2" s="499" t="str">
        <f t="shared" si="397"/>
        <v/>
      </c>
      <c r="NMV2" s="499" t="str">
        <f t="shared" si="397"/>
        <v/>
      </c>
      <c r="NMW2" s="499" t="str">
        <f t="shared" si="397"/>
        <v/>
      </c>
      <c r="NMX2" s="499" t="str">
        <f t="shared" si="397"/>
        <v/>
      </c>
      <c r="NMY2" s="499" t="str">
        <f t="shared" ref="NMY2:NPJ2" si="398">IFERROR(NMY12/NMY13,
"")</f>
        <v/>
      </c>
      <c r="NMZ2" s="499" t="str">
        <f t="shared" si="398"/>
        <v/>
      </c>
      <c r="NNA2" s="499" t="str">
        <f t="shared" si="398"/>
        <v/>
      </c>
      <c r="NNB2" s="499" t="str">
        <f t="shared" si="398"/>
        <v/>
      </c>
      <c r="NNC2" s="499" t="str">
        <f t="shared" si="398"/>
        <v/>
      </c>
      <c r="NND2" s="499" t="str">
        <f t="shared" si="398"/>
        <v/>
      </c>
      <c r="NNE2" s="499" t="str">
        <f t="shared" si="398"/>
        <v/>
      </c>
      <c r="NNF2" s="499" t="str">
        <f t="shared" si="398"/>
        <v/>
      </c>
      <c r="NNG2" s="499" t="str">
        <f t="shared" si="398"/>
        <v/>
      </c>
      <c r="NNH2" s="499" t="str">
        <f t="shared" si="398"/>
        <v/>
      </c>
      <c r="NNI2" s="499" t="str">
        <f t="shared" si="398"/>
        <v/>
      </c>
      <c r="NNJ2" s="499" t="str">
        <f t="shared" si="398"/>
        <v/>
      </c>
      <c r="NNK2" s="499" t="str">
        <f t="shared" si="398"/>
        <v/>
      </c>
      <c r="NNL2" s="499" t="str">
        <f t="shared" si="398"/>
        <v/>
      </c>
      <c r="NNM2" s="499" t="str">
        <f t="shared" si="398"/>
        <v/>
      </c>
      <c r="NNN2" s="499" t="str">
        <f t="shared" si="398"/>
        <v/>
      </c>
      <c r="NNO2" s="499" t="str">
        <f t="shared" si="398"/>
        <v/>
      </c>
      <c r="NNP2" s="499" t="str">
        <f t="shared" si="398"/>
        <v/>
      </c>
      <c r="NNQ2" s="499" t="str">
        <f t="shared" si="398"/>
        <v/>
      </c>
      <c r="NNR2" s="499" t="str">
        <f t="shared" si="398"/>
        <v/>
      </c>
      <c r="NNS2" s="499" t="str">
        <f t="shared" si="398"/>
        <v/>
      </c>
      <c r="NNT2" s="499" t="str">
        <f t="shared" si="398"/>
        <v/>
      </c>
      <c r="NNU2" s="499" t="str">
        <f t="shared" si="398"/>
        <v/>
      </c>
      <c r="NNV2" s="499" t="str">
        <f t="shared" si="398"/>
        <v/>
      </c>
      <c r="NNW2" s="499" t="str">
        <f t="shared" si="398"/>
        <v/>
      </c>
      <c r="NNX2" s="499" t="str">
        <f t="shared" si="398"/>
        <v/>
      </c>
      <c r="NNY2" s="499" t="str">
        <f t="shared" si="398"/>
        <v/>
      </c>
      <c r="NNZ2" s="499" t="str">
        <f t="shared" si="398"/>
        <v/>
      </c>
      <c r="NOA2" s="499" t="str">
        <f t="shared" si="398"/>
        <v/>
      </c>
      <c r="NOB2" s="499" t="str">
        <f t="shared" si="398"/>
        <v/>
      </c>
      <c r="NOC2" s="499" t="str">
        <f t="shared" si="398"/>
        <v/>
      </c>
      <c r="NOD2" s="499" t="str">
        <f t="shared" si="398"/>
        <v/>
      </c>
      <c r="NOE2" s="499" t="str">
        <f t="shared" si="398"/>
        <v/>
      </c>
      <c r="NOF2" s="499" t="str">
        <f t="shared" si="398"/>
        <v/>
      </c>
      <c r="NOG2" s="499" t="str">
        <f t="shared" si="398"/>
        <v/>
      </c>
      <c r="NOH2" s="499" t="str">
        <f t="shared" si="398"/>
        <v/>
      </c>
      <c r="NOI2" s="499" t="str">
        <f t="shared" si="398"/>
        <v/>
      </c>
      <c r="NOJ2" s="499" t="str">
        <f t="shared" si="398"/>
        <v/>
      </c>
      <c r="NOK2" s="499" t="str">
        <f t="shared" si="398"/>
        <v/>
      </c>
      <c r="NOL2" s="499" t="str">
        <f t="shared" si="398"/>
        <v/>
      </c>
      <c r="NOM2" s="499" t="str">
        <f t="shared" si="398"/>
        <v/>
      </c>
      <c r="NON2" s="499" t="str">
        <f t="shared" si="398"/>
        <v/>
      </c>
      <c r="NOO2" s="499" t="str">
        <f t="shared" si="398"/>
        <v/>
      </c>
      <c r="NOP2" s="499" t="str">
        <f t="shared" si="398"/>
        <v/>
      </c>
      <c r="NOQ2" s="499" t="str">
        <f t="shared" si="398"/>
        <v/>
      </c>
      <c r="NOR2" s="499" t="str">
        <f t="shared" si="398"/>
        <v/>
      </c>
      <c r="NOS2" s="499" t="str">
        <f t="shared" si="398"/>
        <v/>
      </c>
      <c r="NOT2" s="499" t="str">
        <f t="shared" si="398"/>
        <v/>
      </c>
      <c r="NOU2" s="499" t="str">
        <f t="shared" si="398"/>
        <v/>
      </c>
      <c r="NOV2" s="499" t="str">
        <f t="shared" si="398"/>
        <v/>
      </c>
      <c r="NOW2" s="499" t="str">
        <f t="shared" si="398"/>
        <v/>
      </c>
      <c r="NOX2" s="499" t="str">
        <f t="shared" si="398"/>
        <v/>
      </c>
      <c r="NOY2" s="499" t="str">
        <f t="shared" si="398"/>
        <v/>
      </c>
      <c r="NOZ2" s="499" t="str">
        <f t="shared" si="398"/>
        <v/>
      </c>
      <c r="NPA2" s="499" t="str">
        <f t="shared" si="398"/>
        <v/>
      </c>
      <c r="NPB2" s="499" t="str">
        <f t="shared" si="398"/>
        <v/>
      </c>
      <c r="NPC2" s="499" t="str">
        <f t="shared" si="398"/>
        <v/>
      </c>
      <c r="NPD2" s="499" t="str">
        <f t="shared" si="398"/>
        <v/>
      </c>
      <c r="NPE2" s="499" t="str">
        <f t="shared" si="398"/>
        <v/>
      </c>
      <c r="NPF2" s="499" t="str">
        <f t="shared" si="398"/>
        <v/>
      </c>
      <c r="NPG2" s="499" t="str">
        <f t="shared" si="398"/>
        <v/>
      </c>
      <c r="NPH2" s="499" t="str">
        <f t="shared" si="398"/>
        <v/>
      </c>
      <c r="NPI2" s="499" t="str">
        <f t="shared" si="398"/>
        <v/>
      </c>
      <c r="NPJ2" s="499" t="str">
        <f t="shared" si="398"/>
        <v/>
      </c>
      <c r="NPK2" s="499" t="str">
        <f t="shared" ref="NPK2:NRV2" si="399">IFERROR(NPK12/NPK13,
"")</f>
        <v/>
      </c>
      <c r="NPL2" s="499" t="str">
        <f t="shared" si="399"/>
        <v/>
      </c>
      <c r="NPM2" s="499" t="str">
        <f t="shared" si="399"/>
        <v/>
      </c>
      <c r="NPN2" s="499" t="str">
        <f t="shared" si="399"/>
        <v/>
      </c>
      <c r="NPO2" s="499" t="str">
        <f t="shared" si="399"/>
        <v/>
      </c>
      <c r="NPP2" s="499" t="str">
        <f t="shared" si="399"/>
        <v/>
      </c>
      <c r="NPQ2" s="499" t="str">
        <f t="shared" si="399"/>
        <v/>
      </c>
      <c r="NPR2" s="499" t="str">
        <f t="shared" si="399"/>
        <v/>
      </c>
      <c r="NPS2" s="499" t="str">
        <f t="shared" si="399"/>
        <v/>
      </c>
      <c r="NPT2" s="499" t="str">
        <f t="shared" si="399"/>
        <v/>
      </c>
      <c r="NPU2" s="499" t="str">
        <f t="shared" si="399"/>
        <v/>
      </c>
      <c r="NPV2" s="499" t="str">
        <f t="shared" si="399"/>
        <v/>
      </c>
      <c r="NPW2" s="499" t="str">
        <f t="shared" si="399"/>
        <v/>
      </c>
      <c r="NPX2" s="499" t="str">
        <f t="shared" si="399"/>
        <v/>
      </c>
      <c r="NPY2" s="499" t="str">
        <f t="shared" si="399"/>
        <v/>
      </c>
      <c r="NPZ2" s="499" t="str">
        <f t="shared" si="399"/>
        <v/>
      </c>
      <c r="NQA2" s="499" t="str">
        <f t="shared" si="399"/>
        <v/>
      </c>
      <c r="NQB2" s="499" t="str">
        <f t="shared" si="399"/>
        <v/>
      </c>
      <c r="NQC2" s="499" t="str">
        <f t="shared" si="399"/>
        <v/>
      </c>
      <c r="NQD2" s="499" t="str">
        <f t="shared" si="399"/>
        <v/>
      </c>
      <c r="NQE2" s="499" t="str">
        <f t="shared" si="399"/>
        <v/>
      </c>
      <c r="NQF2" s="499" t="str">
        <f t="shared" si="399"/>
        <v/>
      </c>
      <c r="NQG2" s="499" t="str">
        <f t="shared" si="399"/>
        <v/>
      </c>
      <c r="NQH2" s="499" t="str">
        <f t="shared" si="399"/>
        <v/>
      </c>
      <c r="NQI2" s="499" t="str">
        <f t="shared" si="399"/>
        <v/>
      </c>
      <c r="NQJ2" s="499" t="str">
        <f t="shared" si="399"/>
        <v/>
      </c>
      <c r="NQK2" s="499" t="str">
        <f t="shared" si="399"/>
        <v/>
      </c>
      <c r="NQL2" s="499" t="str">
        <f t="shared" si="399"/>
        <v/>
      </c>
      <c r="NQM2" s="499" t="str">
        <f t="shared" si="399"/>
        <v/>
      </c>
      <c r="NQN2" s="499" t="str">
        <f t="shared" si="399"/>
        <v/>
      </c>
      <c r="NQO2" s="499" t="str">
        <f t="shared" si="399"/>
        <v/>
      </c>
      <c r="NQP2" s="499" t="str">
        <f t="shared" si="399"/>
        <v/>
      </c>
      <c r="NQQ2" s="499" t="str">
        <f t="shared" si="399"/>
        <v/>
      </c>
      <c r="NQR2" s="499" t="str">
        <f t="shared" si="399"/>
        <v/>
      </c>
      <c r="NQS2" s="499" t="str">
        <f t="shared" si="399"/>
        <v/>
      </c>
      <c r="NQT2" s="499" t="str">
        <f t="shared" si="399"/>
        <v/>
      </c>
      <c r="NQU2" s="499" t="str">
        <f t="shared" si="399"/>
        <v/>
      </c>
      <c r="NQV2" s="499" t="str">
        <f t="shared" si="399"/>
        <v/>
      </c>
      <c r="NQW2" s="499" t="str">
        <f t="shared" si="399"/>
        <v/>
      </c>
      <c r="NQX2" s="499" t="str">
        <f t="shared" si="399"/>
        <v/>
      </c>
      <c r="NQY2" s="499" t="str">
        <f t="shared" si="399"/>
        <v/>
      </c>
      <c r="NQZ2" s="499" t="str">
        <f t="shared" si="399"/>
        <v/>
      </c>
      <c r="NRA2" s="499" t="str">
        <f t="shared" si="399"/>
        <v/>
      </c>
      <c r="NRB2" s="499" t="str">
        <f t="shared" si="399"/>
        <v/>
      </c>
      <c r="NRC2" s="499" t="str">
        <f t="shared" si="399"/>
        <v/>
      </c>
      <c r="NRD2" s="499" t="str">
        <f t="shared" si="399"/>
        <v/>
      </c>
      <c r="NRE2" s="499" t="str">
        <f t="shared" si="399"/>
        <v/>
      </c>
      <c r="NRF2" s="499" t="str">
        <f t="shared" si="399"/>
        <v/>
      </c>
      <c r="NRG2" s="499" t="str">
        <f t="shared" si="399"/>
        <v/>
      </c>
      <c r="NRH2" s="499" t="str">
        <f t="shared" si="399"/>
        <v/>
      </c>
      <c r="NRI2" s="499" t="str">
        <f t="shared" si="399"/>
        <v/>
      </c>
      <c r="NRJ2" s="499" t="str">
        <f t="shared" si="399"/>
        <v/>
      </c>
      <c r="NRK2" s="499" t="str">
        <f t="shared" si="399"/>
        <v/>
      </c>
      <c r="NRL2" s="499" t="str">
        <f t="shared" si="399"/>
        <v/>
      </c>
      <c r="NRM2" s="499" t="str">
        <f t="shared" si="399"/>
        <v/>
      </c>
      <c r="NRN2" s="499" t="str">
        <f t="shared" si="399"/>
        <v/>
      </c>
      <c r="NRO2" s="499" t="str">
        <f t="shared" si="399"/>
        <v/>
      </c>
      <c r="NRP2" s="499" t="str">
        <f t="shared" si="399"/>
        <v/>
      </c>
      <c r="NRQ2" s="499" t="str">
        <f t="shared" si="399"/>
        <v/>
      </c>
      <c r="NRR2" s="499" t="str">
        <f t="shared" si="399"/>
        <v/>
      </c>
      <c r="NRS2" s="499" t="str">
        <f t="shared" si="399"/>
        <v/>
      </c>
      <c r="NRT2" s="499" t="str">
        <f t="shared" si="399"/>
        <v/>
      </c>
      <c r="NRU2" s="499" t="str">
        <f t="shared" si="399"/>
        <v/>
      </c>
      <c r="NRV2" s="499" t="str">
        <f t="shared" si="399"/>
        <v/>
      </c>
      <c r="NRW2" s="499" t="str">
        <f t="shared" ref="NRW2:NUH2" si="400">IFERROR(NRW12/NRW13,
"")</f>
        <v/>
      </c>
      <c r="NRX2" s="499" t="str">
        <f t="shared" si="400"/>
        <v/>
      </c>
      <c r="NRY2" s="499" t="str">
        <f t="shared" si="400"/>
        <v/>
      </c>
      <c r="NRZ2" s="499" t="str">
        <f t="shared" si="400"/>
        <v/>
      </c>
      <c r="NSA2" s="499" t="str">
        <f t="shared" si="400"/>
        <v/>
      </c>
      <c r="NSB2" s="499" t="str">
        <f t="shared" si="400"/>
        <v/>
      </c>
      <c r="NSC2" s="499" t="str">
        <f t="shared" si="400"/>
        <v/>
      </c>
      <c r="NSD2" s="499" t="str">
        <f t="shared" si="400"/>
        <v/>
      </c>
      <c r="NSE2" s="499" t="str">
        <f t="shared" si="400"/>
        <v/>
      </c>
      <c r="NSF2" s="499" t="str">
        <f t="shared" si="400"/>
        <v/>
      </c>
      <c r="NSG2" s="499" t="str">
        <f t="shared" si="400"/>
        <v/>
      </c>
      <c r="NSH2" s="499" t="str">
        <f t="shared" si="400"/>
        <v/>
      </c>
      <c r="NSI2" s="499" t="str">
        <f t="shared" si="400"/>
        <v/>
      </c>
      <c r="NSJ2" s="499" t="str">
        <f t="shared" si="400"/>
        <v/>
      </c>
      <c r="NSK2" s="499" t="str">
        <f t="shared" si="400"/>
        <v/>
      </c>
      <c r="NSL2" s="499" t="str">
        <f t="shared" si="400"/>
        <v/>
      </c>
      <c r="NSM2" s="499" t="str">
        <f t="shared" si="400"/>
        <v/>
      </c>
      <c r="NSN2" s="499" t="str">
        <f t="shared" si="400"/>
        <v/>
      </c>
      <c r="NSO2" s="499" t="str">
        <f t="shared" si="400"/>
        <v/>
      </c>
      <c r="NSP2" s="499" t="str">
        <f t="shared" si="400"/>
        <v/>
      </c>
      <c r="NSQ2" s="499" t="str">
        <f t="shared" si="400"/>
        <v/>
      </c>
      <c r="NSR2" s="499" t="str">
        <f t="shared" si="400"/>
        <v/>
      </c>
      <c r="NSS2" s="499" t="str">
        <f t="shared" si="400"/>
        <v/>
      </c>
      <c r="NST2" s="499" t="str">
        <f t="shared" si="400"/>
        <v/>
      </c>
      <c r="NSU2" s="499" t="str">
        <f t="shared" si="400"/>
        <v/>
      </c>
      <c r="NSV2" s="499" t="str">
        <f t="shared" si="400"/>
        <v/>
      </c>
      <c r="NSW2" s="499" t="str">
        <f t="shared" si="400"/>
        <v/>
      </c>
      <c r="NSX2" s="499" t="str">
        <f t="shared" si="400"/>
        <v/>
      </c>
      <c r="NSY2" s="499" t="str">
        <f t="shared" si="400"/>
        <v/>
      </c>
      <c r="NSZ2" s="499" t="str">
        <f t="shared" si="400"/>
        <v/>
      </c>
      <c r="NTA2" s="499" t="str">
        <f t="shared" si="400"/>
        <v/>
      </c>
      <c r="NTB2" s="499" t="str">
        <f t="shared" si="400"/>
        <v/>
      </c>
      <c r="NTC2" s="499" t="str">
        <f t="shared" si="400"/>
        <v/>
      </c>
      <c r="NTD2" s="499" t="str">
        <f t="shared" si="400"/>
        <v/>
      </c>
      <c r="NTE2" s="499" t="str">
        <f t="shared" si="400"/>
        <v/>
      </c>
      <c r="NTF2" s="499" t="str">
        <f t="shared" si="400"/>
        <v/>
      </c>
      <c r="NTG2" s="499" t="str">
        <f t="shared" si="400"/>
        <v/>
      </c>
      <c r="NTH2" s="499" t="str">
        <f t="shared" si="400"/>
        <v/>
      </c>
      <c r="NTI2" s="499" t="str">
        <f t="shared" si="400"/>
        <v/>
      </c>
      <c r="NTJ2" s="499" t="str">
        <f t="shared" si="400"/>
        <v/>
      </c>
      <c r="NTK2" s="499" t="str">
        <f t="shared" si="400"/>
        <v/>
      </c>
      <c r="NTL2" s="499" t="str">
        <f t="shared" si="400"/>
        <v/>
      </c>
      <c r="NTM2" s="499" t="str">
        <f t="shared" si="400"/>
        <v/>
      </c>
      <c r="NTN2" s="499" t="str">
        <f t="shared" si="400"/>
        <v/>
      </c>
      <c r="NTO2" s="499" t="str">
        <f t="shared" si="400"/>
        <v/>
      </c>
      <c r="NTP2" s="499" t="str">
        <f t="shared" si="400"/>
        <v/>
      </c>
      <c r="NTQ2" s="499" t="str">
        <f t="shared" si="400"/>
        <v/>
      </c>
      <c r="NTR2" s="499" t="str">
        <f t="shared" si="400"/>
        <v/>
      </c>
      <c r="NTS2" s="499" t="str">
        <f t="shared" si="400"/>
        <v/>
      </c>
      <c r="NTT2" s="499" t="str">
        <f t="shared" si="400"/>
        <v/>
      </c>
      <c r="NTU2" s="499" t="str">
        <f t="shared" si="400"/>
        <v/>
      </c>
      <c r="NTV2" s="499" t="str">
        <f t="shared" si="400"/>
        <v/>
      </c>
      <c r="NTW2" s="499" t="str">
        <f t="shared" si="400"/>
        <v/>
      </c>
      <c r="NTX2" s="499" t="str">
        <f t="shared" si="400"/>
        <v/>
      </c>
      <c r="NTY2" s="499" t="str">
        <f t="shared" si="400"/>
        <v/>
      </c>
      <c r="NTZ2" s="499" t="str">
        <f t="shared" si="400"/>
        <v/>
      </c>
      <c r="NUA2" s="499" t="str">
        <f t="shared" si="400"/>
        <v/>
      </c>
      <c r="NUB2" s="499" t="str">
        <f t="shared" si="400"/>
        <v/>
      </c>
      <c r="NUC2" s="499" t="str">
        <f t="shared" si="400"/>
        <v/>
      </c>
      <c r="NUD2" s="499" t="str">
        <f t="shared" si="400"/>
        <v/>
      </c>
      <c r="NUE2" s="499" t="str">
        <f t="shared" si="400"/>
        <v/>
      </c>
      <c r="NUF2" s="499" t="str">
        <f t="shared" si="400"/>
        <v/>
      </c>
      <c r="NUG2" s="499" t="str">
        <f t="shared" si="400"/>
        <v/>
      </c>
      <c r="NUH2" s="499" t="str">
        <f t="shared" si="400"/>
        <v/>
      </c>
      <c r="NUI2" s="499" t="str">
        <f t="shared" ref="NUI2:NWT2" si="401">IFERROR(NUI12/NUI13,
"")</f>
        <v/>
      </c>
      <c r="NUJ2" s="499" t="str">
        <f t="shared" si="401"/>
        <v/>
      </c>
      <c r="NUK2" s="499" t="str">
        <f t="shared" si="401"/>
        <v/>
      </c>
      <c r="NUL2" s="499" t="str">
        <f t="shared" si="401"/>
        <v/>
      </c>
      <c r="NUM2" s="499" t="str">
        <f t="shared" si="401"/>
        <v/>
      </c>
      <c r="NUN2" s="499" t="str">
        <f t="shared" si="401"/>
        <v/>
      </c>
      <c r="NUO2" s="499" t="str">
        <f t="shared" si="401"/>
        <v/>
      </c>
      <c r="NUP2" s="499" t="str">
        <f t="shared" si="401"/>
        <v/>
      </c>
      <c r="NUQ2" s="499" t="str">
        <f t="shared" si="401"/>
        <v/>
      </c>
      <c r="NUR2" s="499" t="str">
        <f t="shared" si="401"/>
        <v/>
      </c>
      <c r="NUS2" s="499" t="str">
        <f t="shared" si="401"/>
        <v/>
      </c>
      <c r="NUT2" s="499" t="str">
        <f t="shared" si="401"/>
        <v/>
      </c>
      <c r="NUU2" s="499" t="str">
        <f t="shared" si="401"/>
        <v/>
      </c>
      <c r="NUV2" s="499" t="str">
        <f t="shared" si="401"/>
        <v/>
      </c>
      <c r="NUW2" s="499" t="str">
        <f t="shared" si="401"/>
        <v/>
      </c>
      <c r="NUX2" s="499" t="str">
        <f t="shared" si="401"/>
        <v/>
      </c>
      <c r="NUY2" s="499" t="str">
        <f t="shared" si="401"/>
        <v/>
      </c>
      <c r="NUZ2" s="499" t="str">
        <f t="shared" si="401"/>
        <v/>
      </c>
      <c r="NVA2" s="499" t="str">
        <f t="shared" si="401"/>
        <v/>
      </c>
      <c r="NVB2" s="499" t="str">
        <f t="shared" si="401"/>
        <v/>
      </c>
      <c r="NVC2" s="499" t="str">
        <f t="shared" si="401"/>
        <v/>
      </c>
      <c r="NVD2" s="499" t="str">
        <f t="shared" si="401"/>
        <v/>
      </c>
      <c r="NVE2" s="499" t="str">
        <f t="shared" si="401"/>
        <v/>
      </c>
      <c r="NVF2" s="499" t="str">
        <f t="shared" si="401"/>
        <v/>
      </c>
      <c r="NVG2" s="499" t="str">
        <f t="shared" si="401"/>
        <v/>
      </c>
      <c r="NVH2" s="499" t="str">
        <f t="shared" si="401"/>
        <v/>
      </c>
      <c r="NVI2" s="499" t="str">
        <f t="shared" si="401"/>
        <v/>
      </c>
      <c r="NVJ2" s="499" t="str">
        <f t="shared" si="401"/>
        <v/>
      </c>
      <c r="NVK2" s="499" t="str">
        <f t="shared" si="401"/>
        <v/>
      </c>
      <c r="NVL2" s="499" t="str">
        <f t="shared" si="401"/>
        <v/>
      </c>
      <c r="NVM2" s="499" t="str">
        <f t="shared" si="401"/>
        <v/>
      </c>
      <c r="NVN2" s="499" t="str">
        <f t="shared" si="401"/>
        <v/>
      </c>
      <c r="NVO2" s="499" t="str">
        <f t="shared" si="401"/>
        <v/>
      </c>
      <c r="NVP2" s="499" t="str">
        <f t="shared" si="401"/>
        <v/>
      </c>
      <c r="NVQ2" s="499" t="str">
        <f t="shared" si="401"/>
        <v/>
      </c>
      <c r="NVR2" s="499" t="str">
        <f t="shared" si="401"/>
        <v/>
      </c>
      <c r="NVS2" s="499" t="str">
        <f t="shared" si="401"/>
        <v/>
      </c>
      <c r="NVT2" s="499" t="str">
        <f t="shared" si="401"/>
        <v/>
      </c>
      <c r="NVU2" s="499" t="str">
        <f t="shared" si="401"/>
        <v/>
      </c>
      <c r="NVV2" s="499" t="str">
        <f t="shared" si="401"/>
        <v/>
      </c>
      <c r="NVW2" s="499" t="str">
        <f t="shared" si="401"/>
        <v/>
      </c>
      <c r="NVX2" s="499" t="str">
        <f t="shared" si="401"/>
        <v/>
      </c>
      <c r="NVY2" s="499" t="str">
        <f t="shared" si="401"/>
        <v/>
      </c>
      <c r="NVZ2" s="499" t="str">
        <f t="shared" si="401"/>
        <v/>
      </c>
      <c r="NWA2" s="499" t="str">
        <f t="shared" si="401"/>
        <v/>
      </c>
      <c r="NWB2" s="499" t="str">
        <f t="shared" si="401"/>
        <v/>
      </c>
      <c r="NWC2" s="499" t="str">
        <f t="shared" si="401"/>
        <v/>
      </c>
      <c r="NWD2" s="499" t="str">
        <f t="shared" si="401"/>
        <v/>
      </c>
      <c r="NWE2" s="499" t="str">
        <f t="shared" si="401"/>
        <v/>
      </c>
      <c r="NWF2" s="499" t="str">
        <f t="shared" si="401"/>
        <v/>
      </c>
      <c r="NWG2" s="499" t="str">
        <f t="shared" si="401"/>
        <v/>
      </c>
      <c r="NWH2" s="499" t="str">
        <f t="shared" si="401"/>
        <v/>
      </c>
      <c r="NWI2" s="499" t="str">
        <f t="shared" si="401"/>
        <v/>
      </c>
      <c r="NWJ2" s="499" t="str">
        <f t="shared" si="401"/>
        <v/>
      </c>
      <c r="NWK2" s="499" t="str">
        <f t="shared" si="401"/>
        <v/>
      </c>
      <c r="NWL2" s="499" t="str">
        <f t="shared" si="401"/>
        <v/>
      </c>
      <c r="NWM2" s="499" t="str">
        <f t="shared" si="401"/>
        <v/>
      </c>
      <c r="NWN2" s="499" t="str">
        <f t="shared" si="401"/>
        <v/>
      </c>
      <c r="NWO2" s="499" t="str">
        <f t="shared" si="401"/>
        <v/>
      </c>
      <c r="NWP2" s="499" t="str">
        <f t="shared" si="401"/>
        <v/>
      </c>
      <c r="NWQ2" s="499" t="str">
        <f t="shared" si="401"/>
        <v/>
      </c>
      <c r="NWR2" s="499" t="str">
        <f t="shared" si="401"/>
        <v/>
      </c>
      <c r="NWS2" s="499" t="str">
        <f t="shared" si="401"/>
        <v/>
      </c>
      <c r="NWT2" s="499" t="str">
        <f t="shared" si="401"/>
        <v/>
      </c>
      <c r="NWU2" s="499" t="str">
        <f t="shared" ref="NWU2:NZF2" si="402">IFERROR(NWU12/NWU13,
"")</f>
        <v/>
      </c>
      <c r="NWV2" s="499" t="str">
        <f t="shared" si="402"/>
        <v/>
      </c>
      <c r="NWW2" s="499" t="str">
        <f t="shared" si="402"/>
        <v/>
      </c>
      <c r="NWX2" s="499" t="str">
        <f t="shared" si="402"/>
        <v/>
      </c>
      <c r="NWY2" s="499" t="str">
        <f t="shared" si="402"/>
        <v/>
      </c>
      <c r="NWZ2" s="499" t="str">
        <f t="shared" si="402"/>
        <v/>
      </c>
      <c r="NXA2" s="499" t="str">
        <f t="shared" si="402"/>
        <v/>
      </c>
      <c r="NXB2" s="499" t="str">
        <f t="shared" si="402"/>
        <v/>
      </c>
      <c r="NXC2" s="499" t="str">
        <f t="shared" si="402"/>
        <v/>
      </c>
      <c r="NXD2" s="499" t="str">
        <f t="shared" si="402"/>
        <v/>
      </c>
      <c r="NXE2" s="499" t="str">
        <f t="shared" si="402"/>
        <v/>
      </c>
      <c r="NXF2" s="499" t="str">
        <f t="shared" si="402"/>
        <v/>
      </c>
      <c r="NXG2" s="499" t="str">
        <f t="shared" si="402"/>
        <v/>
      </c>
      <c r="NXH2" s="499" t="str">
        <f t="shared" si="402"/>
        <v/>
      </c>
      <c r="NXI2" s="499" t="str">
        <f t="shared" si="402"/>
        <v/>
      </c>
      <c r="NXJ2" s="499" t="str">
        <f t="shared" si="402"/>
        <v/>
      </c>
      <c r="NXK2" s="499" t="str">
        <f t="shared" si="402"/>
        <v/>
      </c>
      <c r="NXL2" s="499" t="str">
        <f t="shared" si="402"/>
        <v/>
      </c>
      <c r="NXM2" s="499" t="str">
        <f t="shared" si="402"/>
        <v/>
      </c>
      <c r="NXN2" s="499" t="str">
        <f t="shared" si="402"/>
        <v/>
      </c>
      <c r="NXO2" s="499" t="str">
        <f t="shared" si="402"/>
        <v/>
      </c>
      <c r="NXP2" s="499" t="str">
        <f t="shared" si="402"/>
        <v/>
      </c>
      <c r="NXQ2" s="499" t="str">
        <f t="shared" si="402"/>
        <v/>
      </c>
      <c r="NXR2" s="499" t="str">
        <f t="shared" si="402"/>
        <v/>
      </c>
      <c r="NXS2" s="499" t="str">
        <f t="shared" si="402"/>
        <v/>
      </c>
      <c r="NXT2" s="499" t="str">
        <f t="shared" si="402"/>
        <v/>
      </c>
      <c r="NXU2" s="499" t="str">
        <f t="shared" si="402"/>
        <v/>
      </c>
      <c r="NXV2" s="499" t="str">
        <f t="shared" si="402"/>
        <v/>
      </c>
      <c r="NXW2" s="499" t="str">
        <f t="shared" si="402"/>
        <v/>
      </c>
      <c r="NXX2" s="499" t="str">
        <f t="shared" si="402"/>
        <v/>
      </c>
      <c r="NXY2" s="499" t="str">
        <f t="shared" si="402"/>
        <v/>
      </c>
      <c r="NXZ2" s="499" t="str">
        <f t="shared" si="402"/>
        <v/>
      </c>
      <c r="NYA2" s="499" t="str">
        <f t="shared" si="402"/>
        <v/>
      </c>
      <c r="NYB2" s="499" t="str">
        <f t="shared" si="402"/>
        <v/>
      </c>
      <c r="NYC2" s="499" t="str">
        <f t="shared" si="402"/>
        <v/>
      </c>
      <c r="NYD2" s="499" t="str">
        <f t="shared" si="402"/>
        <v/>
      </c>
      <c r="NYE2" s="499" t="str">
        <f t="shared" si="402"/>
        <v/>
      </c>
      <c r="NYF2" s="499" t="str">
        <f t="shared" si="402"/>
        <v/>
      </c>
      <c r="NYG2" s="499" t="str">
        <f t="shared" si="402"/>
        <v/>
      </c>
      <c r="NYH2" s="499" t="str">
        <f t="shared" si="402"/>
        <v/>
      </c>
      <c r="NYI2" s="499" t="str">
        <f t="shared" si="402"/>
        <v/>
      </c>
      <c r="NYJ2" s="499" t="str">
        <f t="shared" si="402"/>
        <v/>
      </c>
      <c r="NYK2" s="499" t="str">
        <f t="shared" si="402"/>
        <v/>
      </c>
      <c r="NYL2" s="499" t="str">
        <f t="shared" si="402"/>
        <v/>
      </c>
      <c r="NYM2" s="499" t="str">
        <f t="shared" si="402"/>
        <v/>
      </c>
      <c r="NYN2" s="499" t="str">
        <f t="shared" si="402"/>
        <v/>
      </c>
      <c r="NYO2" s="499" t="str">
        <f t="shared" si="402"/>
        <v/>
      </c>
      <c r="NYP2" s="499" t="str">
        <f t="shared" si="402"/>
        <v/>
      </c>
      <c r="NYQ2" s="499" t="str">
        <f t="shared" si="402"/>
        <v/>
      </c>
      <c r="NYR2" s="499" t="str">
        <f t="shared" si="402"/>
        <v/>
      </c>
      <c r="NYS2" s="499" t="str">
        <f t="shared" si="402"/>
        <v/>
      </c>
      <c r="NYT2" s="499" t="str">
        <f t="shared" si="402"/>
        <v/>
      </c>
      <c r="NYU2" s="499" t="str">
        <f t="shared" si="402"/>
        <v/>
      </c>
      <c r="NYV2" s="499" t="str">
        <f t="shared" si="402"/>
        <v/>
      </c>
      <c r="NYW2" s="499" t="str">
        <f t="shared" si="402"/>
        <v/>
      </c>
      <c r="NYX2" s="499" t="str">
        <f t="shared" si="402"/>
        <v/>
      </c>
      <c r="NYY2" s="499" t="str">
        <f t="shared" si="402"/>
        <v/>
      </c>
      <c r="NYZ2" s="499" t="str">
        <f t="shared" si="402"/>
        <v/>
      </c>
      <c r="NZA2" s="499" t="str">
        <f t="shared" si="402"/>
        <v/>
      </c>
      <c r="NZB2" s="499" t="str">
        <f t="shared" si="402"/>
        <v/>
      </c>
      <c r="NZC2" s="499" t="str">
        <f t="shared" si="402"/>
        <v/>
      </c>
      <c r="NZD2" s="499" t="str">
        <f t="shared" si="402"/>
        <v/>
      </c>
      <c r="NZE2" s="499" t="str">
        <f t="shared" si="402"/>
        <v/>
      </c>
      <c r="NZF2" s="499" t="str">
        <f t="shared" si="402"/>
        <v/>
      </c>
      <c r="NZG2" s="499" t="str">
        <f t="shared" ref="NZG2:OBR2" si="403">IFERROR(NZG12/NZG13,
"")</f>
        <v/>
      </c>
      <c r="NZH2" s="499" t="str">
        <f t="shared" si="403"/>
        <v/>
      </c>
      <c r="NZI2" s="499" t="str">
        <f t="shared" si="403"/>
        <v/>
      </c>
      <c r="NZJ2" s="499" t="str">
        <f t="shared" si="403"/>
        <v/>
      </c>
      <c r="NZK2" s="499" t="str">
        <f t="shared" si="403"/>
        <v/>
      </c>
      <c r="NZL2" s="499" t="str">
        <f t="shared" si="403"/>
        <v/>
      </c>
      <c r="NZM2" s="499" t="str">
        <f t="shared" si="403"/>
        <v/>
      </c>
      <c r="NZN2" s="499" t="str">
        <f t="shared" si="403"/>
        <v/>
      </c>
      <c r="NZO2" s="499" t="str">
        <f t="shared" si="403"/>
        <v/>
      </c>
      <c r="NZP2" s="499" t="str">
        <f t="shared" si="403"/>
        <v/>
      </c>
      <c r="NZQ2" s="499" t="str">
        <f t="shared" si="403"/>
        <v/>
      </c>
      <c r="NZR2" s="499" t="str">
        <f t="shared" si="403"/>
        <v/>
      </c>
      <c r="NZS2" s="499" t="str">
        <f t="shared" si="403"/>
        <v/>
      </c>
      <c r="NZT2" s="499" t="str">
        <f t="shared" si="403"/>
        <v/>
      </c>
      <c r="NZU2" s="499" t="str">
        <f t="shared" si="403"/>
        <v/>
      </c>
      <c r="NZV2" s="499" t="str">
        <f t="shared" si="403"/>
        <v/>
      </c>
      <c r="NZW2" s="499" t="str">
        <f t="shared" si="403"/>
        <v/>
      </c>
      <c r="NZX2" s="499" t="str">
        <f t="shared" si="403"/>
        <v/>
      </c>
      <c r="NZY2" s="499" t="str">
        <f t="shared" si="403"/>
        <v/>
      </c>
      <c r="NZZ2" s="499" t="str">
        <f t="shared" si="403"/>
        <v/>
      </c>
      <c r="OAA2" s="499" t="str">
        <f t="shared" si="403"/>
        <v/>
      </c>
      <c r="OAB2" s="499" t="str">
        <f t="shared" si="403"/>
        <v/>
      </c>
      <c r="OAC2" s="499" t="str">
        <f t="shared" si="403"/>
        <v/>
      </c>
      <c r="OAD2" s="499" t="str">
        <f t="shared" si="403"/>
        <v/>
      </c>
      <c r="OAE2" s="499" t="str">
        <f t="shared" si="403"/>
        <v/>
      </c>
      <c r="OAF2" s="499" t="str">
        <f t="shared" si="403"/>
        <v/>
      </c>
      <c r="OAG2" s="499" t="str">
        <f t="shared" si="403"/>
        <v/>
      </c>
      <c r="OAH2" s="499" t="str">
        <f t="shared" si="403"/>
        <v/>
      </c>
      <c r="OAI2" s="499" t="str">
        <f t="shared" si="403"/>
        <v/>
      </c>
      <c r="OAJ2" s="499" t="str">
        <f t="shared" si="403"/>
        <v/>
      </c>
      <c r="OAK2" s="499" t="str">
        <f t="shared" si="403"/>
        <v/>
      </c>
      <c r="OAL2" s="499" t="str">
        <f t="shared" si="403"/>
        <v/>
      </c>
      <c r="OAM2" s="499" t="str">
        <f t="shared" si="403"/>
        <v/>
      </c>
      <c r="OAN2" s="499" t="str">
        <f t="shared" si="403"/>
        <v/>
      </c>
      <c r="OAO2" s="499" t="str">
        <f t="shared" si="403"/>
        <v/>
      </c>
      <c r="OAP2" s="499" t="str">
        <f t="shared" si="403"/>
        <v/>
      </c>
      <c r="OAQ2" s="499" t="str">
        <f t="shared" si="403"/>
        <v/>
      </c>
      <c r="OAR2" s="499" t="str">
        <f t="shared" si="403"/>
        <v/>
      </c>
      <c r="OAS2" s="499" t="str">
        <f t="shared" si="403"/>
        <v/>
      </c>
      <c r="OAT2" s="499" t="str">
        <f t="shared" si="403"/>
        <v/>
      </c>
      <c r="OAU2" s="499" t="str">
        <f t="shared" si="403"/>
        <v/>
      </c>
      <c r="OAV2" s="499" t="str">
        <f t="shared" si="403"/>
        <v/>
      </c>
      <c r="OAW2" s="499" t="str">
        <f t="shared" si="403"/>
        <v/>
      </c>
      <c r="OAX2" s="499" t="str">
        <f t="shared" si="403"/>
        <v/>
      </c>
      <c r="OAY2" s="499" t="str">
        <f t="shared" si="403"/>
        <v/>
      </c>
      <c r="OAZ2" s="499" t="str">
        <f t="shared" si="403"/>
        <v/>
      </c>
      <c r="OBA2" s="499" t="str">
        <f t="shared" si="403"/>
        <v/>
      </c>
      <c r="OBB2" s="499" t="str">
        <f t="shared" si="403"/>
        <v/>
      </c>
      <c r="OBC2" s="499" t="str">
        <f t="shared" si="403"/>
        <v/>
      </c>
      <c r="OBD2" s="499" t="str">
        <f t="shared" si="403"/>
        <v/>
      </c>
      <c r="OBE2" s="499" t="str">
        <f t="shared" si="403"/>
        <v/>
      </c>
      <c r="OBF2" s="499" t="str">
        <f t="shared" si="403"/>
        <v/>
      </c>
      <c r="OBG2" s="499" t="str">
        <f t="shared" si="403"/>
        <v/>
      </c>
      <c r="OBH2" s="499" t="str">
        <f t="shared" si="403"/>
        <v/>
      </c>
      <c r="OBI2" s="499" t="str">
        <f t="shared" si="403"/>
        <v/>
      </c>
      <c r="OBJ2" s="499" t="str">
        <f t="shared" si="403"/>
        <v/>
      </c>
      <c r="OBK2" s="499" t="str">
        <f t="shared" si="403"/>
        <v/>
      </c>
      <c r="OBL2" s="499" t="str">
        <f t="shared" si="403"/>
        <v/>
      </c>
      <c r="OBM2" s="499" t="str">
        <f t="shared" si="403"/>
        <v/>
      </c>
      <c r="OBN2" s="499" t="str">
        <f t="shared" si="403"/>
        <v/>
      </c>
      <c r="OBO2" s="499" t="str">
        <f t="shared" si="403"/>
        <v/>
      </c>
      <c r="OBP2" s="499" t="str">
        <f t="shared" si="403"/>
        <v/>
      </c>
      <c r="OBQ2" s="499" t="str">
        <f t="shared" si="403"/>
        <v/>
      </c>
      <c r="OBR2" s="499" t="str">
        <f t="shared" si="403"/>
        <v/>
      </c>
      <c r="OBS2" s="499" t="str">
        <f t="shared" ref="OBS2:OED2" si="404">IFERROR(OBS12/OBS13,
"")</f>
        <v/>
      </c>
      <c r="OBT2" s="499" t="str">
        <f t="shared" si="404"/>
        <v/>
      </c>
      <c r="OBU2" s="499" t="str">
        <f t="shared" si="404"/>
        <v/>
      </c>
      <c r="OBV2" s="499" t="str">
        <f t="shared" si="404"/>
        <v/>
      </c>
      <c r="OBW2" s="499" t="str">
        <f t="shared" si="404"/>
        <v/>
      </c>
      <c r="OBX2" s="499" t="str">
        <f t="shared" si="404"/>
        <v/>
      </c>
      <c r="OBY2" s="499" t="str">
        <f t="shared" si="404"/>
        <v/>
      </c>
      <c r="OBZ2" s="499" t="str">
        <f t="shared" si="404"/>
        <v/>
      </c>
      <c r="OCA2" s="499" t="str">
        <f t="shared" si="404"/>
        <v/>
      </c>
      <c r="OCB2" s="499" t="str">
        <f t="shared" si="404"/>
        <v/>
      </c>
      <c r="OCC2" s="499" t="str">
        <f t="shared" si="404"/>
        <v/>
      </c>
      <c r="OCD2" s="499" t="str">
        <f t="shared" si="404"/>
        <v/>
      </c>
      <c r="OCE2" s="499" t="str">
        <f t="shared" si="404"/>
        <v/>
      </c>
      <c r="OCF2" s="499" t="str">
        <f t="shared" si="404"/>
        <v/>
      </c>
      <c r="OCG2" s="499" t="str">
        <f t="shared" si="404"/>
        <v/>
      </c>
      <c r="OCH2" s="499" t="str">
        <f t="shared" si="404"/>
        <v/>
      </c>
      <c r="OCI2" s="499" t="str">
        <f t="shared" si="404"/>
        <v/>
      </c>
      <c r="OCJ2" s="499" t="str">
        <f t="shared" si="404"/>
        <v/>
      </c>
      <c r="OCK2" s="499" t="str">
        <f t="shared" si="404"/>
        <v/>
      </c>
      <c r="OCL2" s="499" t="str">
        <f t="shared" si="404"/>
        <v/>
      </c>
      <c r="OCM2" s="499" t="str">
        <f t="shared" si="404"/>
        <v/>
      </c>
      <c r="OCN2" s="499" t="str">
        <f t="shared" si="404"/>
        <v/>
      </c>
      <c r="OCO2" s="499" t="str">
        <f t="shared" si="404"/>
        <v/>
      </c>
      <c r="OCP2" s="499" t="str">
        <f t="shared" si="404"/>
        <v/>
      </c>
      <c r="OCQ2" s="499" t="str">
        <f t="shared" si="404"/>
        <v/>
      </c>
      <c r="OCR2" s="499" t="str">
        <f t="shared" si="404"/>
        <v/>
      </c>
      <c r="OCS2" s="499" t="str">
        <f t="shared" si="404"/>
        <v/>
      </c>
      <c r="OCT2" s="499" t="str">
        <f t="shared" si="404"/>
        <v/>
      </c>
      <c r="OCU2" s="499" t="str">
        <f t="shared" si="404"/>
        <v/>
      </c>
      <c r="OCV2" s="499" t="str">
        <f t="shared" si="404"/>
        <v/>
      </c>
      <c r="OCW2" s="499" t="str">
        <f t="shared" si="404"/>
        <v/>
      </c>
      <c r="OCX2" s="499" t="str">
        <f t="shared" si="404"/>
        <v/>
      </c>
      <c r="OCY2" s="499" t="str">
        <f t="shared" si="404"/>
        <v/>
      </c>
      <c r="OCZ2" s="499" t="str">
        <f t="shared" si="404"/>
        <v/>
      </c>
      <c r="ODA2" s="499" t="str">
        <f t="shared" si="404"/>
        <v/>
      </c>
      <c r="ODB2" s="499" t="str">
        <f t="shared" si="404"/>
        <v/>
      </c>
      <c r="ODC2" s="499" t="str">
        <f t="shared" si="404"/>
        <v/>
      </c>
      <c r="ODD2" s="499" t="str">
        <f t="shared" si="404"/>
        <v/>
      </c>
      <c r="ODE2" s="499" t="str">
        <f t="shared" si="404"/>
        <v/>
      </c>
      <c r="ODF2" s="499" t="str">
        <f t="shared" si="404"/>
        <v/>
      </c>
      <c r="ODG2" s="499" t="str">
        <f t="shared" si="404"/>
        <v/>
      </c>
      <c r="ODH2" s="499" t="str">
        <f t="shared" si="404"/>
        <v/>
      </c>
      <c r="ODI2" s="499" t="str">
        <f t="shared" si="404"/>
        <v/>
      </c>
      <c r="ODJ2" s="499" t="str">
        <f t="shared" si="404"/>
        <v/>
      </c>
      <c r="ODK2" s="499" t="str">
        <f t="shared" si="404"/>
        <v/>
      </c>
      <c r="ODL2" s="499" t="str">
        <f t="shared" si="404"/>
        <v/>
      </c>
      <c r="ODM2" s="499" t="str">
        <f t="shared" si="404"/>
        <v/>
      </c>
      <c r="ODN2" s="499" t="str">
        <f t="shared" si="404"/>
        <v/>
      </c>
      <c r="ODO2" s="499" t="str">
        <f t="shared" si="404"/>
        <v/>
      </c>
      <c r="ODP2" s="499" t="str">
        <f t="shared" si="404"/>
        <v/>
      </c>
      <c r="ODQ2" s="499" t="str">
        <f t="shared" si="404"/>
        <v/>
      </c>
      <c r="ODR2" s="499" t="str">
        <f t="shared" si="404"/>
        <v/>
      </c>
      <c r="ODS2" s="499" t="str">
        <f t="shared" si="404"/>
        <v/>
      </c>
      <c r="ODT2" s="499" t="str">
        <f t="shared" si="404"/>
        <v/>
      </c>
      <c r="ODU2" s="499" t="str">
        <f t="shared" si="404"/>
        <v/>
      </c>
      <c r="ODV2" s="499" t="str">
        <f t="shared" si="404"/>
        <v/>
      </c>
      <c r="ODW2" s="499" t="str">
        <f t="shared" si="404"/>
        <v/>
      </c>
      <c r="ODX2" s="499" t="str">
        <f t="shared" si="404"/>
        <v/>
      </c>
      <c r="ODY2" s="499" t="str">
        <f t="shared" si="404"/>
        <v/>
      </c>
      <c r="ODZ2" s="499" t="str">
        <f t="shared" si="404"/>
        <v/>
      </c>
      <c r="OEA2" s="499" t="str">
        <f t="shared" si="404"/>
        <v/>
      </c>
      <c r="OEB2" s="499" t="str">
        <f t="shared" si="404"/>
        <v/>
      </c>
      <c r="OEC2" s="499" t="str">
        <f t="shared" si="404"/>
        <v/>
      </c>
      <c r="OED2" s="499" t="str">
        <f t="shared" si="404"/>
        <v/>
      </c>
      <c r="OEE2" s="499" t="str">
        <f t="shared" ref="OEE2:OGP2" si="405">IFERROR(OEE12/OEE13,
"")</f>
        <v/>
      </c>
      <c r="OEF2" s="499" t="str">
        <f t="shared" si="405"/>
        <v/>
      </c>
      <c r="OEG2" s="499" t="str">
        <f t="shared" si="405"/>
        <v/>
      </c>
      <c r="OEH2" s="499" t="str">
        <f t="shared" si="405"/>
        <v/>
      </c>
      <c r="OEI2" s="499" t="str">
        <f t="shared" si="405"/>
        <v/>
      </c>
      <c r="OEJ2" s="499" t="str">
        <f t="shared" si="405"/>
        <v/>
      </c>
      <c r="OEK2" s="499" t="str">
        <f t="shared" si="405"/>
        <v/>
      </c>
      <c r="OEL2" s="499" t="str">
        <f t="shared" si="405"/>
        <v/>
      </c>
      <c r="OEM2" s="499" t="str">
        <f t="shared" si="405"/>
        <v/>
      </c>
      <c r="OEN2" s="499" t="str">
        <f t="shared" si="405"/>
        <v/>
      </c>
      <c r="OEO2" s="499" t="str">
        <f t="shared" si="405"/>
        <v/>
      </c>
      <c r="OEP2" s="499" t="str">
        <f t="shared" si="405"/>
        <v/>
      </c>
      <c r="OEQ2" s="499" t="str">
        <f t="shared" si="405"/>
        <v/>
      </c>
      <c r="OER2" s="499" t="str">
        <f t="shared" si="405"/>
        <v/>
      </c>
      <c r="OES2" s="499" t="str">
        <f t="shared" si="405"/>
        <v/>
      </c>
      <c r="OET2" s="499" t="str">
        <f t="shared" si="405"/>
        <v/>
      </c>
      <c r="OEU2" s="499" t="str">
        <f t="shared" si="405"/>
        <v/>
      </c>
      <c r="OEV2" s="499" t="str">
        <f t="shared" si="405"/>
        <v/>
      </c>
      <c r="OEW2" s="499" t="str">
        <f t="shared" si="405"/>
        <v/>
      </c>
      <c r="OEX2" s="499" t="str">
        <f t="shared" si="405"/>
        <v/>
      </c>
      <c r="OEY2" s="499" t="str">
        <f t="shared" si="405"/>
        <v/>
      </c>
      <c r="OEZ2" s="499" t="str">
        <f t="shared" si="405"/>
        <v/>
      </c>
      <c r="OFA2" s="499" t="str">
        <f t="shared" si="405"/>
        <v/>
      </c>
      <c r="OFB2" s="499" t="str">
        <f t="shared" si="405"/>
        <v/>
      </c>
      <c r="OFC2" s="499" t="str">
        <f t="shared" si="405"/>
        <v/>
      </c>
      <c r="OFD2" s="499" t="str">
        <f t="shared" si="405"/>
        <v/>
      </c>
      <c r="OFE2" s="499" t="str">
        <f t="shared" si="405"/>
        <v/>
      </c>
      <c r="OFF2" s="499" t="str">
        <f t="shared" si="405"/>
        <v/>
      </c>
      <c r="OFG2" s="499" t="str">
        <f t="shared" si="405"/>
        <v/>
      </c>
      <c r="OFH2" s="499" t="str">
        <f t="shared" si="405"/>
        <v/>
      </c>
      <c r="OFI2" s="499" t="str">
        <f t="shared" si="405"/>
        <v/>
      </c>
      <c r="OFJ2" s="499" t="str">
        <f t="shared" si="405"/>
        <v/>
      </c>
      <c r="OFK2" s="499" t="str">
        <f t="shared" si="405"/>
        <v/>
      </c>
      <c r="OFL2" s="499" t="str">
        <f t="shared" si="405"/>
        <v/>
      </c>
      <c r="OFM2" s="499" t="str">
        <f t="shared" si="405"/>
        <v/>
      </c>
      <c r="OFN2" s="499" t="str">
        <f t="shared" si="405"/>
        <v/>
      </c>
      <c r="OFO2" s="499" t="str">
        <f t="shared" si="405"/>
        <v/>
      </c>
      <c r="OFP2" s="499" t="str">
        <f t="shared" si="405"/>
        <v/>
      </c>
      <c r="OFQ2" s="499" t="str">
        <f t="shared" si="405"/>
        <v/>
      </c>
      <c r="OFR2" s="499" t="str">
        <f t="shared" si="405"/>
        <v/>
      </c>
      <c r="OFS2" s="499" t="str">
        <f t="shared" si="405"/>
        <v/>
      </c>
      <c r="OFT2" s="499" t="str">
        <f t="shared" si="405"/>
        <v/>
      </c>
      <c r="OFU2" s="499" t="str">
        <f t="shared" si="405"/>
        <v/>
      </c>
      <c r="OFV2" s="499" t="str">
        <f t="shared" si="405"/>
        <v/>
      </c>
      <c r="OFW2" s="499" t="str">
        <f t="shared" si="405"/>
        <v/>
      </c>
      <c r="OFX2" s="499" t="str">
        <f t="shared" si="405"/>
        <v/>
      </c>
      <c r="OFY2" s="499" t="str">
        <f t="shared" si="405"/>
        <v/>
      </c>
      <c r="OFZ2" s="499" t="str">
        <f t="shared" si="405"/>
        <v/>
      </c>
      <c r="OGA2" s="499" t="str">
        <f t="shared" si="405"/>
        <v/>
      </c>
      <c r="OGB2" s="499" t="str">
        <f t="shared" si="405"/>
        <v/>
      </c>
      <c r="OGC2" s="499" t="str">
        <f t="shared" si="405"/>
        <v/>
      </c>
      <c r="OGD2" s="499" t="str">
        <f t="shared" si="405"/>
        <v/>
      </c>
      <c r="OGE2" s="499" t="str">
        <f t="shared" si="405"/>
        <v/>
      </c>
      <c r="OGF2" s="499" t="str">
        <f t="shared" si="405"/>
        <v/>
      </c>
      <c r="OGG2" s="499" t="str">
        <f t="shared" si="405"/>
        <v/>
      </c>
      <c r="OGH2" s="499" t="str">
        <f t="shared" si="405"/>
        <v/>
      </c>
      <c r="OGI2" s="499" t="str">
        <f t="shared" si="405"/>
        <v/>
      </c>
      <c r="OGJ2" s="499" t="str">
        <f t="shared" si="405"/>
        <v/>
      </c>
      <c r="OGK2" s="499" t="str">
        <f t="shared" si="405"/>
        <v/>
      </c>
      <c r="OGL2" s="499" t="str">
        <f t="shared" si="405"/>
        <v/>
      </c>
      <c r="OGM2" s="499" t="str">
        <f t="shared" si="405"/>
        <v/>
      </c>
      <c r="OGN2" s="499" t="str">
        <f t="shared" si="405"/>
        <v/>
      </c>
      <c r="OGO2" s="499" t="str">
        <f t="shared" si="405"/>
        <v/>
      </c>
      <c r="OGP2" s="499" t="str">
        <f t="shared" si="405"/>
        <v/>
      </c>
      <c r="OGQ2" s="499" t="str">
        <f t="shared" ref="OGQ2:OJB2" si="406">IFERROR(OGQ12/OGQ13,
"")</f>
        <v/>
      </c>
      <c r="OGR2" s="499" t="str">
        <f t="shared" si="406"/>
        <v/>
      </c>
      <c r="OGS2" s="499" t="str">
        <f t="shared" si="406"/>
        <v/>
      </c>
      <c r="OGT2" s="499" t="str">
        <f t="shared" si="406"/>
        <v/>
      </c>
      <c r="OGU2" s="499" t="str">
        <f t="shared" si="406"/>
        <v/>
      </c>
      <c r="OGV2" s="499" t="str">
        <f t="shared" si="406"/>
        <v/>
      </c>
      <c r="OGW2" s="499" t="str">
        <f t="shared" si="406"/>
        <v/>
      </c>
      <c r="OGX2" s="499" t="str">
        <f t="shared" si="406"/>
        <v/>
      </c>
      <c r="OGY2" s="499" t="str">
        <f t="shared" si="406"/>
        <v/>
      </c>
      <c r="OGZ2" s="499" t="str">
        <f t="shared" si="406"/>
        <v/>
      </c>
      <c r="OHA2" s="499" t="str">
        <f t="shared" si="406"/>
        <v/>
      </c>
      <c r="OHB2" s="499" t="str">
        <f t="shared" si="406"/>
        <v/>
      </c>
      <c r="OHC2" s="499" t="str">
        <f t="shared" si="406"/>
        <v/>
      </c>
      <c r="OHD2" s="499" t="str">
        <f t="shared" si="406"/>
        <v/>
      </c>
      <c r="OHE2" s="499" t="str">
        <f t="shared" si="406"/>
        <v/>
      </c>
      <c r="OHF2" s="499" t="str">
        <f t="shared" si="406"/>
        <v/>
      </c>
      <c r="OHG2" s="499" t="str">
        <f t="shared" si="406"/>
        <v/>
      </c>
      <c r="OHH2" s="499" t="str">
        <f t="shared" si="406"/>
        <v/>
      </c>
      <c r="OHI2" s="499" t="str">
        <f t="shared" si="406"/>
        <v/>
      </c>
      <c r="OHJ2" s="499" t="str">
        <f t="shared" si="406"/>
        <v/>
      </c>
      <c r="OHK2" s="499" t="str">
        <f t="shared" si="406"/>
        <v/>
      </c>
      <c r="OHL2" s="499" t="str">
        <f t="shared" si="406"/>
        <v/>
      </c>
      <c r="OHM2" s="499" t="str">
        <f t="shared" si="406"/>
        <v/>
      </c>
      <c r="OHN2" s="499" t="str">
        <f t="shared" si="406"/>
        <v/>
      </c>
      <c r="OHO2" s="499" t="str">
        <f t="shared" si="406"/>
        <v/>
      </c>
      <c r="OHP2" s="499" t="str">
        <f t="shared" si="406"/>
        <v/>
      </c>
      <c r="OHQ2" s="499" t="str">
        <f t="shared" si="406"/>
        <v/>
      </c>
      <c r="OHR2" s="499" t="str">
        <f t="shared" si="406"/>
        <v/>
      </c>
      <c r="OHS2" s="499" t="str">
        <f t="shared" si="406"/>
        <v/>
      </c>
      <c r="OHT2" s="499" t="str">
        <f t="shared" si="406"/>
        <v/>
      </c>
      <c r="OHU2" s="499" t="str">
        <f t="shared" si="406"/>
        <v/>
      </c>
      <c r="OHV2" s="499" t="str">
        <f t="shared" si="406"/>
        <v/>
      </c>
      <c r="OHW2" s="499" t="str">
        <f t="shared" si="406"/>
        <v/>
      </c>
      <c r="OHX2" s="499" t="str">
        <f t="shared" si="406"/>
        <v/>
      </c>
      <c r="OHY2" s="499" t="str">
        <f t="shared" si="406"/>
        <v/>
      </c>
      <c r="OHZ2" s="499" t="str">
        <f t="shared" si="406"/>
        <v/>
      </c>
      <c r="OIA2" s="499" t="str">
        <f t="shared" si="406"/>
        <v/>
      </c>
      <c r="OIB2" s="499" t="str">
        <f t="shared" si="406"/>
        <v/>
      </c>
      <c r="OIC2" s="499" t="str">
        <f t="shared" si="406"/>
        <v/>
      </c>
      <c r="OID2" s="499" t="str">
        <f t="shared" si="406"/>
        <v/>
      </c>
      <c r="OIE2" s="499" t="str">
        <f t="shared" si="406"/>
        <v/>
      </c>
      <c r="OIF2" s="499" t="str">
        <f t="shared" si="406"/>
        <v/>
      </c>
      <c r="OIG2" s="499" t="str">
        <f t="shared" si="406"/>
        <v/>
      </c>
      <c r="OIH2" s="499" t="str">
        <f t="shared" si="406"/>
        <v/>
      </c>
      <c r="OII2" s="499" t="str">
        <f t="shared" si="406"/>
        <v/>
      </c>
      <c r="OIJ2" s="499" t="str">
        <f t="shared" si="406"/>
        <v/>
      </c>
      <c r="OIK2" s="499" t="str">
        <f t="shared" si="406"/>
        <v/>
      </c>
      <c r="OIL2" s="499" t="str">
        <f t="shared" si="406"/>
        <v/>
      </c>
      <c r="OIM2" s="499" t="str">
        <f t="shared" si="406"/>
        <v/>
      </c>
      <c r="OIN2" s="499" t="str">
        <f t="shared" si="406"/>
        <v/>
      </c>
      <c r="OIO2" s="499" t="str">
        <f t="shared" si="406"/>
        <v/>
      </c>
      <c r="OIP2" s="499" t="str">
        <f t="shared" si="406"/>
        <v/>
      </c>
      <c r="OIQ2" s="499" t="str">
        <f t="shared" si="406"/>
        <v/>
      </c>
      <c r="OIR2" s="499" t="str">
        <f t="shared" si="406"/>
        <v/>
      </c>
      <c r="OIS2" s="499" t="str">
        <f t="shared" si="406"/>
        <v/>
      </c>
      <c r="OIT2" s="499" t="str">
        <f t="shared" si="406"/>
        <v/>
      </c>
      <c r="OIU2" s="499" t="str">
        <f t="shared" si="406"/>
        <v/>
      </c>
      <c r="OIV2" s="499" t="str">
        <f t="shared" si="406"/>
        <v/>
      </c>
      <c r="OIW2" s="499" t="str">
        <f t="shared" si="406"/>
        <v/>
      </c>
      <c r="OIX2" s="499" t="str">
        <f t="shared" si="406"/>
        <v/>
      </c>
      <c r="OIY2" s="499" t="str">
        <f t="shared" si="406"/>
        <v/>
      </c>
      <c r="OIZ2" s="499" t="str">
        <f t="shared" si="406"/>
        <v/>
      </c>
      <c r="OJA2" s="499" t="str">
        <f t="shared" si="406"/>
        <v/>
      </c>
      <c r="OJB2" s="499" t="str">
        <f t="shared" si="406"/>
        <v/>
      </c>
      <c r="OJC2" s="499" t="str">
        <f t="shared" ref="OJC2:OLN2" si="407">IFERROR(OJC12/OJC13,
"")</f>
        <v/>
      </c>
      <c r="OJD2" s="499" t="str">
        <f t="shared" si="407"/>
        <v/>
      </c>
      <c r="OJE2" s="499" t="str">
        <f t="shared" si="407"/>
        <v/>
      </c>
      <c r="OJF2" s="499" t="str">
        <f t="shared" si="407"/>
        <v/>
      </c>
      <c r="OJG2" s="499" t="str">
        <f t="shared" si="407"/>
        <v/>
      </c>
      <c r="OJH2" s="499" t="str">
        <f t="shared" si="407"/>
        <v/>
      </c>
      <c r="OJI2" s="499" t="str">
        <f t="shared" si="407"/>
        <v/>
      </c>
      <c r="OJJ2" s="499" t="str">
        <f t="shared" si="407"/>
        <v/>
      </c>
      <c r="OJK2" s="499" t="str">
        <f t="shared" si="407"/>
        <v/>
      </c>
      <c r="OJL2" s="499" t="str">
        <f t="shared" si="407"/>
        <v/>
      </c>
      <c r="OJM2" s="499" t="str">
        <f t="shared" si="407"/>
        <v/>
      </c>
      <c r="OJN2" s="499" t="str">
        <f t="shared" si="407"/>
        <v/>
      </c>
      <c r="OJO2" s="499" t="str">
        <f t="shared" si="407"/>
        <v/>
      </c>
      <c r="OJP2" s="499" t="str">
        <f t="shared" si="407"/>
        <v/>
      </c>
      <c r="OJQ2" s="499" t="str">
        <f t="shared" si="407"/>
        <v/>
      </c>
      <c r="OJR2" s="499" t="str">
        <f t="shared" si="407"/>
        <v/>
      </c>
      <c r="OJS2" s="499" t="str">
        <f t="shared" si="407"/>
        <v/>
      </c>
      <c r="OJT2" s="499" t="str">
        <f t="shared" si="407"/>
        <v/>
      </c>
      <c r="OJU2" s="499" t="str">
        <f t="shared" si="407"/>
        <v/>
      </c>
      <c r="OJV2" s="499" t="str">
        <f t="shared" si="407"/>
        <v/>
      </c>
      <c r="OJW2" s="499" t="str">
        <f t="shared" si="407"/>
        <v/>
      </c>
      <c r="OJX2" s="499" t="str">
        <f t="shared" si="407"/>
        <v/>
      </c>
      <c r="OJY2" s="499" t="str">
        <f t="shared" si="407"/>
        <v/>
      </c>
      <c r="OJZ2" s="499" t="str">
        <f t="shared" si="407"/>
        <v/>
      </c>
      <c r="OKA2" s="499" t="str">
        <f t="shared" si="407"/>
        <v/>
      </c>
      <c r="OKB2" s="499" t="str">
        <f t="shared" si="407"/>
        <v/>
      </c>
      <c r="OKC2" s="499" t="str">
        <f t="shared" si="407"/>
        <v/>
      </c>
      <c r="OKD2" s="499" t="str">
        <f t="shared" si="407"/>
        <v/>
      </c>
      <c r="OKE2" s="499" t="str">
        <f t="shared" si="407"/>
        <v/>
      </c>
      <c r="OKF2" s="499" t="str">
        <f t="shared" si="407"/>
        <v/>
      </c>
      <c r="OKG2" s="499" t="str">
        <f t="shared" si="407"/>
        <v/>
      </c>
      <c r="OKH2" s="499" t="str">
        <f t="shared" si="407"/>
        <v/>
      </c>
      <c r="OKI2" s="499" t="str">
        <f t="shared" si="407"/>
        <v/>
      </c>
      <c r="OKJ2" s="499" t="str">
        <f t="shared" si="407"/>
        <v/>
      </c>
      <c r="OKK2" s="499" t="str">
        <f t="shared" si="407"/>
        <v/>
      </c>
      <c r="OKL2" s="499" t="str">
        <f t="shared" si="407"/>
        <v/>
      </c>
      <c r="OKM2" s="499" t="str">
        <f t="shared" si="407"/>
        <v/>
      </c>
      <c r="OKN2" s="499" t="str">
        <f t="shared" si="407"/>
        <v/>
      </c>
      <c r="OKO2" s="499" t="str">
        <f t="shared" si="407"/>
        <v/>
      </c>
      <c r="OKP2" s="499" t="str">
        <f t="shared" si="407"/>
        <v/>
      </c>
      <c r="OKQ2" s="499" t="str">
        <f t="shared" si="407"/>
        <v/>
      </c>
      <c r="OKR2" s="499" t="str">
        <f t="shared" si="407"/>
        <v/>
      </c>
      <c r="OKS2" s="499" t="str">
        <f t="shared" si="407"/>
        <v/>
      </c>
      <c r="OKT2" s="499" t="str">
        <f t="shared" si="407"/>
        <v/>
      </c>
      <c r="OKU2" s="499" t="str">
        <f t="shared" si="407"/>
        <v/>
      </c>
      <c r="OKV2" s="499" t="str">
        <f t="shared" si="407"/>
        <v/>
      </c>
      <c r="OKW2" s="499" t="str">
        <f t="shared" si="407"/>
        <v/>
      </c>
      <c r="OKX2" s="499" t="str">
        <f t="shared" si="407"/>
        <v/>
      </c>
      <c r="OKY2" s="499" t="str">
        <f t="shared" si="407"/>
        <v/>
      </c>
      <c r="OKZ2" s="499" t="str">
        <f t="shared" si="407"/>
        <v/>
      </c>
      <c r="OLA2" s="499" t="str">
        <f t="shared" si="407"/>
        <v/>
      </c>
      <c r="OLB2" s="499" t="str">
        <f t="shared" si="407"/>
        <v/>
      </c>
      <c r="OLC2" s="499" t="str">
        <f t="shared" si="407"/>
        <v/>
      </c>
      <c r="OLD2" s="499" t="str">
        <f t="shared" si="407"/>
        <v/>
      </c>
      <c r="OLE2" s="499" t="str">
        <f t="shared" si="407"/>
        <v/>
      </c>
      <c r="OLF2" s="499" t="str">
        <f t="shared" si="407"/>
        <v/>
      </c>
      <c r="OLG2" s="499" t="str">
        <f t="shared" si="407"/>
        <v/>
      </c>
      <c r="OLH2" s="499" t="str">
        <f t="shared" si="407"/>
        <v/>
      </c>
      <c r="OLI2" s="499" t="str">
        <f t="shared" si="407"/>
        <v/>
      </c>
      <c r="OLJ2" s="499" t="str">
        <f t="shared" si="407"/>
        <v/>
      </c>
      <c r="OLK2" s="499" t="str">
        <f t="shared" si="407"/>
        <v/>
      </c>
      <c r="OLL2" s="499" t="str">
        <f t="shared" si="407"/>
        <v/>
      </c>
      <c r="OLM2" s="499" t="str">
        <f t="shared" si="407"/>
        <v/>
      </c>
      <c r="OLN2" s="499" t="str">
        <f t="shared" si="407"/>
        <v/>
      </c>
      <c r="OLO2" s="499" t="str">
        <f t="shared" ref="OLO2:ONZ2" si="408">IFERROR(OLO12/OLO13,
"")</f>
        <v/>
      </c>
      <c r="OLP2" s="499" t="str">
        <f t="shared" si="408"/>
        <v/>
      </c>
      <c r="OLQ2" s="499" t="str">
        <f t="shared" si="408"/>
        <v/>
      </c>
      <c r="OLR2" s="499" t="str">
        <f t="shared" si="408"/>
        <v/>
      </c>
      <c r="OLS2" s="499" t="str">
        <f t="shared" si="408"/>
        <v/>
      </c>
      <c r="OLT2" s="499" t="str">
        <f t="shared" si="408"/>
        <v/>
      </c>
      <c r="OLU2" s="499" t="str">
        <f t="shared" si="408"/>
        <v/>
      </c>
      <c r="OLV2" s="499" t="str">
        <f t="shared" si="408"/>
        <v/>
      </c>
      <c r="OLW2" s="499" t="str">
        <f t="shared" si="408"/>
        <v/>
      </c>
      <c r="OLX2" s="499" t="str">
        <f t="shared" si="408"/>
        <v/>
      </c>
      <c r="OLY2" s="499" t="str">
        <f t="shared" si="408"/>
        <v/>
      </c>
      <c r="OLZ2" s="499" t="str">
        <f t="shared" si="408"/>
        <v/>
      </c>
      <c r="OMA2" s="499" t="str">
        <f t="shared" si="408"/>
        <v/>
      </c>
      <c r="OMB2" s="499" t="str">
        <f t="shared" si="408"/>
        <v/>
      </c>
      <c r="OMC2" s="499" t="str">
        <f t="shared" si="408"/>
        <v/>
      </c>
      <c r="OMD2" s="499" t="str">
        <f t="shared" si="408"/>
        <v/>
      </c>
      <c r="OME2" s="499" t="str">
        <f t="shared" si="408"/>
        <v/>
      </c>
      <c r="OMF2" s="499" t="str">
        <f t="shared" si="408"/>
        <v/>
      </c>
      <c r="OMG2" s="499" t="str">
        <f t="shared" si="408"/>
        <v/>
      </c>
      <c r="OMH2" s="499" t="str">
        <f t="shared" si="408"/>
        <v/>
      </c>
      <c r="OMI2" s="499" t="str">
        <f t="shared" si="408"/>
        <v/>
      </c>
      <c r="OMJ2" s="499" t="str">
        <f t="shared" si="408"/>
        <v/>
      </c>
      <c r="OMK2" s="499" t="str">
        <f t="shared" si="408"/>
        <v/>
      </c>
      <c r="OML2" s="499" t="str">
        <f t="shared" si="408"/>
        <v/>
      </c>
      <c r="OMM2" s="499" t="str">
        <f t="shared" si="408"/>
        <v/>
      </c>
      <c r="OMN2" s="499" t="str">
        <f t="shared" si="408"/>
        <v/>
      </c>
      <c r="OMO2" s="499" t="str">
        <f t="shared" si="408"/>
        <v/>
      </c>
      <c r="OMP2" s="499" t="str">
        <f t="shared" si="408"/>
        <v/>
      </c>
      <c r="OMQ2" s="499" t="str">
        <f t="shared" si="408"/>
        <v/>
      </c>
      <c r="OMR2" s="499" t="str">
        <f t="shared" si="408"/>
        <v/>
      </c>
      <c r="OMS2" s="499" t="str">
        <f t="shared" si="408"/>
        <v/>
      </c>
      <c r="OMT2" s="499" t="str">
        <f t="shared" si="408"/>
        <v/>
      </c>
      <c r="OMU2" s="499" t="str">
        <f t="shared" si="408"/>
        <v/>
      </c>
      <c r="OMV2" s="499" t="str">
        <f t="shared" si="408"/>
        <v/>
      </c>
      <c r="OMW2" s="499" t="str">
        <f t="shared" si="408"/>
        <v/>
      </c>
      <c r="OMX2" s="499" t="str">
        <f t="shared" si="408"/>
        <v/>
      </c>
      <c r="OMY2" s="499" t="str">
        <f t="shared" si="408"/>
        <v/>
      </c>
      <c r="OMZ2" s="499" t="str">
        <f t="shared" si="408"/>
        <v/>
      </c>
      <c r="ONA2" s="499" t="str">
        <f t="shared" si="408"/>
        <v/>
      </c>
      <c r="ONB2" s="499" t="str">
        <f t="shared" si="408"/>
        <v/>
      </c>
      <c r="ONC2" s="499" t="str">
        <f t="shared" si="408"/>
        <v/>
      </c>
      <c r="OND2" s="499" t="str">
        <f t="shared" si="408"/>
        <v/>
      </c>
      <c r="ONE2" s="499" t="str">
        <f t="shared" si="408"/>
        <v/>
      </c>
      <c r="ONF2" s="499" t="str">
        <f t="shared" si="408"/>
        <v/>
      </c>
      <c r="ONG2" s="499" t="str">
        <f t="shared" si="408"/>
        <v/>
      </c>
      <c r="ONH2" s="499" t="str">
        <f t="shared" si="408"/>
        <v/>
      </c>
      <c r="ONI2" s="499" t="str">
        <f t="shared" si="408"/>
        <v/>
      </c>
      <c r="ONJ2" s="499" t="str">
        <f t="shared" si="408"/>
        <v/>
      </c>
      <c r="ONK2" s="499" t="str">
        <f t="shared" si="408"/>
        <v/>
      </c>
      <c r="ONL2" s="499" t="str">
        <f t="shared" si="408"/>
        <v/>
      </c>
      <c r="ONM2" s="499" t="str">
        <f t="shared" si="408"/>
        <v/>
      </c>
      <c r="ONN2" s="499" t="str">
        <f t="shared" si="408"/>
        <v/>
      </c>
      <c r="ONO2" s="499" t="str">
        <f t="shared" si="408"/>
        <v/>
      </c>
      <c r="ONP2" s="499" t="str">
        <f t="shared" si="408"/>
        <v/>
      </c>
      <c r="ONQ2" s="499" t="str">
        <f t="shared" si="408"/>
        <v/>
      </c>
      <c r="ONR2" s="499" t="str">
        <f t="shared" si="408"/>
        <v/>
      </c>
      <c r="ONS2" s="499" t="str">
        <f t="shared" si="408"/>
        <v/>
      </c>
      <c r="ONT2" s="499" t="str">
        <f t="shared" si="408"/>
        <v/>
      </c>
      <c r="ONU2" s="499" t="str">
        <f t="shared" si="408"/>
        <v/>
      </c>
      <c r="ONV2" s="499" t="str">
        <f t="shared" si="408"/>
        <v/>
      </c>
      <c r="ONW2" s="499" t="str">
        <f t="shared" si="408"/>
        <v/>
      </c>
      <c r="ONX2" s="499" t="str">
        <f t="shared" si="408"/>
        <v/>
      </c>
      <c r="ONY2" s="499" t="str">
        <f t="shared" si="408"/>
        <v/>
      </c>
      <c r="ONZ2" s="499" t="str">
        <f t="shared" si="408"/>
        <v/>
      </c>
      <c r="OOA2" s="499" t="str">
        <f t="shared" ref="OOA2:OQL2" si="409">IFERROR(OOA12/OOA13,
"")</f>
        <v/>
      </c>
      <c r="OOB2" s="499" t="str">
        <f t="shared" si="409"/>
        <v/>
      </c>
      <c r="OOC2" s="499" t="str">
        <f t="shared" si="409"/>
        <v/>
      </c>
      <c r="OOD2" s="499" t="str">
        <f t="shared" si="409"/>
        <v/>
      </c>
      <c r="OOE2" s="499" t="str">
        <f t="shared" si="409"/>
        <v/>
      </c>
      <c r="OOF2" s="499" t="str">
        <f t="shared" si="409"/>
        <v/>
      </c>
      <c r="OOG2" s="499" t="str">
        <f t="shared" si="409"/>
        <v/>
      </c>
      <c r="OOH2" s="499" t="str">
        <f t="shared" si="409"/>
        <v/>
      </c>
      <c r="OOI2" s="499" t="str">
        <f t="shared" si="409"/>
        <v/>
      </c>
      <c r="OOJ2" s="499" t="str">
        <f t="shared" si="409"/>
        <v/>
      </c>
      <c r="OOK2" s="499" t="str">
        <f t="shared" si="409"/>
        <v/>
      </c>
      <c r="OOL2" s="499" t="str">
        <f t="shared" si="409"/>
        <v/>
      </c>
      <c r="OOM2" s="499" t="str">
        <f t="shared" si="409"/>
        <v/>
      </c>
      <c r="OON2" s="499" t="str">
        <f t="shared" si="409"/>
        <v/>
      </c>
      <c r="OOO2" s="499" t="str">
        <f t="shared" si="409"/>
        <v/>
      </c>
      <c r="OOP2" s="499" t="str">
        <f t="shared" si="409"/>
        <v/>
      </c>
      <c r="OOQ2" s="499" t="str">
        <f t="shared" si="409"/>
        <v/>
      </c>
      <c r="OOR2" s="499" t="str">
        <f t="shared" si="409"/>
        <v/>
      </c>
      <c r="OOS2" s="499" t="str">
        <f t="shared" si="409"/>
        <v/>
      </c>
      <c r="OOT2" s="499" t="str">
        <f t="shared" si="409"/>
        <v/>
      </c>
      <c r="OOU2" s="499" t="str">
        <f t="shared" si="409"/>
        <v/>
      </c>
      <c r="OOV2" s="499" t="str">
        <f t="shared" si="409"/>
        <v/>
      </c>
      <c r="OOW2" s="499" t="str">
        <f t="shared" si="409"/>
        <v/>
      </c>
      <c r="OOX2" s="499" t="str">
        <f t="shared" si="409"/>
        <v/>
      </c>
      <c r="OOY2" s="499" t="str">
        <f t="shared" si="409"/>
        <v/>
      </c>
      <c r="OOZ2" s="499" t="str">
        <f t="shared" si="409"/>
        <v/>
      </c>
      <c r="OPA2" s="499" t="str">
        <f t="shared" si="409"/>
        <v/>
      </c>
      <c r="OPB2" s="499" t="str">
        <f t="shared" si="409"/>
        <v/>
      </c>
      <c r="OPC2" s="499" t="str">
        <f t="shared" si="409"/>
        <v/>
      </c>
      <c r="OPD2" s="499" t="str">
        <f t="shared" si="409"/>
        <v/>
      </c>
      <c r="OPE2" s="499" t="str">
        <f t="shared" si="409"/>
        <v/>
      </c>
      <c r="OPF2" s="499" t="str">
        <f t="shared" si="409"/>
        <v/>
      </c>
      <c r="OPG2" s="499" t="str">
        <f t="shared" si="409"/>
        <v/>
      </c>
      <c r="OPH2" s="499" t="str">
        <f t="shared" si="409"/>
        <v/>
      </c>
      <c r="OPI2" s="499" t="str">
        <f t="shared" si="409"/>
        <v/>
      </c>
      <c r="OPJ2" s="499" t="str">
        <f t="shared" si="409"/>
        <v/>
      </c>
      <c r="OPK2" s="499" t="str">
        <f t="shared" si="409"/>
        <v/>
      </c>
      <c r="OPL2" s="499" t="str">
        <f t="shared" si="409"/>
        <v/>
      </c>
      <c r="OPM2" s="499" t="str">
        <f t="shared" si="409"/>
        <v/>
      </c>
      <c r="OPN2" s="499" t="str">
        <f t="shared" si="409"/>
        <v/>
      </c>
      <c r="OPO2" s="499" t="str">
        <f t="shared" si="409"/>
        <v/>
      </c>
      <c r="OPP2" s="499" t="str">
        <f t="shared" si="409"/>
        <v/>
      </c>
      <c r="OPQ2" s="499" t="str">
        <f t="shared" si="409"/>
        <v/>
      </c>
      <c r="OPR2" s="499" t="str">
        <f t="shared" si="409"/>
        <v/>
      </c>
      <c r="OPS2" s="499" t="str">
        <f t="shared" si="409"/>
        <v/>
      </c>
      <c r="OPT2" s="499" t="str">
        <f t="shared" si="409"/>
        <v/>
      </c>
      <c r="OPU2" s="499" t="str">
        <f t="shared" si="409"/>
        <v/>
      </c>
      <c r="OPV2" s="499" t="str">
        <f t="shared" si="409"/>
        <v/>
      </c>
      <c r="OPW2" s="499" t="str">
        <f t="shared" si="409"/>
        <v/>
      </c>
      <c r="OPX2" s="499" t="str">
        <f t="shared" si="409"/>
        <v/>
      </c>
      <c r="OPY2" s="499" t="str">
        <f t="shared" si="409"/>
        <v/>
      </c>
      <c r="OPZ2" s="499" t="str">
        <f t="shared" si="409"/>
        <v/>
      </c>
      <c r="OQA2" s="499" t="str">
        <f t="shared" si="409"/>
        <v/>
      </c>
      <c r="OQB2" s="499" t="str">
        <f t="shared" si="409"/>
        <v/>
      </c>
      <c r="OQC2" s="499" t="str">
        <f t="shared" si="409"/>
        <v/>
      </c>
      <c r="OQD2" s="499" t="str">
        <f t="shared" si="409"/>
        <v/>
      </c>
      <c r="OQE2" s="499" t="str">
        <f t="shared" si="409"/>
        <v/>
      </c>
      <c r="OQF2" s="499" t="str">
        <f t="shared" si="409"/>
        <v/>
      </c>
      <c r="OQG2" s="499" t="str">
        <f t="shared" si="409"/>
        <v/>
      </c>
      <c r="OQH2" s="499" t="str">
        <f t="shared" si="409"/>
        <v/>
      </c>
      <c r="OQI2" s="499" t="str">
        <f t="shared" si="409"/>
        <v/>
      </c>
      <c r="OQJ2" s="499" t="str">
        <f t="shared" si="409"/>
        <v/>
      </c>
      <c r="OQK2" s="499" t="str">
        <f t="shared" si="409"/>
        <v/>
      </c>
      <c r="OQL2" s="499" t="str">
        <f t="shared" si="409"/>
        <v/>
      </c>
      <c r="OQM2" s="499" t="str">
        <f t="shared" ref="OQM2:OSX2" si="410">IFERROR(OQM12/OQM13,
"")</f>
        <v/>
      </c>
      <c r="OQN2" s="499" t="str">
        <f t="shared" si="410"/>
        <v/>
      </c>
      <c r="OQO2" s="499" t="str">
        <f t="shared" si="410"/>
        <v/>
      </c>
      <c r="OQP2" s="499" t="str">
        <f t="shared" si="410"/>
        <v/>
      </c>
      <c r="OQQ2" s="499" t="str">
        <f t="shared" si="410"/>
        <v/>
      </c>
      <c r="OQR2" s="499" t="str">
        <f t="shared" si="410"/>
        <v/>
      </c>
      <c r="OQS2" s="499" t="str">
        <f t="shared" si="410"/>
        <v/>
      </c>
      <c r="OQT2" s="499" t="str">
        <f t="shared" si="410"/>
        <v/>
      </c>
      <c r="OQU2" s="499" t="str">
        <f t="shared" si="410"/>
        <v/>
      </c>
      <c r="OQV2" s="499" t="str">
        <f t="shared" si="410"/>
        <v/>
      </c>
      <c r="OQW2" s="499" t="str">
        <f t="shared" si="410"/>
        <v/>
      </c>
      <c r="OQX2" s="499" t="str">
        <f t="shared" si="410"/>
        <v/>
      </c>
      <c r="OQY2" s="499" t="str">
        <f t="shared" si="410"/>
        <v/>
      </c>
      <c r="OQZ2" s="499" t="str">
        <f t="shared" si="410"/>
        <v/>
      </c>
      <c r="ORA2" s="499" t="str">
        <f t="shared" si="410"/>
        <v/>
      </c>
      <c r="ORB2" s="499" t="str">
        <f t="shared" si="410"/>
        <v/>
      </c>
      <c r="ORC2" s="499" t="str">
        <f t="shared" si="410"/>
        <v/>
      </c>
      <c r="ORD2" s="499" t="str">
        <f t="shared" si="410"/>
        <v/>
      </c>
      <c r="ORE2" s="499" t="str">
        <f t="shared" si="410"/>
        <v/>
      </c>
      <c r="ORF2" s="499" t="str">
        <f t="shared" si="410"/>
        <v/>
      </c>
      <c r="ORG2" s="499" t="str">
        <f t="shared" si="410"/>
        <v/>
      </c>
      <c r="ORH2" s="499" t="str">
        <f t="shared" si="410"/>
        <v/>
      </c>
      <c r="ORI2" s="499" t="str">
        <f t="shared" si="410"/>
        <v/>
      </c>
      <c r="ORJ2" s="499" t="str">
        <f t="shared" si="410"/>
        <v/>
      </c>
      <c r="ORK2" s="499" t="str">
        <f t="shared" si="410"/>
        <v/>
      </c>
      <c r="ORL2" s="499" t="str">
        <f t="shared" si="410"/>
        <v/>
      </c>
      <c r="ORM2" s="499" t="str">
        <f t="shared" si="410"/>
        <v/>
      </c>
      <c r="ORN2" s="499" t="str">
        <f t="shared" si="410"/>
        <v/>
      </c>
      <c r="ORO2" s="499" t="str">
        <f t="shared" si="410"/>
        <v/>
      </c>
      <c r="ORP2" s="499" t="str">
        <f t="shared" si="410"/>
        <v/>
      </c>
      <c r="ORQ2" s="499" t="str">
        <f t="shared" si="410"/>
        <v/>
      </c>
      <c r="ORR2" s="499" t="str">
        <f t="shared" si="410"/>
        <v/>
      </c>
      <c r="ORS2" s="499" t="str">
        <f t="shared" si="410"/>
        <v/>
      </c>
      <c r="ORT2" s="499" t="str">
        <f t="shared" si="410"/>
        <v/>
      </c>
      <c r="ORU2" s="499" t="str">
        <f t="shared" si="410"/>
        <v/>
      </c>
      <c r="ORV2" s="499" t="str">
        <f t="shared" si="410"/>
        <v/>
      </c>
      <c r="ORW2" s="499" t="str">
        <f t="shared" si="410"/>
        <v/>
      </c>
      <c r="ORX2" s="499" t="str">
        <f t="shared" si="410"/>
        <v/>
      </c>
      <c r="ORY2" s="499" t="str">
        <f t="shared" si="410"/>
        <v/>
      </c>
      <c r="ORZ2" s="499" t="str">
        <f t="shared" si="410"/>
        <v/>
      </c>
      <c r="OSA2" s="499" t="str">
        <f t="shared" si="410"/>
        <v/>
      </c>
      <c r="OSB2" s="499" t="str">
        <f t="shared" si="410"/>
        <v/>
      </c>
      <c r="OSC2" s="499" t="str">
        <f t="shared" si="410"/>
        <v/>
      </c>
      <c r="OSD2" s="499" t="str">
        <f t="shared" si="410"/>
        <v/>
      </c>
      <c r="OSE2" s="499" t="str">
        <f t="shared" si="410"/>
        <v/>
      </c>
      <c r="OSF2" s="499" t="str">
        <f t="shared" si="410"/>
        <v/>
      </c>
      <c r="OSG2" s="499" t="str">
        <f t="shared" si="410"/>
        <v/>
      </c>
      <c r="OSH2" s="499" t="str">
        <f t="shared" si="410"/>
        <v/>
      </c>
      <c r="OSI2" s="499" t="str">
        <f t="shared" si="410"/>
        <v/>
      </c>
      <c r="OSJ2" s="499" t="str">
        <f t="shared" si="410"/>
        <v/>
      </c>
      <c r="OSK2" s="499" t="str">
        <f t="shared" si="410"/>
        <v/>
      </c>
      <c r="OSL2" s="499" t="str">
        <f t="shared" si="410"/>
        <v/>
      </c>
      <c r="OSM2" s="499" t="str">
        <f t="shared" si="410"/>
        <v/>
      </c>
      <c r="OSN2" s="499" t="str">
        <f t="shared" si="410"/>
        <v/>
      </c>
      <c r="OSO2" s="499" t="str">
        <f t="shared" si="410"/>
        <v/>
      </c>
      <c r="OSP2" s="499" t="str">
        <f t="shared" si="410"/>
        <v/>
      </c>
      <c r="OSQ2" s="499" t="str">
        <f t="shared" si="410"/>
        <v/>
      </c>
      <c r="OSR2" s="499" t="str">
        <f t="shared" si="410"/>
        <v/>
      </c>
      <c r="OSS2" s="499" t="str">
        <f t="shared" si="410"/>
        <v/>
      </c>
      <c r="OST2" s="499" t="str">
        <f t="shared" si="410"/>
        <v/>
      </c>
      <c r="OSU2" s="499" t="str">
        <f t="shared" si="410"/>
        <v/>
      </c>
      <c r="OSV2" s="499" t="str">
        <f t="shared" si="410"/>
        <v/>
      </c>
      <c r="OSW2" s="499" t="str">
        <f t="shared" si="410"/>
        <v/>
      </c>
      <c r="OSX2" s="499" t="str">
        <f t="shared" si="410"/>
        <v/>
      </c>
      <c r="OSY2" s="499" t="str">
        <f t="shared" ref="OSY2:OVJ2" si="411">IFERROR(OSY12/OSY13,
"")</f>
        <v/>
      </c>
      <c r="OSZ2" s="499" t="str">
        <f t="shared" si="411"/>
        <v/>
      </c>
      <c r="OTA2" s="499" t="str">
        <f t="shared" si="411"/>
        <v/>
      </c>
      <c r="OTB2" s="499" t="str">
        <f t="shared" si="411"/>
        <v/>
      </c>
      <c r="OTC2" s="499" t="str">
        <f t="shared" si="411"/>
        <v/>
      </c>
      <c r="OTD2" s="499" t="str">
        <f t="shared" si="411"/>
        <v/>
      </c>
      <c r="OTE2" s="499" t="str">
        <f t="shared" si="411"/>
        <v/>
      </c>
      <c r="OTF2" s="499" t="str">
        <f t="shared" si="411"/>
        <v/>
      </c>
      <c r="OTG2" s="499" t="str">
        <f t="shared" si="411"/>
        <v/>
      </c>
      <c r="OTH2" s="499" t="str">
        <f t="shared" si="411"/>
        <v/>
      </c>
      <c r="OTI2" s="499" t="str">
        <f t="shared" si="411"/>
        <v/>
      </c>
      <c r="OTJ2" s="499" t="str">
        <f t="shared" si="411"/>
        <v/>
      </c>
      <c r="OTK2" s="499" t="str">
        <f t="shared" si="411"/>
        <v/>
      </c>
      <c r="OTL2" s="499" t="str">
        <f t="shared" si="411"/>
        <v/>
      </c>
      <c r="OTM2" s="499" t="str">
        <f t="shared" si="411"/>
        <v/>
      </c>
      <c r="OTN2" s="499" t="str">
        <f t="shared" si="411"/>
        <v/>
      </c>
      <c r="OTO2" s="499" t="str">
        <f t="shared" si="411"/>
        <v/>
      </c>
      <c r="OTP2" s="499" t="str">
        <f t="shared" si="411"/>
        <v/>
      </c>
      <c r="OTQ2" s="499" t="str">
        <f t="shared" si="411"/>
        <v/>
      </c>
      <c r="OTR2" s="499" t="str">
        <f t="shared" si="411"/>
        <v/>
      </c>
      <c r="OTS2" s="499" t="str">
        <f t="shared" si="411"/>
        <v/>
      </c>
      <c r="OTT2" s="499" t="str">
        <f t="shared" si="411"/>
        <v/>
      </c>
      <c r="OTU2" s="499" t="str">
        <f t="shared" si="411"/>
        <v/>
      </c>
      <c r="OTV2" s="499" t="str">
        <f t="shared" si="411"/>
        <v/>
      </c>
      <c r="OTW2" s="499" t="str">
        <f t="shared" si="411"/>
        <v/>
      </c>
      <c r="OTX2" s="499" t="str">
        <f t="shared" si="411"/>
        <v/>
      </c>
      <c r="OTY2" s="499" t="str">
        <f t="shared" si="411"/>
        <v/>
      </c>
      <c r="OTZ2" s="499" t="str">
        <f t="shared" si="411"/>
        <v/>
      </c>
      <c r="OUA2" s="499" t="str">
        <f t="shared" si="411"/>
        <v/>
      </c>
      <c r="OUB2" s="499" t="str">
        <f t="shared" si="411"/>
        <v/>
      </c>
      <c r="OUC2" s="499" t="str">
        <f t="shared" si="411"/>
        <v/>
      </c>
      <c r="OUD2" s="499" t="str">
        <f t="shared" si="411"/>
        <v/>
      </c>
      <c r="OUE2" s="499" t="str">
        <f t="shared" si="411"/>
        <v/>
      </c>
      <c r="OUF2" s="499" t="str">
        <f t="shared" si="411"/>
        <v/>
      </c>
      <c r="OUG2" s="499" t="str">
        <f t="shared" si="411"/>
        <v/>
      </c>
      <c r="OUH2" s="499" t="str">
        <f t="shared" si="411"/>
        <v/>
      </c>
      <c r="OUI2" s="499" t="str">
        <f t="shared" si="411"/>
        <v/>
      </c>
      <c r="OUJ2" s="499" t="str">
        <f t="shared" si="411"/>
        <v/>
      </c>
      <c r="OUK2" s="499" t="str">
        <f t="shared" si="411"/>
        <v/>
      </c>
      <c r="OUL2" s="499" t="str">
        <f t="shared" si="411"/>
        <v/>
      </c>
      <c r="OUM2" s="499" t="str">
        <f t="shared" si="411"/>
        <v/>
      </c>
      <c r="OUN2" s="499" t="str">
        <f t="shared" si="411"/>
        <v/>
      </c>
      <c r="OUO2" s="499" t="str">
        <f t="shared" si="411"/>
        <v/>
      </c>
      <c r="OUP2" s="499" t="str">
        <f t="shared" si="411"/>
        <v/>
      </c>
      <c r="OUQ2" s="499" t="str">
        <f t="shared" si="411"/>
        <v/>
      </c>
      <c r="OUR2" s="499" t="str">
        <f t="shared" si="411"/>
        <v/>
      </c>
      <c r="OUS2" s="499" t="str">
        <f t="shared" si="411"/>
        <v/>
      </c>
      <c r="OUT2" s="499" t="str">
        <f t="shared" si="411"/>
        <v/>
      </c>
      <c r="OUU2" s="499" t="str">
        <f t="shared" si="411"/>
        <v/>
      </c>
      <c r="OUV2" s="499" t="str">
        <f t="shared" si="411"/>
        <v/>
      </c>
      <c r="OUW2" s="499" t="str">
        <f t="shared" si="411"/>
        <v/>
      </c>
      <c r="OUX2" s="499" t="str">
        <f t="shared" si="411"/>
        <v/>
      </c>
      <c r="OUY2" s="499" t="str">
        <f t="shared" si="411"/>
        <v/>
      </c>
      <c r="OUZ2" s="499" t="str">
        <f t="shared" si="411"/>
        <v/>
      </c>
      <c r="OVA2" s="499" t="str">
        <f t="shared" si="411"/>
        <v/>
      </c>
      <c r="OVB2" s="499" t="str">
        <f t="shared" si="411"/>
        <v/>
      </c>
      <c r="OVC2" s="499" t="str">
        <f t="shared" si="411"/>
        <v/>
      </c>
      <c r="OVD2" s="499" t="str">
        <f t="shared" si="411"/>
        <v/>
      </c>
      <c r="OVE2" s="499" t="str">
        <f t="shared" si="411"/>
        <v/>
      </c>
      <c r="OVF2" s="499" t="str">
        <f t="shared" si="411"/>
        <v/>
      </c>
      <c r="OVG2" s="499" t="str">
        <f t="shared" si="411"/>
        <v/>
      </c>
      <c r="OVH2" s="499" t="str">
        <f t="shared" si="411"/>
        <v/>
      </c>
      <c r="OVI2" s="499" t="str">
        <f t="shared" si="411"/>
        <v/>
      </c>
      <c r="OVJ2" s="499" t="str">
        <f t="shared" si="411"/>
        <v/>
      </c>
      <c r="OVK2" s="499" t="str">
        <f t="shared" ref="OVK2:OXV2" si="412">IFERROR(OVK12/OVK13,
"")</f>
        <v/>
      </c>
      <c r="OVL2" s="499" t="str">
        <f t="shared" si="412"/>
        <v/>
      </c>
      <c r="OVM2" s="499" t="str">
        <f t="shared" si="412"/>
        <v/>
      </c>
      <c r="OVN2" s="499" t="str">
        <f t="shared" si="412"/>
        <v/>
      </c>
      <c r="OVO2" s="499" t="str">
        <f t="shared" si="412"/>
        <v/>
      </c>
      <c r="OVP2" s="499" t="str">
        <f t="shared" si="412"/>
        <v/>
      </c>
      <c r="OVQ2" s="499" t="str">
        <f t="shared" si="412"/>
        <v/>
      </c>
      <c r="OVR2" s="499" t="str">
        <f t="shared" si="412"/>
        <v/>
      </c>
      <c r="OVS2" s="499" t="str">
        <f t="shared" si="412"/>
        <v/>
      </c>
      <c r="OVT2" s="499" t="str">
        <f t="shared" si="412"/>
        <v/>
      </c>
      <c r="OVU2" s="499" t="str">
        <f t="shared" si="412"/>
        <v/>
      </c>
      <c r="OVV2" s="499" t="str">
        <f t="shared" si="412"/>
        <v/>
      </c>
      <c r="OVW2" s="499" t="str">
        <f t="shared" si="412"/>
        <v/>
      </c>
      <c r="OVX2" s="499" t="str">
        <f t="shared" si="412"/>
        <v/>
      </c>
      <c r="OVY2" s="499" t="str">
        <f t="shared" si="412"/>
        <v/>
      </c>
      <c r="OVZ2" s="499" t="str">
        <f t="shared" si="412"/>
        <v/>
      </c>
      <c r="OWA2" s="499" t="str">
        <f t="shared" si="412"/>
        <v/>
      </c>
      <c r="OWB2" s="499" t="str">
        <f t="shared" si="412"/>
        <v/>
      </c>
      <c r="OWC2" s="499" t="str">
        <f t="shared" si="412"/>
        <v/>
      </c>
      <c r="OWD2" s="499" t="str">
        <f t="shared" si="412"/>
        <v/>
      </c>
      <c r="OWE2" s="499" t="str">
        <f t="shared" si="412"/>
        <v/>
      </c>
      <c r="OWF2" s="499" t="str">
        <f t="shared" si="412"/>
        <v/>
      </c>
      <c r="OWG2" s="499" t="str">
        <f t="shared" si="412"/>
        <v/>
      </c>
      <c r="OWH2" s="499" t="str">
        <f t="shared" si="412"/>
        <v/>
      </c>
      <c r="OWI2" s="499" t="str">
        <f t="shared" si="412"/>
        <v/>
      </c>
      <c r="OWJ2" s="499" t="str">
        <f t="shared" si="412"/>
        <v/>
      </c>
      <c r="OWK2" s="499" t="str">
        <f t="shared" si="412"/>
        <v/>
      </c>
      <c r="OWL2" s="499" t="str">
        <f t="shared" si="412"/>
        <v/>
      </c>
      <c r="OWM2" s="499" t="str">
        <f t="shared" si="412"/>
        <v/>
      </c>
      <c r="OWN2" s="499" t="str">
        <f t="shared" si="412"/>
        <v/>
      </c>
      <c r="OWO2" s="499" t="str">
        <f t="shared" si="412"/>
        <v/>
      </c>
      <c r="OWP2" s="499" t="str">
        <f t="shared" si="412"/>
        <v/>
      </c>
      <c r="OWQ2" s="499" t="str">
        <f t="shared" si="412"/>
        <v/>
      </c>
      <c r="OWR2" s="499" t="str">
        <f t="shared" si="412"/>
        <v/>
      </c>
      <c r="OWS2" s="499" t="str">
        <f t="shared" si="412"/>
        <v/>
      </c>
      <c r="OWT2" s="499" t="str">
        <f t="shared" si="412"/>
        <v/>
      </c>
      <c r="OWU2" s="499" t="str">
        <f t="shared" si="412"/>
        <v/>
      </c>
      <c r="OWV2" s="499" t="str">
        <f t="shared" si="412"/>
        <v/>
      </c>
      <c r="OWW2" s="499" t="str">
        <f t="shared" si="412"/>
        <v/>
      </c>
      <c r="OWX2" s="499" t="str">
        <f t="shared" si="412"/>
        <v/>
      </c>
      <c r="OWY2" s="499" t="str">
        <f t="shared" si="412"/>
        <v/>
      </c>
      <c r="OWZ2" s="499" t="str">
        <f t="shared" si="412"/>
        <v/>
      </c>
      <c r="OXA2" s="499" t="str">
        <f t="shared" si="412"/>
        <v/>
      </c>
      <c r="OXB2" s="499" t="str">
        <f t="shared" si="412"/>
        <v/>
      </c>
      <c r="OXC2" s="499" t="str">
        <f t="shared" si="412"/>
        <v/>
      </c>
      <c r="OXD2" s="499" t="str">
        <f t="shared" si="412"/>
        <v/>
      </c>
      <c r="OXE2" s="499" t="str">
        <f t="shared" si="412"/>
        <v/>
      </c>
      <c r="OXF2" s="499" t="str">
        <f t="shared" si="412"/>
        <v/>
      </c>
      <c r="OXG2" s="499" t="str">
        <f t="shared" si="412"/>
        <v/>
      </c>
      <c r="OXH2" s="499" t="str">
        <f t="shared" si="412"/>
        <v/>
      </c>
      <c r="OXI2" s="499" t="str">
        <f t="shared" si="412"/>
        <v/>
      </c>
      <c r="OXJ2" s="499" t="str">
        <f t="shared" si="412"/>
        <v/>
      </c>
      <c r="OXK2" s="499" t="str">
        <f t="shared" si="412"/>
        <v/>
      </c>
      <c r="OXL2" s="499" t="str">
        <f t="shared" si="412"/>
        <v/>
      </c>
      <c r="OXM2" s="499" t="str">
        <f t="shared" si="412"/>
        <v/>
      </c>
      <c r="OXN2" s="499" t="str">
        <f t="shared" si="412"/>
        <v/>
      </c>
      <c r="OXO2" s="499" t="str">
        <f t="shared" si="412"/>
        <v/>
      </c>
      <c r="OXP2" s="499" t="str">
        <f t="shared" si="412"/>
        <v/>
      </c>
      <c r="OXQ2" s="499" t="str">
        <f t="shared" si="412"/>
        <v/>
      </c>
      <c r="OXR2" s="499" t="str">
        <f t="shared" si="412"/>
        <v/>
      </c>
      <c r="OXS2" s="499" t="str">
        <f t="shared" si="412"/>
        <v/>
      </c>
      <c r="OXT2" s="499" t="str">
        <f t="shared" si="412"/>
        <v/>
      </c>
      <c r="OXU2" s="499" t="str">
        <f t="shared" si="412"/>
        <v/>
      </c>
      <c r="OXV2" s="499" t="str">
        <f t="shared" si="412"/>
        <v/>
      </c>
      <c r="OXW2" s="499" t="str">
        <f t="shared" ref="OXW2:PAH2" si="413">IFERROR(OXW12/OXW13,
"")</f>
        <v/>
      </c>
      <c r="OXX2" s="499" t="str">
        <f t="shared" si="413"/>
        <v/>
      </c>
      <c r="OXY2" s="499" t="str">
        <f t="shared" si="413"/>
        <v/>
      </c>
      <c r="OXZ2" s="499" t="str">
        <f t="shared" si="413"/>
        <v/>
      </c>
      <c r="OYA2" s="499" t="str">
        <f t="shared" si="413"/>
        <v/>
      </c>
      <c r="OYB2" s="499" t="str">
        <f t="shared" si="413"/>
        <v/>
      </c>
      <c r="OYC2" s="499" t="str">
        <f t="shared" si="413"/>
        <v/>
      </c>
      <c r="OYD2" s="499" t="str">
        <f t="shared" si="413"/>
        <v/>
      </c>
      <c r="OYE2" s="499" t="str">
        <f t="shared" si="413"/>
        <v/>
      </c>
      <c r="OYF2" s="499" t="str">
        <f t="shared" si="413"/>
        <v/>
      </c>
      <c r="OYG2" s="499" t="str">
        <f t="shared" si="413"/>
        <v/>
      </c>
      <c r="OYH2" s="499" t="str">
        <f t="shared" si="413"/>
        <v/>
      </c>
      <c r="OYI2" s="499" t="str">
        <f t="shared" si="413"/>
        <v/>
      </c>
      <c r="OYJ2" s="499" t="str">
        <f t="shared" si="413"/>
        <v/>
      </c>
      <c r="OYK2" s="499" t="str">
        <f t="shared" si="413"/>
        <v/>
      </c>
      <c r="OYL2" s="499" t="str">
        <f t="shared" si="413"/>
        <v/>
      </c>
      <c r="OYM2" s="499" t="str">
        <f t="shared" si="413"/>
        <v/>
      </c>
      <c r="OYN2" s="499" t="str">
        <f t="shared" si="413"/>
        <v/>
      </c>
      <c r="OYO2" s="499" t="str">
        <f t="shared" si="413"/>
        <v/>
      </c>
      <c r="OYP2" s="499" t="str">
        <f t="shared" si="413"/>
        <v/>
      </c>
      <c r="OYQ2" s="499" t="str">
        <f t="shared" si="413"/>
        <v/>
      </c>
      <c r="OYR2" s="499" t="str">
        <f t="shared" si="413"/>
        <v/>
      </c>
      <c r="OYS2" s="499" t="str">
        <f t="shared" si="413"/>
        <v/>
      </c>
      <c r="OYT2" s="499" t="str">
        <f t="shared" si="413"/>
        <v/>
      </c>
      <c r="OYU2" s="499" t="str">
        <f t="shared" si="413"/>
        <v/>
      </c>
      <c r="OYV2" s="499" t="str">
        <f t="shared" si="413"/>
        <v/>
      </c>
      <c r="OYW2" s="499" t="str">
        <f t="shared" si="413"/>
        <v/>
      </c>
      <c r="OYX2" s="499" t="str">
        <f t="shared" si="413"/>
        <v/>
      </c>
      <c r="OYY2" s="499" t="str">
        <f t="shared" si="413"/>
        <v/>
      </c>
      <c r="OYZ2" s="499" t="str">
        <f t="shared" si="413"/>
        <v/>
      </c>
      <c r="OZA2" s="499" t="str">
        <f t="shared" si="413"/>
        <v/>
      </c>
      <c r="OZB2" s="499" t="str">
        <f t="shared" si="413"/>
        <v/>
      </c>
      <c r="OZC2" s="499" t="str">
        <f t="shared" si="413"/>
        <v/>
      </c>
      <c r="OZD2" s="499" t="str">
        <f t="shared" si="413"/>
        <v/>
      </c>
      <c r="OZE2" s="499" t="str">
        <f t="shared" si="413"/>
        <v/>
      </c>
      <c r="OZF2" s="499" t="str">
        <f t="shared" si="413"/>
        <v/>
      </c>
      <c r="OZG2" s="499" t="str">
        <f t="shared" si="413"/>
        <v/>
      </c>
      <c r="OZH2" s="499" t="str">
        <f t="shared" si="413"/>
        <v/>
      </c>
      <c r="OZI2" s="499" t="str">
        <f t="shared" si="413"/>
        <v/>
      </c>
      <c r="OZJ2" s="499" t="str">
        <f t="shared" si="413"/>
        <v/>
      </c>
      <c r="OZK2" s="499" t="str">
        <f t="shared" si="413"/>
        <v/>
      </c>
      <c r="OZL2" s="499" t="str">
        <f t="shared" si="413"/>
        <v/>
      </c>
      <c r="OZM2" s="499" t="str">
        <f t="shared" si="413"/>
        <v/>
      </c>
      <c r="OZN2" s="499" t="str">
        <f t="shared" si="413"/>
        <v/>
      </c>
      <c r="OZO2" s="499" t="str">
        <f t="shared" si="413"/>
        <v/>
      </c>
      <c r="OZP2" s="499" t="str">
        <f t="shared" si="413"/>
        <v/>
      </c>
      <c r="OZQ2" s="499" t="str">
        <f t="shared" si="413"/>
        <v/>
      </c>
      <c r="OZR2" s="499" t="str">
        <f t="shared" si="413"/>
        <v/>
      </c>
      <c r="OZS2" s="499" t="str">
        <f t="shared" si="413"/>
        <v/>
      </c>
      <c r="OZT2" s="499" t="str">
        <f t="shared" si="413"/>
        <v/>
      </c>
      <c r="OZU2" s="499" t="str">
        <f t="shared" si="413"/>
        <v/>
      </c>
      <c r="OZV2" s="499" t="str">
        <f t="shared" si="413"/>
        <v/>
      </c>
      <c r="OZW2" s="499" t="str">
        <f t="shared" si="413"/>
        <v/>
      </c>
      <c r="OZX2" s="499" t="str">
        <f t="shared" si="413"/>
        <v/>
      </c>
      <c r="OZY2" s="499" t="str">
        <f t="shared" si="413"/>
        <v/>
      </c>
      <c r="OZZ2" s="499" t="str">
        <f t="shared" si="413"/>
        <v/>
      </c>
      <c r="PAA2" s="499" t="str">
        <f t="shared" si="413"/>
        <v/>
      </c>
      <c r="PAB2" s="499" t="str">
        <f t="shared" si="413"/>
        <v/>
      </c>
      <c r="PAC2" s="499" t="str">
        <f t="shared" si="413"/>
        <v/>
      </c>
      <c r="PAD2" s="499" t="str">
        <f t="shared" si="413"/>
        <v/>
      </c>
      <c r="PAE2" s="499" t="str">
        <f t="shared" si="413"/>
        <v/>
      </c>
      <c r="PAF2" s="499" t="str">
        <f t="shared" si="413"/>
        <v/>
      </c>
      <c r="PAG2" s="499" t="str">
        <f t="shared" si="413"/>
        <v/>
      </c>
      <c r="PAH2" s="499" t="str">
        <f t="shared" si="413"/>
        <v/>
      </c>
      <c r="PAI2" s="499" t="str">
        <f t="shared" ref="PAI2:PCT2" si="414">IFERROR(PAI12/PAI13,
"")</f>
        <v/>
      </c>
      <c r="PAJ2" s="499" t="str">
        <f t="shared" si="414"/>
        <v/>
      </c>
      <c r="PAK2" s="499" t="str">
        <f t="shared" si="414"/>
        <v/>
      </c>
      <c r="PAL2" s="499" t="str">
        <f t="shared" si="414"/>
        <v/>
      </c>
      <c r="PAM2" s="499" t="str">
        <f t="shared" si="414"/>
        <v/>
      </c>
      <c r="PAN2" s="499" t="str">
        <f t="shared" si="414"/>
        <v/>
      </c>
      <c r="PAO2" s="499" t="str">
        <f t="shared" si="414"/>
        <v/>
      </c>
      <c r="PAP2" s="499" t="str">
        <f t="shared" si="414"/>
        <v/>
      </c>
      <c r="PAQ2" s="499" t="str">
        <f t="shared" si="414"/>
        <v/>
      </c>
      <c r="PAR2" s="499" t="str">
        <f t="shared" si="414"/>
        <v/>
      </c>
      <c r="PAS2" s="499" t="str">
        <f t="shared" si="414"/>
        <v/>
      </c>
      <c r="PAT2" s="499" t="str">
        <f t="shared" si="414"/>
        <v/>
      </c>
      <c r="PAU2" s="499" t="str">
        <f t="shared" si="414"/>
        <v/>
      </c>
      <c r="PAV2" s="499" t="str">
        <f t="shared" si="414"/>
        <v/>
      </c>
      <c r="PAW2" s="499" t="str">
        <f t="shared" si="414"/>
        <v/>
      </c>
      <c r="PAX2" s="499" t="str">
        <f t="shared" si="414"/>
        <v/>
      </c>
      <c r="PAY2" s="499" t="str">
        <f t="shared" si="414"/>
        <v/>
      </c>
      <c r="PAZ2" s="499" t="str">
        <f t="shared" si="414"/>
        <v/>
      </c>
      <c r="PBA2" s="499" t="str">
        <f t="shared" si="414"/>
        <v/>
      </c>
      <c r="PBB2" s="499" t="str">
        <f t="shared" si="414"/>
        <v/>
      </c>
      <c r="PBC2" s="499" t="str">
        <f t="shared" si="414"/>
        <v/>
      </c>
      <c r="PBD2" s="499" t="str">
        <f t="shared" si="414"/>
        <v/>
      </c>
      <c r="PBE2" s="499" t="str">
        <f t="shared" si="414"/>
        <v/>
      </c>
      <c r="PBF2" s="499" t="str">
        <f t="shared" si="414"/>
        <v/>
      </c>
      <c r="PBG2" s="499" t="str">
        <f t="shared" si="414"/>
        <v/>
      </c>
      <c r="PBH2" s="499" t="str">
        <f t="shared" si="414"/>
        <v/>
      </c>
      <c r="PBI2" s="499" t="str">
        <f t="shared" si="414"/>
        <v/>
      </c>
      <c r="PBJ2" s="499" t="str">
        <f t="shared" si="414"/>
        <v/>
      </c>
      <c r="PBK2" s="499" t="str">
        <f t="shared" si="414"/>
        <v/>
      </c>
      <c r="PBL2" s="499" t="str">
        <f t="shared" si="414"/>
        <v/>
      </c>
      <c r="PBM2" s="499" t="str">
        <f t="shared" si="414"/>
        <v/>
      </c>
      <c r="PBN2" s="499" t="str">
        <f t="shared" si="414"/>
        <v/>
      </c>
      <c r="PBO2" s="499" t="str">
        <f t="shared" si="414"/>
        <v/>
      </c>
      <c r="PBP2" s="499" t="str">
        <f t="shared" si="414"/>
        <v/>
      </c>
      <c r="PBQ2" s="499" t="str">
        <f t="shared" si="414"/>
        <v/>
      </c>
      <c r="PBR2" s="499" t="str">
        <f t="shared" si="414"/>
        <v/>
      </c>
      <c r="PBS2" s="499" t="str">
        <f t="shared" si="414"/>
        <v/>
      </c>
      <c r="PBT2" s="499" t="str">
        <f t="shared" si="414"/>
        <v/>
      </c>
      <c r="PBU2" s="499" t="str">
        <f t="shared" si="414"/>
        <v/>
      </c>
      <c r="PBV2" s="499" t="str">
        <f t="shared" si="414"/>
        <v/>
      </c>
      <c r="PBW2" s="499" t="str">
        <f t="shared" si="414"/>
        <v/>
      </c>
      <c r="PBX2" s="499" t="str">
        <f t="shared" si="414"/>
        <v/>
      </c>
      <c r="PBY2" s="499" t="str">
        <f t="shared" si="414"/>
        <v/>
      </c>
      <c r="PBZ2" s="499" t="str">
        <f t="shared" si="414"/>
        <v/>
      </c>
      <c r="PCA2" s="499" t="str">
        <f t="shared" si="414"/>
        <v/>
      </c>
      <c r="PCB2" s="499" t="str">
        <f t="shared" si="414"/>
        <v/>
      </c>
      <c r="PCC2" s="499" t="str">
        <f t="shared" si="414"/>
        <v/>
      </c>
      <c r="PCD2" s="499" t="str">
        <f t="shared" si="414"/>
        <v/>
      </c>
      <c r="PCE2" s="499" t="str">
        <f t="shared" si="414"/>
        <v/>
      </c>
      <c r="PCF2" s="499" t="str">
        <f t="shared" si="414"/>
        <v/>
      </c>
      <c r="PCG2" s="499" t="str">
        <f t="shared" si="414"/>
        <v/>
      </c>
      <c r="PCH2" s="499" t="str">
        <f t="shared" si="414"/>
        <v/>
      </c>
      <c r="PCI2" s="499" t="str">
        <f t="shared" si="414"/>
        <v/>
      </c>
      <c r="PCJ2" s="499" t="str">
        <f t="shared" si="414"/>
        <v/>
      </c>
      <c r="PCK2" s="499" t="str">
        <f t="shared" si="414"/>
        <v/>
      </c>
      <c r="PCL2" s="499" t="str">
        <f t="shared" si="414"/>
        <v/>
      </c>
      <c r="PCM2" s="499" t="str">
        <f t="shared" si="414"/>
        <v/>
      </c>
      <c r="PCN2" s="499" t="str">
        <f t="shared" si="414"/>
        <v/>
      </c>
      <c r="PCO2" s="499" t="str">
        <f t="shared" si="414"/>
        <v/>
      </c>
      <c r="PCP2" s="499" t="str">
        <f t="shared" si="414"/>
        <v/>
      </c>
      <c r="PCQ2" s="499" t="str">
        <f t="shared" si="414"/>
        <v/>
      </c>
      <c r="PCR2" s="499" t="str">
        <f t="shared" si="414"/>
        <v/>
      </c>
      <c r="PCS2" s="499" t="str">
        <f t="shared" si="414"/>
        <v/>
      </c>
      <c r="PCT2" s="499" t="str">
        <f t="shared" si="414"/>
        <v/>
      </c>
      <c r="PCU2" s="499" t="str">
        <f t="shared" ref="PCU2:PFF2" si="415">IFERROR(PCU12/PCU13,
"")</f>
        <v/>
      </c>
      <c r="PCV2" s="499" t="str">
        <f t="shared" si="415"/>
        <v/>
      </c>
      <c r="PCW2" s="499" t="str">
        <f t="shared" si="415"/>
        <v/>
      </c>
      <c r="PCX2" s="499" t="str">
        <f t="shared" si="415"/>
        <v/>
      </c>
      <c r="PCY2" s="499" t="str">
        <f t="shared" si="415"/>
        <v/>
      </c>
      <c r="PCZ2" s="499" t="str">
        <f t="shared" si="415"/>
        <v/>
      </c>
      <c r="PDA2" s="499" t="str">
        <f t="shared" si="415"/>
        <v/>
      </c>
      <c r="PDB2" s="499" t="str">
        <f t="shared" si="415"/>
        <v/>
      </c>
      <c r="PDC2" s="499" t="str">
        <f t="shared" si="415"/>
        <v/>
      </c>
      <c r="PDD2" s="499" t="str">
        <f t="shared" si="415"/>
        <v/>
      </c>
      <c r="PDE2" s="499" t="str">
        <f t="shared" si="415"/>
        <v/>
      </c>
      <c r="PDF2" s="499" t="str">
        <f t="shared" si="415"/>
        <v/>
      </c>
      <c r="PDG2" s="499" t="str">
        <f t="shared" si="415"/>
        <v/>
      </c>
      <c r="PDH2" s="499" t="str">
        <f t="shared" si="415"/>
        <v/>
      </c>
      <c r="PDI2" s="499" t="str">
        <f t="shared" si="415"/>
        <v/>
      </c>
      <c r="PDJ2" s="499" t="str">
        <f t="shared" si="415"/>
        <v/>
      </c>
      <c r="PDK2" s="499" t="str">
        <f t="shared" si="415"/>
        <v/>
      </c>
      <c r="PDL2" s="499" t="str">
        <f t="shared" si="415"/>
        <v/>
      </c>
      <c r="PDM2" s="499" t="str">
        <f t="shared" si="415"/>
        <v/>
      </c>
      <c r="PDN2" s="499" t="str">
        <f t="shared" si="415"/>
        <v/>
      </c>
      <c r="PDO2" s="499" t="str">
        <f t="shared" si="415"/>
        <v/>
      </c>
      <c r="PDP2" s="499" t="str">
        <f t="shared" si="415"/>
        <v/>
      </c>
      <c r="PDQ2" s="499" t="str">
        <f t="shared" si="415"/>
        <v/>
      </c>
      <c r="PDR2" s="499" t="str">
        <f t="shared" si="415"/>
        <v/>
      </c>
      <c r="PDS2" s="499" t="str">
        <f t="shared" si="415"/>
        <v/>
      </c>
      <c r="PDT2" s="499" t="str">
        <f t="shared" si="415"/>
        <v/>
      </c>
      <c r="PDU2" s="499" t="str">
        <f t="shared" si="415"/>
        <v/>
      </c>
      <c r="PDV2" s="499" t="str">
        <f t="shared" si="415"/>
        <v/>
      </c>
      <c r="PDW2" s="499" t="str">
        <f t="shared" si="415"/>
        <v/>
      </c>
      <c r="PDX2" s="499" t="str">
        <f t="shared" si="415"/>
        <v/>
      </c>
      <c r="PDY2" s="499" t="str">
        <f t="shared" si="415"/>
        <v/>
      </c>
      <c r="PDZ2" s="499" t="str">
        <f t="shared" si="415"/>
        <v/>
      </c>
      <c r="PEA2" s="499" t="str">
        <f t="shared" si="415"/>
        <v/>
      </c>
      <c r="PEB2" s="499" t="str">
        <f t="shared" si="415"/>
        <v/>
      </c>
      <c r="PEC2" s="499" t="str">
        <f t="shared" si="415"/>
        <v/>
      </c>
      <c r="PED2" s="499" t="str">
        <f t="shared" si="415"/>
        <v/>
      </c>
      <c r="PEE2" s="499" t="str">
        <f t="shared" si="415"/>
        <v/>
      </c>
      <c r="PEF2" s="499" t="str">
        <f t="shared" si="415"/>
        <v/>
      </c>
      <c r="PEG2" s="499" t="str">
        <f t="shared" si="415"/>
        <v/>
      </c>
      <c r="PEH2" s="499" t="str">
        <f t="shared" si="415"/>
        <v/>
      </c>
      <c r="PEI2" s="499" t="str">
        <f t="shared" si="415"/>
        <v/>
      </c>
      <c r="PEJ2" s="499" t="str">
        <f t="shared" si="415"/>
        <v/>
      </c>
      <c r="PEK2" s="499" t="str">
        <f t="shared" si="415"/>
        <v/>
      </c>
      <c r="PEL2" s="499" t="str">
        <f t="shared" si="415"/>
        <v/>
      </c>
      <c r="PEM2" s="499" t="str">
        <f t="shared" si="415"/>
        <v/>
      </c>
      <c r="PEN2" s="499" t="str">
        <f t="shared" si="415"/>
        <v/>
      </c>
      <c r="PEO2" s="499" t="str">
        <f t="shared" si="415"/>
        <v/>
      </c>
      <c r="PEP2" s="499" t="str">
        <f t="shared" si="415"/>
        <v/>
      </c>
      <c r="PEQ2" s="499" t="str">
        <f t="shared" si="415"/>
        <v/>
      </c>
      <c r="PER2" s="499" t="str">
        <f t="shared" si="415"/>
        <v/>
      </c>
      <c r="PES2" s="499" t="str">
        <f t="shared" si="415"/>
        <v/>
      </c>
      <c r="PET2" s="499" t="str">
        <f t="shared" si="415"/>
        <v/>
      </c>
      <c r="PEU2" s="499" t="str">
        <f t="shared" si="415"/>
        <v/>
      </c>
      <c r="PEV2" s="499" t="str">
        <f t="shared" si="415"/>
        <v/>
      </c>
      <c r="PEW2" s="499" t="str">
        <f t="shared" si="415"/>
        <v/>
      </c>
      <c r="PEX2" s="499" t="str">
        <f t="shared" si="415"/>
        <v/>
      </c>
      <c r="PEY2" s="499" t="str">
        <f t="shared" si="415"/>
        <v/>
      </c>
      <c r="PEZ2" s="499" t="str">
        <f t="shared" si="415"/>
        <v/>
      </c>
      <c r="PFA2" s="499" t="str">
        <f t="shared" si="415"/>
        <v/>
      </c>
      <c r="PFB2" s="499" t="str">
        <f t="shared" si="415"/>
        <v/>
      </c>
      <c r="PFC2" s="499" t="str">
        <f t="shared" si="415"/>
        <v/>
      </c>
      <c r="PFD2" s="499" t="str">
        <f t="shared" si="415"/>
        <v/>
      </c>
      <c r="PFE2" s="499" t="str">
        <f t="shared" si="415"/>
        <v/>
      </c>
      <c r="PFF2" s="499" t="str">
        <f t="shared" si="415"/>
        <v/>
      </c>
      <c r="PFG2" s="499" t="str">
        <f t="shared" ref="PFG2:PHR2" si="416">IFERROR(PFG12/PFG13,
"")</f>
        <v/>
      </c>
      <c r="PFH2" s="499" t="str">
        <f t="shared" si="416"/>
        <v/>
      </c>
      <c r="PFI2" s="499" t="str">
        <f t="shared" si="416"/>
        <v/>
      </c>
      <c r="PFJ2" s="499" t="str">
        <f t="shared" si="416"/>
        <v/>
      </c>
      <c r="PFK2" s="499" t="str">
        <f t="shared" si="416"/>
        <v/>
      </c>
      <c r="PFL2" s="499" t="str">
        <f t="shared" si="416"/>
        <v/>
      </c>
      <c r="PFM2" s="499" t="str">
        <f t="shared" si="416"/>
        <v/>
      </c>
      <c r="PFN2" s="499" t="str">
        <f t="shared" si="416"/>
        <v/>
      </c>
      <c r="PFO2" s="499" t="str">
        <f t="shared" si="416"/>
        <v/>
      </c>
      <c r="PFP2" s="499" t="str">
        <f t="shared" si="416"/>
        <v/>
      </c>
      <c r="PFQ2" s="499" t="str">
        <f t="shared" si="416"/>
        <v/>
      </c>
      <c r="PFR2" s="499" t="str">
        <f t="shared" si="416"/>
        <v/>
      </c>
      <c r="PFS2" s="499" t="str">
        <f t="shared" si="416"/>
        <v/>
      </c>
      <c r="PFT2" s="499" t="str">
        <f t="shared" si="416"/>
        <v/>
      </c>
      <c r="PFU2" s="499" t="str">
        <f t="shared" si="416"/>
        <v/>
      </c>
      <c r="PFV2" s="499" t="str">
        <f t="shared" si="416"/>
        <v/>
      </c>
      <c r="PFW2" s="499" t="str">
        <f t="shared" si="416"/>
        <v/>
      </c>
      <c r="PFX2" s="499" t="str">
        <f t="shared" si="416"/>
        <v/>
      </c>
      <c r="PFY2" s="499" t="str">
        <f t="shared" si="416"/>
        <v/>
      </c>
      <c r="PFZ2" s="499" t="str">
        <f t="shared" si="416"/>
        <v/>
      </c>
      <c r="PGA2" s="499" t="str">
        <f t="shared" si="416"/>
        <v/>
      </c>
      <c r="PGB2" s="499" t="str">
        <f t="shared" si="416"/>
        <v/>
      </c>
      <c r="PGC2" s="499" t="str">
        <f t="shared" si="416"/>
        <v/>
      </c>
      <c r="PGD2" s="499" t="str">
        <f t="shared" si="416"/>
        <v/>
      </c>
      <c r="PGE2" s="499" t="str">
        <f t="shared" si="416"/>
        <v/>
      </c>
      <c r="PGF2" s="499" t="str">
        <f t="shared" si="416"/>
        <v/>
      </c>
      <c r="PGG2" s="499" t="str">
        <f t="shared" si="416"/>
        <v/>
      </c>
      <c r="PGH2" s="499" t="str">
        <f t="shared" si="416"/>
        <v/>
      </c>
      <c r="PGI2" s="499" t="str">
        <f t="shared" si="416"/>
        <v/>
      </c>
      <c r="PGJ2" s="499" t="str">
        <f t="shared" si="416"/>
        <v/>
      </c>
      <c r="PGK2" s="499" t="str">
        <f t="shared" si="416"/>
        <v/>
      </c>
      <c r="PGL2" s="499" t="str">
        <f t="shared" si="416"/>
        <v/>
      </c>
      <c r="PGM2" s="499" t="str">
        <f t="shared" si="416"/>
        <v/>
      </c>
      <c r="PGN2" s="499" t="str">
        <f t="shared" si="416"/>
        <v/>
      </c>
      <c r="PGO2" s="499" t="str">
        <f t="shared" si="416"/>
        <v/>
      </c>
      <c r="PGP2" s="499" t="str">
        <f t="shared" si="416"/>
        <v/>
      </c>
      <c r="PGQ2" s="499" t="str">
        <f t="shared" si="416"/>
        <v/>
      </c>
      <c r="PGR2" s="499" t="str">
        <f t="shared" si="416"/>
        <v/>
      </c>
      <c r="PGS2" s="499" t="str">
        <f t="shared" si="416"/>
        <v/>
      </c>
      <c r="PGT2" s="499" t="str">
        <f t="shared" si="416"/>
        <v/>
      </c>
      <c r="PGU2" s="499" t="str">
        <f t="shared" si="416"/>
        <v/>
      </c>
      <c r="PGV2" s="499" t="str">
        <f t="shared" si="416"/>
        <v/>
      </c>
      <c r="PGW2" s="499" t="str">
        <f t="shared" si="416"/>
        <v/>
      </c>
      <c r="PGX2" s="499" t="str">
        <f t="shared" si="416"/>
        <v/>
      </c>
      <c r="PGY2" s="499" t="str">
        <f t="shared" si="416"/>
        <v/>
      </c>
      <c r="PGZ2" s="499" t="str">
        <f t="shared" si="416"/>
        <v/>
      </c>
      <c r="PHA2" s="499" t="str">
        <f t="shared" si="416"/>
        <v/>
      </c>
      <c r="PHB2" s="499" t="str">
        <f t="shared" si="416"/>
        <v/>
      </c>
      <c r="PHC2" s="499" t="str">
        <f t="shared" si="416"/>
        <v/>
      </c>
      <c r="PHD2" s="499" t="str">
        <f t="shared" si="416"/>
        <v/>
      </c>
      <c r="PHE2" s="499" t="str">
        <f t="shared" si="416"/>
        <v/>
      </c>
      <c r="PHF2" s="499" t="str">
        <f t="shared" si="416"/>
        <v/>
      </c>
      <c r="PHG2" s="499" t="str">
        <f t="shared" si="416"/>
        <v/>
      </c>
      <c r="PHH2" s="499" t="str">
        <f t="shared" si="416"/>
        <v/>
      </c>
      <c r="PHI2" s="499" t="str">
        <f t="shared" si="416"/>
        <v/>
      </c>
      <c r="PHJ2" s="499" t="str">
        <f t="shared" si="416"/>
        <v/>
      </c>
      <c r="PHK2" s="499" t="str">
        <f t="shared" si="416"/>
        <v/>
      </c>
      <c r="PHL2" s="499" t="str">
        <f t="shared" si="416"/>
        <v/>
      </c>
      <c r="PHM2" s="499" t="str">
        <f t="shared" si="416"/>
        <v/>
      </c>
      <c r="PHN2" s="499" t="str">
        <f t="shared" si="416"/>
        <v/>
      </c>
      <c r="PHO2" s="499" t="str">
        <f t="shared" si="416"/>
        <v/>
      </c>
      <c r="PHP2" s="499" t="str">
        <f t="shared" si="416"/>
        <v/>
      </c>
      <c r="PHQ2" s="499" t="str">
        <f t="shared" si="416"/>
        <v/>
      </c>
      <c r="PHR2" s="499" t="str">
        <f t="shared" si="416"/>
        <v/>
      </c>
      <c r="PHS2" s="499" t="str">
        <f t="shared" ref="PHS2:PKD2" si="417">IFERROR(PHS12/PHS13,
"")</f>
        <v/>
      </c>
      <c r="PHT2" s="499" t="str">
        <f t="shared" si="417"/>
        <v/>
      </c>
      <c r="PHU2" s="499" t="str">
        <f t="shared" si="417"/>
        <v/>
      </c>
      <c r="PHV2" s="499" t="str">
        <f t="shared" si="417"/>
        <v/>
      </c>
      <c r="PHW2" s="499" t="str">
        <f t="shared" si="417"/>
        <v/>
      </c>
      <c r="PHX2" s="499" t="str">
        <f t="shared" si="417"/>
        <v/>
      </c>
      <c r="PHY2" s="499" t="str">
        <f t="shared" si="417"/>
        <v/>
      </c>
      <c r="PHZ2" s="499" t="str">
        <f t="shared" si="417"/>
        <v/>
      </c>
      <c r="PIA2" s="499" t="str">
        <f t="shared" si="417"/>
        <v/>
      </c>
      <c r="PIB2" s="499" t="str">
        <f t="shared" si="417"/>
        <v/>
      </c>
      <c r="PIC2" s="499" t="str">
        <f t="shared" si="417"/>
        <v/>
      </c>
      <c r="PID2" s="499" t="str">
        <f t="shared" si="417"/>
        <v/>
      </c>
      <c r="PIE2" s="499" t="str">
        <f t="shared" si="417"/>
        <v/>
      </c>
      <c r="PIF2" s="499" t="str">
        <f t="shared" si="417"/>
        <v/>
      </c>
      <c r="PIG2" s="499" t="str">
        <f t="shared" si="417"/>
        <v/>
      </c>
      <c r="PIH2" s="499" t="str">
        <f t="shared" si="417"/>
        <v/>
      </c>
      <c r="PII2" s="499" t="str">
        <f t="shared" si="417"/>
        <v/>
      </c>
      <c r="PIJ2" s="499" t="str">
        <f t="shared" si="417"/>
        <v/>
      </c>
      <c r="PIK2" s="499" t="str">
        <f t="shared" si="417"/>
        <v/>
      </c>
      <c r="PIL2" s="499" t="str">
        <f t="shared" si="417"/>
        <v/>
      </c>
      <c r="PIM2" s="499" t="str">
        <f t="shared" si="417"/>
        <v/>
      </c>
      <c r="PIN2" s="499" t="str">
        <f t="shared" si="417"/>
        <v/>
      </c>
      <c r="PIO2" s="499" t="str">
        <f t="shared" si="417"/>
        <v/>
      </c>
      <c r="PIP2" s="499" t="str">
        <f t="shared" si="417"/>
        <v/>
      </c>
      <c r="PIQ2" s="499" t="str">
        <f t="shared" si="417"/>
        <v/>
      </c>
      <c r="PIR2" s="499" t="str">
        <f t="shared" si="417"/>
        <v/>
      </c>
      <c r="PIS2" s="499" t="str">
        <f t="shared" si="417"/>
        <v/>
      </c>
      <c r="PIT2" s="499" t="str">
        <f t="shared" si="417"/>
        <v/>
      </c>
      <c r="PIU2" s="499" t="str">
        <f t="shared" si="417"/>
        <v/>
      </c>
      <c r="PIV2" s="499" t="str">
        <f t="shared" si="417"/>
        <v/>
      </c>
      <c r="PIW2" s="499" t="str">
        <f t="shared" si="417"/>
        <v/>
      </c>
      <c r="PIX2" s="499" t="str">
        <f t="shared" si="417"/>
        <v/>
      </c>
      <c r="PIY2" s="499" t="str">
        <f t="shared" si="417"/>
        <v/>
      </c>
      <c r="PIZ2" s="499" t="str">
        <f t="shared" si="417"/>
        <v/>
      </c>
      <c r="PJA2" s="499" t="str">
        <f t="shared" si="417"/>
        <v/>
      </c>
      <c r="PJB2" s="499" t="str">
        <f t="shared" si="417"/>
        <v/>
      </c>
      <c r="PJC2" s="499" t="str">
        <f t="shared" si="417"/>
        <v/>
      </c>
      <c r="PJD2" s="499" t="str">
        <f t="shared" si="417"/>
        <v/>
      </c>
      <c r="PJE2" s="499" t="str">
        <f t="shared" si="417"/>
        <v/>
      </c>
      <c r="PJF2" s="499" t="str">
        <f t="shared" si="417"/>
        <v/>
      </c>
      <c r="PJG2" s="499" t="str">
        <f t="shared" si="417"/>
        <v/>
      </c>
      <c r="PJH2" s="499" t="str">
        <f t="shared" si="417"/>
        <v/>
      </c>
      <c r="PJI2" s="499" t="str">
        <f t="shared" si="417"/>
        <v/>
      </c>
      <c r="PJJ2" s="499" t="str">
        <f t="shared" si="417"/>
        <v/>
      </c>
      <c r="PJK2" s="499" t="str">
        <f t="shared" si="417"/>
        <v/>
      </c>
      <c r="PJL2" s="499" t="str">
        <f t="shared" si="417"/>
        <v/>
      </c>
      <c r="PJM2" s="499" t="str">
        <f t="shared" si="417"/>
        <v/>
      </c>
      <c r="PJN2" s="499" t="str">
        <f t="shared" si="417"/>
        <v/>
      </c>
      <c r="PJO2" s="499" t="str">
        <f t="shared" si="417"/>
        <v/>
      </c>
      <c r="PJP2" s="499" t="str">
        <f t="shared" si="417"/>
        <v/>
      </c>
      <c r="PJQ2" s="499" t="str">
        <f t="shared" si="417"/>
        <v/>
      </c>
      <c r="PJR2" s="499" t="str">
        <f t="shared" si="417"/>
        <v/>
      </c>
      <c r="PJS2" s="499" t="str">
        <f t="shared" si="417"/>
        <v/>
      </c>
      <c r="PJT2" s="499" t="str">
        <f t="shared" si="417"/>
        <v/>
      </c>
      <c r="PJU2" s="499" t="str">
        <f t="shared" si="417"/>
        <v/>
      </c>
      <c r="PJV2" s="499" t="str">
        <f t="shared" si="417"/>
        <v/>
      </c>
      <c r="PJW2" s="499" t="str">
        <f t="shared" si="417"/>
        <v/>
      </c>
      <c r="PJX2" s="499" t="str">
        <f t="shared" si="417"/>
        <v/>
      </c>
      <c r="PJY2" s="499" t="str">
        <f t="shared" si="417"/>
        <v/>
      </c>
      <c r="PJZ2" s="499" t="str">
        <f t="shared" si="417"/>
        <v/>
      </c>
      <c r="PKA2" s="499" t="str">
        <f t="shared" si="417"/>
        <v/>
      </c>
      <c r="PKB2" s="499" t="str">
        <f t="shared" si="417"/>
        <v/>
      </c>
      <c r="PKC2" s="499" t="str">
        <f t="shared" si="417"/>
        <v/>
      </c>
      <c r="PKD2" s="499" t="str">
        <f t="shared" si="417"/>
        <v/>
      </c>
      <c r="PKE2" s="499" t="str">
        <f t="shared" ref="PKE2:PMP2" si="418">IFERROR(PKE12/PKE13,
"")</f>
        <v/>
      </c>
      <c r="PKF2" s="499" t="str">
        <f t="shared" si="418"/>
        <v/>
      </c>
      <c r="PKG2" s="499" t="str">
        <f t="shared" si="418"/>
        <v/>
      </c>
      <c r="PKH2" s="499" t="str">
        <f t="shared" si="418"/>
        <v/>
      </c>
      <c r="PKI2" s="499" t="str">
        <f t="shared" si="418"/>
        <v/>
      </c>
      <c r="PKJ2" s="499" t="str">
        <f t="shared" si="418"/>
        <v/>
      </c>
      <c r="PKK2" s="499" t="str">
        <f t="shared" si="418"/>
        <v/>
      </c>
      <c r="PKL2" s="499" t="str">
        <f t="shared" si="418"/>
        <v/>
      </c>
      <c r="PKM2" s="499" t="str">
        <f t="shared" si="418"/>
        <v/>
      </c>
      <c r="PKN2" s="499" t="str">
        <f t="shared" si="418"/>
        <v/>
      </c>
      <c r="PKO2" s="499" t="str">
        <f t="shared" si="418"/>
        <v/>
      </c>
      <c r="PKP2" s="499" t="str">
        <f t="shared" si="418"/>
        <v/>
      </c>
      <c r="PKQ2" s="499" t="str">
        <f t="shared" si="418"/>
        <v/>
      </c>
      <c r="PKR2" s="499" t="str">
        <f t="shared" si="418"/>
        <v/>
      </c>
      <c r="PKS2" s="499" t="str">
        <f t="shared" si="418"/>
        <v/>
      </c>
      <c r="PKT2" s="499" t="str">
        <f t="shared" si="418"/>
        <v/>
      </c>
      <c r="PKU2" s="499" t="str">
        <f t="shared" si="418"/>
        <v/>
      </c>
      <c r="PKV2" s="499" t="str">
        <f t="shared" si="418"/>
        <v/>
      </c>
      <c r="PKW2" s="499" t="str">
        <f t="shared" si="418"/>
        <v/>
      </c>
      <c r="PKX2" s="499" t="str">
        <f t="shared" si="418"/>
        <v/>
      </c>
      <c r="PKY2" s="499" t="str">
        <f t="shared" si="418"/>
        <v/>
      </c>
      <c r="PKZ2" s="499" t="str">
        <f t="shared" si="418"/>
        <v/>
      </c>
      <c r="PLA2" s="499" t="str">
        <f t="shared" si="418"/>
        <v/>
      </c>
      <c r="PLB2" s="499" t="str">
        <f t="shared" si="418"/>
        <v/>
      </c>
      <c r="PLC2" s="499" t="str">
        <f t="shared" si="418"/>
        <v/>
      </c>
      <c r="PLD2" s="499" t="str">
        <f t="shared" si="418"/>
        <v/>
      </c>
      <c r="PLE2" s="499" t="str">
        <f t="shared" si="418"/>
        <v/>
      </c>
      <c r="PLF2" s="499" t="str">
        <f t="shared" si="418"/>
        <v/>
      </c>
      <c r="PLG2" s="499" t="str">
        <f t="shared" si="418"/>
        <v/>
      </c>
      <c r="PLH2" s="499" t="str">
        <f t="shared" si="418"/>
        <v/>
      </c>
      <c r="PLI2" s="499" t="str">
        <f t="shared" si="418"/>
        <v/>
      </c>
      <c r="PLJ2" s="499" t="str">
        <f t="shared" si="418"/>
        <v/>
      </c>
      <c r="PLK2" s="499" t="str">
        <f t="shared" si="418"/>
        <v/>
      </c>
      <c r="PLL2" s="499" t="str">
        <f t="shared" si="418"/>
        <v/>
      </c>
      <c r="PLM2" s="499" t="str">
        <f t="shared" si="418"/>
        <v/>
      </c>
      <c r="PLN2" s="499" t="str">
        <f t="shared" si="418"/>
        <v/>
      </c>
      <c r="PLO2" s="499" t="str">
        <f t="shared" si="418"/>
        <v/>
      </c>
      <c r="PLP2" s="499" t="str">
        <f t="shared" si="418"/>
        <v/>
      </c>
      <c r="PLQ2" s="499" t="str">
        <f t="shared" si="418"/>
        <v/>
      </c>
      <c r="PLR2" s="499" t="str">
        <f t="shared" si="418"/>
        <v/>
      </c>
      <c r="PLS2" s="499" t="str">
        <f t="shared" si="418"/>
        <v/>
      </c>
      <c r="PLT2" s="499" t="str">
        <f t="shared" si="418"/>
        <v/>
      </c>
      <c r="PLU2" s="499" t="str">
        <f t="shared" si="418"/>
        <v/>
      </c>
      <c r="PLV2" s="499" t="str">
        <f t="shared" si="418"/>
        <v/>
      </c>
      <c r="PLW2" s="499" t="str">
        <f t="shared" si="418"/>
        <v/>
      </c>
      <c r="PLX2" s="499" t="str">
        <f t="shared" si="418"/>
        <v/>
      </c>
      <c r="PLY2" s="499" t="str">
        <f t="shared" si="418"/>
        <v/>
      </c>
      <c r="PLZ2" s="499" t="str">
        <f t="shared" si="418"/>
        <v/>
      </c>
      <c r="PMA2" s="499" t="str">
        <f t="shared" si="418"/>
        <v/>
      </c>
      <c r="PMB2" s="499" t="str">
        <f t="shared" si="418"/>
        <v/>
      </c>
      <c r="PMC2" s="499" t="str">
        <f t="shared" si="418"/>
        <v/>
      </c>
      <c r="PMD2" s="499" t="str">
        <f t="shared" si="418"/>
        <v/>
      </c>
      <c r="PME2" s="499" t="str">
        <f t="shared" si="418"/>
        <v/>
      </c>
      <c r="PMF2" s="499" t="str">
        <f t="shared" si="418"/>
        <v/>
      </c>
      <c r="PMG2" s="499" t="str">
        <f t="shared" si="418"/>
        <v/>
      </c>
      <c r="PMH2" s="499" t="str">
        <f t="shared" si="418"/>
        <v/>
      </c>
      <c r="PMI2" s="499" t="str">
        <f t="shared" si="418"/>
        <v/>
      </c>
      <c r="PMJ2" s="499" t="str">
        <f t="shared" si="418"/>
        <v/>
      </c>
      <c r="PMK2" s="499" t="str">
        <f t="shared" si="418"/>
        <v/>
      </c>
      <c r="PML2" s="499" t="str">
        <f t="shared" si="418"/>
        <v/>
      </c>
      <c r="PMM2" s="499" t="str">
        <f t="shared" si="418"/>
        <v/>
      </c>
      <c r="PMN2" s="499" t="str">
        <f t="shared" si="418"/>
        <v/>
      </c>
      <c r="PMO2" s="499" t="str">
        <f t="shared" si="418"/>
        <v/>
      </c>
      <c r="PMP2" s="499" t="str">
        <f t="shared" si="418"/>
        <v/>
      </c>
      <c r="PMQ2" s="499" t="str">
        <f t="shared" ref="PMQ2:PPB2" si="419">IFERROR(PMQ12/PMQ13,
"")</f>
        <v/>
      </c>
      <c r="PMR2" s="499" t="str">
        <f t="shared" si="419"/>
        <v/>
      </c>
      <c r="PMS2" s="499" t="str">
        <f t="shared" si="419"/>
        <v/>
      </c>
      <c r="PMT2" s="499" t="str">
        <f t="shared" si="419"/>
        <v/>
      </c>
      <c r="PMU2" s="499" t="str">
        <f t="shared" si="419"/>
        <v/>
      </c>
      <c r="PMV2" s="499" t="str">
        <f t="shared" si="419"/>
        <v/>
      </c>
      <c r="PMW2" s="499" t="str">
        <f t="shared" si="419"/>
        <v/>
      </c>
      <c r="PMX2" s="499" t="str">
        <f t="shared" si="419"/>
        <v/>
      </c>
      <c r="PMY2" s="499" t="str">
        <f t="shared" si="419"/>
        <v/>
      </c>
      <c r="PMZ2" s="499" t="str">
        <f t="shared" si="419"/>
        <v/>
      </c>
      <c r="PNA2" s="499" t="str">
        <f t="shared" si="419"/>
        <v/>
      </c>
      <c r="PNB2" s="499" t="str">
        <f t="shared" si="419"/>
        <v/>
      </c>
      <c r="PNC2" s="499" t="str">
        <f t="shared" si="419"/>
        <v/>
      </c>
      <c r="PND2" s="499" t="str">
        <f t="shared" si="419"/>
        <v/>
      </c>
      <c r="PNE2" s="499" t="str">
        <f t="shared" si="419"/>
        <v/>
      </c>
      <c r="PNF2" s="499" t="str">
        <f t="shared" si="419"/>
        <v/>
      </c>
      <c r="PNG2" s="499" t="str">
        <f t="shared" si="419"/>
        <v/>
      </c>
      <c r="PNH2" s="499" t="str">
        <f t="shared" si="419"/>
        <v/>
      </c>
      <c r="PNI2" s="499" t="str">
        <f t="shared" si="419"/>
        <v/>
      </c>
      <c r="PNJ2" s="499" t="str">
        <f t="shared" si="419"/>
        <v/>
      </c>
      <c r="PNK2" s="499" t="str">
        <f t="shared" si="419"/>
        <v/>
      </c>
      <c r="PNL2" s="499" t="str">
        <f t="shared" si="419"/>
        <v/>
      </c>
      <c r="PNM2" s="499" t="str">
        <f t="shared" si="419"/>
        <v/>
      </c>
      <c r="PNN2" s="499" t="str">
        <f t="shared" si="419"/>
        <v/>
      </c>
      <c r="PNO2" s="499" t="str">
        <f t="shared" si="419"/>
        <v/>
      </c>
      <c r="PNP2" s="499" t="str">
        <f t="shared" si="419"/>
        <v/>
      </c>
      <c r="PNQ2" s="499" t="str">
        <f t="shared" si="419"/>
        <v/>
      </c>
      <c r="PNR2" s="499" t="str">
        <f t="shared" si="419"/>
        <v/>
      </c>
      <c r="PNS2" s="499" t="str">
        <f t="shared" si="419"/>
        <v/>
      </c>
      <c r="PNT2" s="499" t="str">
        <f t="shared" si="419"/>
        <v/>
      </c>
      <c r="PNU2" s="499" t="str">
        <f t="shared" si="419"/>
        <v/>
      </c>
      <c r="PNV2" s="499" t="str">
        <f t="shared" si="419"/>
        <v/>
      </c>
      <c r="PNW2" s="499" t="str">
        <f t="shared" si="419"/>
        <v/>
      </c>
      <c r="PNX2" s="499" t="str">
        <f t="shared" si="419"/>
        <v/>
      </c>
      <c r="PNY2" s="499" t="str">
        <f t="shared" si="419"/>
        <v/>
      </c>
      <c r="PNZ2" s="499" t="str">
        <f t="shared" si="419"/>
        <v/>
      </c>
      <c r="POA2" s="499" t="str">
        <f t="shared" si="419"/>
        <v/>
      </c>
      <c r="POB2" s="499" t="str">
        <f t="shared" si="419"/>
        <v/>
      </c>
      <c r="POC2" s="499" t="str">
        <f t="shared" si="419"/>
        <v/>
      </c>
      <c r="POD2" s="499" t="str">
        <f t="shared" si="419"/>
        <v/>
      </c>
      <c r="POE2" s="499" t="str">
        <f t="shared" si="419"/>
        <v/>
      </c>
      <c r="POF2" s="499" t="str">
        <f t="shared" si="419"/>
        <v/>
      </c>
      <c r="POG2" s="499" t="str">
        <f t="shared" si="419"/>
        <v/>
      </c>
      <c r="POH2" s="499" t="str">
        <f t="shared" si="419"/>
        <v/>
      </c>
      <c r="POI2" s="499" t="str">
        <f t="shared" si="419"/>
        <v/>
      </c>
      <c r="POJ2" s="499" t="str">
        <f t="shared" si="419"/>
        <v/>
      </c>
      <c r="POK2" s="499" t="str">
        <f t="shared" si="419"/>
        <v/>
      </c>
      <c r="POL2" s="499" t="str">
        <f t="shared" si="419"/>
        <v/>
      </c>
      <c r="POM2" s="499" t="str">
        <f t="shared" si="419"/>
        <v/>
      </c>
      <c r="PON2" s="499" t="str">
        <f t="shared" si="419"/>
        <v/>
      </c>
      <c r="POO2" s="499" t="str">
        <f t="shared" si="419"/>
        <v/>
      </c>
      <c r="POP2" s="499" t="str">
        <f t="shared" si="419"/>
        <v/>
      </c>
      <c r="POQ2" s="499" t="str">
        <f t="shared" si="419"/>
        <v/>
      </c>
      <c r="POR2" s="499" t="str">
        <f t="shared" si="419"/>
        <v/>
      </c>
      <c r="POS2" s="499" t="str">
        <f t="shared" si="419"/>
        <v/>
      </c>
      <c r="POT2" s="499" t="str">
        <f t="shared" si="419"/>
        <v/>
      </c>
      <c r="POU2" s="499" t="str">
        <f t="shared" si="419"/>
        <v/>
      </c>
      <c r="POV2" s="499" t="str">
        <f t="shared" si="419"/>
        <v/>
      </c>
      <c r="POW2" s="499" t="str">
        <f t="shared" si="419"/>
        <v/>
      </c>
      <c r="POX2" s="499" t="str">
        <f t="shared" si="419"/>
        <v/>
      </c>
      <c r="POY2" s="499" t="str">
        <f t="shared" si="419"/>
        <v/>
      </c>
      <c r="POZ2" s="499" t="str">
        <f t="shared" si="419"/>
        <v/>
      </c>
      <c r="PPA2" s="499" t="str">
        <f t="shared" si="419"/>
        <v/>
      </c>
      <c r="PPB2" s="499" t="str">
        <f t="shared" si="419"/>
        <v/>
      </c>
      <c r="PPC2" s="499" t="str">
        <f t="shared" ref="PPC2:PRN2" si="420">IFERROR(PPC12/PPC13,
"")</f>
        <v/>
      </c>
      <c r="PPD2" s="499" t="str">
        <f t="shared" si="420"/>
        <v/>
      </c>
      <c r="PPE2" s="499" t="str">
        <f t="shared" si="420"/>
        <v/>
      </c>
      <c r="PPF2" s="499" t="str">
        <f t="shared" si="420"/>
        <v/>
      </c>
      <c r="PPG2" s="499" t="str">
        <f t="shared" si="420"/>
        <v/>
      </c>
      <c r="PPH2" s="499" t="str">
        <f t="shared" si="420"/>
        <v/>
      </c>
      <c r="PPI2" s="499" t="str">
        <f t="shared" si="420"/>
        <v/>
      </c>
      <c r="PPJ2" s="499" t="str">
        <f t="shared" si="420"/>
        <v/>
      </c>
      <c r="PPK2" s="499" t="str">
        <f t="shared" si="420"/>
        <v/>
      </c>
      <c r="PPL2" s="499" t="str">
        <f t="shared" si="420"/>
        <v/>
      </c>
      <c r="PPM2" s="499" t="str">
        <f t="shared" si="420"/>
        <v/>
      </c>
      <c r="PPN2" s="499" t="str">
        <f t="shared" si="420"/>
        <v/>
      </c>
      <c r="PPO2" s="499" t="str">
        <f t="shared" si="420"/>
        <v/>
      </c>
      <c r="PPP2" s="499" t="str">
        <f t="shared" si="420"/>
        <v/>
      </c>
      <c r="PPQ2" s="499" t="str">
        <f t="shared" si="420"/>
        <v/>
      </c>
      <c r="PPR2" s="499" t="str">
        <f t="shared" si="420"/>
        <v/>
      </c>
      <c r="PPS2" s="499" t="str">
        <f t="shared" si="420"/>
        <v/>
      </c>
      <c r="PPT2" s="499" t="str">
        <f t="shared" si="420"/>
        <v/>
      </c>
      <c r="PPU2" s="499" t="str">
        <f t="shared" si="420"/>
        <v/>
      </c>
      <c r="PPV2" s="499" t="str">
        <f t="shared" si="420"/>
        <v/>
      </c>
      <c r="PPW2" s="499" t="str">
        <f t="shared" si="420"/>
        <v/>
      </c>
      <c r="PPX2" s="499" t="str">
        <f t="shared" si="420"/>
        <v/>
      </c>
      <c r="PPY2" s="499" t="str">
        <f t="shared" si="420"/>
        <v/>
      </c>
      <c r="PPZ2" s="499" t="str">
        <f t="shared" si="420"/>
        <v/>
      </c>
      <c r="PQA2" s="499" t="str">
        <f t="shared" si="420"/>
        <v/>
      </c>
      <c r="PQB2" s="499" t="str">
        <f t="shared" si="420"/>
        <v/>
      </c>
      <c r="PQC2" s="499" t="str">
        <f t="shared" si="420"/>
        <v/>
      </c>
      <c r="PQD2" s="499" t="str">
        <f t="shared" si="420"/>
        <v/>
      </c>
      <c r="PQE2" s="499" t="str">
        <f t="shared" si="420"/>
        <v/>
      </c>
      <c r="PQF2" s="499" t="str">
        <f t="shared" si="420"/>
        <v/>
      </c>
      <c r="PQG2" s="499" t="str">
        <f t="shared" si="420"/>
        <v/>
      </c>
      <c r="PQH2" s="499" t="str">
        <f t="shared" si="420"/>
        <v/>
      </c>
      <c r="PQI2" s="499" t="str">
        <f t="shared" si="420"/>
        <v/>
      </c>
      <c r="PQJ2" s="499" t="str">
        <f t="shared" si="420"/>
        <v/>
      </c>
      <c r="PQK2" s="499" t="str">
        <f t="shared" si="420"/>
        <v/>
      </c>
      <c r="PQL2" s="499" t="str">
        <f t="shared" si="420"/>
        <v/>
      </c>
      <c r="PQM2" s="499" t="str">
        <f t="shared" si="420"/>
        <v/>
      </c>
      <c r="PQN2" s="499" t="str">
        <f t="shared" si="420"/>
        <v/>
      </c>
      <c r="PQO2" s="499" t="str">
        <f t="shared" si="420"/>
        <v/>
      </c>
      <c r="PQP2" s="499" t="str">
        <f t="shared" si="420"/>
        <v/>
      </c>
      <c r="PQQ2" s="499" t="str">
        <f t="shared" si="420"/>
        <v/>
      </c>
      <c r="PQR2" s="499" t="str">
        <f t="shared" si="420"/>
        <v/>
      </c>
      <c r="PQS2" s="499" t="str">
        <f t="shared" si="420"/>
        <v/>
      </c>
      <c r="PQT2" s="499" t="str">
        <f t="shared" si="420"/>
        <v/>
      </c>
      <c r="PQU2" s="499" t="str">
        <f t="shared" si="420"/>
        <v/>
      </c>
      <c r="PQV2" s="499" t="str">
        <f t="shared" si="420"/>
        <v/>
      </c>
      <c r="PQW2" s="499" t="str">
        <f t="shared" si="420"/>
        <v/>
      </c>
      <c r="PQX2" s="499" t="str">
        <f t="shared" si="420"/>
        <v/>
      </c>
      <c r="PQY2" s="499" t="str">
        <f t="shared" si="420"/>
        <v/>
      </c>
      <c r="PQZ2" s="499" t="str">
        <f t="shared" si="420"/>
        <v/>
      </c>
      <c r="PRA2" s="499" t="str">
        <f t="shared" si="420"/>
        <v/>
      </c>
      <c r="PRB2" s="499" t="str">
        <f t="shared" si="420"/>
        <v/>
      </c>
      <c r="PRC2" s="499" t="str">
        <f t="shared" si="420"/>
        <v/>
      </c>
      <c r="PRD2" s="499" t="str">
        <f t="shared" si="420"/>
        <v/>
      </c>
      <c r="PRE2" s="499" t="str">
        <f t="shared" si="420"/>
        <v/>
      </c>
      <c r="PRF2" s="499" t="str">
        <f t="shared" si="420"/>
        <v/>
      </c>
      <c r="PRG2" s="499" t="str">
        <f t="shared" si="420"/>
        <v/>
      </c>
      <c r="PRH2" s="499" t="str">
        <f t="shared" si="420"/>
        <v/>
      </c>
      <c r="PRI2" s="499" t="str">
        <f t="shared" si="420"/>
        <v/>
      </c>
      <c r="PRJ2" s="499" t="str">
        <f t="shared" si="420"/>
        <v/>
      </c>
      <c r="PRK2" s="499" t="str">
        <f t="shared" si="420"/>
        <v/>
      </c>
      <c r="PRL2" s="499" t="str">
        <f t="shared" si="420"/>
        <v/>
      </c>
      <c r="PRM2" s="499" t="str">
        <f t="shared" si="420"/>
        <v/>
      </c>
      <c r="PRN2" s="499" t="str">
        <f t="shared" si="420"/>
        <v/>
      </c>
      <c r="PRO2" s="499" t="str">
        <f t="shared" ref="PRO2:PTZ2" si="421">IFERROR(PRO12/PRO13,
"")</f>
        <v/>
      </c>
      <c r="PRP2" s="499" t="str">
        <f t="shared" si="421"/>
        <v/>
      </c>
      <c r="PRQ2" s="499" t="str">
        <f t="shared" si="421"/>
        <v/>
      </c>
      <c r="PRR2" s="499" t="str">
        <f t="shared" si="421"/>
        <v/>
      </c>
      <c r="PRS2" s="499" t="str">
        <f t="shared" si="421"/>
        <v/>
      </c>
      <c r="PRT2" s="499" t="str">
        <f t="shared" si="421"/>
        <v/>
      </c>
      <c r="PRU2" s="499" t="str">
        <f t="shared" si="421"/>
        <v/>
      </c>
      <c r="PRV2" s="499" t="str">
        <f t="shared" si="421"/>
        <v/>
      </c>
      <c r="PRW2" s="499" t="str">
        <f t="shared" si="421"/>
        <v/>
      </c>
      <c r="PRX2" s="499" t="str">
        <f t="shared" si="421"/>
        <v/>
      </c>
      <c r="PRY2" s="499" t="str">
        <f t="shared" si="421"/>
        <v/>
      </c>
      <c r="PRZ2" s="499" t="str">
        <f t="shared" si="421"/>
        <v/>
      </c>
      <c r="PSA2" s="499" t="str">
        <f t="shared" si="421"/>
        <v/>
      </c>
      <c r="PSB2" s="499" t="str">
        <f t="shared" si="421"/>
        <v/>
      </c>
      <c r="PSC2" s="499" t="str">
        <f t="shared" si="421"/>
        <v/>
      </c>
      <c r="PSD2" s="499" t="str">
        <f t="shared" si="421"/>
        <v/>
      </c>
      <c r="PSE2" s="499" t="str">
        <f t="shared" si="421"/>
        <v/>
      </c>
      <c r="PSF2" s="499" t="str">
        <f t="shared" si="421"/>
        <v/>
      </c>
      <c r="PSG2" s="499" t="str">
        <f t="shared" si="421"/>
        <v/>
      </c>
      <c r="PSH2" s="499" t="str">
        <f t="shared" si="421"/>
        <v/>
      </c>
      <c r="PSI2" s="499" t="str">
        <f t="shared" si="421"/>
        <v/>
      </c>
      <c r="PSJ2" s="499" t="str">
        <f t="shared" si="421"/>
        <v/>
      </c>
      <c r="PSK2" s="499" t="str">
        <f t="shared" si="421"/>
        <v/>
      </c>
      <c r="PSL2" s="499" t="str">
        <f t="shared" si="421"/>
        <v/>
      </c>
      <c r="PSM2" s="499" t="str">
        <f t="shared" si="421"/>
        <v/>
      </c>
      <c r="PSN2" s="499" t="str">
        <f t="shared" si="421"/>
        <v/>
      </c>
      <c r="PSO2" s="499" t="str">
        <f t="shared" si="421"/>
        <v/>
      </c>
      <c r="PSP2" s="499" t="str">
        <f t="shared" si="421"/>
        <v/>
      </c>
      <c r="PSQ2" s="499" t="str">
        <f t="shared" si="421"/>
        <v/>
      </c>
      <c r="PSR2" s="499" t="str">
        <f t="shared" si="421"/>
        <v/>
      </c>
      <c r="PSS2" s="499" t="str">
        <f t="shared" si="421"/>
        <v/>
      </c>
      <c r="PST2" s="499" t="str">
        <f t="shared" si="421"/>
        <v/>
      </c>
      <c r="PSU2" s="499" t="str">
        <f t="shared" si="421"/>
        <v/>
      </c>
      <c r="PSV2" s="499" t="str">
        <f t="shared" si="421"/>
        <v/>
      </c>
      <c r="PSW2" s="499" t="str">
        <f t="shared" si="421"/>
        <v/>
      </c>
      <c r="PSX2" s="499" t="str">
        <f t="shared" si="421"/>
        <v/>
      </c>
      <c r="PSY2" s="499" t="str">
        <f t="shared" si="421"/>
        <v/>
      </c>
      <c r="PSZ2" s="499" t="str">
        <f t="shared" si="421"/>
        <v/>
      </c>
      <c r="PTA2" s="499" t="str">
        <f t="shared" si="421"/>
        <v/>
      </c>
      <c r="PTB2" s="499" t="str">
        <f t="shared" si="421"/>
        <v/>
      </c>
      <c r="PTC2" s="499" t="str">
        <f t="shared" si="421"/>
        <v/>
      </c>
      <c r="PTD2" s="499" t="str">
        <f t="shared" si="421"/>
        <v/>
      </c>
      <c r="PTE2" s="499" t="str">
        <f t="shared" si="421"/>
        <v/>
      </c>
      <c r="PTF2" s="499" t="str">
        <f t="shared" si="421"/>
        <v/>
      </c>
      <c r="PTG2" s="499" t="str">
        <f t="shared" si="421"/>
        <v/>
      </c>
      <c r="PTH2" s="499" t="str">
        <f t="shared" si="421"/>
        <v/>
      </c>
      <c r="PTI2" s="499" t="str">
        <f t="shared" si="421"/>
        <v/>
      </c>
      <c r="PTJ2" s="499" t="str">
        <f t="shared" si="421"/>
        <v/>
      </c>
      <c r="PTK2" s="499" t="str">
        <f t="shared" si="421"/>
        <v/>
      </c>
      <c r="PTL2" s="499" t="str">
        <f t="shared" si="421"/>
        <v/>
      </c>
      <c r="PTM2" s="499" t="str">
        <f t="shared" si="421"/>
        <v/>
      </c>
      <c r="PTN2" s="499" t="str">
        <f t="shared" si="421"/>
        <v/>
      </c>
      <c r="PTO2" s="499" t="str">
        <f t="shared" si="421"/>
        <v/>
      </c>
      <c r="PTP2" s="499" t="str">
        <f t="shared" si="421"/>
        <v/>
      </c>
      <c r="PTQ2" s="499" t="str">
        <f t="shared" si="421"/>
        <v/>
      </c>
      <c r="PTR2" s="499" t="str">
        <f t="shared" si="421"/>
        <v/>
      </c>
      <c r="PTS2" s="499" t="str">
        <f t="shared" si="421"/>
        <v/>
      </c>
      <c r="PTT2" s="499" t="str">
        <f t="shared" si="421"/>
        <v/>
      </c>
      <c r="PTU2" s="499" t="str">
        <f t="shared" si="421"/>
        <v/>
      </c>
      <c r="PTV2" s="499" t="str">
        <f t="shared" si="421"/>
        <v/>
      </c>
      <c r="PTW2" s="499" t="str">
        <f t="shared" si="421"/>
        <v/>
      </c>
      <c r="PTX2" s="499" t="str">
        <f t="shared" si="421"/>
        <v/>
      </c>
      <c r="PTY2" s="499" t="str">
        <f t="shared" si="421"/>
        <v/>
      </c>
      <c r="PTZ2" s="499" t="str">
        <f t="shared" si="421"/>
        <v/>
      </c>
      <c r="PUA2" s="499" t="str">
        <f t="shared" ref="PUA2:PWL2" si="422">IFERROR(PUA12/PUA13,
"")</f>
        <v/>
      </c>
      <c r="PUB2" s="499" t="str">
        <f t="shared" si="422"/>
        <v/>
      </c>
      <c r="PUC2" s="499" t="str">
        <f t="shared" si="422"/>
        <v/>
      </c>
      <c r="PUD2" s="499" t="str">
        <f t="shared" si="422"/>
        <v/>
      </c>
      <c r="PUE2" s="499" t="str">
        <f t="shared" si="422"/>
        <v/>
      </c>
      <c r="PUF2" s="499" t="str">
        <f t="shared" si="422"/>
        <v/>
      </c>
      <c r="PUG2" s="499" t="str">
        <f t="shared" si="422"/>
        <v/>
      </c>
      <c r="PUH2" s="499" t="str">
        <f t="shared" si="422"/>
        <v/>
      </c>
      <c r="PUI2" s="499" t="str">
        <f t="shared" si="422"/>
        <v/>
      </c>
      <c r="PUJ2" s="499" t="str">
        <f t="shared" si="422"/>
        <v/>
      </c>
      <c r="PUK2" s="499" t="str">
        <f t="shared" si="422"/>
        <v/>
      </c>
      <c r="PUL2" s="499" t="str">
        <f t="shared" si="422"/>
        <v/>
      </c>
      <c r="PUM2" s="499" t="str">
        <f t="shared" si="422"/>
        <v/>
      </c>
      <c r="PUN2" s="499" t="str">
        <f t="shared" si="422"/>
        <v/>
      </c>
      <c r="PUO2" s="499" t="str">
        <f t="shared" si="422"/>
        <v/>
      </c>
      <c r="PUP2" s="499" t="str">
        <f t="shared" si="422"/>
        <v/>
      </c>
      <c r="PUQ2" s="499" t="str">
        <f t="shared" si="422"/>
        <v/>
      </c>
      <c r="PUR2" s="499" t="str">
        <f t="shared" si="422"/>
        <v/>
      </c>
      <c r="PUS2" s="499" t="str">
        <f t="shared" si="422"/>
        <v/>
      </c>
      <c r="PUT2" s="499" t="str">
        <f t="shared" si="422"/>
        <v/>
      </c>
      <c r="PUU2" s="499" t="str">
        <f t="shared" si="422"/>
        <v/>
      </c>
      <c r="PUV2" s="499" t="str">
        <f t="shared" si="422"/>
        <v/>
      </c>
      <c r="PUW2" s="499" t="str">
        <f t="shared" si="422"/>
        <v/>
      </c>
      <c r="PUX2" s="499" t="str">
        <f t="shared" si="422"/>
        <v/>
      </c>
      <c r="PUY2" s="499" t="str">
        <f t="shared" si="422"/>
        <v/>
      </c>
      <c r="PUZ2" s="499" t="str">
        <f t="shared" si="422"/>
        <v/>
      </c>
      <c r="PVA2" s="499" t="str">
        <f t="shared" si="422"/>
        <v/>
      </c>
      <c r="PVB2" s="499" t="str">
        <f t="shared" si="422"/>
        <v/>
      </c>
      <c r="PVC2" s="499" t="str">
        <f t="shared" si="422"/>
        <v/>
      </c>
      <c r="PVD2" s="499" t="str">
        <f t="shared" si="422"/>
        <v/>
      </c>
      <c r="PVE2" s="499" t="str">
        <f t="shared" si="422"/>
        <v/>
      </c>
      <c r="PVF2" s="499" t="str">
        <f t="shared" si="422"/>
        <v/>
      </c>
      <c r="PVG2" s="499" t="str">
        <f t="shared" si="422"/>
        <v/>
      </c>
      <c r="PVH2" s="499" t="str">
        <f t="shared" si="422"/>
        <v/>
      </c>
      <c r="PVI2" s="499" t="str">
        <f t="shared" si="422"/>
        <v/>
      </c>
      <c r="PVJ2" s="499" t="str">
        <f t="shared" si="422"/>
        <v/>
      </c>
      <c r="PVK2" s="499" t="str">
        <f t="shared" si="422"/>
        <v/>
      </c>
      <c r="PVL2" s="499" t="str">
        <f t="shared" si="422"/>
        <v/>
      </c>
      <c r="PVM2" s="499" t="str">
        <f t="shared" si="422"/>
        <v/>
      </c>
      <c r="PVN2" s="499" t="str">
        <f t="shared" si="422"/>
        <v/>
      </c>
      <c r="PVO2" s="499" t="str">
        <f t="shared" si="422"/>
        <v/>
      </c>
      <c r="PVP2" s="499" t="str">
        <f t="shared" si="422"/>
        <v/>
      </c>
      <c r="PVQ2" s="499" t="str">
        <f t="shared" si="422"/>
        <v/>
      </c>
      <c r="PVR2" s="499" t="str">
        <f t="shared" si="422"/>
        <v/>
      </c>
      <c r="PVS2" s="499" t="str">
        <f t="shared" si="422"/>
        <v/>
      </c>
      <c r="PVT2" s="499" t="str">
        <f t="shared" si="422"/>
        <v/>
      </c>
      <c r="PVU2" s="499" t="str">
        <f t="shared" si="422"/>
        <v/>
      </c>
      <c r="PVV2" s="499" t="str">
        <f t="shared" si="422"/>
        <v/>
      </c>
      <c r="PVW2" s="499" t="str">
        <f t="shared" si="422"/>
        <v/>
      </c>
      <c r="PVX2" s="499" t="str">
        <f t="shared" si="422"/>
        <v/>
      </c>
      <c r="PVY2" s="499" t="str">
        <f t="shared" si="422"/>
        <v/>
      </c>
      <c r="PVZ2" s="499" t="str">
        <f t="shared" si="422"/>
        <v/>
      </c>
      <c r="PWA2" s="499" t="str">
        <f t="shared" si="422"/>
        <v/>
      </c>
      <c r="PWB2" s="499" t="str">
        <f t="shared" si="422"/>
        <v/>
      </c>
      <c r="PWC2" s="499" t="str">
        <f t="shared" si="422"/>
        <v/>
      </c>
      <c r="PWD2" s="499" t="str">
        <f t="shared" si="422"/>
        <v/>
      </c>
      <c r="PWE2" s="499" t="str">
        <f t="shared" si="422"/>
        <v/>
      </c>
      <c r="PWF2" s="499" t="str">
        <f t="shared" si="422"/>
        <v/>
      </c>
      <c r="PWG2" s="499" t="str">
        <f t="shared" si="422"/>
        <v/>
      </c>
      <c r="PWH2" s="499" t="str">
        <f t="shared" si="422"/>
        <v/>
      </c>
      <c r="PWI2" s="499" t="str">
        <f t="shared" si="422"/>
        <v/>
      </c>
      <c r="PWJ2" s="499" t="str">
        <f t="shared" si="422"/>
        <v/>
      </c>
      <c r="PWK2" s="499" t="str">
        <f t="shared" si="422"/>
        <v/>
      </c>
      <c r="PWL2" s="499" t="str">
        <f t="shared" si="422"/>
        <v/>
      </c>
      <c r="PWM2" s="499" t="str">
        <f t="shared" ref="PWM2:PYX2" si="423">IFERROR(PWM12/PWM13,
"")</f>
        <v/>
      </c>
      <c r="PWN2" s="499" t="str">
        <f t="shared" si="423"/>
        <v/>
      </c>
      <c r="PWO2" s="499" t="str">
        <f t="shared" si="423"/>
        <v/>
      </c>
      <c r="PWP2" s="499" t="str">
        <f t="shared" si="423"/>
        <v/>
      </c>
      <c r="PWQ2" s="499" t="str">
        <f t="shared" si="423"/>
        <v/>
      </c>
      <c r="PWR2" s="499" t="str">
        <f t="shared" si="423"/>
        <v/>
      </c>
      <c r="PWS2" s="499" t="str">
        <f t="shared" si="423"/>
        <v/>
      </c>
      <c r="PWT2" s="499" t="str">
        <f t="shared" si="423"/>
        <v/>
      </c>
      <c r="PWU2" s="499" t="str">
        <f t="shared" si="423"/>
        <v/>
      </c>
      <c r="PWV2" s="499" t="str">
        <f t="shared" si="423"/>
        <v/>
      </c>
      <c r="PWW2" s="499" t="str">
        <f t="shared" si="423"/>
        <v/>
      </c>
      <c r="PWX2" s="499" t="str">
        <f t="shared" si="423"/>
        <v/>
      </c>
      <c r="PWY2" s="499" t="str">
        <f t="shared" si="423"/>
        <v/>
      </c>
      <c r="PWZ2" s="499" t="str">
        <f t="shared" si="423"/>
        <v/>
      </c>
      <c r="PXA2" s="499" t="str">
        <f t="shared" si="423"/>
        <v/>
      </c>
      <c r="PXB2" s="499" t="str">
        <f t="shared" si="423"/>
        <v/>
      </c>
      <c r="PXC2" s="499" t="str">
        <f t="shared" si="423"/>
        <v/>
      </c>
      <c r="PXD2" s="499" t="str">
        <f t="shared" si="423"/>
        <v/>
      </c>
      <c r="PXE2" s="499" t="str">
        <f t="shared" si="423"/>
        <v/>
      </c>
      <c r="PXF2" s="499" t="str">
        <f t="shared" si="423"/>
        <v/>
      </c>
      <c r="PXG2" s="499" t="str">
        <f t="shared" si="423"/>
        <v/>
      </c>
      <c r="PXH2" s="499" t="str">
        <f t="shared" si="423"/>
        <v/>
      </c>
      <c r="PXI2" s="499" t="str">
        <f t="shared" si="423"/>
        <v/>
      </c>
      <c r="PXJ2" s="499" t="str">
        <f t="shared" si="423"/>
        <v/>
      </c>
      <c r="PXK2" s="499" t="str">
        <f t="shared" si="423"/>
        <v/>
      </c>
      <c r="PXL2" s="499" t="str">
        <f t="shared" si="423"/>
        <v/>
      </c>
      <c r="PXM2" s="499" t="str">
        <f t="shared" si="423"/>
        <v/>
      </c>
      <c r="PXN2" s="499" t="str">
        <f t="shared" si="423"/>
        <v/>
      </c>
      <c r="PXO2" s="499" t="str">
        <f t="shared" si="423"/>
        <v/>
      </c>
      <c r="PXP2" s="499" t="str">
        <f t="shared" si="423"/>
        <v/>
      </c>
      <c r="PXQ2" s="499" t="str">
        <f t="shared" si="423"/>
        <v/>
      </c>
      <c r="PXR2" s="499" t="str">
        <f t="shared" si="423"/>
        <v/>
      </c>
      <c r="PXS2" s="499" t="str">
        <f t="shared" si="423"/>
        <v/>
      </c>
      <c r="PXT2" s="499" t="str">
        <f t="shared" si="423"/>
        <v/>
      </c>
      <c r="PXU2" s="499" t="str">
        <f t="shared" si="423"/>
        <v/>
      </c>
      <c r="PXV2" s="499" t="str">
        <f t="shared" si="423"/>
        <v/>
      </c>
      <c r="PXW2" s="499" t="str">
        <f t="shared" si="423"/>
        <v/>
      </c>
      <c r="PXX2" s="499" t="str">
        <f t="shared" si="423"/>
        <v/>
      </c>
      <c r="PXY2" s="499" t="str">
        <f t="shared" si="423"/>
        <v/>
      </c>
      <c r="PXZ2" s="499" t="str">
        <f t="shared" si="423"/>
        <v/>
      </c>
      <c r="PYA2" s="499" t="str">
        <f t="shared" si="423"/>
        <v/>
      </c>
      <c r="PYB2" s="499" t="str">
        <f t="shared" si="423"/>
        <v/>
      </c>
      <c r="PYC2" s="499" t="str">
        <f t="shared" si="423"/>
        <v/>
      </c>
      <c r="PYD2" s="499" t="str">
        <f t="shared" si="423"/>
        <v/>
      </c>
      <c r="PYE2" s="499" t="str">
        <f t="shared" si="423"/>
        <v/>
      </c>
      <c r="PYF2" s="499" t="str">
        <f t="shared" si="423"/>
        <v/>
      </c>
      <c r="PYG2" s="499" t="str">
        <f t="shared" si="423"/>
        <v/>
      </c>
      <c r="PYH2" s="499" t="str">
        <f t="shared" si="423"/>
        <v/>
      </c>
      <c r="PYI2" s="499" t="str">
        <f t="shared" si="423"/>
        <v/>
      </c>
      <c r="PYJ2" s="499" t="str">
        <f t="shared" si="423"/>
        <v/>
      </c>
      <c r="PYK2" s="499" t="str">
        <f t="shared" si="423"/>
        <v/>
      </c>
      <c r="PYL2" s="499" t="str">
        <f t="shared" si="423"/>
        <v/>
      </c>
      <c r="PYM2" s="499" t="str">
        <f t="shared" si="423"/>
        <v/>
      </c>
      <c r="PYN2" s="499" t="str">
        <f t="shared" si="423"/>
        <v/>
      </c>
      <c r="PYO2" s="499" t="str">
        <f t="shared" si="423"/>
        <v/>
      </c>
      <c r="PYP2" s="499" t="str">
        <f t="shared" si="423"/>
        <v/>
      </c>
      <c r="PYQ2" s="499" t="str">
        <f t="shared" si="423"/>
        <v/>
      </c>
      <c r="PYR2" s="499" t="str">
        <f t="shared" si="423"/>
        <v/>
      </c>
      <c r="PYS2" s="499" t="str">
        <f t="shared" si="423"/>
        <v/>
      </c>
      <c r="PYT2" s="499" t="str">
        <f t="shared" si="423"/>
        <v/>
      </c>
      <c r="PYU2" s="499" t="str">
        <f t="shared" si="423"/>
        <v/>
      </c>
      <c r="PYV2" s="499" t="str">
        <f t="shared" si="423"/>
        <v/>
      </c>
      <c r="PYW2" s="499" t="str">
        <f t="shared" si="423"/>
        <v/>
      </c>
      <c r="PYX2" s="499" t="str">
        <f t="shared" si="423"/>
        <v/>
      </c>
      <c r="PYY2" s="499" t="str">
        <f t="shared" ref="PYY2:QBJ2" si="424">IFERROR(PYY12/PYY13,
"")</f>
        <v/>
      </c>
      <c r="PYZ2" s="499" t="str">
        <f t="shared" si="424"/>
        <v/>
      </c>
      <c r="PZA2" s="499" t="str">
        <f t="shared" si="424"/>
        <v/>
      </c>
      <c r="PZB2" s="499" t="str">
        <f t="shared" si="424"/>
        <v/>
      </c>
      <c r="PZC2" s="499" t="str">
        <f t="shared" si="424"/>
        <v/>
      </c>
      <c r="PZD2" s="499" t="str">
        <f t="shared" si="424"/>
        <v/>
      </c>
      <c r="PZE2" s="499" t="str">
        <f t="shared" si="424"/>
        <v/>
      </c>
      <c r="PZF2" s="499" t="str">
        <f t="shared" si="424"/>
        <v/>
      </c>
      <c r="PZG2" s="499" t="str">
        <f t="shared" si="424"/>
        <v/>
      </c>
      <c r="PZH2" s="499" t="str">
        <f t="shared" si="424"/>
        <v/>
      </c>
      <c r="PZI2" s="499" t="str">
        <f t="shared" si="424"/>
        <v/>
      </c>
      <c r="PZJ2" s="499" t="str">
        <f t="shared" si="424"/>
        <v/>
      </c>
      <c r="PZK2" s="499" t="str">
        <f t="shared" si="424"/>
        <v/>
      </c>
      <c r="PZL2" s="499" t="str">
        <f t="shared" si="424"/>
        <v/>
      </c>
      <c r="PZM2" s="499" t="str">
        <f t="shared" si="424"/>
        <v/>
      </c>
      <c r="PZN2" s="499" t="str">
        <f t="shared" si="424"/>
        <v/>
      </c>
      <c r="PZO2" s="499" t="str">
        <f t="shared" si="424"/>
        <v/>
      </c>
      <c r="PZP2" s="499" t="str">
        <f t="shared" si="424"/>
        <v/>
      </c>
      <c r="PZQ2" s="499" t="str">
        <f t="shared" si="424"/>
        <v/>
      </c>
      <c r="PZR2" s="499" t="str">
        <f t="shared" si="424"/>
        <v/>
      </c>
      <c r="PZS2" s="499" t="str">
        <f t="shared" si="424"/>
        <v/>
      </c>
      <c r="PZT2" s="499" t="str">
        <f t="shared" si="424"/>
        <v/>
      </c>
      <c r="PZU2" s="499" t="str">
        <f t="shared" si="424"/>
        <v/>
      </c>
      <c r="PZV2" s="499" t="str">
        <f t="shared" si="424"/>
        <v/>
      </c>
      <c r="PZW2" s="499" t="str">
        <f t="shared" si="424"/>
        <v/>
      </c>
      <c r="PZX2" s="499" t="str">
        <f t="shared" si="424"/>
        <v/>
      </c>
      <c r="PZY2" s="499" t="str">
        <f t="shared" si="424"/>
        <v/>
      </c>
      <c r="PZZ2" s="499" t="str">
        <f t="shared" si="424"/>
        <v/>
      </c>
      <c r="QAA2" s="499" t="str">
        <f t="shared" si="424"/>
        <v/>
      </c>
      <c r="QAB2" s="499" t="str">
        <f t="shared" si="424"/>
        <v/>
      </c>
      <c r="QAC2" s="499" t="str">
        <f t="shared" si="424"/>
        <v/>
      </c>
      <c r="QAD2" s="499" t="str">
        <f t="shared" si="424"/>
        <v/>
      </c>
      <c r="QAE2" s="499" t="str">
        <f t="shared" si="424"/>
        <v/>
      </c>
      <c r="QAF2" s="499" t="str">
        <f t="shared" si="424"/>
        <v/>
      </c>
      <c r="QAG2" s="499" t="str">
        <f t="shared" si="424"/>
        <v/>
      </c>
      <c r="QAH2" s="499" t="str">
        <f t="shared" si="424"/>
        <v/>
      </c>
      <c r="QAI2" s="499" t="str">
        <f t="shared" si="424"/>
        <v/>
      </c>
      <c r="QAJ2" s="499" t="str">
        <f t="shared" si="424"/>
        <v/>
      </c>
      <c r="QAK2" s="499" t="str">
        <f t="shared" si="424"/>
        <v/>
      </c>
      <c r="QAL2" s="499" t="str">
        <f t="shared" si="424"/>
        <v/>
      </c>
      <c r="QAM2" s="499" t="str">
        <f t="shared" si="424"/>
        <v/>
      </c>
      <c r="QAN2" s="499" t="str">
        <f t="shared" si="424"/>
        <v/>
      </c>
      <c r="QAO2" s="499" t="str">
        <f t="shared" si="424"/>
        <v/>
      </c>
      <c r="QAP2" s="499" t="str">
        <f t="shared" si="424"/>
        <v/>
      </c>
      <c r="QAQ2" s="499" t="str">
        <f t="shared" si="424"/>
        <v/>
      </c>
      <c r="QAR2" s="499" t="str">
        <f t="shared" si="424"/>
        <v/>
      </c>
      <c r="QAS2" s="499" t="str">
        <f t="shared" si="424"/>
        <v/>
      </c>
      <c r="QAT2" s="499" t="str">
        <f t="shared" si="424"/>
        <v/>
      </c>
      <c r="QAU2" s="499" t="str">
        <f t="shared" si="424"/>
        <v/>
      </c>
      <c r="QAV2" s="499" t="str">
        <f t="shared" si="424"/>
        <v/>
      </c>
      <c r="QAW2" s="499" t="str">
        <f t="shared" si="424"/>
        <v/>
      </c>
      <c r="QAX2" s="499" t="str">
        <f t="shared" si="424"/>
        <v/>
      </c>
      <c r="QAY2" s="499" t="str">
        <f t="shared" si="424"/>
        <v/>
      </c>
      <c r="QAZ2" s="499" t="str">
        <f t="shared" si="424"/>
        <v/>
      </c>
      <c r="QBA2" s="499" t="str">
        <f t="shared" si="424"/>
        <v/>
      </c>
      <c r="QBB2" s="499" t="str">
        <f t="shared" si="424"/>
        <v/>
      </c>
      <c r="QBC2" s="499" t="str">
        <f t="shared" si="424"/>
        <v/>
      </c>
      <c r="QBD2" s="499" t="str">
        <f t="shared" si="424"/>
        <v/>
      </c>
      <c r="QBE2" s="499" t="str">
        <f t="shared" si="424"/>
        <v/>
      </c>
      <c r="QBF2" s="499" t="str">
        <f t="shared" si="424"/>
        <v/>
      </c>
      <c r="QBG2" s="499" t="str">
        <f t="shared" si="424"/>
        <v/>
      </c>
      <c r="QBH2" s="499" t="str">
        <f t="shared" si="424"/>
        <v/>
      </c>
      <c r="QBI2" s="499" t="str">
        <f t="shared" si="424"/>
        <v/>
      </c>
      <c r="QBJ2" s="499" t="str">
        <f t="shared" si="424"/>
        <v/>
      </c>
      <c r="QBK2" s="499" t="str">
        <f t="shared" ref="QBK2:QDV2" si="425">IFERROR(QBK12/QBK13,
"")</f>
        <v/>
      </c>
      <c r="QBL2" s="499" t="str">
        <f t="shared" si="425"/>
        <v/>
      </c>
      <c r="QBM2" s="499" t="str">
        <f t="shared" si="425"/>
        <v/>
      </c>
      <c r="QBN2" s="499" t="str">
        <f t="shared" si="425"/>
        <v/>
      </c>
      <c r="QBO2" s="499" t="str">
        <f t="shared" si="425"/>
        <v/>
      </c>
      <c r="QBP2" s="499" t="str">
        <f t="shared" si="425"/>
        <v/>
      </c>
      <c r="QBQ2" s="499" t="str">
        <f t="shared" si="425"/>
        <v/>
      </c>
      <c r="QBR2" s="499" t="str">
        <f t="shared" si="425"/>
        <v/>
      </c>
      <c r="QBS2" s="499" t="str">
        <f t="shared" si="425"/>
        <v/>
      </c>
      <c r="QBT2" s="499" t="str">
        <f t="shared" si="425"/>
        <v/>
      </c>
      <c r="QBU2" s="499" t="str">
        <f t="shared" si="425"/>
        <v/>
      </c>
      <c r="QBV2" s="499" t="str">
        <f t="shared" si="425"/>
        <v/>
      </c>
      <c r="QBW2" s="499" t="str">
        <f t="shared" si="425"/>
        <v/>
      </c>
      <c r="QBX2" s="499" t="str">
        <f t="shared" si="425"/>
        <v/>
      </c>
      <c r="QBY2" s="499" t="str">
        <f t="shared" si="425"/>
        <v/>
      </c>
      <c r="QBZ2" s="499" t="str">
        <f t="shared" si="425"/>
        <v/>
      </c>
      <c r="QCA2" s="499" t="str">
        <f t="shared" si="425"/>
        <v/>
      </c>
      <c r="QCB2" s="499" t="str">
        <f t="shared" si="425"/>
        <v/>
      </c>
      <c r="QCC2" s="499" t="str">
        <f t="shared" si="425"/>
        <v/>
      </c>
      <c r="QCD2" s="499" t="str">
        <f t="shared" si="425"/>
        <v/>
      </c>
      <c r="QCE2" s="499" t="str">
        <f t="shared" si="425"/>
        <v/>
      </c>
      <c r="QCF2" s="499" t="str">
        <f t="shared" si="425"/>
        <v/>
      </c>
      <c r="QCG2" s="499" t="str">
        <f t="shared" si="425"/>
        <v/>
      </c>
      <c r="QCH2" s="499" t="str">
        <f t="shared" si="425"/>
        <v/>
      </c>
      <c r="QCI2" s="499" t="str">
        <f t="shared" si="425"/>
        <v/>
      </c>
      <c r="QCJ2" s="499" t="str">
        <f t="shared" si="425"/>
        <v/>
      </c>
      <c r="QCK2" s="499" t="str">
        <f t="shared" si="425"/>
        <v/>
      </c>
      <c r="QCL2" s="499" t="str">
        <f t="shared" si="425"/>
        <v/>
      </c>
      <c r="QCM2" s="499" t="str">
        <f t="shared" si="425"/>
        <v/>
      </c>
      <c r="QCN2" s="499" t="str">
        <f t="shared" si="425"/>
        <v/>
      </c>
      <c r="QCO2" s="499" t="str">
        <f t="shared" si="425"/>
        <v/>
      </c>
      <c r="QCP2" s="499" t="str">
        <f t="shared" si="425"/>
        <v/>
      </c>
      <c r="QCQ2" s="499" t="str">
        <f t="shared" si="425"/>
        <v/>
      </c>
      <c r="QCR2" s="499" t="str">
        <f t="shared" si="425"/>
        <v/>
      </c>
      <c r="QCS2" s="499" t="str">
        <f t="shared" si="425"/>
        <v/>
      </c>
      <c r="QCT2" s="499" t="str">
        <f t="shared" si="425"/>
        <v/>
      </c>
      <c r="QCU2" s="499" t="str">
        <f t="shared" si="425"/>
        <v/>
      </c>
      <c r="QCV2" s="499" t="str">
        <f t="shared" si="425"/>
        <v/>
      </c>
      <c r="QCW2" s="499" t="str">
        <f t="shared" si="425"/>
        <v/>
      </c>
      <c r="QCX2" s="499" t="str">
        <f t="shared" si="425"/>
        <v/>
      </c>
      <c r="QCY2" s="499" t="str">
        <f t="shared" si="425"/>
        <v/>
      </c>
      <c r="QCZ2" s="499" t="str">
        <f t="shared" si="425"/>
        <v/>
      </c>
      <c r="QDA2" s="499" t="str">
        <f t="shared" si="425"/>
        <v/>
      </c>
      <c r="QDB2" s="499" t="str">
        <f t="shared" si="425"/>
        <v/>
      </c>
      <c r="QDC2" s="499" t="str">
        <f t="shared" si="425"/>
        <v/>
      </c>
      <c r="QDD2" s="499" t="str">
        <f t="shared" si="425"/>
        <v/>
      </c>
      <c r="QDE2" s="499" t="str">
        <f t="shared" si="425"/>
        <v/>
      </c>
      <c r="QDF2" s="499" t="str">
        <f t="shared" si="425"/>
        <v/>
      </c>
      <c r="QDG2" s="499" t="str">
        <f t="shared" si="425"/>
        <v/>
      </c>
      <c r="QDH2" s="499" t="str">
        <f t="shared" si="425"/>
        <v/>
      </c>
      <c r="QDI2" s="499" t="str">
        <f t="shared" si="425"/>
        <v/>
      </c>
      <c r="QDJ2" s="499" t="str">
        <f t="shared" si="425"/>
        <v/>
      </c>
      <c r="QDK2" s="499" t="str">
        <f t="shared" si="425"/>
        <v/>
      </c>
      <c r="QDL2" s="499" t="str">
        <f t="shared" si="425"/>
        <v/>
      </c>
      <c r="QDM2" s="499" t="str">
        <f t="shared" si="425"/>
        <v/>
      </c>
      <c r="QDN2" s="499" t="str">
        <f t="shared" si="425"/>
        <v/>
      </c>
      <c r="QDO2" s="499" t="str">
        <f t="shared" si="425"/>
        <v/>
      </c>
      <c r="QDP2" s="499" t="str">
        <f t="shared" si="425"/>
        <v/>
      </c>
      <c r="QDQ2" s="499" t="str">
        <f t="shared" si="425"/>
        <v/>
      </c>
      <c r="QDR2" s="499" t="str">
        <f t="shared" si="425"/>
        <v/>
      </c>
      <c r="QDS2" s="499" t="str">
        <f t="shared" si="425"/>
        <v/>
      </c>
      <c r="QDT2" s="499" t="str">
        <f t="shared" si="425"/>
        <v/>
      </c>
      <c r="QDU2" s="499" t="str">
        <f t="shared" si="425"/>
        <v/>
      </c>
      <c r="QDV2" s="499" t="str">
        <f t="shared" si="425"/>
        <v/>
      </c>
      <c r="QDW2" s="499" t="str">
        <f t="shared" ref="QDW2:QGH2" si="426">IFERROR(QDW12/QDW13,
"")</f>
        <v/>
      </c>
      <c r="QDX2" s="499" t="str">
        <f t="shared" si="426"/>
        <v/>
      </c>
      <c r="QDY2" s="499" t="str">
        <f t="shared" si="426"/>
        <v/>
      </c>
      <c r="QDZ2" s="499" t="str">
        <f t="shared" si="426"/>
        <v/>
      </c>
      <c r="QEA2" s="499" t="str">
        <f t="shared" si="426"/>
        <v/>
      </c>
      <c r="QEB2" s="499" t="str">
        <f t="shared" si="426"/>
        <v/>
      </c>
      <c r="QEC2" s="499" t="str">
        <f t="shared" si="426"/>
        <v/>
      </c>
      <c r="QED2" s="499" t="str">
        <f t="shared" si="426"/>
        <v/>
      </c>
      <c r="QEE2" s="499" t="str">
        <f t="shared" si="426"/>
        <v/>
      </c>
      <c r="QEF2" s="499" t="str">
        <f t="shared" si="426"/>
        <v/>
      </c>
      <c r="QEG2" s="499" t="str">
        <f t="shared" si="426"/>
        <v/>
      </c>
      <c r="QEH2" s="499" t="str">
        <f t="shared" si="426"/>
        <v/>
      </c>
      <c r="QEI2" s="499" t="str">
        <f t="shared" si="426"/>
        <v/>
      </c>
      <c r="QEJ2" s="499" t="str">
        <f t="shared" si="426"/>
        <v/>
      </c>
      <c r="QEK2" s="499" t="str">
        <f t="shared" si="426"/>
        <v/>
      </c>
      <c r="QEL2" s="499" t="str">
        <f t="shared" si="426"/>
        <v/>
      </c>
      <c r="QEM2" s="499" t="str">
        <f t="shared" si="426"/>
        <v/>
      </c>
      <c r="QEN2" s="499" t="str">
        <f t="shared" si="426"/>
        <v/>
      </c>
      <c r="QEO2" s="499" t="str">
        <f t="shared" si="426"/>
        <v/>
      </c>
      <c r="QEP2" s="499" t="str">
        <f t="shared" si="426"/>
        <v/>
      </c>
      <c r="QEQ2" s="499" t="str">
        <f t="shared" si="426"/>
        <v/>
      </c>
      <c r="QER2" s="499" t="str">
        <f t="shared" si="426"/>
        <v/>
      </c>
      <c r="QES2" s="499" t="str">
        <f t="shared" si="426"/>
        <v/>
      </c>
      <c r="QET2" s="499" t="str">
        <f t="shared" si="426"/>
        <v/>
      </c>
      <c r="QEU2" s="499" t="str">
        <f t="shared" si="426"/>
        <v/>
      </c>
      <c r="QEV2" s="499" t="str">
        <f t="shared" si="426"/>
        <v/>
      </c>
      <c r="QEW2" s="499" t="str">
        <f t="shared" si="426"/>
        <v/>
      </c>
      <c r="QEX2" s="499" t="str">
        <f t="shared" si="426"/>
        <v/>
      </c>
      <c r="QEY2" s="499" t="str">
        <f t="shared" si="426"/>
        <v/>
      </c>
      <c r="QEZ2" s="499" t="str">
        <f t="shared" si="426"/>
        <v/>
      </c>
      <c r="QFA2" s="499" t="str">
        <f t="shared" si="426"/>
        <v/>
      </c>
      <c r="QFB2" s="499" t="str">
        <f t="shared" si="426"/>
        <v/>
      </c>
      <c r="QFC2" s="499" t="str">
        <f t="shared" si="426"/>
        <v/>
      </c>
      <c r="QFD2" s="499" t="str">
        <f t="shared" si="426"/>
        <v/>
      </c>
      <c r="QFE2" s="499" t="str">
        <f t="shared" si="426"/>
        <v/>
      </c>
      <c r="QFF2" s="499" t="str">
        <f t="shared" si="426"/>
        <v/>
      </c>
      <c r="QFG2" s="499" t="str">
        <f t="shared" si="426"/>
        <v/>
      </c>
      <c r="QFH2" s="499" t="str">
        <f t="shared" si="426"/>
        <v/>
      </c>
      <c r="QFI2" s="499" t="str">
        <f t="shared" si="426"/>
        <v/>
      </c>
      <c r="QFJ2" s="499" t="str">
        <f t="shared" si="426"/>
        <v/>
      </c>
      <c r="QFK2" s="499" t="str">
        <f t="shared" si="426"/>
        <v/>
      </c>
      <c r="QFL2" s="499" t="str">
        <f t="shared" si="426"/>
        <v/>
      </c>
      <c r="QFM2" s="499" t="str">
        <f t="shared" si="426"/>
        <v/>
      </c>
      <c r="QFN2" s="499" t="str">
        <f t="shared" si="426"/>
        <v/>
      </c>
      <c r="QFO2" s="499" t="str">
        <f t="shared" si="426"/>
        <v/>
      </c>
      <c r="QFP2" s="499" t="str">
        <f t="shared" si="426"/>
        <v/>
      </c>
      <c r="QFQ2" s="499" t="str">
        <f t="shared" si="426"/>
        <v/>
      </c>
      <c r="QFR2" s="499" t="str">
        <f t="shared" si="426"/>
        <v/>
      </c>
      <c r="QFS2" s="499" t="str">
        <f t="shared" si="426"/>
        <v/>
      </c>
      <c r="QFT2" s="499" t="str">
        <f t="shared" si="426"/>
        <v/>
      </c>
      <c r="QFU2" s="499" t="str">
        <f t="shared" si="426"/>
        <v/>
      </c>
      <c r="QFV2" s="499" t="str">
        <f t="shared" si="426"/>
        <v/>
      </c>
      <c r="QFW2" s="499" t="str">
        <f t="shared" si="426"/>
        <v/>
      </c>
      <c r="QFX2" s="499" t="str">
        <f t="shared" si="426"/>
        <v/>
      </c>
      <c r="QFY2" s="499" t="str">
        <f t="shared" si="426"/>
        <v/>
      </c>
      <c r="QFZ2" s="499" t="str">
        <f t="shared" si="426"/>
        <v/>
      </c>
      <c r="QGA2" s="499" t="str">
        <f t="shared" si="426"/>
        <v/>
      </c>
      <c r="QGB2" s="499" t="str">
        <f t="shared" si="426"/>
        <v/>
      </c>
      <c r="QGC2" s="499" t="str">
        <f t="shared" si="426"/>
        <v/>
      </c>
      <c r="QGD2" s="499" t="str">
        <f t="shared" si="426"/>
        <v/>
      </c>
      <c r="QGE2" s="499" t="str">
        <f t="shared" si="426"/>
        <v/>
      </c>
      <c r="QGF2" s="499" t="str">
        <f t="shared" si="426"/>
        <v/>
      </c>
      <c r="QGG2" s="499" t="str">
        <f t="shared" si="426"/>
        <v/>
      </c>
      <c r="QGH2" s="499" t="str">
        <f t="shared" si="426"/>
        <v/>
      </c>
      <c r="QGI2" s="499" t="str">
        <f t="shared" ref="QGI2:QIT2" si="427">IFERROR(QGI12/QGI13,
"")</f>
        <v/>
      </c>
      <c r="QGJ2" s="499" t="str">
        <f t="shared" si="427"/>
        <v/>
      </c>
      <c r="QGK2" s="499" t="str">
        <f t="shared" si="427"/>
        <v/>
      </c>
      <c r="QGL2" s="499" t="str">
        <f t="shared" si="427"/>
        <v/>
      </c>
      <c r="QGM2" s="499" t="str">
        <f t="shared" si="427"/>
        <v/>
      </c>
      <c r="QGN2" s="499" t="str">
        <f t="shared" si="427"/>
        <v/>
      </c>
      <c r="QGO2" s="499" t="str">
        <f t="shared" si="427"/>
        <v/>
      </c>
      <c r="QGP2" s="499" t="str">
        <f t="shared" si="427"/>
        <v/>
      </c>
      <c r="QGQ2" s="499" t="str">
        <f t="shared" si="427"/>
        <v/>
      </c>
      <c r="QGR2" s="499" t="str">
        <f t="shared" si="427"/>
        <v/>
      </c>
      <c r="QGS2" s="499" t="str">
        <f t="shared" si="427"/>
        <v/>
      </c>
      <c r="QGT2" s="499" t="str">
        <f t="shared" si="427"/>
        <v/>
      </c>
      <c r="QGU2" s="499" t="str">
        <f t="shared" si="427"/>
        <v/>
      </c>
      <c r="QGV2" s="499" t="str">
        <f t="shared" si="427"/>
        <v/>
      </c>
      <c r="QGW2" s="499" t="str">
        <f t="shared" si="427"/>
        <v/>
      </c>
      <c r="QGX2" s="499" t="str">
        <f t="shared" si="427"/>
        <v/>
      </c>
      <c r="QGY2" s="499" t="str">
        <f t="shared" si="427"/>
        <v/>
      </c>
      <c r="QGZ2" s="499" t="str">
        <f t="shared" si="427"/>
        <v/>
      </c>
      <c r="QHA2" s="499" t="str">
        <f t="shared" si="427"/>
        <v/>
      </c>
      <c r="QHB2" s="499" t="str">
        <f t="shared" si="427"/>
        <v/>
      </c>
      <c r="QHC2" s="499" t="str">
        <f t="shared" si="427"/>
        <v/>
      </c>
      <c r="QHD2" s="499" t="str">
        <f t="shared" si="427"/>
        <v/>
      </c>
      <c r="QHE2" s="499" t="str">
        <f t="shared" si="427"/>
        <v/>
      </c>
      <c r="QHF2" s="499" t="str">
        <f t="shared" si="427"/>
        <v/>
      </c>
      <c r="QHG2" s="499" t="str">
        <f t="shared" si="427"/>
        <v/>
      </c>
      <c r="QHH2" s="499" t="str">
        <f t="shared" si="427"/>
        <v/>
      </c>
      <c r="QHI2" s="499" t="str">
        <f t="shared" si="427"/>
        <v/>
      </c>
      <c r="QHJ2" s="499" t="str">
        <f t="shared" si="427"/>
        <v/>
      </c>
      <c r="QHK2" s="499" t="str">
        <f t="shared" si="427"/>
        <v/>
      </c>
      <c r="QHL2" s="499" t="str">
        <f t="shared" si="427"/>
        <v/>
      </c>
      <c r="QHM2" s="499" t="str">
        <f t="shared" si="427"/>
        <v/>
      </c>
      <c r="QHN2" s="499" t="str">
        <f t="shared" si="427"/>
        <v/>
      </c>
      <c r="QHO2" s="499" t="str">
        <f t="shared" si="427"/>
        <v/>
      </c>
      <c r="QHP2" s="499" t="str">
        <f t="shared" si="427"/>
        <v/>
      </c>
      <c r="QHQ2" s="499" t="str">
        <f t="shared" si="427"/>
        <v/>
      </c>
      <c r="QHR2" s="499" t="str">
        <f t="shared" si="427"/>
        <v/>
      </c>
      <c r="QHS2" s="499" t="str">
        <f t="shared" si="427"/>
        <v/>
      </c>
      <c r="QHT2" s="499" t="str">
        <f t="shared" si="427"/>
        <v/>
      </c>
      <c r="QHU2" s="499" t="str">
        <f t="shared" si="427"/>
        <v/>
      </c>
      <c r="QHV2" s="499" t="str">
        <f t="shared" si="427"/>
        <v/>
      </c>
      <c r="QHW2" s="499" t="str">
        <f t="shared" si="427"/>
        <v/>
      </c>
      <c r="QHX2" s="499" t="str">
        <f t="shared" si="427"/>
        <v/>
      </c>
      <c r="QHY2" s="499" t="str">
        <f t="shared" si="427"/>
        <v/>
      </c>
      <c r="QHZ2" s="499" t="str">
        <f t="shared" si="427"/>
        <v/>
      </c>
      <c r="QIA2" s="499" t="str">
        <f t="shared" si="427"/>
        <v/>
      </c>
      <c r="QIB2" s="499" t="str">
        <f t="shared" si="427"/>
        <v/>
      </c>
      <c r="QIC2" s="499" t="str">
        <f t="shared" si="427"/>
        <v/>
      </c>
      <c r="QID2" s="499" t="str">
        <f t="shared" si="427"/>
        <v/>
      </c>
      <c r="QIE2" s="499" t="str">
        <f t="shared" si="427"/>
        <v/>
      </c>
      <c r="QIF2" s="499" t="str">
        <f t="shared" si="427"/>
        <v/>
      </c>
      <c r="QIG2" s="499" t="str">
        <f t="shared" si="427"/>
        <v/>
      </c>
      <c r="QIH2" s="499" t="str">
        <f t="shared" si="427"/>
        <v/>
      </c>
      <c r="QII2" s="499" t="str">
        <f t="shared" si="427"/>
        <v/>
      </c>
      <c r="QIJ2" s="499" t="str">
        <f t="shared" si="427"/>
        <v/>
      </c>
      <c r="QIK2" s="499" t="str">
        <f t="shared" si="427"/>
        <v/>
      </c>
      <c r="QIL2" s="499" t="str">
        <f t="shared" si="427"/>
        <v/>
      </c>
      <c r="QIM2" s="499" t="str">
        <f t="shared" si="427"/>
        <v/>
      </c>
      <c r="QIN2" s="499" t="str">
        <f t="shared" si="427"/>
        <v/>
      </c>
      <c r="QIO2" s="499" t="str">
        <f t="shared" si="427"/>
        <v/>
      </c>
      <c r="QIP2" s="499" t="str">
        <f t="shared" si="427"/>
        <v/>
      </c>
      <c r="QIQ2" s="499" t="str">
        <f t="shared" si="427"/>
        <v/>
      </c>
      <c r="QIR2" s="499" t="str">
        <f t="shared" si="427"/>
        <v/>
      </c>
      <c r="QIS2" s="499" t="str">
        <f t="shared" si="427"/>
        <v/>
      </c>
      <c r="QIT2" s="499" t="str">
        <f t="shared" si="427"/>
        <v/>
      </c>
      <c r="QIU2" s="499" t="str">
        <f t="shared" ref="QIU2:QLF2" si="428">IFERROR(QIU12/QIU13,
"")</f>
        <v/>
      </c>
      <c r="QIV2" s="499" t="str">
        <f t="shared" si="428"/>
        <v/>
      </c>
      <c r="QIW2" s="499" t="str">
        <f t="shared" si="428"/>
        <v/>
      </c>
      <c r="QIX2" s="499" t="str">
        <f t="shared" si="428"/>
        <v/>
      </c>
      <c r="QIY2" s="499" t="str">
        <f t="shared" si="428"/>
        <v/>
      </c>
      <c r="QIZ2" s="499" t="str">
        <f t="shared" si="428"/>
        <v/>
      </c>
      <c r="QJA2" s="499" t="str">
        <f t="shared" si="428"/>
        <v/>
      </c>
      <c r="QJB2" s="499" t="str">
        <f t="shared" si="428"/>
        <v/>
      </c>
      <c r="QJC2" s="499" t="str">
        <f t="shared" si="428"/>
        <v/>
      </c>
      <c r="QJD2" s="499" t="str">
        <f t="shared" si="428"/>
        <v/>
      </c>
      <c r="QJE2" s="499" t="str">
        <f t="shared" si="428"/>
        <v/>
      </c>
      <c r="QJF2" s="499" t="str">
        <f t="shared" si="428"/>
        <v/>
      </c>
      <c r="QJG2" s="499" t="str">
        <f t="shared" si="428"/>
        <v/>
      </c>
      <c r="QJH2" s="499" t="str">
        <f t="shared" si="428"/>
        <v/>
      </c>
      <c r="QJI2" s="499" t="str">
        <f t="shared" si="428"/>
        <v/>
      </c>
      <c r="QJJ2" s="499" t="str">
        <f t="shared" si="428"/>
        <v/>
      </c>
      <c r="QJK2" s="499" t="str">
        <f t="shared" si="428"/>
        <v/>
      </c>
      <c r="QJL2" s="499" t="str">
        <f t="shared" si="428"/>
        <v/>
      </c>
      <c r="QJM2" s="499" t="str">
        <f t="shared" si="428"/>
        <v/>
      </c>
      <c r="QJN2" s="499" t="str">
        <f t="shared" si="428"/>
        <v/>
      </c>
      <c r="QJO2" s="499" t="str">
        <f t="shared" si="428"/>
        <v/>
      </c>
      <c r="QJP2" s="499" t="str">
        <f t="shared" si="428"/>
        <v/>
      </c>
      <c r="QJQ2" s="499" t="str">
        <f t="shared" si="428"/>
        <v/>
      </c>
      <c r="QJR2" s="499" t="str">
        <f t="shared" si="428"/>
        <v/>
      </c>
      <c r="QJS2" s="499" t="str">
        <f t="shared" si="428"/>
        <v/>
      </c>
      <c r="QJT2" s="499" t="str">
        <f t="shared" si="428"/>
        <v/>
      </c>
      <c r="QJU2" s="499" t="str">
        <f t="shared" si="428"/>
        <v/>
      </c>
      <c r="QJV2" s="499" t="str">
        <f t="shared" si="428"/>
        <v/>
      </c>
      <c r="QJW2" s="499" t="str">
        <f t="shared" si="428"/>
        <v/>
      </c>
      <c r="QJX2" s="499" t="str">
        <f t="shared" si="428"/>
        <v/>
      </c>
      <c r="QJY2" s="499" t="str">
        <f t="shared" si="428"/>
        <v/>
      </c>
      <c r="QJZ2" s="499" t="str">
        <f t="shared" si="428"/>
        <v/>
      </c>
      <c r="QKA2" s="499" t="str">
        <f t="shared" si="428"/>
        <v/>
      </c>
      <c r="QKB2" s="499" t="str">
        <f t="shared" si="428"/>
        <v/>
      </c>
      <c r="QKC2" s="499" t="str">
        <f t="shared" si="428"/>
        <v/>
      </c>
      <c r="QKD2" s="499" t="str">
        <f t="shared" si="428"/>
        <v/>
      </c>
      <c r="QKE2" s="499" t="str">
        <f t="shared" si="428"/>
        <v/>
      </c>
      <c r="QKF2" s="499" t="str">
        <f t="shared" si="428"/>
        <v/>
      </c>
      <c r="QKG2" s="499" t="str">
        <f t="shared" si="428"/>
        <v/>
      </c>
      <c r="QKH2" s="499" t="str">
        <f t="shared" si="428"/>
        <v/>
      </c>
      <c r="QKI2" s="499" t="str">
        <f t="shared" si="428"/>
        <v/>
      </c>
      <c r="QKJ2" s="499" t="str">
        <f t="shared" si="428"/>
        <v/>
      </c>
      <c r="QKK2" s="499" t="str">
        <f t="shared" si="428"/>
        <v/>
      </c>
      <c r="QKL2" s="499" t="str">
        <f t="shared" si="428"/>
        <v/>
      </c>
      <c r="QKM2" s="499" t="str">
        <f t="shared" si="428"/>
        <v/>
      </c>
      <c r="QKN2" s="499" t="str">
        <f t="shared" si="428"/>
        <v/>
      </c>
      <c r="QKO2" s="499" t="str">
        <f t="shared" si="428"/>
        <v/>
      </c>
      <c r="QKP2" s="499" t="str">
        <f t="shared" si="428"/>
        <v/>
      </c>
      <c r="QKQ2" s="499" t="str">
        <f t="shared" si="428"/>
        <v/>
      </c>
      <c r="QKR2" s="499" t="str">
        <f t="shared" si="428"/>
        <v/>
      </c>
      <c r="QKS2" s="499" t="str">
        <f t="shared" si="428"/>
        <v/>
      </c>
      <c r="QKT2" s="499" t="str">
        <f t="shared" si="428"/>
        <v/>
      </c>
      <c r="QKU2" s="499" t="str">
        <f t="shared" si="428"/>
        <v/>
      </c>
      <c r="QKV2" s="499" t="str">
        <f t="shared" si="428"/>
        <v/>
      </c>
      <c r="QKW2" s="499" t="str">
        <f t="shared" si="428"/>
        <v/>
      </c>
      <c r="QKX2" s="499" t="str">
        <f t="shared" si="428"/>
        <v/>
      </c>
      <c r="QKY2" s="499" t="str">
        <f t="shared" si="428"/>
        <v/>
      </c>
      <c r="QKZ2" s="499" t="str">
        <f t="shared" si="428"/>
        <v/>
      </c>
      <c r="QLA2" s="499" t="str">
        <f t="shared" si="428"/>
        <v/>
      </c>
      <c r="QLB2" s="499" t="str">
        <f t="shared" si="428"/>
        <v/>
      </c>
      <c r="QLC2" s="499" t="str">
        <f t="shared" si="428"/>
        <v/>
      </c>
      <c r="QLD2" s="499" t="str">
        <f t="shared" si="428"/>
        <v/>
      </c>
      <c r="QLE2" s="499" t="str">
        <f t="shared" si="428"/>
        <v/>
      </c>
      <c r="QLF2" s="499" t="str">
        <f t="shared" si="428"/>
        <v/>
      </c>
      <c r="QLG2" s="499" t="str">
        <f t="shared" ref="QLG2:QNR2" si="429">IFERROR(QLG12/QLG13,
"")</f>
        <v/>
      </c>
      <c r="QLH2" s="499" t="str">
        <f t="shared" si="429"/>
        <v/>
      </c>
      <c r="QLI2" s="499" t="str">
        <f t="shared" si="429"/>
        <v/>
      </c>
      <c r="QLJ2" s="499" t="str">
        <f t="shared" si="429"/>
        <v/>
      </c>
      <c r="QLK2" s="499" t="str">
        <f t="shared" si="429"/>
        <v/>
      </c>
      <c r="QLL2" s="499" t="str">
        <f t="shared" si="429"/>
        <v/>
      </c>
      <c r="QLM2" s="499" t="str">
        <f t="shared" si="429"/>
        <v/>
      </c>
      <c r="QLN2" s="499" t="str">
        <f t="shared" si="429"/>
        <v/>
      </c>
      <c r="QLO2" s="499" t="str">
        <f t="shared" si="429"/>
        <v/>
      </c>
      <c r="QLP2" s="499" t="str">
        <f t="shared" si="429"/>
        <v/>
      </c>
      <c r="QLQ2" s="499" t="str">
        <f t="shared" si="429"/>
        <v/>
      </c>
      <c r="QLR2" s="499" t="str">
        <f t="shared" si="429"/>
        <v/>
      </c>
      <c r="QLS2" s="499" t="str">
        <f t="shared" si="429"/>
        <v/>
      </c>
      <c r="QLT2" s="499" t="str">
        <f t="shared" si="429"/>
        <v/>
      </c>
      <c r="QLU2" s="499" t="str">
        <f t="shared" si="429"/>
        <v/>
      </c>
      <c r="QLV2" s="499" t="str">
        <f t="shared" si="429"/>
        <v/>
      </c>
      <c r="QLW2" s="499" t="str">
        <f t="shared" si="429"/>
        <v/>
      </c>
      <c r="QLX2" s="499" t="str">
        <f t="shared" si="429"/>
        <v/>
      </c>
      <c r="QLY2" s="499" t="str">
        <f t="shared" si="429"/>
        <v/>
      </c>
      <c r="QLZ2" s="499" t="str">
        <f t="shared" si="429"/>
        <v/>
      </c>
      <c r="QMA2" s="499" t="str">
        <f t="shared" si="429"/>
        <v/>
      </c>
      <c r="QMB2" s="499" t="str">
        <f t="shared" si="429"/>
        <v/>
      </c>
      <c r="QMC2" s="499" t="str">
        <f t="shared" si="429"/>
        <v/>
      </c>
      <c r="QMD2" s="499" t="str">
        <f t="shared" si="429"/>
        <v/>
      </c>
      <c r="QME2" s="499" t="str">
        <f t="shared" si="429"/>
        <v/>
      </c>
      <c r="QMF2" s="499" t="str">
        <f t="shared" si="429"/>
        <v/>
      </c>
      <c r="QMG2" s="499" t="str">
        <f t="shared" si="429"/>
        <v/>
      </c>
      <c r="QMH2" s="499" t="str">
        <f t="shared" si="429"/>
        <v/>
      </c>
      <c r="QMI2" s="499" t="str">
        <f t="shared" si="429"/>
        <v/>
      </c>
      <c r="QMJ2" s="499" t="str">
        <f t="shared" si="429"/>
        <v/>
      </c>
      <c r="QMK2" s="499" t="str">
        <f t="shared" si="429"/>
        <v/>
      </c>
      <c r="QML2" s="499" t="str">
        <f t="shared" si="429"/>
        <v/>
      </c>
      <c r="QMM2" s="499" t="str">
        <f t="shared" si="429"/>
        <v/>
      </c>
      <c r="QMN2" s="499" t="str">
        <f t="shared" si="429"/>
        <v/>
      </c>
      <c r="QMO2" s="499" t="str">
        <f t="shared" si="429"/>
        <v/>
      </c>
      <c r="QMP2" s="499" t="str">
        <f t="shared" si="429"/>
        <v/>
      </c>
      <c r="QMQ2" s="499" t="str">
        <f t="shared" si="429"/>
        <v/>
      </c>
      <c r="QMR2" s="499" t="str">
        <f t="shared" si="429"/>
        <v/>
      </c>
      <c r="QMS2" s="499" t="str">
        <f t="shared" si="429"/>
        <v/>
      </c>
      <c r="QMT2" s="499" t="str">
        <f t="shared" si="429"/>
        <v/>
      </c>
      <c r="QMU2" s="499" t="str">
        <f t="shared" si="429"/>
        <v/>
      </c>
      <c r="QMV2" s="499" t="str">
        <f t="shared" si="429"/>
        <v/>
      </c>
      <c r="QMW2" s="499" t="str">
        <f t="shared" si="429"/>
        <v/>
      </c>
      <c r="QMX2" s="499" t="str">
        <f t="shared" si="429"/>
        <v/>
      </c>
      <c r="QMY2" s="499" t="str">
        <f t="shared" si="429"/>
        <v/>
      </c>
      <c r="QMZ2" s="499" t="str">
        <f t="shared" si="429"/>
        <v/>
      </c>
      <c r="QNA2" s="499" t="str">
        <f t="shared" si="429"/>
        <v/>
      </c>
      <c r="QNB2" s="499" t="str">
        <f t="shared" si="429"/>
        <v/>
      </c>
      <c r="QNC2" s="499" t="str">
        <f t="shared" si="429"/>
        <v/>
      </c>
      <c r="QND2" s="499" t="str">
        <f t="shared" si="429"/>
        <v/>
      </c>
      <c r="QNE2" s="499" t="str">
        <f t="shared" si="429"/>
        <v/>
      </c>
      <c r="QNF2" s="499" t="str">
        <f t="shared" si="429"/>
        <v/>
      </c>
      <c r="QNG2" s="499" t="str">
        <f t="shared" si="429"/>
        <v/>
      </c>
      <c r="QNH2" s="499" t="str">
        <f t="shared" si="429"/>
        <v/>
      </c>
      <c r="QNI2" s="499" t="str">
        <f t="shared" si="429"/>
        <v/>
      </c>
      <c r="QNJ2" s="499" t="str">
        <f t="shared" si="429"/>
        <v/>
      </c>
      <c r="QNK2" s="499" t="str">
        <f t="shared" si="429"/>
        <v/>
      </c>
      <c r="QNL2" s="499" t="str">
        <f t="shared" si="429"/>
        <v/>
      </c>
      <c r="QNM2" s="499" t="str">
        <f t="shared" si="429"/>
        <v/>
      </c>
      <c r="QNN2" s="499" t="str">
        <f t="shared" si="429"/>
        <v/>
      </c>
      <c r="QNO2" s="499" t="str">
        <f t="shared" si="429"/>
        <v/>
      </c>
      <c r="QNP2" s="499" t="str">
        <f t="shared" si="429"/>
        <v/>
      </c>
      <c r="QNQ2" s="499" t="str">
        <f t="shared" si="429"/>
        <v/>
      </c>
      <c r="QNR2" s="499" t="str">
        <f t="shared" si="429"/>
        <v/>
      </c>
      <c r="QNS2" s="499" t="str">
        <f t="shared" ref="QNS2:QQD2" si="430">IFERROR(QNS12/QNS13,
"")</f>
        <v/>
      </c>
      <c r="QNT2" s="499" t="str">
        <f t="shared" si="430"/>
        <v/>
      </c>
      <c r="QNU2" s="499" t="str">
        <f t="shared" si="430"/>
        <v/>
      </c>
      <c r="QNV2" s="499" t="str">
        <f t="shared" si="430"/>
        <v/>
      </c>
      <c r="QNW2" s="499" t="str">
        <f t="shared" si="430"/>
        <v/>
      </c>
      <c r="QNX2" s="499" t="str">
        <f t="shared" si="430"/>
        <v/>
      </c>
      <c r="QNY2" s="499" t="str">
        <f t="shared" si="430"/>
        <v/>
      </c>
      <c r="QNZ2" s="499" t="str">
        <f t="shared" si="430"/>
        <v/>
      </c>
      <c r="QOA2" s="499" t="str">
        <f t="shared" si="430"/>
        <v/>
      </c>
      <c r="QOB2" s="499" t="str">
        <f t="shared" si="430"/>
        <v/>
      </c>
      <c r="QOC2" s="499" t="str">
        <f t="shared" si="430"/>
        <v/>
      </c>
      <c r="QOD2" s="499" t="str">
        <f t="shared" si="430"/>
        <v/>
      </c>
      <c r="QOE2" s="499" t="str">
        <f t="shared" si="430"/>
        <v/>
      </c>
      <c r="QOF2" s="499" t="str">
        <f t="shared" si="430"/>
        <v/>
      </c>
      <c r="QOG2" s="499" t="str">
        <f t="shared" si="430"/>
        <v/>
      </c>
      <c r="QOH2" s="499" t="str">
        <f t="shared" si="430"/>
        <v/>
      </c>
      <c r="QOI2" s="499" t="str">
        <f t="shared" si="430"/>
        <v/>
      </c>
      <c r="QOJ2" s="499" t="str">
        <f t="shared" si="430"/>
        <v/>
      </c>
      <c r="QOK2" s="499" t="str">
        <f t="shared" si="430"/>
        <v/>
      </c>
      <c r="QOL2" s="499" t="str">
        <f t="shared" si="430"/>
        <v/>
      </c>
      <c r="QOM2" s="499" t="str">
        <f t="shared" si="430"/>
        <v/>
      </c>
      <c r="QON2" s="499" t="str">
        <f t="shared" si="430"/>
        <v/>
      </c>
      <c r="QOO2" s="499" t="str">
        <f t="shared" si="430"/>
        <v/>
      </c>
      <c r="QOP2" s="499" t="str">
        <f t="shared" si="430"/>
        <v/>
      </c>
      <c r="QOQ2" s="499" t="str">
        <f t="shared" si="430"/>
        <v/>
      </c>
      <c r="QOR2" s="499" t="str">
        <f t="shared" si="430"/>
        <v/>
      </c>
      <c r="QOS2" s="499" t="str">
        <f t="shared" si="430"/>
        <v/>
      </c>
      <c r="QOT2" s="499" t="str">
        <f t="shared" si="430"/>
        <v/>
      </c>
      <c r="QOU2" s="499" t="str">
        <f t="shared" si="430"/>
        <v/>
      </c>
      <c r="QOV2" s="499" t="str">
        <f t="shared" si="430"/>
        <v/>
      </c>
      <c r="QOW2" s="499" t="str">
        <f t="shared" si="430"/>
        <v/>
      </c>
      <c r="QOX2" s="499" t="str">
        <f t="shared" si="430"/>
        <v/>
      </c>
      <c r="QOY2" s="499" t="str">
        <f t="shared" si="430"/>
        <v/>
      </c>
      <c r="QOZ2" s="499" t="str">
        <f t="shared" si="430"/>
        <v/>
      </c>
      <c r="QPA2" s="499" t="str">
        <f t="shared" si="430"/>
        <v/>
      </c>
      <c r="QPB2" s="499" t="str">
        <f t="shared" si="430"/>
        <v/>
      </c>
      <c r="QPC2" s="499" t="str">
        <f t="shared" si="430"/>
        <v/>
      </c>
      <c r="QPD2" s="499" t="str">
        <f t="shared" si="430"/>
        <v/>
      </c>
      <c r="QPE2" s="499" t="str">
        <f t="shared" si="430"/>
        <v/>
      </c>
      <c r="QPF2" s="499" t="str">
        <f t="shared" si="430"/>
        <v/>
      </c>
      <c r="QPG2" s="499" t="str">
        <f t="shared" si="430"/>
        <v/>
      </c>
      <c r="QPH2" s="499" t="str">
        <f t="shared" si="430"/>
        <v/>
      </c>
      <c r="QPI2" s="499" t="str">
        <f t="shared" si="430"/>
        <v/>
      </c>
      <c r="QPJ2" s="499" t="str">
        <f t="shared" si="430"/>
        <v/>
      </c>
      <c r="QPK2" s="499" t="str">
        <f t="shared" si="430"/>
        <v/>
      </c>
      <c r="QPL2" s="499" t="str">
        <f t="shared" si="430"/>
        <v/>
      </c>
      <c r="QPM2" s="499" t="str">
        <f t="shared" si="430"/>
        <v/>
      </c>
      <c r="QPN2" s="499" t="str">
        <f t="shared" si="430"/>
        <v/>
      </c>
      <c r="QPO2" s="499" t="str">
        <f t="shared" si="430"/>
        <v/>
      </c>
      <c r="QPP2" s="499" t="str">
        <f t="shared" si="430"/>
        <v/>
      </c>
      <c r="QPQ2" s="499" t="str">
        <f t="shared" si="430"/>
        <v/>
      </c>
      <c r="QPR2" s="499" t="str">
        <f t="shared" si="430"/>
        <v/>
      </c>
      <c r="QPS2" s="499" t="str">
        <f t="shared" si="430"/>
        <v/>
      </c>
      <c r="QPT2" s="499" t="str">
        <f t="shared" si="430"/>
        <v/>
      </c>
      <c r="QPU2" s="499" t="str">
        <f t="shared" si="430"/>
        <v/>
      </c>
      <c r="QPV2" s="499" t="str">
        <f t="shared" si="430"/>
        <v/>
      </c>
      <c r="QPW2" s="499" t="str">
        <f t="shared" si="430"/>
        <v/>
      </c>
      <c r="QPX2" s="499" t="str">
        <f t="shared" si="430"/>
        <v/>
      </c>
      <c r="QPY2" s="499" t="str">
        <f t="shared" si="430"/>
        <v/>
      </c>
      <c r="QPZ2" s="499" t="str">
        <f t="shared" si="430"/>
        <v/>
      </c>
      <c r="QQA2" s="499" t="str">
        <f t="shared" si="430"/>
        <v/>
      </c>
      <c r="QQB2" s="499" t="str">
        <f t="shared" si="430"/>
        <v/>
      </c>
      <c r="QQC2" s="499" t="str">
        <f t="shared" si="430"/>
        <v/>
      </c>
      <c r="QQD2" s="499" t="str">
        <f t="shared" si="430"/>
        <v/>
      </c>
      <c r="QQE2" s="499" t="str">
        <f t="shared" ref="QQE2:QSP2" si="431">IFERROR(QQE12/QQE13,
"")</f>
        <v/>
      </c>
      <c r="QQF2" s="499" t="str">
        <f t="shared" si="431"/>
        <v/>
      </c>
      <c r="QQG2" s="499" t="str">
        <f t="shared" si="431"/>
        <v/>
      </c>
      <c r="QQH2" s="499" t="str">
        <f t="shared" si="431"/>
        <v/>
      </c>
      <c r="QQI2" s="499" t="str">
        <f t="shared" si="431"/>
        <v/>
      </c>
      <c r="QQJ2" s="499" t="str">
        <f t="shared" si="431"/>
        <v/>
      </c>
      <c r="QQK2" s="499" t="str">
        <f t="shared" si="431"/>
        <v/>
      </c>
      <c r="QQL2" s="499" t="str">
        <f t="shared" si="431"/>
        <v/>
      </c>
      <c r="QQM2" s="499" t="str">
        <f t="shared" si="431"/>
        <v/>
      </c>
      <c r="QQN2" s="499" t="str">
        <f t="shared" si="431"/>
        <v/>
      </c>
      <c r="QQO2" s="499" t="str">
        <f t="shared" si="431"/>
        <v/>
      </c>
      <c r="QQP2" s="499" t="str">
        <f t="shared" si="431"/>
        <v/>
      </c>
      <c r="QQQ2" s="499" t="str">
        <f t="shared" si="431"/>
        <v/>
      </c>
      <c r="QQR2" s="499" t="str">
        <f t="shared" si="431"/>
        <v/>
      </c>
      <c r="QQS2" s="499" t="str">
        <f t="shared" si="431"/>
        <v/>
      </c>
      <c r="QQT2" s="499" t="str">
        <f t="shared" si="431"/>
        <v/>
      </c>
      <c r="QQU2" s="499" t="str">
        <f t="shared" si="431"/>
        <v/>
      </c>
      <c r="QQV2" s="499" t="str">
        <f t="shared" si="431"/>
        <v/>
      </c>
      <c r="QQW2" s="499" t="str">
        <f t="shared" si="431"/>
        <v/>
      </c>
      <c r="QQX2" s="499" t="str">
        <f t="shared" si="431"/>
        <v/>
      </c>
      <c r="QQY2" s="499" t="str">
        <f t="shared" si="431"/>
        <v/>
      </c>
      <c r="QQZ2" s="499" t="str">
        <f t="shared" si="431"/>
        <v/>
      </c>
      <c r="QRA2" s="499" t="str">
        <f t="shared" si="431"/>
        <v/>
      </c>
      <c r="QRB2" s="499" t="str">
        <f t="shared" si="431"/>
        <v/>
      </c>
      <c r="QRC2" s="499" t="str">
        <f t="shared" si="431"/>
        <v/>
      </c>
      <c r="QRD2" s="499" t="str">
        <f t="shared" si="431"/>
        <v/>
      </c>
      <c r="QRE2" s="499" t="str">
        <f t="shared" si="431"/>
        <v/>
      </c>
      <c r="QRF2" s="499" t="str">
        <f t="shared" si="431"/>
        <v/>
      </c>
      <c r="QRG2" s="499" t="str">
        <f t="shared" si="431"/>
        <v/>
      </c>
      <c r="QRH2" s="499" t="str">
        <f t="shared" si="431"/>
        <v/>
      </c>
      <c r="QRI2" s="499" t="str">
        <f t="shared" si="431"/>
        <v/>
      </c>
      <c r="QRJ2" s="499" t="str">
        <f t="shared" si="431"/>
        <v/>
      </c>
      <c r="QRK2" s="499" t="str">
        <f t="shared" si="431"/>
        <v/>
      </c>
      <c r="QRL2" s="499" t="str">
        <f t="shared" si="431"/>
        <v/>
      </c>
      <c r="QRM2" s="499" t="str">
        <f t="shared" si="431"/>
        <v/>
      </c>
      <c r="QRN2" s="499" t="str">
        <f t="shared" si="431"/>
        <v/>
      </c>
      <c r="QRO2" s="499" t="str">
        <f t="shared" si="431"/>
        <v/>
      </c>
      <c r="QRP2" s="499" t="str">
        <f t="shared" si="431"/>
        <v/>
      </c>
      <c r="QRQ2" s="499" t="str">
        <f t="shared" si="431"/>
        <v/>
      </c>
      <c r="QRR2" s="499" t="str">
        <f t="shared" si="431"/>
        <v/>
      </c>
      <c r="QRS2" s="499" t="str">
        <f t="shared" si="431"/>
        <v/>
      </c>
      <c r="QRT2" s="499" t="str">
        <f t="shared" si="431"/>
        <v/>
      </c>
      <c r="QRU2" s="499" t="str">
        <f t="shared" si="431"/>
        <v/>
      </c>
      <c r="QRV2" s="499" t="str">
        <f t="shared" si="431"/>
        <v/>
      </c>
      <c r="QRW2" s="499" t="str">
        <f t="shared" si="431"/>
        <v/>
      </c>
      <c r="QRX2" s="499" t="str">
        <f t="shared" si="431"/>
        <v/>
      </c>
      <c r="QRY2" s="499" t="str">
        <f t="shared" si="431"/>
        <v/>
      </c>
      <c r="QRZ2" s="499" t="str">
        <f t="shared" si="431"/>
        <v/>
      </c>
      <c r="QSA2" s="499" t="str">
        <f t="shared" si="431"/>
        <v/>
      </c>
      <c r="QSB2" s="499" t="str">
        <f t="shared" si="431"/>
        <v/>
      </c>
      <c r="QSC2" s="499" t="str">
        <f t="shared" si="431"/>
        <v/>
      </c>
      <c r="QSD2" s="499" t="str">
        <f t="shared" si="431"/>
        <v/>
      </c>
      <c r="QSE2" s="499" t="str">
        <f t="shared" si="431"/>
        <v/>
      </c>
      <c r="QSF2" s="499" t="str">
        <f t="shared" si="431"/>
        <v/>
      </c>
      <c r="QSG2" s="499" t="str">
        <f t="shared" si="431"/>
        <v/>
      </c>
      <c r="QSH2" s="499" t="str">
        <f t="shared" si="431"/>
        <v/>
      </c>
      <c r="QSI2" s="499" t="str">
        <f t="shared" si="431"/>
        <v/>
      </c>
      <c r="QSJ2" s="499" t="str">
        <f t="shared" si="431"/>
        <v/>
      </c>
      <c r="QSK2" s="499" t="str">
        <f t="shared" si="431"/>
        <v/>
      </c>
      <c r="QSL2" s="499" t="str">
        <f t="shared" si="431"/>
        <v/>
      </c>
      <c r="QSM2" s="499" t="str">
        <f t="shared" si="431"/>
        <v/>
      </c>
      <c r="QSN2" s="499" t="str">
        <f t="shared" si="431"/>
        <v/>
      </c>
      <c r="QSO2" s="499" t="str">
        <f t="shared" si="431"/>
        <v/>
      </c>
      <c r="QSP2" s="499" t="str">
        <f t="shared" si="431"/>
        <v/>
      </c>
      <c r="QSQ2" s="499" t="str">
        <f t="shared" ref="QSQ2:QVB2" si="432">IFERROR(QSQ12/QSQ13,
"")</f>
        <v/>
      </c>
      <c r="QSR2" s="499" t="str">
        <f t="shared" si="432"/>
        <v/>
      </c>
      <c r="QSS2" s="499" t="str">
        <f t="shared" si="432"/>
        <v/>
      </c>
      <c r="QST2" s="499" t="str">
        <f t="shared" si="432"/>
        <v/>
      </c>
      <c r="QSU2" s="499" t="str">
        <f t="shared" si="432"/>
        <v/>
      </c>
      <c r="QSV2" s="499" t="str">
        <f t="shared" si="432"/>
        <v/>
      </c>
      <c r="QSW2" s="499" t="str">
        <f t="shared" si="432"/>
        <v/>
      </c>
      <c r="QSX2" s="499" t="str">
        <f t="shared" si="432"/>
        <v/>
      </c>
      <c r="QSY2" s="499" t="str">
        <f t="shared" si="432"/>
        <v/>
      </c>
      <c r="QSZ2" s="499" t="str">
        <f t="shared" si="432"/>
        <v/>
      </c>
      <c r="QTA2" s="499" t="str">
        <f t="shared" si="432"/>
        <v/>
      </c>
      <c r="QTB2" s="499" t="str">
        <f t="shared" si="432"/>
        <v/>
      </c>
      <c r="QTC2" s="499" t="str">
        <f t="shared" si="432"/>
        <v/>
      </c>
      <c r="QTD2" s="499" t="str">
        <f t="shared" si="432"/>
        <v/>
      </c>
      <c r="QTE2" s="499" t="str">
        <f t="shared" si="432"/>
        <v/>
      </c>
      <c r="QTF2" s="499" t="str">
        <f t="shared" si="432"/>
        <v/>
      </c>
      <c r="QTG2" s="499" t="str">
        <f t="shared" si="432"/>
        <v/>
      </c>
      <c r="QTH2" s="499" t="str">
        <f t="shared" si="432"/>
        <v/>
      </c>
      <c r="QTI2" s="499" t="str">
        <f t="shared" si="432"/>
        <v/>
      </c>
      <c r="QTJ2" s="499" t="str">
        <f t="shared" si="432"/>
        <v/>
      </c>
      <c r="QTK2" s="499" t="str">
        <f t="shared" si="432"/>
        <v/>
      </c>
      <c r="QTL2" s="499" t="str">
        <f t="shared" si="432"/>
        <v/>
      </c>
      <c r="QTM2" s="499" t="str">
        <f t="shared" si="432"/>
        <v/>
      </c>
      <c r="QTN2" s="499" t="str">
        <f t="shared" si="432"/>
        <v/>
      </c>
      <c r="QTO2" s="499" t="str">
        <f t="shared" si="432"/>
        <v/>
      </c>
      <c r="QTP2" s="499" t="str">
        <f t="shared" si="432"/>
        <v/>
      </c>
      <c r="QTQ2" s="499" t="str">
        <f t="shared" si="432"/>
        <v/>
      </c>
      <c r="QTR2" s="499" t="str">
        <f t="shared" si="432"/>
        <v/>
      </c>
      <c r="QTS2" s="499" t="str">
        <f t="shared" si="432"/>
        <v/>
      </c>
      <c r="QTT2" s="499" t="str">
        <f t="shared" si="432"/>
        <v/>
      </c>
      <c r="QTU2" s="499" t="str">
        <f t="shared" si="432"/>
        <v/>
      </c>
      <c r="QTV2" s="499" t="str">
        <f t="shared" si="432"/>
        <v/>
      </c>
      <c r="QTW2" s="499" t="str">
        <f t="shared" si="432"/>
        <v/>
      </c>
      <c r="QTX2" s="499" t="str">
        <f t="shared" si="432"/>
        <v/>
      </c>
      <c r="QTY2" s="499" t="str">
        <f t="shared" si="432"/>
        <v/>
      </c>
      <c r="QTZ2" s="499" t="str">
        <f t="shared" si="432"/>
        <v/>
      </c>
      <c r="QUA2" s="499" t="str">
        <f t="shared" si="432"/>
        <v/>
      </c>
      <c r="QUB2" s="499" t="str">
        <f t="shared" si="432"/>
        <v/>
      </c>
      <c r="QUC2" s="499" t="str">
        <f t="shared" si="432"/>
        <v/>
      </c>
      <c r="QUD2" s="499" t="str">
        <f t="shared" si="432"/>
        <v/>
      </c>
      <c r="QUE2" s="499" t="str">
        <f t="shared" si="432"/>
        <v/>
      </c>
      <c r="QUF2" s="499" t="str">
        <f t="shared" si="432"/>
        <v/>
      </c>
      <c r="QUG2" s="499" t="str">
        <f t="shared" si="432"/>
        <v/>
      </c>
      <c r="QUH2" s="499" t="str">
        <f t="shared" si="432"/>
        <v/>
      </c>
      <c r="QUI2" s="499" t="str">
        <f t="shared" si="432"/>
        <v/>
      </c>
      <c r="QUJ2" s="499" t="str">
        <f t="shared" si="432"/>
        <v/>
      </c>
      <c r="QUK2" s="499" t="str">
        <f t="shared" si="432"/>
        <v/>
      </c>
      <c r="QUL2" s="499" t="str">
        <f t="shared" si="432"/>
        <v/>
      </c>
      <c r="QUM2" s="499" t="str">
        <f t="shared" si="432"/>
        <v/>
      </c>
      <c r="QUN2" s="499" t="str">
        <f t="shared" si="432"/>
        <v/>
      </c>
      <c r="QUO2" s="499" t="str">
        <f t="shared" si="432"/>
        <v/>
      </c>
      <c r="QUP2" s="499" t="str">
        <f t="shared" si="432"/>
        <v/>
      </c>
      <c r="QUQ2" s="499" t="str">
        <f t="shared" si="432"/>
        <v/>
      </c>
      <c r="QUR2" s="499" t="str">
        <f t="shared" si="432"/>
        <v/>
      </c>
      <c r="QUS2" s="499" t="str">
        <f t="shared" si="432"/>
        <v/>
      </c>
      <c r="QUT2" s="499" t="str">
        <f t="shared" si="432"/>
        <v/>
      </c>
      <c r="QUU2" s="499" t="str">
        <f t="shared" si="432"/>
        <v/>
      </c>
      <c r="QUV2" s="499" t="str">
        <f t="shared" si="432"/>
        <v/>
      </c>
      <c r="QUW2" s="499" t="str">
        <f t="shared" si="432"/>
        <v/>
      </c>
      <c r="QUX2" s="499" t="str">
        <f t="shared" si="432"/>
        <v/>
      </c>
      <c r="QUY2" s="499" t="str">
        <f t="shared" si="432"/>
        <v/>
      </c>
      <c r="QUZ2" s="499" t="str">
        <f t="shared" si="432"/>
        <v/>
      </c>
      <c r="QVA2" s="499" t="str">
        <f t="shared" si="432"/>
        <v/>
      </c>
      <c r="QVB2" s="499" t="str">
        <f t="shared" si="432"/>
        <v/>
      </c>
      <c r="QVC2" s="499" t="str">
        <f t="shared" ref="QVC2:QXN2" si="433">IFERROR(QVC12/QVC13,
"")</f>
        <v/>
      </c>
      <c r="QVD2" s="499" t="str">
        <f t="shared" si="433"/>
        <v/>
      </c>
      <c r="QVE2" s="499" t="str">
        <f t="shared" si="433"/>
        <v/>
      </c>
      <c r="QVF2" s="499" t="str">
        <f t="shared" si="433"/>
        <v/>
      </c>
      <c r="QVG2" s="499" t="str">
        <f t="shared" si="433"/>
        <v/>
      </c>
      <c r="QVH2" s="499" t="str">
        <f t="shared" si="433"/>
        <v/>
      </c>
      <c r="QVI2" s="499" t="str">
        <f t="shared" si="433"/>
        <v/>
      </c>
      <c r="QVJ2" s="499" t="str">
        <f t="shared" si="433"/>
        <v/>
      </c>
      <c r="QVK2" s="499" t="str">
        <f t="shared" si="433"/>
        <v/>
      </c>
      <c r="QVL2" s="499" t="str">
        <f t="shared" si="433"/>
        <v/>
      </c>
      <c r="QVM2" s="499" t="str">
        <f t="shared" si="433"/>
        <v/>
      </c>
      <c r="QVN2" s="499" t="str">
        <f t="shared" si="433"/>
        <v/>
      </c>
      <c r="QVO2" s="499" t="str">
        <f t="shared" si="433"/>
        <v/>
      </c>
      <c r="QVP2" s="499" t="str">
        <f t="shared" si="433"/>
        <v/>
      </c>
      <c r="QVQ2" s="499" t="str">
        <f t="shared" si="433"/>
        <v/>
      </c>
      <c r="QVR2" s="499" t="str">
        <f t="shared" si="433"/>
        <v/>
      </c>
      <c r="QVS2" s="499" t="str">
        <f t="shared" si="433"/>
        <v/>
      </c>
      <c r="QVT2" s="499" t="str">
        <f t="shared" si="433"/>
        <v/>
      </c>
      <c r="QVU2" s="499" t="str">
        <f t="shared" si="433"/>
        <v/>
      </c>
      <c r="QVV2" s="499" t="str">
        <f t="shared" si="433"/>
        <v/>
      </c>
      <c r="QVW2" s="499" t="str">
        <f t="shared" si="433"/>
        <v/>
      </c>
      <c r="QVX2" s="499" t="str">
        <f t="shared" si="433"/>
        <v/>
      </c>
      <c r="QVY2" s="499" t="str">
        <f t="shared" si="433"/>
        <v/>
      </c>
      <c r="QVZ2" s="499" t="str">
        <f t="shared" si="433"/>
        <v/>
      </c>
      <c r="QWA2" s="499" t="str">
        <f t="shared" si="433"/>
        <v/>
      </c>
      <c r="QWB2" s="499" t="str">
        <f t="shared" si="433"/>
        <v/>
      </c>
      <c r="QWC2" s="499" t="str">
        <f t="shared" si="433"/>
        <v/>
      </c>
      <c r="QWD2" s="499" t="str">
        <f t="shared" si="433"/>
        <v/>
      </c>
      <c r="QWE2" s="499" t="str">
        <f t="shared" si="433"/>
        <v/>
      </c>
      <c r="QWF2" s="499" t="str">
        <f t="shared" si="433"/>
        <v/>
      </c>
      <c r="QWG2" s="499" t="str">
        <f t="shared" si="433"/>
        <v/>
      </c>
      <c r="QWH2" s="499" t="str">
        <f t="shared" si="433"/>
        <v/>
      </c>
      <c r="QWI2" s="499" t="str">
        <f t="shared" si="433"/>
        <v/>
      </c>
      <c r="QWJ2" s="499" t="str">
        <f t="shared" si="433"/>
        <v/>
      </c>
      <c r="QWK2" s="499" t="str">
        <f t="shared" si="433"/>
        <v/>
      </c>
      <c r="QWL2" s="499" t="str">
        <f t="shared" si="433"/>
        <v/>
      </c>
      <c r="QWM2" s="499" t="str">
        <f t="shared" si="433"/>
        <v/>
      </c>
      <c r="QWN2" s="499" t="str">
        <f t="shared" si="433"/>
        <v/>
      </c>
      <c r="QWO2" s="499" t="str">
        <f t="shared" si="433"/>
        <v/>
      </c>
      <c r="QWP2" s="499" t="str">
        <f t="shared" si="433"/>
        <v/>
      </c>
      <c r="QWQ2" s="499" t="str">
        <f t="shared" si="433"/>
        <v/>
      </c>
      <c r="QWR2" s="499" t="str">
        <f t="shared" si="433"/>
        <v/>
      </c>
      <c r="QWS2" s="499" t="str">
        <f t="shared" si="433"/>
        <v/>
      </c>
      <c r="QWT2" s="499" t="str">
        <f t="shared" si="433"/>
        <v/>
      </c>
      <c r="QWU2" s="499" t="str">
        <f t="shared" si="433"/>
        <v/>
      </c>
      <c r="QWV2" s="499" t="str">
        <f t="shared" si="433"/>
        <v/>
      </c>
      <c r="QWW2" s="499" t="str">
        <f t="shared" si="433"/>
        <v/>
      </c>
      <c r="QWX2" s="499" t="str">
        <f t="shared" si="433"/>
        <v/>
      </c>
      <c r="QWY2" s="499" t="str">
        <f t="shared" si="433"/>
        <v/>
      </c>
      <c r="QWZ2" s="499" t="str">
        <f t="shared" si="433"/>
        <v/>
      </c>
      <c r="QXA2" s="499" t="str">
        <f t="shared" si="433"/>
        <v/>
      </c>
      <c r="QXB2" s="499" t="str">
        <f t="shared" si="433"/>
        <v/>
      </c>
      <c r="QXC2" s="499" t="str">
        <f t="shared" si="433"/>
        <v/>
      </c>
      <c r="QXD2" s="499" t="str">
        <f t="shared" si="433"/>
        <v/>
      </c>
      <c r="QXE2" s="499" t="str">
        <f t="shared" si="433"/>
        <v/>
      </c>
      <c r="QXF2" s="499" t="str">
        <f t="shared" si="433"/>
        <v/>
      </c>
      <c r="QXG2" s="499" t="str">
        <f t="shared" si="433"/>
        <v/>
      </c>
      <c r="QXH2" s="499" t="str">
        <f t="shared" si="433"/>
        <v/>
      </c>
      <c r="QXI2" s="499" t="str">
        <f t="shared" si="433"/>
        <v/>
      </c>
      <c r="QXJ2" s="499" t="str">
        <f t="shared" si="433"/>
        <v/>
      </c>
      <c r="QXK2" s="499" t="str">
        <f t="shared" si="433"/>
        <v/>
      </c>
      <c r="QXL2" s="499" t="str">
        <f t="shared" si="433"/>
        <v/>
      </c>
      <c r="QXM2" s="499" t="str">
        <f t="shared" si="433"/>
        <v/>
      </c>
      <c r="QXN2" s="499" t="str">
        <f t="shared" si="433"/>
        <v/>
      </c>
      <c r="QXO2" s="499" t="str">
        <f t="shared" ref="QXO2:QZZ2" si="434">IFERROR(QXO12/QXO13,
"")</f>
        <v/>
      </c>
      <c r="QXP2" s="499" t="str">
        <f t="shared" si="434"/>
        <v/>
      </c>
      <c r="QXQ2" s="499" t="str">
        <f t="shared" si="434"/>
        <v/>
      </c>
      <c r="QXR2" s="499" t="str">
        <f t="shared" si="434"/>
        <v/>
      </c>
      <c r="QXS2" s="499" t="str">
        <f t="shared" si="434"/>
        <v/>
      </c>
      <c r="QXT2" s="499" t="str">
        <f t="shared" si="434"/>
        <v/>
      </c>
      <c r="QXU2" s="499" t="str">
        <f t="shared" si="434"/>
        <v/>
      </c>
      <c r="QXV2" s="499" t="str">
        <f t="shared" si="434"/>
        <v/>
      </c>
      <c r="QXW2" s="499" t="str">
        <f t="shared" si="434"/>
        <v/>
      </c>
      <c r="QXX2" s="499" t="str">
        <f t="shared" si="434"/>
        <v/>
      </c>
      <c r="QXY2" s="499" t="str">
        <f t="shared" si="434"/>
        <v/>
      </c>
      <c r="QXZ2" s="499" t="str">
        <f t="shared" si="434"/>
        <v/>
      </c>
      <c r="QYA2" s="499" t="str">
        <f t="shared" si="434"/>
        <v/>
      </c>
      <c r="QYB2" s="499" t="str">
        <f t="shared" si="434"/>
        <v/>
      </c>
      <c r="QYC2" s="499" t="str">
        <f t="shared" si="434"/>
        <v/>
      </c>
      <c r="QYD2" s="499" t="str">
        <f t="shared" si="434"/>
        <v/>
      </c>
      <c r="QYE2" s="499" t="str">
        <f t="shared" si="434"/>
        <v/>
      </c>
      <c r="QYF2" s="499" t="str">
        <f t="shared" si="434"/>
        <v/>
      </c>
      <c r="QYG2" s="499" t="str">
        <f t="shared" si="434"/>
        <v/>
      </c>
      <c r="QYH2" s="499" t="str">
        <f t="shared" si="434"/>
        <v/>
      </c>
      <c r="QYI2" s="499" t="str">
        <f t="shared" si="434"/>
        <v/>
      </c>
      <c r="QYJ2" s="499" t="str">
        <f t="shared" si="434"/>
        <v/>
      </c>
      <c r="QYK2" s="499" t="str">
        <f t="shared" si="434"/>
        <v/>
      </c>
      <c r="QYL2" s="499" t="str">
        <f t="shared" si="434"/>
        <v/>
      </c>
      <c r="QYM2" s="499" t="str">
        <f t="shared" si="434"/>
        <v/>
      </c>
      <c r="QYN2" s="499" t="str">
        <f t="shared" si="434"/>
        <v/>
      </c>
      <c r="QYO2" s="499" t="str">
        <f t="shared" si="434"/>
        <v/>
      </c>
      <c r="QYP2" s="499" t="str">
        <f t="shared" si="434"/>
        <v/>
      </c>
      <c r="QYQ2" s="499" t="str">
        <f t="shared" si="434"/>
        <v/>
      </c>
      <c r="QYR2" s="499" t="str">
        <f t="shared" si="434"/>
        <v/>
      </c>
      <c r="QYS2" s="499" t="str">
        <f t="shared" si="434"/>
        <v/>
      </c>
      <c r="QYT2" s="499" t="str">
        <f t="shared" si="434"/>
        <v/>
      </c>
      <c r="QYU2" s="499" t="str">
        <f t="shared" si="434"/>
        <v/>
      </c>
      <c r="QYV2" s="499" t="str">
        <f t="shared" si="434"/>
        <v/>
      </c>
      <c r="QYW2" s="499" t="str">
        <f t="shared" si="434"/>
        <v/>
      </c>
      <c r="QYX2" s="499" t="str">
        <f t="shared" si="434"/>
        <v/>
      </c>
      <c r="QYY2" s="499" t="str">
        <f t="shared" si="434"/>
        <v/>
      </c>
      <c r="QYZ2" s="499" t="str">
        <f t="shared" si="434"/>
        <v/>
      </c>
      <c r="QZA2" s="499" t="str">
        <f t="shared" si="434"/>
        <v/>
      </c>
      <c r="QZB2" s="499" t="str">
        <f t="shared" si="434"/>
        <v/>
      </c>
      <c r="QZC2" s="499" t="str">
        <f t="shared" si="434"/>
        <v/>
      </c>
      <c r="QZD2" s="499" t="str">
        <f t="shared" si="434"/>
        <v/>
      </c>
      <c r="QZE2" s="499" t="str">
        <f t="shared" si="434"/>
        <v/>
      </c>
      <c r="QZF2" s="499" t="str">
        <f t="shared" si="434"/>
        <v/>
      </c>
      <c r="QZG2" s="499" t="str">
        <f t="shared" si="434"/>
        <v/>
      </c>
      <c r="QZH2" s="499" t="str">
        <f t="shared" si="434"/>
        <v/>
      </c>
      <c r="QZI2" s="499" t="str">
        <f t="shared" si="434"/>
        <v/>
      </c>
      <c r="QZJ2" s="499" t="str">
        <f t="shared" si="434"/>
        <v/>
      </c>
      <c r="QZK2" s="499" t="str">
        <f t="shared" si="434"/>
        <v/>
      </c>
      <c r="QZL2" s="499" t="str">
        <f t="shared" si="434"/>
        <v/>
      </c>
      <c r="QZM2" s="499" t="str">
        <f t="shared" si="434"/>
        <v/>
      </c>
      <c r="QZN2" s="499" t="str">
        <f t="shared" si="434"/>
        <v/>
      </c>
      <c r="QZO2" s="499" t="str">
        <f t="shared" si="434"/>
        <v/>
      </c>
      <c r="QZP2" s="499" t="str">
        <f t="shared" si="434"/>
        <v/>
      </c>
      <c r="QZQ2" s="499" t="str">
        <f t="shared" si="434"/>
        <v/>
      </c>
      <c r="QZR2" s="499" t="str">
        <f t="shared" si="434"/>
        <v/>
      </c>
      <c r="QZS2" s="499" t="str">
        <f t="shared" si="434"/>
        <v/>
      </c>
      <c r="QZT2" s="499" t="str">
        <f t="shared" si="434"/>
        <v/>
      </c>
      <c r="QZU2" s="499" t="str">
        <f t="shared" si="434"/>
        <v/>
      </c>
      <c r="QZV2" s="499" t="str">
        <f t="shared" si="434"/>
        <v/>
      </c>
      <c r="QZW2" s="499" t="str">
        <f t="shared" si="434"/>
        <v/>
      </c>
      <c r="QZX2" s="499" t="str">
        <f t="shared" si="434"/>
        <v/>
      </c>
      <c r="QZY2" s="499" t="str">
        <f t="shared" si="434"/>
        <v/>
      </c>
      <c r="QZZ2" s="499" t="str">
        <f t="shared" si="434"/>
        <v/>
      </c>
      <c r="RAA2" s="499" t="str">
        <f t="shared" ref="RAA2:RCL2" si="435">IFERROR(RAA12/RAA13,
"")</f>
        <v/>
      </c>
      <c r="RAB2" s="499" t="str">
        <f t="shared" si="435"/>
        <v/>
      </c>
      <c r="RAC2" s="499" t="str">
        <f t="shared" si="435"/>
        <v/>
      </c>
      <c r="RAD2" s="499" t="str">
        <f t="shared" si="435"/>
        <v/>
      </c>
      <c r="RAE2" s="499" t="str">
        <f t="shared" si="435"/>
        <v/>
      </c>
      <c r="RAF2" s="499" t="str">
        <f t="shared" si="435"/>
        <v/>
      </c>
      <c r="RAG2" s="499" t="str">
        <f t="shared" si="435"/>
        <v/>
      </c>
      <c r="RAH2" s="499" t="str">
        <f t="shared" si="435"/>
        <v/>
      </c>
      <c r="RAI2" s="499" t="str">
        <f t="shared" si="435"/>
        <v/>
      </c>
      <c r="RAJ2" s="499" t="str">
        <f t="shared" si="435"/>
        <v/>
      </c>
      <c r="RAK2" s="499" t="str">
        <f t="shared" si="435"/>
        <v/>
      </c>
      <c r="RAL2" s="499" t="str">
        <f t="shared" si="435"/>
        <v/>
      </c>
      <c r="RAM2" s="499" t="str">
        <f t="shared" si="435"/>
        <v/>
      </c>
      <c r="RAN2" s="499" t="str">
        <f t="shared" si="435"/>
        <v/>
      </c>
      <c r="RAO2" s="499" t="str">
        <f t="shared" si="435"/>
        <v/>
      </c>
      <c r="RAP2" s="499" t="str">
        <f t="shared" si="435"/>
        <v/>
      </c>
      <c r="RAQ2" s="499" t="str">
        <f t="shared" si="435"/>
        <v/>
      </c>
      <c r="RAR2" s="499" t="str">
        <f t="shared" si="435"/>
        <v/>
      </c>
      <c r="RAS2" s="499" t="str">
        <f t="shared" si="435"/>
        <v/>
      </c>
      <c r="RAT2" s="499" t="str">
        <f t="shared" si="435"/>
        <v/>
      </c>
      <c r="RAU2" s="499" t="str">
        <f t="shared" si="435"/>
        <v/>
      </c>
      <c r="RAV2" s="499" t="str">
        <f t="shared" si="435"/>
        <v/>
      </c>
      <c r="RAW2" s="499" t="str">
        <f t="shared" si="435"/>
        <v/>
      </c>
      <c r="RAX2" s="499" t="str">
        <f t="shared" si="435"/>
        <v/>
      </c>
      <c r="RAY2" s="499" t="str">
        <f t="shared" si="435"/>
        <v/>
      </c>
      <c r="RAZ2" s="499" t="str">
        <f t="shared" si="435"/>
        <v/>
      </c>
      <c r="RBA2" s="499" t="str">
        <f t="shared" si="435"/>
        <v/>
      </c>
      <c r="RBB2" s="499" t="str">
        <f t="shared" si="435"/>
        <v/>
      </c>
      <c r="RBC2" s="499" t="str">
        <f t="shared" si="435"/>
        <v/>
      </c>
      <c r="RBD2" s="499" t="str">
        <f t="shared" si="435"/>
        <v/>
      </c>
      <c r="RBE2" s="499" t="str">
        <f t="shared" si="435"/>
        <v/>
      </c>
      <c r="RBF2" s="499" t="str">
        <f t="shared" si="435"/>
        <v/>
      </c>
      <c r="RBG2" s="499" t="str">
        <f t="shared" si="435"/>
        <v/>
      </c>
      <c r="RBH2" s="499" t="str">
        <f t="shared" si="435"/>
        <v/>
      </c>
      <c r="RBI2" s="499" t="str">
        <f t="shared" si="435"/>
        <v/>
      </c>
      <c r="RBJ2" s="499" t="str">
        <f t="shared" si="435"/>
        <v/>
      </c>
      <c r="RBK2" s="499" t="str">
        <f t="shared" si="435"/>
        <v/>
      </c>
      <c r="RBL2" s="499" t="str">
        <f t="shared" si="435"/>
        <v/>
      </c>
      <c r="RBM2" s="499" t="str">
        <f t="shared" si="435"/>
        <v/>
      </c>
      <c r="RBN2" s="499" t="str">
        <f t="shared" si="435"/>
        <v/>
      </c>
      <c r="RBO2" s="499" t="str">
        <f t="shared" si="435"/>
        <v/>
      </c>
      <c r="RBP2" s="499" t="str">
        <f t="shared" si="435"/>
        <v/>
      </c>
      <c r="RBQ2" s="499" t="str">
        <f t="shared" si="435"/>
        <v/>
      </c>
      <c r="RBR2" s="499" t="str">
        <f t="shared" si="435"/>
        <v/>
      </c>
      <c r="RBS2" s="499" t="str">
        <f t="shared" si="435"/>
        <v/>
      </c>
      <c r="RBT2" s="499" t="str">
        <f t="shared" si="435"/>
        <v/>
      </c>
      <c r="RBU2" s="499" t="str">
        <f t="shared" si="435"/>
        <v/>
      </c>
      <c r="RBV2" s="499" t="str">
        <f t="shared" si="435"/>
        <v/>
      </c>
      <c r="RBW2" s="499" t="str">
        <f t="shared" si="435"/>
        <v/>
      </c>
      <c r="RBX2" s="499" t="str">
        <f t="shared" si="435"/>
        <v/>
      </c>
      <c r="RBY2" s="499" t="str">
        <f t="shared" si="435"/>
        <v/>
      </c>
      <c r="RBZ2" s="499" t="str">
        <f t="shared" si="435"/>
        <v/>
      </c>
      <c r="RCA2" s="499" t="str">
        <f t="shared" si="435"/>
        <v/>
      </c>
      <c r="RCB2" s="499" t="str">
        <f t="shared" si="435"/>
        <v/>
      </c>
      <c r="RCC2" s="499" t="str">
        <f t="shared" si="435"/>
        <v/>
      </c>
      <c r="RCD2" s="499" t="str">
        <f t="shared" si="435"/>
        <v/>
      </c>
      <c r="RCE2" s="499" t="str">
        <f t="shared" si="435"/>
        <v/>
      </c>
      <c r="RCF2" s="499" t="str">
        <f t="shared" si="435"/>
        <v/>
      </c>
      <c r="RCG2" s="499" t="str">
        <f t="shared" si="435"/>
        <v/>
      </c>
      <c r="RCH2" s="499" t="str">
        <f t="shared" si="435"/>
        <v/>
      </c>
      <c r="RCI2" s="499" t="str">
        <f t="shared" si="435"/>
        <v/>
      </c>
      <c r="RCJ2" s="499" t="str">
        <f t="shared" si="435"/>
        <v/>
      </c>
      <c r="RCK2" s="499" t="str">
        <f t="shared" si="435"/>
        <v/>
      </c>
      <c r="RCL2" s="499" t="str">
        <f t="shared" si="435"/>
        <v/>
      </c>
      <c r="RCM2" s="499" t="str">
        <f t="shared" ref="RCM2:REX2" si="436">IFERROR(RCM12/RCM13,
"")</f>
        <v/>
      </c>
      <c r="RCN2" s="499" t="str">
        <f t="shared" si="436"/>
        <v/>
      </c>
      <c r="RCO2" s="499" t="str">
        <f t="shared" si="436"/>
        <v/>
      </c>
      <c r="RCP2" s="499" t="str">
        <f t="shared" si="436"/>
        <v/>
      </c>
      <c r="RCQ2" s="499" t="str">
        <f t="shared" si="436"/>
        <v/>
      </c>
      <c r="RCR2" s="499" t="str">
        <f t="shared" si="436"/>
        <v/>
      </c>
      <c r="RCS2" s="499" t="str">
        <f t="shared" si="436"/>
        <v/>
      </c>
      <c r="RCT2" s="499" t="str">
        <f t="shared" si="436"/>
        <v/>
      </c>
      <c r="RCU2" s="499" t="str">
        <f t="shared" si="436"/>
        <v/>
      </c>
      <c r="RCV2" s="499" t="str">
        <f t="shared" si="436"/>
        <v/>
      </c>
      <c r="RCW2" s="499" t="str">
        <f t="shared" si="436"/>
        <v/>
      </c>
      <c r="RCX2" s="499" t="str">
        <f t="shared" si="436"/>
        <v/>
      </c>
      <c r="RCY2" s="499" t="str">
        <f t="shared" si="436"/>
        <v/>
      </c>
      <c r="RCZ2" s="499" t="str">
        <f t="shared" si="436"/>
        <v/>
      </c>
      <c r="RDA2" s="499" t="str">
        <f t="shared" si="436"/>
        <v/>
      </c>
      <c r="RDB2" s="499" t="str">
        <f t="shared" si="436"/>
        <v/>
      </c>
      <c r="RDC2" s="499" t="str">
        <f t="shared" si="436"/>
        <v/>
      </c>
      <c r="RDD2" s="499" t="str">
        <f t="shared" si="436"/>
        <v/>
      </c>
      <c r="RDE2" s="499" t="str">
        <f t="shared" si="436"/>
        <v/>
      </c>
      <c r="RDF2" s="499" t="str">
        <f t="shared" si="436"/>
        <v/>
      </c>
      <c r="RDG2" s="499" t="str">
        <f t="shared" si="436"/>
        <v/>
      </c>
      <c r="RDH2" s="499" t="str">
        <f t="shared" si="436"/>
        <v/>
      </c>
      <c r="RDI2" s="499" t="str">
        <f t="shared" si="436"/>
        <v/>
      </c>
      <c r="RDJ2" s="499" t="str">
        <f t="shared" si="436"/>
        <v/>
      </c>
      <c r="RDK2" s="499" t="str">
        <f t="shared" si="436"/>
        <v/>
      </c>
      <c r="RDL2" s="499" t="str">
        <f t="shared" si="436"/>
        <v/>
      </c>
      <c r="RDM2" s="499" t="str">
        <f t="shared" si="436"/>
        <v/>
      </c>
      <c r="RDN2" s="499" t="str">
        <f t="shared" si="436"/>
        <v/>
      </c>
      <c r="RDO2" s="499" t="str">
        <f t="shared" si="436"/>
        <v/>
      </c>
      <c r="RDP2" s="499" t="str">
        <f t="shared" si="436"/>
        <v/>
      </c>
      <c r="RDQ2" s="499" t="str">
        <f t="shared" si="436"/>
        <v/>
      </c>
      <c r="RDR2" s="499" t="str">
        <f t="shared" si="436"/>
        <v/>
      </c>
      <c r="RDS2" s="499" t="str">
        <f t="shared" si="436"/>
        <v/>
      </c>
      <c r="RDT2" s="499" t="str">
        <f t="shared" si="436"/>
        <v/>
      </c>
      <c r="RDU2" s="499" t="str">
        <f t="shared" si="436"/>
        <v/>
      </c>
      <c r="RDV2" s="499" t="str">
        <f t="shared" si="436"/>
        <v/>
      </c>
      <c r="RDW2" s="499" t="str">
        <f t="shared" si="436"/>
        <v/>
      </c>
      <c r="RDX2" s="499" t="str">
        <f t="shared" si="436"/>
        <v/>
      </c>
      <c r="RDY2" s="499" t="str">
        <f t="shared" si="436"/>
        <v/>
      </c>
      <c r="RDZ2" s="499" t="str">
        <f t="shared" si="436"/>
        <v/>
      </c>
      <c r="REA2" s="499" t="str">
        <f t="shared" si="436"/>
        <v/>
      </c>
      <c r="REB2" s="499" t="str">
        <f t="shared" si="436"/>
        <v/>
      </c>
      <c r="REC2" s="499" t="str">
        <f t="shared" si="436"/>
        <v/>
      </c>
      <c r="RED2" s="499" t="str">
        <f t="shared" si="436"/>
        <v/>
      </c>
      <c r="REE2" s="499" t="str">
        <f t="shared" si="436"/>
        <v/>
      </c>
      <c r="REF2" s="499" t="str">
        <f t="shared" si="436"/>
        <v/>
      </c>
      <c r="REG2" s="499" t="str">
        <f t="shared" si="436"/>
        <v/>
      </c>
      <c r="REH2" s="499" t="str">
        <f t="shared" si="436"/>
        <v/>
      </c>
      <c r="REI2" s="499" t="str">
        <f t="shared" si="436"/>
        <v/>
      </c>
      <c r="REJ2" s="499" t="str">
        <f t="shared" si="436"/>
        <v/>
      </c>
      <c r="REK2" s="499" t="str">
        <f t="shared" si="436"/>
        <v/>
      </c>
      <c r="REL2" s="499" t="str">
        <f t="shared" si="436"/>
        <v/>
      </c>
      <c r="REM2" s="499" t="str">
        <f t="shared" si="436"/>
        <v/>
      </c>
      <c r="REN2" s="499" t="str">
        <f t="shared" si="436"/>
        <v/>
      </c>
      <c r="REO2" s="499" t="str">
        <f t="shared" si="436"/>
        <v/>
      </c>
      <c r="REP2" s="499" t="str">
        <f t="shared" si="436"/>
        <v/>
      </c>
      <c r="REQ2" s="499" t="str">
        <f t="shared" si="436"/>
        <v/>
      </c>
      <c r="RER2" s="499" t="str">
        <f t="shared" si="436"/>
        <v/>
      </c>
      <c r="RES2" s="499" t="str">
        <f t="shared" si="436"/>
        <v/>
      </c>
      <c r="RET2" s="499" t="str">
        <f t="shared" si="436"/>
        <v/>
      </c>
      <c r="REU2" s="499" t="str">
        <f t="shared" si="436"/>
        <v/>
      </c>
      <c r="REV2" s="499" t="str">
        <f t="shared" si="436"/>
        <v/>
      </c>
      <c r="REW2" s="499" t="str">
        <f t="shared" si="436"/>
        <v/>
      </c>
      <c r="REX2" s="499" t="str">
        <f t="shared" si="436"/>
        <v/>
      </c>
      <c r="REY2" s="499" t="str">
        <f t="shared" ref="REY2:RHJ2" si="437">IFERROR(REY12/REY13,
"")</f>
        <v/>
      </c>
      <c r="REZ2" s="499" t="str">
        <f t="shared" si="437"/>
        <v/>
      </c>
      <c r="RFA2" s="499" t="str">
        <f t="shared" si="437"/>
        <v/>
      </c>
      <c r="RFB2" s="499" t="str">
        <f t="shared" si="437"/>
        <v/>
      </c>
      <c r="RFC2" s="499" t="str">
        <f t="shared" si="437"/>
        <v/>
      </c>
      <c r="RFD2" s="499" t="str">
        <f t="shared" si="437"/>
        <v/>
      </c>
      <c r="RFE2" s="499" t="str">
        <f t="shared" si="437"/>
        <v/>
      </c>
      <c r="RFF2" s="499" t="str">
        <f t="shared" si="437"/>
        <v/>
      </c>
      <c r="RFG2" s="499" t="str">
        <f t="shared" si="437"/>
        <v/>
      </c>
      <c r="RFH2" s="499" t="str">
        <f t="shared" si="437"/>
        <v/>
      </c>
      <c r="RFI2" s="499" t="str">
        <f t="shared" si="437"/>
        <v/>
      </c>
      <c r="RFJ2" s="499" t="str">
        <f t="shared" si="437"/>
        <v/>
      </c>
      <c r="RFK2" s="499" t="str">
        <f t="shared" si="437"/>
        <v/>
      </c>
      <c r="RFL2" s="499" t="str">
        <f t="shared" si="437"/>
        <v/>
      </c>
      <c r="RFM2" s="499" t="str">
        <f t="shared" si="437"/>
        <v/>
      </c>
      <c r="RFN2" s="499" t="str">
        <f t="shared" si="437"/>
        <v/>
      </c>
      <c r="RFO2" s="499" t="str">
        <f t="shared" si="437"/>
        <v/>
      </c>
      <c r="RFP2" s="499" t="str">
        <f t="shared" si="437"/>
        <v/>
      </c>
      <c r="RFQ2" s="499" t="str">
        <f t="shared" si="437"/>
        <v/>
      </c>
      <c r="RFR2" s="499" t="str">
        <f t="shared" si="437"/>
        <v/>
      </c>
      <c r="RFS2" s="499" t="str">
        <f t="shared" si="437"/>
        <v/>
      </c>
      <c r="RFT2" s="499" t="str">
        <f t="shared" si="437"/>
        <v/>
      </c>
      <c r="RFU2" s="499" t="str">
        <f t="shared" si="437"/>
        <v/>
      </c>
      <c r="RFV2" s="499" t="str">
        <f t="shared" si="437"/>
        <v/>
      </c>
      <c r="RFW2" s="499" t="str">
        <f t="shared" si="437"/>
        <v/>
      </c>
      <c r="RFX2" s="499" t="str">
        <f t="shared" si="437"/>
        <v/>
      </c>
      <c r="RFY2" s="499" t="str">
        <f t="shared" si="437"/>
        <v/>
      </c>
      <c r="RFZ2" s="499" t="str">
        <f t="shared" si="437"/>
        <v/>
      </c>
      <c r="RGA2" s="499" t="str">
        <f t="shared" si="437"/>
        <v/>
      </c>
      <c r="RGB2" s="499" t="str">
        <f t="shared" si="437"/>
        <v/>
      </c>
      <c r="RGC2" s="499" t="str">
        <f t="shared" si="437"/>
        <v/>
      </c>
      <c r="RGD2" s="499" t="str">
        <f t="shared" si="437"/>
        <v/>
      </c>
      <c r="RGE2" s="499" t="str">
        <f t="shared" si="437"/>
        <v/>
      </c>
      <c r="RGF2" s="499" t="str">
        <f t="shared" si="437"/>
        <v/>
      </c>
      <c r="RGG2" s="499" t="str">
        <f t="shared" si="437"/>
        <v/>
      </c>
      <c r="RGH2" s="499" t="str">
        <f t="shared" si="437"/>
        <v/>
      </c>
      <c r="RGI2" s="499" t="str">
        <f t="shared" si="437"/>
        <v/>
      </c>
      <c r="RGJ2" s="499" t="str">
        <f t="shared" si="437"/>
        <v/>
      </c>
      <c r="RGK2" s="499" t="str">
        <f t="shared" si="437"/>
        <v/>
      </c>
      <c r="RGL2" s="499" t="str">
        <f t="shared" si="437"/>
        <v/>
      </c>
      <c r="RGM2" s="499" t="str">
        <f t="shared" si="437"/>
        <v/>
      </c>
      <c r="RGN2" s="499" t="str">
        <f t="shared" si="437"/>
        <v/>
      </c>
      <c r="RGO2" s="499" t="str">
        <f t="shared" si="437"/>
        <v/>
      </c>
      <c r="RGP2" s="499" t="str">
        <f t="shared" si="437"/>
        <v/>
      </c>
      <c r="RGQ2" s="499" t="str">
        <f t="shared" si="437"/>
        <v/>
      </c>
      <c r="RGR2" s="499" t="str">
        <f t="shared" si="437"/>
        <v/>
      </c>
      <c r="RGS2" s="499" t="str">
        <f t="shared" si="437"/>
        <v/>
      </c>
      <c r="RGT2" s="499" t="str">
        <f t="shared" si="437"/>
        <v/>
      </c>
      <c r="RGU2" s="499" t="str">
        <f t="shared" si="437"/>
        <v/>
      </c>
      <c r="RGV2" s="499" t="str">
        <f t="shared" si="437"/>
        <v/>
      </c>
      <c r="RGW2" s="499" t="str">
        <f t="shared" si="437"/>
        <v/>
      </c>
      <c r="RGX2" s="499" t="str">
        <f t="shared" si="437"/>
        <v/>
      </c>
      <c r="RGY2" s="499" t="str">
        <f t="shared" si="437"/>
        <v/>
      </c>
      <c r="RGZ2" s="499" t="str">
        <f t="shared" si="437"/>
        <v/>
      </c>
      <c r="RHA2" s="499" t="str">
        <f t="shared" si="437"/>
        <v/>
      </c>
      <c r="RHB2" s="499" t="str">
        <f t="shared" si="437"/>
        <v/>
      </c>
      <c r="RHC2" s="499" t="str">
        <f t="shared" si="437"/>
        <v/>
      </c>
      <c r="RHD2" s="499" t="str">
        <f t="shared" si="437"/>
        <v/>
      </c>
      <c r="RHE2" s="499" t="str">
        <f t="shared" si="437"/>
        <v/>
      </c>
      <c r="RHF2" s="499" t="str">
        <f t="shared" si="437"/>
        <v/>
      </c>
      <c r="RHG2" s="499" t="str">
        <f t="shared" si="437"/>
        <v/>
      </c>
      <c r="RHH2" s="499" t="str">
        <f t="shared" si="437"/>
        <v/>
      </c>
      <c r="RHI2" s="499" t="str">
        <f t="shared" si="437"/>
        <v/>
      </c>
      <c r="RHJ2" s="499" t="str">
        <f t="shared" si="437"/>
        <v/>
      </c>
      <c r="RHK2" s="499" t="str">
        <f t="shared" ref="RHK2:RJV2" si="438">IFERROR(RHK12/RHK13,
"")</f>
        <v/>
      </c>
      <c r="RHL2" s="499" t="str">
        <f t="shared" si="438"/>
        <v/>
      </c>
      <c r="RHM2" s="499" t="str">
        <f t="shared" si="438"/>
        <v/>
      </c>
      <c r="RHN2" s="499" t="str">
        <f t="shared" si="438"/>
        <v/>
      </c>
      <c r="RHO2" s="499" t="str">
        <f t="shared" si="438"/>
        <v/>
      </c>
      <c r="RHP2" s="499" t="str">
        <f t="shared" si="438"/>
        <v/>
      </c>
      <c r="RHQ2" s="499" t="str">
        <f t="shared" si="438"/>
        <v/>
      </c>
      <c r="RHR2" s="499" t="str">
        <f t="shared" si="438"/>
        <v/>
      </c>
      <c r="RHS2" s="499" t="str">
        <f t="shared" si="438"/>
        <v/>
      </c>
      <c r="RHT2" s="499" t="str">
        <f t="shared" si="438"/>
        <v/>
      </c>
      <c r="RHU2" s="499" t="str">
        <f t="shared" si="438"/>
        <v/>
      </c>
      <c r="RHV2" s="499" t="str">
        <f t="shared" si="438"/>
        <v/>
      </c>
      <c r="RHW2" s="499" t="str">
        <f t="shared" si="438"/>
        <v/>
      </c>
      <c r="RHX2" s="499" t="str">
        <f t="shared" si="438"/>
        <v/>
      </c>
      <c r="RHY2" s="499" t="str">
        <f t="shared" si="438"/>
        <v/>
      </c>
      <c r="RHZ2" s="499" t="str">
        <f t="shared" si="438"/>
        <v/>
      </c>
      <c r="RIA2" s="499" t="str">
        <f t="shared" si="438"/>
        <v/>
      </c>
      <c r="RIB2" s="499" t="str">
        <f t="shared" si="438"/>
        <v/>
      </c>
      <c r="RIC2" s="499" t="str">
        <f t="shared" si="438"/>
        <v/>
      </c>
      <c r="RID2" s="499" t="str">
        <f t="shared" si="438"/>
        <v/>
      </c>
      <c r="RIE2" s="499" t="str">
        <f t="shared" si="438"/>
        <v/>
      </c>
      <c r="RIF2" s="499" t="str">
        <f t="shared" si="438"/>
        <v/>
      </c>
      <c r="RIG2" s="499" t="str">
        <f t="shared" si="438"/>
        <v/>
      </c>
      <c r="RIH2" s="499" t="str">
        <f t="shared" si="438"/>
        <v/>
      </c>
      <c r="RII2" s="499" t="str">
        <f t="shared" si="438"/>
        <v/>
      </c>
      <c r="RIJ2" s="499" t="str">
        <f t="shared" si="438"/>
        <v/>
      </c>
      <c r="RIK2" s="499" t="str">
        <f t="shared" si="438"/>
        <v/>
      </c>
      <c r="RIL2" s="499" t="str">
        <f t="shared" si="438"/>
        <v/>
      </c>
      <c r="RIM2" s="499" t="str">
        <f t="shared" si="438"/>
        <v/>
      </c>
      <c r="RIN2" s="499" t="str">
        <f t="shared" si="438"/>
        <v/>
      </c>
      <c r="RIO2" s="499" t="str">
        <f t="shared" si="438"/>
        <v/>
      </c>
      <c r="RIP2" s="499" t="str">
        <f t="shared" si="438"/>
        <v/>
      </c>
      <c r="RIQ2" s="499" t="str">
        <f t="shared" si="438"/>
        <v/>
      </c>
      <c r="RIR2" s="499" t="str">
        <f t="shared" si="438"/>
        <v/>
      </c>
      <c r="RIS2" s="499" t="str">
        <f t="shared" si="438"/>
        <v/>
      </c>
      <c r="RIT2" s="499" t="str">
        <f t="shared" si="438"/>
        <v/>
      </c>
      <c r="RIU2" s="499" t="str">
        <f t="shared" si="438"/>
        <v/>
      </c>
      <c r="RIV2" s="499" t="str">
        <f t="shared" si="438"/>
        <v/>
      </c>
      <c r="RIW2" s="499" t="str">
        <f t="shared" si="438"/>
        <v/>
      </c>
      <c r="RIX2" s="499" t="str">
        <f t="shared" si="438"/>
        <v/>
      </c>
      <c r="RIY2" s="499" t="str">
        <f t="shared" si="438"/>
        <v/>
      </c>
      <c r="RIZ2" s="499" t="str">
        <f t="shared" si="438"/>
        <v/>
      </c>
      <c r="RJA2" s="499" t="str">
        <f t="shared" si="438"/>
        <v/>
      </c>
      <c r="RJB2" s="499" t="str">
        <f t="shared" si="438"/>
        <v/>
      </c>
      <c r="RJC2" s="499" t="str">
        <f t="shared" si="438"/>
        <v/>
      </c>
      <c r="RJD2" s="499" t="str">
        <f t="shared" si="438"/>
        <v/>
      </c>
      <c r="RJE2" s="499" t="str">
        <f t="shared" si="438"/>
        <v/>
      </c>
      <c r="RJF2" s="499" t="str">
        <f t="shared" si="438"/>
        <v/>
      </c>
      <c r="RJG2" s="499" t="str">
        <f t="shared" si="438"/>
        <v/>
      </c>
      <c r="RJH2" s="499" t="str">
        <f t="shared" si="438"/>
        <v/>
      </c>
      <c r="RJI2" s="499" t="str">
        <f t="shared" si="438"/>
        <v/>
      </c>
      <c r="RJJ2" s="499" t="str">
        <f t="shared" si="438"/>
        <v/>
      </c>
      <c r="RJK2" s="499" t="str">
        <f t="shared" si="438"/>
        <v/>
      </c>
      <c r="RJL2" s="499" t="str">
        <f t="shared" si="438"/>
        <v/>
      </c>
      <c r="RJM2" s="499" t="str">
        <f t="shared" si="438"/>
        <v/>
      </c>
      <c r="RJN2" s="499" t="str">
        <f t="shared" si="438"/>
        <v/>
      </c>
      <c r="RJO2" s="499" t="str">
        <f t="shared" si="438"/>
        <v/>
      </c>
      <c r="RJP2" s="499" t="str">
        <f t="shared" si="438"/>
        <v/>
      </c>
      <c r="RJQ2" s="499" t="str">
        <f t="shared" si="438"/>
        <v/>
      </c>
      <c r="RJR2" s="499" t="str">
        <f t="shared" si="438"/>
        <v/>
      </c>
      <c r="RJS2" s="499" t="str">
        <f t="shared" si="438"/>
        <v/>
      </c>
      <c r="RJT2" s="499" t="str">
        <f t="shared" si="438"/>
        <v/>
      </c>
      <c r="RJU2" s="499" t="str">
        <f t="shared" si="438"/>
        <v/>
      </c>
      <c r="RJV2" s="499" t="str">
        <f t="shared" si="438"/>
        <v/>
      </c>
      <c r="RJW2" s="499" t="str">
        <f t="shared" ref="RJW2:RMH2" si="439">IFERROR(RJW12/RJW13,
"")</f>
        <v/>
      </c>
      <c r="RJX2" s="499" t="str">
        <f t="shared" si="439"/>
        <v/>
      </c>
      <c r="RJY2" s="499" t="str">
        <f t="shared" si="439"/>
        <v/>
      </c>
      <c r="RJZ2" s="499" t="str">
        <f t="shared" si="439"/>
        <v/>
      </c>
      <c r="RKA2" s="499" t="str">
        <f t="shared" si="439"/>
        <v/>
      </c>
      <c r="RKB2" s="499" t="str">
        <f t="shared" si="439"/>
        <v/>
      </c>
      <c r="RKC2" s="499" t="str">
        <f t="shared" si="439"/>
        <v/>
      </c>
      <c r="RKD2" s="499" t="str">
        <f t="shared" si="439"/>
        <v/>
      </c>
      <c r="RKE2" s="499" t="str">
        <f t="shared" si="439"/>
        <v/>
      </c>
      <c r="RKF2" s="499" t="str">
        <f t="shared" si="439"/>
        <v/>
      </c>
      <c r="RKG2" s="499" t="str">
        <f t="shared" si="439"/>
        <v/>
      </c>
      <c r="RKH2" s="499" t="str">
        <f t="shared" si="439"/>
        <v/>
      </c>
      <c r="RKI2" s="499" t="str">
        <f t="shared" si="439"/>
        <v/>
      </c>
      <c r="RKJ2" s="499" t="str">
        <f t="shared" si="439"/>
        <v/>
      </c>
      <c r="RKK2" s="499" t="str">
        <f t="shared" si="439"/>
        <v/>
      </c>
      <c r="RKL2" s="499" t="str">
        <f t="shared" si="439"/>
        <v/>
      </c>
      <c r="RKM2" s="499" t="str">
        <f t="shared" si="439"/>
        <v/>
      </c>
      <c r="RKN2" s="499" t="str">
        <f t="shared" si="439"/>
        <v/>
      </c>
      <c r="RKO2" s="499" t="str">
        <f t="shared" si="439"/>
        <v/>
      </c>
      <c r="RKP2" s="499" t="str">
        <f t="shared" si="439"/>
        <v/>
      </c>
      <c r="RKQ2" s="499" t="str">
        <f t="shared" si="439"/>
        <v/>
      </c>
      <c r="RKR2" s="499" t="str">
        <f t="shared" si="439"/>
        <v/>
      </c>
      <c r="RKS2" s="499" t="str">
        <f t="shared" si="439"/>
        <v/>
      </c>
      <c r="RKT2" s="499" t="str">
        <f t="shared" si="439"/>
        <v/>
      </c>
      <c r="RKU2" s="499" t="str">
        <f t="shared" si="439"/>
        <v/>
      </c>
      <c r="RKV2" s="499" t="str">
        <f t="shared" si="439"/>
        <v/>
      </c>
      <c r="RKW2" s="499" t="str">
        <f t="shared" si="439"/>
        <v/>
      </c>
      <c r="RKX2" s="499" t="str">
        <f t="shared" si="439"/>
        <v/>
      </c>
      <c r="RKY2" s="499" t="str">
        <f t="shared" si="439"/>
        <v/>
      </c>
      <c r="RKZ2" s="499" t="str">
        <f t="shared" si="439"/>
        <v/>
      </c>
      <c r="RLA2" s="499" t="str">
        <f t="shared" si="439"/>
        <v/>
      </c>
      <c r="RLB2" s="499" t="str">
        <f t="shared" si="439"/>
        <v/>
      </c>
      <c r="RLC2" s="499" t="str">
        <f t="shared" si="439"/>
        <v/>
      </c>
      <c r="RLD2" s="499" t="str">
        <f t="shared" si="439"/>
        <v/>
      </c>
      <c r="RLE2" s="499" t="str">
        <f t="shared" si="439"/>
        <v/>
      </c>
      <c r="RLF2" s="499" t="str">
        <f t="shared" si="439"/>
        <v/>
      </c>
      <c r="RLG2" s="499" t="str">
        <f t="shared" si="439"/>
        <v/>
      </c>
      <c r="RLH2" s="499" t="str">
        <f t="shared" si="439"/>
        <v/>
      </c>
      <c r="RLI2" s="499" t="str">
        <f t="shared" si="439"/>
        <v/>
      </c>
      <c r="RLJ2" s="499" t="str">
        <f t="shared" si="439"/>
        <v/>
      </c>
      <c r="RLK2" s="499" t="str">
        <f t="shared" si="439"/>
        <v/>
      </c>
      <c r="RLL2" s="499" t="str">
        <f t="shared" si="439"/>
        <v/>
      </c>
      <c r="RLM2" s="499" t="str">
        <f t="shared" si="439"/>
        <v/>
      </c>
      <c r="RLN2" s="499" t="str">
        <f t="shared" si="439"/>
        <v/>
      </c>
      <c r="RLO2" s="499" t="str">
        <f t="shared" si="439"/>
        <v/>
      </c>
      <c r="RLP2" s="499" t="str">
        <f t="shared" si="439"/>
        <v/>
      </c>
      <c r="RLQ2" s="499" t="str">
        <f t="shared" si="439"/>
        <v/>
      </c>
      <c r="RLR2" s="499" t="str">
        <f t="shared" si="439"/>
        <v/>
      </c>
      <c r="RLS2" s="499" t="str">
        <f t="shared" si="439"/>
        <v/>
      </c>
      <c r="RLT2" s="499" t="str">
        <f t="shared" si="439"/>
        <v/>
      </c>
      <c r="RLU2" s="499" t="str">
        <f t="shared" si="439"/>
        <v/>
      </c>
      <c r="RLV2" s="499" t="str">
        <f t="shared" si="439"/>
        <v/>
      </c>
      <c r="RLW2" s="499" t="str">
        <f t="shared" si="439"/>
        <v/>
      </c>
      <c r="RLX2" s="499" t="str">
        <f t="shared" si="439"/>
        <v/>
      </c>
      <c r="RLY2" s="499" t="str">
        <f t="shared" si="439"/>
        <v/>
      </c>
      <c r="RLZ2" s="499" t="str">
        <f t="shared" si="439"/>
        <v/>
      </c>
      <c r="RMA2" s="499" t="str">
        <f t="shared" si="439"/>
        <v/>
      </c>
      <c r="RMB2" s="499" t="str">
        <f t="shared" si="439"/>
        <v/>
      </c>
      <c r="RMC2" s="499" t="str">
        <f t="shared" si="439"/>
        <v/>
      </c>
      <c r="RMD2" s="499" t="str">
        <f t="shared" si="439"/>
        <v/>
      </c>
      <c r="RME2" s="499" t="str">
        <f t="shared" si="439"/>
        <v/>
      </c>
      <c r="RMF2" s="499" t="str">
        <f t="shared" si="439"/>
        <v/>
      </c>
      <c r="RMG2" s="499" t="str">
        <f t="shared" si="439"/>
        <v/>
      </c>
      <c r="RMH2" s="499" t="str">
        <f t="shared" si="439"/>
        <v/>
      </c>
      <c r="RMI2" s="499" t="str">
        <f t="shared" ref="RMI2:ROT2" si="440">IFERROR(RMI12/RMI13,
"")</f>
        <v/>
      </c>
      <c r="RMJ2" s="499" t="str">
        <f t="shared" si="440"/>
        <v/>
      </c>
      <c r="RMK2" s="499" t="str">
        <f t="shared" si="440"/>
        <v/>
      </c>
      <c r="RML2" s="499" t="str">
        <f t="shared" si="440"/>
        <v/>
      </c>
      <c r="RMM2" s="499" t="str">
        <f t="shared" si="440"/>
        <v/>
      </c>
      <c r="RMN2" s="499" t="str">
        <f t="shared" si="440"/>
        <v/>
      </c>
      <c r="RMO2" s="499" t="str">
        <f t="shared" si="440"/>
        <v/>
      </c>
      <c r="RMP2" s="499" t="str">
        <f t="shared" si="440"/>
        <v/>
      </c>
      <c r="RMQ2" s="499" t="str">
        <f t="shared" si="440"/>
        <v/>
      </c>
      <c r="RMR2" s="499" t="str">
        <f t="shared" si="440"/>
        <v/>
      </c>
      <c r="RMS2" s="499" t="str">
        <f t="shared" si="440"/>
        <v/>
      </c>
      <c r="RMT2" s="499" t="str">
        <f t="shared" si="440"/>
        <v/>
      </c>
      <c r="RMU2" s="499" t="str">
        <f t="shared" si="440"/>
        <v/>
      </c>
      <c r="RMV2" s="499" t="str">
        <f t="shared" si="440"/>
        <v/>
      </c>
      <c r="RMW2" s="499" t="str">
        <f t="shared" si="440"/>
        <v/>
      </c>
      <c r="RMX2" s="499" t="str">
        <f t="shared" si="440"/>
        <v/>
      </c>
      <c r="RMY2" s="499" t="str">
        <f t="shared" si="440"/>
        <v/>
      </c>
      <c r="RMZ2" s="499" t="str">
        <f t="shared" si="440"/>
        <v/>
      </c>
      <c r="RNA2" s="499" t="str">
        <f t="shared" si="440"/>
        <v/>
      </c>
      <c r="RNB2" s="499" t="str">
        <f t="shared" si="440"/>
        <v/>
      </c>
      <c r="RNC2" s="499" t="str">
        <f t="shared" si="440"/>
        <v/>
      </c>
      <c r="RND2" s="499" t="str">
        <f t="shared" si="440"/>
        <v/>
      </c>
      <c r="RNE2" s="499" t="str">
        <f t="shared" si="440"/>
        <v/>
      </c>
      <c r="RNF2" s="499" t="str">
        <f t="shared" si="440"/>
        <v/>
      </c>
      <c r="RNG2" s="499" t="str">
        <f t="shared" si="440"/>
        <v/>
      </c>
      <c r="RNH2" s="499" t="str">
        <f t="shared" si="440"/>
        <v/>
      </c>
      <c r="RNI2" s="499" t="str">
        <f t="shared" si="440"/>
        <v/>
      </c>
      <c r="RNJ2" s="499" t="str">
        <f t="shared" si="440"/>
        <v/>
      </c>
      <c r="RNK2" s="499" t="str">
        <f t="shared" si="440"/>
        <v/>
      </c>
      <c r="RNL2" s="499" t="str">
        <f t="shared" si="440"/>
        <v/>
      </c>
      <c r="RNM2" s="499" t="str">
        <f t="shared" si="440"/>
        <v/>
      </c>
      <c r="RNN2" s="499" t="str">
        <f t="shared" si="440"/>
        <v/>
      </c>
      <c r="RNO2" s="499" t="str">
        <f t="shared" si="440"/>
        <v/>
      </c>
      <c r="RNP2" s="499" t="str">
        <f t="shared" si="440"/>
        <v/>
      </c>
      <c r="RNQ2" s="499" t="str">
        <f t="shared" si="440"/>
        <v/>
      </c>
      <c r="RNR2" s="499" t="str">
        <f t="shared" si="440"/>
        <v/>
      </c>
      <c r="RNS2" s="499" t="str">
        <f t="shared" si="440"/>
        <v/>
      </c>
      <c r="RNT2" s="499" t="str">
        <f t="shared" si="440"/>
        <v/>
      </c>
      <c r="RNU2" s="499" t="str">
        <f t="shared" si="440"/>
        <v/>
      </c>
      <c r="RNV2" s="499" t="str">
        <f t="shared" si="440"/>
        <v/>
      </c>
      <c r="RNW2" s="499" t="str">
        <f t="shared" si="440"/>
        <v/>
      </c>
      <c r="RNX2" s="499" t="str">
        <f t="shared" si="440"/>
        <v/>
      </c>
      <c r="RNY2" s="499" t="str">
        <f t="shared" si="440"/>
        <v/>
      </c>
      <c r="RNZ2" s="499" t="str">
        <f t="shared" si="440"/>
        <v/>
      </c>
      <c r="ROA2" s="499" t="str">
        <f t="shared" si="440"/>
        <v/>
      </c>
      <c r="ROB2" s="499" t="str">
        <f t="shared" si="440"/>
        <v/>
      </c>
      <c r="ROC2" s="499" t="str">
        <f t="shared" si="440"/>
        <v/>
      </c>
      <c r="ROD2" s="499" t="str">
        <f t="shared" si="440"/>
        <v/>
      </c>
      <c r="ROE2" s="499" t="str">
        <f t="shared" si="440"/>
        <v/>
      </c>
      <c r="ROF2" s="499" t="str">
        <f t="shared" si="440"/>
        <v/>
      </c>
      <c r="ROG2" s="499" t="str">
        <f t="shared" si="440"/>
        <v/>
      </c>
      <c r="ROH2" s="499" t="str">
        <f t="shared" si="440"/>
        <v/>
      </c>
      <c r="ROI2" s="499" t="str">
        <f t="shared" si="440"/>
        <v/>
      </c>
      <c r="ROJ2" s="499" t="str">
        <f t="shared" si="440"/>
        <v/>
      </c>
      <c r="ROK2" s="499" t="str">
        <f t="shared" si="440"/>
        <v/>
      </c>
      <c r="ROL2" s="499" t="str">
        <f t="shared" si="440"/>
        <v/>
      </c>
      <c r="ROM2" s="499" t="str">
        <f t="shared" si="440"/>
        <v/>
      </c>
      <c r="RON2" s="499" t="str">
        <f t="shared" si="440"/>
        <v/>
      </c>
      <c r="ROO2" s="499" t="str">
        <f t="shared" si="440"/>
        <v/>
      </c>
      <c r="ROP2" s="499" t="str">
        <f t="shared" si="440"/>
        <v/>
      </c>
      <c r="ROQ2" s="499" t="str">
        <f t="shared" si="440"/>
        <v/>
      </c>
      <c r="ROR2" s="499" t="str">
        <f t="shared" si="440"/>
        <v/>
      </c>
      <c r="ROS2" s="499" t="str">
        <f t="shared" si="440"/>
        <v/>
      </c>
      <c r="ROT2" s="499" t="str">
        <f t="shared" si="440"/>
        <v/>
      </c>
      <c r="ROU2" s="499" t="str">
        <f t="shared" ref="ROU2:RRF2" si="441">IFERROR(ROU12/ROU13,
"")</f>
        <v/>
      </c>
      <c r="ROV2" s="499" t="str">
        <f t="shared" si="441"/>
        <v/>
      </c>
      <c r="ROW2" s="499" t="str">
        <f t="shared" si="441"/>
        <v/>
      </c>
      <c r="ROX2" s="499" t="str">
        <f t="shared" si="441"/>
        <v/>
      </c>
      <c r="ROY2" s="499" t="str">
        <f t="shared" si="441"/>
        <v/>
      </c>
      <c r="ROZ2" s="499" t="str">
        <f t="shared" si="441"/>
        <v/>
      </c>
      <c r="RPA2" s="499" t="str">
        <f t="shared" si="441"/>
        <v/>
      </c>
      <c r="RPB2" s="499" t="str">
        <f t="shared" si="441"/>
        <v/>
      </c>
      <c r="RPC2" s="499" t="str">
        <f t="shared" si="441"/>
        <v/>
      </c>
      <c r="RPD2" s="499" t="str">
        <f t="shared" si="441"/>
        <v/>
      </c>
      <c r="RPE2" s="499" t="str">
        <f t="shared" si="441"/>
        <v/>
      </c>
      <c r="RPF2" s="499" t="str">
        <f t="shared" si="441"/>
        <v/>
      </c>
      <c r="RPG2" s="499" t="str">
        <f t="shared" si="441"/>
        <v/>
      </c>
      <c r="RPH2" s="499" t="str">
        <f t="shared" si="441"/>
        <v/>
      </c>
      <c r="RPI2" s="499" t="str">
        <f t="shared" si="441"/>
        <v/>
      </c>
      <c r="RPJ2" s="499" t="str">
        <f t="shared" si="441"/>
        <v/>
      </c>
      <c r="RPK2" s="499" t="str">
        <f t="shared" si="441"/>
        <v/>
      </c>
      <c r="RPL2" s="499" t="str">
        <f t="shared" si="441"/>
        <v/>
      </c>
      <c r="RPM2" s="499" t="str">
        <f t="shared" si="441"/>
        <v/>
      </c>
      <c r="RPN2" s="499" t="str">
        <f t="shared" si="441"/>
        <v/>
      </c>
      <c r="RPO2" s="499" t="str">
        <f t="shared" si="441"/>
        <v/>
      </c>
      <c r="RPP2" s="499" t="str">
        <f t="shared" si="441"/>
        <v/>
      </c>
      <c r="RPQ2" s="499" t="str">
        <f t="shared" si="441"/>
        <v/>
      </c>
      <c r="RPR2" s="499" t="str">
        <f t="shared" si="441"/>
        <v/>
      </c>
      <c r="RPS2" s="499" t="str">
        <f t="shared" si="441"/>
        <v/>
      </c>
      <c r="RPT2" s="499" t="str">
        <f t="shared" si="441"/>
        <v/>
      </c>
      <c r="RPU2" s="499" t="str">
        <f t="shared" si="441"/>
        <v/>
      </c>
      <c r="RPV2" s="499" t="str">
        <f t="shared" si="441"/>
        <v/>
      </c>
      <c r="RPW2" s="499" t="str">
        <f t="shared" si="441"/>
        <v/>
      </c>
      <c r="RPX2" s="499" t="str">
        <f t="shared" si="441"/>
        <v/>
      </c>
      <c r="RPY2" s="499" t="str">
        <f t="shared" si="441"/>
        <v/>
      </c>
      <c r="RPZ2" s="499" t="str">
        <f t="shared" si="441"/>
        <v/>
      </c>
      <c r="RQA2" s="499" t="str">
        <f t="shared" si="441"/>
        <v/>
      </c>
      <c r="RQB2" s="499" t="str">
        <f t="shared" si="441"/>
        <v/>
      </c>
      <c r="RQC2" s="499" t="str">
        <f t="shared" si="441"/>
        <v/>
      </c>
      <c r="RQD2" s="499" t="str">
        <f t="shared" si="441"/>
        <v/>
      </c>
      <c r="RQE2" s="499" t="str">
        <f t="shared" si="441"/>
        <v/>
      </c>
      <c r="RQF2" s="499" t="str">
        <f t="shared" si="441"/>
        <v/>
      </c>
      <c r="RQG2" s="499" t="str">
        <f t="shared" si="441"/>
        <v/>
      </c>
      <c r="RQH2" s="499" t="str">
        <f t="shared" si="441"/>
        <v/>
      </c>
      <c r="RQI2" s="499" t="str">
        <f t="shared" si="441"/>
        <v/>
      </c>
      <c r="RQJ2" s="499" t="str">
        <f t="shared" si="441"/>
        <v/>
      </c>
      <c r="RQK2" s="499" t="str">
        <f t="shared" si="441"/>
        <v/>
      </c>
      <c r="RQL2" s="499" t="str">
        <f t="shared" si="441"/>
        <v/>
      </c>
      <c r="RQM2" s="499" t="str">
        <f t="shared" si="441"/>
        <v/>
      </c>
      <c r="RQN2" s="499" t="str">
        <f t="shared" si="441"/>
        <v/>
      </c>
      <c r="RQO2" s="499" t="str">
        <f t="shared" si="441"/>
        <v/>
      </c>
      <c r="RQP2" s="499" t="str">
        <f t="shared" si="441"/>
        <v/>
      </c>
      <c r="RQQ2" s="499" t="str">
        <f t="shared" si="441"/>
        <v/>
      </c>
      <c r="RQR2" s="499" t="str">
        <f t="shared" si="441"/>
        <v/>
      </c>
      <c r="RQS2" s="499" t="str">
        <f t="shared" si="441"/>
        <v/>
      </c>
      <c r="RQT2" s="499" t="str">
        <f t="shared" si="441"/>
        <v/>
      </c>
      <c r="RQU2" s="499" t="str">
        <f t="shared" si="441"/>
        <v/>
      </c>
      <c r="RQV2" s="499" t="str">
        <f t="shared" si="441"/>
        <v/>
      </c>
      <c r="RQW2" s="499" t="str">
        <f t="shared" si="441"/>
        <v/>
      </c>
      <c r="RQX2" s="499" t="str">
        <f t="shared" si="441"/>
        <v/>
      </c>
      <c r="RQY2" s="499" t="str">
        <f t="shared" si="441"/>
        <v/>
      </c>
      <c r="RQZ2" s="499" t="str">
        <f t="shared" si="441"/>
        <v/>
      </c>
      <c r="RRA2" s="499" t="str">
        <f t="shared" si="441"/>
        <v/>
      </c>
      <c r="RRB2" s="499" t="str">
        <f t="shared" si="441"/>
        <v/>
      </c>
      <c r="RRC2" s="499" t="str">
        <f t="shared" si="441"/>
        <v/>
      </c>
      <c r="RRD2" s="499" t="str">
        <f t="shared" si="441"/>
        <v/>
      </c>
      <c r="RRE2" s="499" t="str">
        <f t="shared" si="441"/>
        <v/>
      </c>
      <c r="RRF2" s="499" t="str">
        <f t="shared" si="441"/>
        <v/>
      </c>
      <c r="RRG2" s="499" t="str">
        <f t="shared" ref="RRG2:RTR2" si="442">IFERROR(RRG12/RRG13,
"")</f>
        <v/>
      </c>
      <c r="RRH2" s="499" t="str">
        <f t="shared" si="442"/>
        <v/>
      </c>
      <c r="RRI2" s="499" t="str">
        <f t="shared" si="442"/>
        <v/>
      </c>
      <c r="RRJ2" s="499" t="str">
        <f t="shared" si="442"/>
        <v/>
      </c>
      <c r="RRK2" s="499" t="str">
        <f t="shared" si="442"/>
        <v/>
      </c>
      <c r="RRL2" s="499" t="str">
        <f t="shared" si="442"/>
        <v/>
      </c>
      <c r="RRM2" s="499" t="str">
        <f t="shared" si="442"/>
        <v/>
      </c>
      <c r="RRN2" s="499" t="str">
        <f t="shared" si="442"/>
        <v/>
      </c>
      <c r="RRO2" s="499" t="str">
        <f t="shared" si="442"/>
        <v/>
      </c>
      <c r="RRP2" s="499" t="str">
        <f t="shared" si="442"/>
        <v/>
      </c>
      <c r="RRQ2" s="499" t="str">
        <f t="shared" si="442"/>
        <v/>
      </c>
      <c r="RRR2" s="499" t="str">
        <f t="shared" si="442"/>
        <v/>
      </c>
      <c r="RRS2" s="499" t="str">
        <f t="shared" si="442"/>
        <v/>
      </c>
      <c r="RRT2" s="499" t="str">
        <f t="shared" si="442"/>
        <v/>
      </c>
      <c r="RRU2" s="499" t="str">
        <f t="shared" si="442"/>
        <v/>
      </c>
      <c r="RRV2" s="499" t="str">
        <f t="shared" si="442"/>
        <v/>
      </c>
      <c r="RRW2" s="499" t="str">
        <f t="shared" si="442"/>
        <v/>
      </c>
      <c r="RRX2" s="499" t="str">
        <f t="shared" si="442"/>
        <v/>
      </c>
      <c r="RRY2" s="499" t="str">
        <f t="shared" si="442"/>
        <v/>
      </c>
      <c r="RRZ2" s="499" t="str">
        <f t="shared" si="442"/>
        <v/>
      </c>
      <c r="RSA2" s="499" t="str">
        <f t="shared" si="442"/>
        <v/>
      </c>
      <c r="RSB2" s="499" t="str">
        <f t="shared" si="442"/>
        <v/>
      </c>
      <c r="RSC2" s="499" t="str">
        <f t="shared" si="442"/>
        <v/>
      </c>
      <c r="RSD2" s="499" t="str">
        <f t="shared" si="442"/>
        <v/>
      </c>
      <c r="RSE2" s="499" t="str">
        <f t="shared" si="442"/>
        <v/>
      </c>
      <c r="RSF2" s="499" t="str">
        <f t="shared" si="442"/>
        <v/>
      </c>
      <c r="RSG2" s="499" t="str">
        <f t="shared" si="442"/>
        <v/>
      </c>
      <c r="RSH2" s="499" t="str">
        <f t="shared" si="442"/>
        <v/>
      </c>
      <c r="RSI2" s="499" t="str">
        <f t="shared" si="442"/>
        <v/>
      </c>
      <c r="RSJ2" s="499" t="str">
        <f t="shared" si="442"/>
        <v/>
      </c>
      <c r="RSK2" s="499" t="str">
        <f t="shared" si="442"/>
        <v/>
      </c>
      <c r="RSL2" s="499" t="str">
        <f t="shared" si="442"/>
        <v/>
      </c>
      <c r="RSM2" s="499" t="str">
        <f t="shared" si="442"/>
        <v/>
      </c>
      <c r="RSN2" s="499" t="str">
        <f t="shared" si="442"/>
        <v/>
      </c>
      <c r="RSO2" s="499" t="str">
        <f t="shared" si="442"/>
        <v/>
      </c>
      <c r="RSP2" s="499" t="str">
        <f t="shared" si="442"/>
        <v/>
      </c>
      <c r="RSQ2" s="499" t="str">
        <f t="shared" si="442"/>
        <v/>
      </c>
      <c r="RSR2" s="499" t="str">
        <f t="shared" si="442"/>
        <v/>
      </c>
      <c r="RSS2" s="499" t="str">
        <f t="shared" si="442"/>
        <v/>
      </c>
      <c r="RST2" s="499" t="str">
        <f t="shared" si="442"/>
        <v/>
      </c>
      <c r="RSU2" s="499" t="str">
        <f t="shared" si="442"/>
        <v/>
      </c>
      <c r="RSV2" s="499" t="str">
        <f t="shared" si="442"/>
        <v/>
      </c>
      <c r="RSW2" s="499" t="str">
        <f t="shared" si="442"/>
        <v/>
      </c>
      <c r="RSX2" s="499" t="str">
        <f t="shared" si="442"/>
        <v/>
      </c>
      <c r="RSY2" s="499" t="str">
        <f t="shared" si="442"/>
        <v/>
      </c>
      <c r="RSZ2" s="499" t="str">
        <f t="shared" si="442"/>
        <v/>
      </c>
      <c r="RTA2" s="499" t="str">
        <f t="shared" si="442"/>
        <v/>
      </c>
      <c r="RTB2" s="499" t="str">
        <f t="shared" si="442"/>
        <v/>
      </c>
      <c r="RTC2" s="499" t="str">
        <f t="shared" si="442"/>
        <v/>
      </c>
      <c r="RTD2" s="499" t="str">
        <f t="shared" si="442"/>
        <v/>
      </c>
      <c r="RTE2" s="499" t="str">
        <f t="shared" si="442"/>
        <v/>
      </c>
      <c r="RTF2" s="499" t="str">
        <f t="shared" si="442"/>
        <v/>
      </c>
      <c r="RTG2" s="499" t="str">
        <f t="shared" si="442"/>
        <v/>
      </c>
      <c r="RTH2" s="499" t="str">
        <f t="shared" si="442"/>
        <v/>
      </c>
      <c r="RTI2" s="499" t="str">
        <f t="shared" si="442"/>
        <v/>
      </c>
      <c r="RTJ2" s="499" t="str">
        <f t="shared" si="442"/>
        <v/>
      </c>
      <c r="RTK2" s="499" t="str">
        <f t="shared" si="442"/>
        <v/>
      </c>
      <c r="RTL2" s="499" t="str">
        <f t="shared" si="442"/>
        <v/>
      </c>
      <c r="RTM2" s="499" t="str">
        <f t="shared" si="442"/>
        <v/>
      </c>
      <c r="RTN2" s="499" t="str">
        <f t="shared" si="442"/>
        <v/>
      </c>
      <c r="RTO2" s="499" t="str">
        <f t="shared" si="442"/>
        <v/>
      </c>
      <c r="RTP2" s="499" t="str">
        <f t="shared" si="442"/>
        <v/>
      </c>
      <c r="RTQ2" s="499" t="str">
        <f t="shared" si="442"/>
        <v/>
      </c>
      <c r="RTR2" s="499" t="str">
        <f t="shared" si="442"/>
        <v/>
      </c>
      <c r="RTS2" s="499" t="str">
        <f t="shared" ref="RTS2:RWD2" si="443">IFERROR(RTS12/RTS13,
"")</f>
        <v/>
      </c>
      <c r="RTT2" s="499" t="str">
        <f t="shared" si="443"/>
        <v/>
      </c>
      <c r="RTU2" s="499" t="str">
        <f t="shared" si="443"/>
        <v/>
      </c>
      <c r="RTV2" s="499" t="str">
        <f t="shared" si="443"/>
        <v/>
      </c>
      <c r="RTW2" s="499" t="str">
        <f t="shared" si="443"/>
        <v/>
      </c>
      <c r="RTX2" s="499" t="str">
        <f t="shared" si="443"/>
        <v/>
      </c>
      <c r="RTY2" s="499" t="str">
        <f t="shared" si="443"/>
        <v/>
      </c>
      <c r="RTZ2" s="499" t="str">
        <f t="shared" si="443"/>
        <v/>
      </c>
      <c r="RUA2" s="499" t="str">
        <f t="shared" si="443"/>
        <v/>
      </c>
      <c r="RUB2" s="499" t="str">
        <f t="shared" si="443"/>
        <v/>
      </c>
      <c r="RUC2" s="499" t="str">
        <f t="shared" si="443"/>
        <v/>
      </c>
      <c r="RUD2" s="499" t="str">
        <f t="shared" si="443"/>
        <v/>
      </c>
      <c r="RUE2" s="499" t="str">
        <f t="shared" si="443"/>
        <v/>
      </c>
      <c r="RUF2" s="499" t="str">
        <f t="shared" si="443"/>
        <v/>
      </c>
      <c r="RUG2" s="499" t="str">
        <f t="shared" si="443"/>
        <v/>
      </c>
      <c r="RUH2" s="499" t="str">
        <f t="shared" si="443"/>
        <v/>
      </c>
      <c r="RUI2" s="499" t="str">
        <f t="shared" si="443"/>
        <v/>
      </c>
      <c r="RUJ2" s="499" t="str">
        <f t="shared" si="443"/>
        <v/>
      </c>
      <c r="RUK2" s="499" t="str">
        <f t="shared" si="443"/>
        <v/>
      </c>
      <c r="RUL2" s="499" t="str">
        <f t="shared" si="443"/>
        <v/>
      </c>
      <c r="RUM2" s="499" t="str">
        <f t="shared" si="443"/>
        <v/>
      </c>
      <c r="RUN2" s="499" t="str">
        <f t="shared" si="443"/>
        <v/>
      </c>
      <c r="RUO2" s="499" t="str">
        <f t="shared" si="443"/>
        <v/>
      </c>
      <c r="RUP2" s="499" t="str">
        <f t="shared" si="443"/>
        <v/>
      </c>
      <c r="RUQ2" s="499" t="str">
        <f t="shared" si="443"/>
        <v/>
      </c>
      <c r="RUR2" s="499" t="str">
        <f t="shared" si="443"/>
        <v/>
      </c>
      <c r="RUS2" s="499" t="str">
        <f t="shared" si="443"/>
        <v/>
      </c>
      <c r="RUT2" s="499" t="str">
        <f t="shared" si="443"/>
        <v/>
      </c>
      <c r="RUU2" s="499" t="str">
        <f t="shared" si="443"/>
        <v/>
      </c>
      <c r="RUV2" s="499" t="str">
        <f t="shared" si="443"/>
        <v/>
      </c>
      <c r="RUW2" s="499" t="str">
        <f t="shared" si="443"/>
        <v/>
      </c>
      <c r="RUX2" s="499" t="str">
        <f t="shared" si="443"/>
        <v/>
      </c>
      <c r="RUY2" s="499" t="str">
        <f t="shared" si="443"/>
        <v/>
      </c>
      <c r="RUZ2" s="499" t="str">
        <f t="shared" si="443"/>
        <v/>
      </c>
      <c r="RVA2" s="499" t="str">
        <f t="shared" si="443"/>
        <v/>
      </c>
      <c r="RVB2" s="499" t="str">
        <f t="shared" si="443"/>
        <v/>
      </c>
      <c r="RVC2" s="499" t="str">
        <f t="shared" si="443"/>
        <v/>
      </c>
      <c r="RVD2" s="499" t="str">
        <f t="shared" si="443"/>
        <v/>
      </c>
      <c r="RVE2" s="499" t="str">
        <f t="shared" si="443"/>
        <v/>
      </c>
      <c r="RVF2" s="499" t="str">
        <f t="shared" si="443"/>
        <v/>
      </c>
      <c r="RVG2" s="499" t="str">
        <f t="shared" si="443"/>
        <v/>
      </c>
      <c r="RVH2" s="499" t="str">
        <f t="shared" si="443"/>
        <v/>
      </c>
      <c r="RVI2" s="499" t="str">
        <f t="shared" si="443"/>
        <v/>
      </c>
      <c r="RVJ2" s="499" t="str">
        <f t="shared" si="443"/>
        <v/>
      </c>
      <c r="RVK2" s="499" t="str">
        <f t="shared" si="443"/>
        <v/>
      </c>
      <c r="RVL2" s="499" t="str">
        <f t="shared" si="443"/>
        <v/>
      </c>
      <c r="RVM2" s="499" t="str">
        <f t="shared" si="443"/>
        <v/>
      </c>
      <c r="RVN2" s="499" t="str">
        <f t="shared" si="443"/>
        <v/>
      </c>
      <c r="RVO2" s="499" t="str">
        <f t="shared" si="443"/>
        <v/>
      </c>
      <c r="RVP2" s="499" t="str">
        <f t="shared" si="443"/>
        <v/>
      </c>
      <c r="RVQ2" s="499" t="str">
        <f t="shared" si="443"/>
        <v/>
      </c>
      <c r="RVR2" s="499" t="str">
        <f t="shared" si="443"/>
        <v/>
      </c>
      <c r="RVS2" s="499" t="str">
        <f t="shared" si="443"/>
        <v/>
      </c>
      <c r="RVT2" s="499" t="str">
        <f t="shared" si="443"/>
        <v/>
      </c>
      <c r="RVU2" s="499" t="str">
        <f t="shared" si="443"/>
        <v/>
      </c>
      <c r="RVV2" s="499" t="str">
        <f t="shared" si="443"/>
        <v/>
      </c>
      <c r="RVW2" s="499" t="str">
        <f t="shared" si="443"/>
        <v/>
      </c>
      <c r="RVX2" s="499" t="str">
        <f t="shared" si="443"/>
        <v/>
      </c>
      <c r="RVY2" s="499" t="str">
        <f t="shared" si="443"/>
        <v/>
      </c>
      <c r="RVZ2" s="499" t="str">
        <f t="shared" si="443"/>
        <v/>
      </c>
      <c r="RWA2" s="499" t="str">
        <f t="shared" si="443"/>
        <v/>
      </c>
      <c r="RWB2" s="499" t="str">
        <f t="shared" si="443"/>
        <v/>
      </c>
      <c r="RWC2" s="499" t="str">
        <f t="shared" si="443"/>
        <v/>
      </c>
      <c r="RWD2" s="499" t="str">
        <f t="shared" si="443"/>
        <v/>
      </c>
      <c r="RWE2" s="499" t="str">
        <f t="shared" ref="RWE2:RYP2" si="444">IFERROR(RWE12/RWE13,
"")</f>
        <v/>
      </c>
      <c r="RWF2" s="499" t="str">
        <f t="shared" si="444"/>
        <v/>
      </c>
      <c r="RWG2" s="499" t="str">
        <f t="shared" si="444"/>
        <v/>
      </c>
      <c r="RWH2" s="499" t="str">
        <f t="shared" si="444"/>
        <v/>
      </c>
      <c r="RWI2" s="499" t="str">
        <f t="shared" si="444"/>
        <v/>
      </c>
      <c r="RWJ2" s="499" t="str">
        <f t="shared" si="444"/>
        <v/>
      </c>
      <c r="RWK2" s="499" t="str">
        <f t="shared" si="444"/>
        <v/>
      </c>
      <c r="RWL2" s="499" t="str">
        <f t="shared" si="444"/>
        <v/>
      </c>
      <c r="RWM2" s="499" t="str">
        <f t="shared" si="444"/>
        <v/>
      </c>
      <c r="RWN2" s="499" t="str">
        <f t="shared" si="444"/>
        <v/>
      </c>
      <c r="RWO2" s="499" t="str">
        <f t="shared" si="444"/>
        <v/>
      </c>
      <c r="RWP2" s="499" t="str">
        <f t="shared" si="444"/>
        <v/>
      </c>
      <c r="RWQ2" s="499" t="str">
        <f t="shared" si="444"/>
        <v/>
      </c>
      <c r="RWR2" s="499" t="str">
        <f t="shared" si="444"/>
        <v/>
      </c>
      <c r="RWS2" s="499" t="str">
        <f t="shared" si="444"/>
        <v/>
      </c>
      <c r="RWT2" s="499" t="str">
        <f t="shared" si="444"/>
        <v/>
      </c>
      <c r="RWU2" s="499" t="str">
        <f t="shared" si="444"/>
        <v/>
      </c>
      <c r="RWV2" s="499" t="str">
        <f t="shared" si="444"/>
        <v/>
      </c>
      <c r="RWW2" s="499" t="str">
        <f t="shared" si="444"/>
        <v/>
      </c>
      <c r="RWX2" s="499" t="str">
        <f t="shared" si="444"/>
        <v/>
      </c>
      <c r="RWY2" s="499" t="str">
        <f t="shared" si="444"/>
        <v/>
      </c>
      <c r="RWZ2" s="499" t="str">
        <f t="shared" si="444"/>
        <v/>
      </c>
      <c r="RXA2" s="499" t="str">
        <f t="shared" si="444"/>
        <v/>
      </c>
      <c r="RXB2" s="499" t="str">
        <f t="shared" si="444"/>
        <v/>
      </c>
      <c r="RXC2" s="499" t="str">
        <f t="shared" si="444"/>
        <v/>
      </c>
      <c r="RXD2" s="499" t="str">
        <f t="shared" si="444"/>
        <v/>
      </c>
      <c r="RXE2" s="499" t="str">
        <f t="shared" si="444"/>
        <v/>
      </c>
      <c r="RXF2" s="499" t="str">
        <f t="shared" si="444"/>
        <v/>
      </c>
      <c r="RXG2" s="499" t="str">
        <f t="shared" si="444"/>
        <v/>
      </c>
      <c r="RXH2" s="499" t="str">
        <f t="shared" si="444"/>
        <v/>
      </c>
      <c r="RXI2" s="499" t="str">
        <f t="shared" si="444"/>
        <v/>
      </c>
      <c r="RXJ2" s="499" t="str">
        <f t="shared" si="444"/>
        <v/>
      </c>
      <c r="RXK2" s="499" t="str">
        <f t="shared" si="444"/>
        <v/>
      </c>
      <c r="RXL2" s="499" t="str">
        <f t="shared" si="444"/>
        <v/>
      </c>
      <c r="RXM2" s="499" t="str">
        <f t="shared" si="444"/>
        <v/>
      </c>
      <c r="RXN2" s="499" t="str">
        <f t="shared" si="444"/>
        <v/>
      </c>
      <c r="RXO2" s="499" t="str">
        <f t="shared" si="444"/>
        <v/>
      </c>
      <c r="RXP2" s="499" t="str">
        <f t="shared" si="444"/>
        <v/>
      </c>
      <c r="RXQ2" s="499" t="str">
        <f t="shared" si="444"/>
        <v/>
      </c>
      <c r="RXR2" s="499" t="str">
        <f t="shared" si="444"/>
        <v/>
      </c>
      <c r="RXS2" s="499" t="str">
        <f t="shared" si="444"/>
        <v/>
      </c>
      <c r="RXT2" s="499" t="str">
        <f t="shared" si="444"/>
        <v/>
      </c>
      <c r="RXU2" s="499" t="str">
        <f t="shared" si="444"/>
        <v/>
      </c>
      <c r="RXV2" s="499" t="str">
        <f t="shared" si="444"/>
        <v/>
      </c>
      <c r="RXW2" s="499" t="str">
        <f t="shared" si="444"/>
        <v/>
      </c>
      <c r="RXX2" s="499" t="str">
        <f t="shared" si="444"/>
        <v/>
      </c>
      <c r="RXY2" s="499" t="str">
        <f t="shared" si="444"/>
        <v/>
      </c>
      <c r="RXZ2" s="499" t="str">
        <f t="shared" si="444"/>
        <v/>
      </c>
      <c r="RYA2" s="499" t="str">
        <f t="shared" si="444"/>
        <v/>
      </c>
      <c r="RYB2" s="499" t="str">
        <f t="shared" si="444"/>
        <v/>
      </c>
      <c r="RYC2" s="499" t="str">
        <f t="shared" si="444"/>
        <v/>
      </c>
      <c r="RYD2" s="499" t="str">
        <f t="shared" si="444"/>
        <v/>
      </c>
      <c r="RYE2" s="499" t="str">
        <f t="shared" si="444"/>
        <v/>
      </c>
      <c r="RYF2" s="499" t="str">
        <f t="shared" si="444"/>
        <v/>
      </c>
      <c r="RYG2" s="499" t="str">
        <f t="shared" si="444"/>
        <v/>
      </c>
      <c r="RYH2" s="499" t="str">
        <f t="shared" si="444"/>
        <v/>
      </c>
      <c r="RYI2" s="499" t="str">
        <f t="shared" si="444"/>
        <v/>
      </c>
      <c r="RYJ2" s="499" t="str">
        <f t="shared" si="444"/>
        <v/>
      </c>
      <c r="RYK2" s="499" t="str">
        <f t="shared" si="444"/>
        <v/>
      </c>
      <c r="RYL2" s="499" t="str">
        <f t="shared" si="444"/>
        <v/>
      </c>
      <c r="RYM2" s="499" t="str">
        <f t="shared" si="444"/>
        <v/>
      </c>
      <c r="RYN2" s="499" t="str">
        <f t="shared" si="444"/>
        <v/>
      </c>
      <c r="RYO2" s="499" t="str">
        <f t="shared" si="444"/>
        <v/>
      </c>
      <c r="RYP2" s="499" t="str">
        <f t="shared" si="444"/>
        <v/>
      </c>
      <c r="RYQ2" s="499" t="str">
        <f t="shared" ref="RYQ2:SBB2" si="445">IFERROR(RYQ12/RYQ13,
"")</f>
        <v/>
      </c>
      <c r="RYR2" s="499" t="str">
        <f t="shared" si="445"/>
        <v/>
      </c>
      <c r="RYS2" s="499" t="str">
        <f t="shared" si="445"/>
        <v/>
      </c>
      <c r="RYT2" s="499" t="str">
        <f t="shared" si="445"/>
        <v/>
      </c>
      <c r="RYU2" s="499" t="str">
        <f t="shared" si="445"/>
        <v/>
      </c>
      <c r="RYV2" s="499" t="str">
        <f t="shared" si="445"/>
        <v/>
      </c>
      <c r="RYW2" s="499" t="str">
        <f t="shared" si="445"/>
        <v/>
      </c>
      <c r="RYX2" s="499" t="str">
        <f t="shared" si="445"/>
        <v/>
      </c>
      <c r="RYY2" s="499" t="str">
        <f t="shared" si="445"/>
        <v/>
      </c>
      <c r="RYZ2" s="499" t="str">
        <f t="shared" si="445"/>
        <v/>
      </c>
      <c r="RZA2" s="499" t="str">
        <f t="shared" si="445"/>
        <v/>
      </c>
      <c r="RZB2" s="499" t="str">
        <f t="shared" si="445"/>
        <v/>
      </c>
      <c r="RZC2" s="499" t="str">
        <f t="shared" si="445"/>
        <v/>
      </c>
      <c r="RZD2" s="499" t="str">
        <f t="shared" si="445"/>
        <v/>
      </c>
      <c r="RZE2" s="499" t="str">
        <f t="shared" si="445"/>
        <v/>
      </c>
      <c r="RZF2" s="499" t="str">
        <f t="shared" si="445"/>
        <v/>
      </c>
      <c r="RZG2" s="499" t="str">
        <f t="shared" si="445"/>
        <v/>
      </c>
      <c r="RZH2" s="499" t="str">
        <f t="shared" si="445"/>
        <v/>
      </c>
      <c r="RZI2" s="499" t="str">
        <f t="shared" si="445"/>
        <v/>
      </c>
      <c r="RZJ2" s="499" t="str">
        <f t="shared" si="445"/>
        <v/>
      </c>
      <c r="RZK2" s="499" t="str">
        <f t="shared" si="445"/>
        <v/>
      </c>
      <c r="RZL2" s="499" t="str">
        <f t="shared" si="445"/>
        <v/>
      </c>
      <c r="RZM2" s="499" t="str">
        <f t="shared" si="445"/>
        <v/>
      </c>
      <c r="RZN2" s="499" t="str">
        <f t="shared" si="445"/>
        <v/>
      </c>
      <c r="RZO2" s="499" t="str">
        <f t="shared" si="445"/>
        <v/>
      </c>
      <c r="RZP2" s="499" t="str">
        <f t="shared" si="445"/>
        <v/>
      </c>
      <c r="RZQ2" s="499" t="str">
        <f t="shared" si="445"/>
        <v/>
      </c>
      <c r="RZR2" s="499" t="str">
        <f t="shared" si="445"/>
        <v/>
      </c>
      <c r="RZS2" s="499" t="str">
        <f t="shared" si="445"/>
        <v/>
      </c>
      <c r="RZT2" s="499" t="str">
        <f t="shared" si="445"/>
        <v/>
      </c>
      <c r="RZU2" s="499" t="str">
        <f t="shared" si="445"/>
        <v/>
      </c>
      <c r="RZV2" s="499" t="str">
        <f t="shared" si="445"/>
        <v/>
      </c>
      <c r="RZW2" s="499" t="str">
        <f t="shared" si="445"/>
        <v/>
      </c>
      <c r="RZX2" s="499" t="str">
        <f t="shared" si="445"/>
        <v/>
      </c>
      <c r="RZY2" s="499" t="str">
        <f t="shared" si="445"/>
        <v/>
      </c>
      <c r="RZZ2" s="499" t="str">
        <f t="shared" si="445"/>
        <v/>
      </c>
      <c r="SAA2" s="499" t="str">
        <f t="shared" si="445"/>
        <v/>
      </c>
      <c r="SAB2" s="499" t="str">
        <f t="shared" si="445"/>
        <v/>
      </c>
      <c r="SAC2" s="499" t="str">
        <f t="shared" si="445"/>
        <v/>
      </c>
      <c r="SAD2" s="499" t="str">
        <f t="shared" si="445"/>
        <v/>
      </c>
      <c r="SAE2" s="499" t="str">
        <f t="shared" si="445"/>
        <v/>
      </c>
      <c r="SAF2" s="499" t="str">
        <f t="shared" si="445"/>
        <v/>
      </c>
      <c r="SAG2" s="499" t="str">
        <f t="shared" si="445"/>
        <v/>
      </c>
      <c r="SAH2" s="499" t="str">
        <f t="shared" si="445"/>
        <v/>
      </c>
      <c r="SAI2" s="499" t="str">
        <f t="shared" si="445"/>
        <v/>
      </c>
      <c r="SAJ2" s="499" t="str">
        <f t="shared" si="445"/>
        <v/>
      </c>
      <c r="SAK2" s="499" t="str">
        <f t="shared" si="445"/>
        <v/>
      </c>
      <c r="SAL2" s="499" t="str">
        <f t="shared" si="445"/>
        <v/>
      </c>
      <c r="SAM2" s="499" t="str">
        <f t="shared" si="445"/>
        <v/>
      </c>
      <c r="SAN2" s="499" t="str">
        <f t="shared" si="445"/>
        <v/>
      </c>
      <c r="SAO2" s="499" t="str">
        <f t="shared" si="445"/>
        <v/>
      </c>
      <c r="SAP2" s="499" t="str">
        <f t="shared" si="445"/>
        <v/>
      </c>
      <c r="SAQ2" s="499" t="str">
        <f t="shared" si="445"/>
        <v/>
      </c>
      <c r="SAR2" s="499" t="str">
        <f t="shared" si="445"/>
        <v/>
      </c>
      <c r="SAS2" s="499" t="str">
        <f t="shared" si="445"/>
        <v/>
      </c>
      <c r="SAT2" s="499" t="str">
        <f t="shared" si="445"/>
        <v/>
      </c>
      <c r="SAU2" s="499" t="str">
        <f t="shared" si="445"/>
        <v/>
      </c>
      <c r="SAV2" s="499" t="str">
        <f t="shared" si="445"/>
        <v/>
      </c>
      <c r="SAW2" s="499" t="str">
        <f t="shared" si="445"/>
        <v/>
      </c>
      <c r="SAX2" s="499" t="str">
        <f t="shared" si="445"/>
        <v/>
      </c>
      <c r="SAY2" s="499" t="str">
        <f t="shared" si="445"/>
        <v/>
      </c>
      <c r="SAZ2" s="499" t="str">
        <f t="shared" si="445"/>
        <v/>
      </c>
      <c r="SBA2" s="499" t="str">
        <f t="shared" si="445"/>
        <v/>
      </c>
      <c r="SBB2" s="499" t="str">
        <f t="shared" si="445"/>
        <v/>
      </c>
      <c r="SBC2" s="499" t="str">
        <f t="shared" ref="SBC2:SDN2" si="446">IFERROR(SBC12/SBC13,
"")</f>
        <v/>
      </c>
      <c r="SBD2" s="499" t="str">
        <f t="shared" si="446"/>
        <v/>
      </c>
      <c r="SBE2" s="499" t="str">
        <f t="shared" si="446"/>
        <v/>
      </c>
      <c r="SBF2" s="499" t="str">
        <f t="shared" si="446"/>
        <v/>
      </c>
      <c r="SBG2" s="499" t="str">
        <f t="shared" si="446"/>
        <v/>
      </c>
      <c r="SBH2" s="499" t="str">
        <f t="shared" si="446"/>
        <v/>
      </c>
      <c r="SBI2" s="499" t="str">
        <f t="shared" si="446"/>
        <v/>
      </c>
      <c r="SBJ2" s="499" t="str">
        <f t="shared" si="446"/>
        <v/>
      </c>
      <c r="SBK2" s="499" t="str">
        <f t="shared" si="446"/>
        <v/>
      </c>
      <c r="SBL2" s="499" t="str">
        <f t="shared" si="446"/>
        <v/>
      </c>
      <c r="SBM2" s="499" t="str">
        <f t="shared" si="446"/>
        <v/>
      </c>
      <c r="SBN2" s="499" t="str">
        <f t="shared" si="446"/>
        <v/>
      </c>
      <c r="SBO2" s="499" t="str">
        <f t="shared" si="446"/>
        <v/>
      </c>
      <c r="SBP2" s="499" t="str">
        <f t="shared" si="446"/>
        <v/>
      </c>
      <c r="SBQ2" s="499" t="str">
        <f t="shared" si="446"/>
        <v/>
      </c>
      <c r="SBR2" s="499" t="str">
        <f t="shared" si="446"/>
        <v/>
      </c>
      <c r="SBS2" s="499" t="str">
        <f t="shared" si="446"/>
        <v/>
      </c>
      <c r="SBT2" s="499" t="str">
        <f t="shared" si="446"/>
        <v/>
      </c>
      <c r="SBU2" s="499" t="str">
        <f t="shared" si="446"/>
        <v/>
      </c>
      <c r="SBV2" s="499" t="str">
        <f t="shared" si="446"/>
        <v/>
      </c>
      <c r="SBW2" s="499" t="str">
        <f t="shared" si="446"/>
        <v/>
      </c>
      <c r="SBX2" s="499" t="str">
        <f t="shared" si="446"/>
        <v/>
      </c>
      <c r="SBY2" s="499" t="str">
        <f t="shared" si="446"/>
        <v/>
      </c>
      <c r="SBZ2" s="499" t="str">
        <f t="shared" si="446"/>
        <v/>
      </c>
      <c r="SCA2" s="499" t="str">
        <f t="shared" si="446"/>
        <v/>
      </c>
      <c r="SCB2" s="499" t="str">
        <f t="shared" si="446"/>
        <v/>
      </c>
      <c r="SCC2" s="499" t="str">
        <f t="shared" si="446"/>
        <v/>
      </c>
      <c r="SCD2" s="499" t="str">
        <f t="shared" si="446"/>
        <v/>
      </c>
      <c r="SCE2" s="499" t="str">
        <f t="shared" si="446"/>
        <v/>
      </c>
      <c r="SCF2" s="499" t="str">
        <f t="shared" si="446"/>
        <v/>
      </c>
      <c r="SCG2" s="499" t="str">
        <f t="shared" si="446"/>
        <v/>
      </c>
      <c r="SCH2" s="499" t="str">
        <f t="shared" si="446"/>
        <v/>
      </c>
      <c r="SCI2" s="499" t="str">
        <f t="shared" si="446"/>
        <v/>
      </c>
      <c r="SCJ2" s="499" t="str">
        <f t="shared" si="446"/>
        <v/>
      </c>
      <c r="SCK2" s="499" t="str">
        <f t="shared" si="446"/>
        <v/>
      </c>
      <c r="SCL2" s="499" t="str">
        <f t="shared" si="446"/>
        <v/>
      </c>
      <c r="SCM2" s="499" t="str">
        <f t="shared" si="446"/>
        <v/>
      </c>
      <c r="SCN2" s="499" t="str">
        <f t="shared" si="446"/>
        <v/>
      </c>
      <c r="SCO2" s="499" t="str">
        <f t="shared" si="446"/>
        <v/>
      </c>
      <c r="SCP2" s="499" t="str">
        <f t="shared" si="446"/>
        <v/>
      </c>
      <c r="SCQ2" s="499" t="str">
        <f t="shared" si="446"/>
        <v/>
      </c>
      <c r="SCR2" s="499" t="str">
        <f t="shared" si="446"/>
        <v/>
      </c>
      <c r="SCS2" s="499" t="str">
        <f t="shared" si="446"/>
        <v/>
      </c>
      <c r="SCT2" s="499" t="str">
        <f t="shared" si="446"/>
        <v/>
      </c>
      <c r="SCU2" s="499" t="str">
        <f t="shared" si="446"/>
        <v/>
      </c>
      <c r="SCV2" s="499" t="str">
        <f t="shared" si="446"/>
        <v/>
      </c>
      <c r="SCW2" s="499" t="str">
        <f t="shared" si="446"/>
        <v/>
      </c>
      <c r="SCX2" s="499" t="str">
        <f t="shared" si="446"/>
        <v/>
      </c>
      <c r="SCY2" s="499" t="str">
        <f t="shared" si="446"/>
        <v/>
      </c>
      <c r="SCZ2" s="499" t="str">
        <f t="shared" si="446"/>
        <v/>
      </c>
      <c r="SDA2" s="499" t="str">
        <f t="shared" si="446"/>
        <v/>
      </c>
      <c r="SDB2" s="499" t="str">
        <f t="shared" si="446"/>
        <v/>
      </c>
      <c r="SDC2" s="499" t="str">
        <f t="shared" si="446"/>
        <v/>
      </c>
      <c r="SDD2" s="499" t="str">
        <f t="shared" si="446"/>
        <v/>
      </c>
      <c r="SDE2" s="499" t="str">
        <f t="shared" si="446"/>
        <v/>
      </c>
      <c r="SDF2" s="499" t="str">
        <f t="shared" si="446"/>
        <v/>
      </c>
      <c r="SDG2" s="499" t="str">
        <f t="shared" si="446"/>
        <v/>
      </c>
      <c r="SDH2" s="499" t="str">
        <f t="shared" si="446"/>
        <v/>
      </c>
      <c r="SDI2" s="499" t="str">
        <f t="shared" si="446"/>
        <v/>
      </c>
      <c r="SDJ2" s="499" t="str">
        <f t="shared" si="446"/>
        <v/>
      </c>
      <c r="SDK2" s="499" t="str">
        <f t="shared" si="446"/>
        <v/>
      </c>
      <c r="SDL2" s="499" t="str">
        <f t="shared" si="446"/>
        <v/>
      </c>
      <c r="SDM2" s="499" t="str">
        <f t="shared" si="446"/>
        <v/>
      </c>
      <c r="SDN2" s="499" t="str">
        <f t="shared" si="446"/>
        <v/>
      </c>
      <c r="SDO2" s="499" t="str">
        <f t="shared" ref="SDO2:SFZ2" si="447">IFERROR(SDO12/SDO13,
"")</f>
        <v/>
      </c>
      <c r="SDP2" s="499" t="str">
        <f t="shared" si="447"/>
        <v/>
      </c>
      <c r="SDQ2" s="499" t="str">
        <f t="shared" si="447"/>
        <v/>
      </c>
      <c r="SDR2" s="499" t="str">
        <f t="shared" si="447"/>
        <v/>
      </c>
      <c r="SDS2" s="499" t="str">
        <f t="shared" si="447"/>
        <v/>
      </c>
      <c r="SDT2" s="499" t="str">
        <f t="shared" si="447"/>
        <v/>
      </c>
      <c r="SDU2" s="499" t="str">
        <f t="shared" si="447"/>
        <v/>
      </c>
      <c r="SDV2" s="499" t="str">
        <f t="shared" si="447"/>
        <v/>
      </c>
      <c r="SDW2" s="499" t="str">
        <f t="shared" si="447"/>
        <v/>
      </c>
      <c r="SDX2" s="499" t="str">
        <f t="shared" si="447"/>
        <v/>
      </c>
      <c r="SDY2" s="499" t="str">
        <f t="shared" si="447"/>
        <v/>
      </c>
      <c r="SDZ2" s="499" t="str">
        <f t="shared" si="447"/>
        <v/>
      </c>
      <c r="SEA2" s="499" t="str">
        <f t="shared" si="447"/>
        <v/>
      </c>
      <c r="SEB2" s="499" t="str">
        <f t="shared" si="447"/>
        <v/>
      </c>
      <c r="SEC2" s="499" t="str">
        <f t="shared" si="447"/>
        <v/>
      </c>
      <c r="SED2" s="499" t="str">
        <f t="shared" si="447"/>
        <v/>
      </c>
      <c r="SEE2" s="499" t="str">
        <f t="shared" si="447"/>
        <v/>
      </c>
      <c r="SEF2" s="499" t="str">
        <f t="shared" si="447"/>
        <v/>
      </c>
      <c r="SEG2" s="499" t="str">
        <f t="shared" si="447"/>
        <v/>
      </c>
      <c r="SEH2" s="499" t="str">
        <f t="shared" si="447"/>
        <v/>
      </c>
      <c r="SEI2" s="499" t="str">
        <f t="shared" si="447"/>
        <v/>
      </c>
      <c r="SEJ2" s="499" t="str">
        <f t="shared" si="447"/>
        <v/>
      </c>
      <c r="SEK2" s="499" t="str">
        <f t="shared" si="447"/>
        <v/>
      </c>
      <c r="SEL2" s="499" t="str">
        <f t="shared" si="447"/>
        <v/>
      </c>
      <c r="SEM2" s="499" t="str">
        <f t="shared" si="447"/>
        <v/>
      </c>
      <c r="SEN2" s="499" t="str">
        <f t="shared" si="447"/>
        <v/>
      </c>
      <c r="SEO2" s="499" t="str">
        <f t="shared" si="447"/>
        <v/>
      </c>
      <c r="SEP2" s="499" t="str">
        <f t="shared" si="447"/>
        <v/>
      </c>
      <c r="SEQ2" s="499" t="str">
        <f t="shared" si="447"/>
        <v/>
      </c>
      <c r="SER2" s="499" t="str">
        <f t="shared" si="447"/>
        <v/>
      </c>
      <c r="SES2" s="499" t="str">
        <f t="shared" si="447"/>
        <v/>
      </c>
      <c r="SET2" s="499" t="str">
        <f t="shared" si="447"/>
        <v/>
      </c>
      <c r="SEU2" s="499" t="str">
        <f t="shared" si="447"/>
        <v/>
      </c>
      <c r="SEV2" s="499" t="str">
        <f t="shared" si="447"/>
        <v/>
      </c>
      <c r="SEW2" s="499" t="str">
        <f t="shared" si="447"/>
        <v/>
      </c>
      <c r="SEX2" s="499" t="str">
        <f t="shared" si="447"/>
        <v/>
      </c>
      <c r="SEY2" s="499" t="str">
        <f t="shared" si="447"/>
        <v/>
      </c>
      <c r="SEZ2" s="499" t="str">
        <f t="shared" si="447"/>
        <v/>
      </c>
      <c r="SFA2" s="499" t="str">
        <f t="shared" si="447"/>
        <v/>
      </c>
      <c r="SFB2" s="499" t="str">
        <f t="shared" si="447"/>
        <v/>
      </c>
      <c r="SFC2" s="499" t="str">
        <f t="shared" si="447"/>
        <v/>
      </c>
      <c r="SFD2" s="499" t="str">
        <f t="shared" si="447"/>
        <v/>
      </c>
      <c r="SFE2" s="499" t="str">
        <f t="shared" si="447"/>
        <v/>
      </c>
      <c r="SFF2" s="499" t="str">
        <f t="shared" si="447"/>
        <v/>
      </c>
      <c r="SFG2" s="499" t="str">
        <f t="shared" si="447"/>
        <v/>
      </c>
      <c r="SFH2" s="499" t="str">
        <f t="shared" si="447"/>
        <v/>
      </c>
      <c r="SFI2" s="499" t="str">
        <f t="shared" si="447"/>
        <v/>
      </c>
      <c r="SFJ2" s="499" t="str">
        <f t="shared" si="447"/>
        <v/>
      </c>
      <c r="SFK2" s="499" t="str">
        <f t="shared" si="447"/>
        <v/>
      </c>
      <c r="SFL2" s="499" t="str">
        <f t="shared" si="447"/>
        <v/>
      </c>
      <c r="SFM2" s="499" t="str">
        <f t="shared" si="447"/>
        <v/>
      </c>
      <c r="SFN2" s="499" t="str">
        <f t="shared" si="447"/>
        <v/>
      </c>
      <c r="SFO2" s="499" t="str">
        <f t="shared" si="447"/>
        <v/>
      </c>
      <c r="SFP2" s="499" t="str">
        <f t="shared" si="447"/>
        <v/>
      </c>
      <c r="SFQ2" s="499" t="str">
        <f t="shared" si="447"/>
        <v/>
      </c>
      <c r="SFR2" s="499" t="str">
        <f t="shared" si="447"/>
        <v/>
      </c>
      <c r="SFS2" s="499" t="str">
        <f t="shared" si="447"/>
        <v/>
      </c>
      <c r="SFT2" s="499" t="str">
        <f t="shared" si="447"/>
        <v/>
      </c>
      <c r="SFU2" s="499" t="str">
        <f t="shared" si="447"/>
        <v/>
      </c>
      <c r="SFV2" s="499" t="str">
        <f t="shared" si="447"/>
        <v/>
      </c>
      <c r="SFW2" s="499" t="str">
        <f t="shared" si="447"/>
        <v/>
      </c>
      <c r="SFX2" s="499" t="str">
        <f t="shared" si="447"/>
        <v/>
      </c>
      <c r="SFY2" s="499" t="str">
        <f t="shared" si="447"/>
        <v/>
      </c>
      <c r="SFZ2" s="499" t="str">
        <f t="shared" si="447"/>
        <v/>
      </c>
      <c r="SGA2" s="499" t="str">
        <f t="shared" ref="SGA2:SIL2" si="448">IFERROR(SGA12/SGA13,
"")</f>
        <v/>
      </c>
      <c r="SGB2" s="499" t="str">
        <f t="shared" si="448"/>
        <v/>
      </c>
      <c r="SGC2" s="499" t="str">
        <f t="shared" si="448"/>
        <v/>
      </c>
      <c r="SGD2" s="499" t="str">
        <f t="shared" si="448"/>
        <v/>
      </c>
      <c r="SGE2" s="499" t="str">
        <f t="shared" si="448"/>
        <v/>
      </c>
      <c r="SGF2" s="499" t="str">
        <f t="shared" si="448"/>
        <v/>
      </c>
      <c r="SGG2" s="499" t="str">
        <f t="shared" si="448"/>
        <v/>
      </c>
      <c r="SGH2" s="499" t="str">
        <f t="shared" si="448"/>
        <v/>
      </c>
      <c r="SGI2" s="499" t="str">
        <f t="shared" si="448"/>
        <v/>
      </c>
      <c r="SGJ2" s="499" t="str">
        <f t="shared" si="448"/>
        <v/>
      </c>
      <c r="SGK2" s="499" t="str">
        <f t="shared" si="448"/>
        <v/>
      </c>
      <c r="SGL2" s="499" t="str">
        <f t="shared" si="448"/>
        <v/>
      </c>
      <c r="SGM2" s="499" t="str">
        <f t="shared" si="448"/>
        <v/>
      </c>
      <c r="SGN2" s="499" t="str">
        <f t="shared" si="448"/>
        <v/>
      </c>
      <c r="SGO2" s="499" t="str">
        <f t="shared" si="448"/>
        <v/>
      </c>
      <c r="SGP2" s="499" t="str">
        <f t="shared" si="448"/>
        <v/>
      </c>
      <c r="SGQ2" s="499" t="str">
        <f t="shared" si="448"/>
        <v/>
      </c>
      <c r="SGR2" s="499" t="str">
        <f t="shared" si="448"/>
        <v/>
      </c>
      <c r="SGS2" s="499" t="str">
        <f t="shared" si="448"/>
        <v/>
      </c>
      <c r="SGT2" s="499" t="str">
        <f t="shared" si="448"/>
        <v/>
      </c>
      <c r="SGU2" s="499" t="str">
        <f t="shared" si="448"/>
        <v/>
      </c>
      <c r="SGV2" s="499" t="str">
        <f t="shared" si="448"/>
        <v/>
      </c>
      <c r="SGW2" s="499" t="str">
        <f t="shared" si="448"/>
        <v/>
      </c>
      <c r="SGX2" s="499" t="str">
        <f t="shared" si="448"/>
        <v/>
      </c>
      <c r="SGY2" s="499" t="str">
        <f t="shared" si="448"/>
        <v/>
      </c>
      <c r="SGZ2" s="499" t="str">
        <f t="shared" si="448"/>
        <v/>
      </c>
      <c r="SHA2" s="499" t="str">
        <f t="shared" si="448"/>
        <v/>
      </c>
      <c r="SHB2" s="499" t="str">
        <f t="shared" si="448"/>
        <v/>
      </c>
      <c r="SHC2" s="499" t="str">
        <f t="shared" si="448"/>
        <v/>
      </c>
      <c r="SHD2" s="499" t="str">
        <f t="shared" si="448"/>
        <v/>
      </c>
      <c r="SHE2" s="499" t="str">
        <f t="shared" si="448"/>
        <v/>
      </c>
      <c r="SHF2" s="499" t="str">
        <f t="shared" si="448"/>
        <v/>
      </c>
      <c r="SHG2" s="499" t="str">
        <f t="shared" si="448"/>
        <v/>
      </c>
      <c r="SHH2" s="499" t="str">
        <f t="shared" si="448"/>
        <v/>
      </c>
      <c r="SHI2" s="499" t="str">
        <f t="shared" si="448"/>
        <v/>
      </c>
      <c r="SHJ2" s="499" t="str">
        <f t="shared" si="448"/>
        <v/>
      </c>
      <c r="SHK2" s="499" t="str">
        <f t="shared" si="448"/>
        <v/>
      </c>
      <c r="SHL2" s="499" t="str">
        <f t="shared" si="448"/>
        <v/>
      </c>
      <c r="SHM2" s="499" t="str">
        <f t="shared" si="448"/>
        <v/>
      </c>
      <c r="SHN2" s="499" t="str">
        <f t="shared" si="448"/>
        <v/>
      </c>
      <c r="SHO2" s="499" t="str">
        <f t="shared" si="448"/>
        <v/>
      </c>
      <c r="SHP2" s="499" t="str">
        <f t="shared" si="448"/>
        <v/>
      </c>
      <c r="SHQ2" s="499" t="str">
        <f t="shared" si="448"/>
        <v/>
      </c>
      <c r="SHR2" s="499" t="str">
        <f t="shared" si="448"/>
        <v/>
      </c>
      <c r="SHS2" s="499" t="str">
        <f t="shared" si="448"/>
        <v/>
      </c>
      <c r="SHT2" s="499" t="str">
        <f t="shared" si="448"/>
        <v/>
      </c>
      <c r="SHU2" s="499" t="str">
        <f t="shared" si="448"/>
        <v/>
      </c>
      <c r="SHV2" s="499" t="str">
        <f t="shared" si="448"/>
        <v/>
      </c>
      <c r="SHW2" s="499" t="str">
        <f t="shared" si="448"/>
        <v/>
      </c>
      <c r="SHX2" s="499" t="str">
        <f t="shared" si="448"/>
        <v/>
      </c>
      <c r="SHY2" s="499" t="str">
        <f t="shared" si="448"/>
        <v/>
      </c>
      <c r="SHZ2" s="499" t="str">
        <f t="shared" si="448"/>
        <v/>
      </c>
      <c r="SIA2" s="499" t="str">
        <f t="shared" si="448"/>
        <v/>
      </c>
      <c r="SIB2" s="499" t="str">
        <f t="shared" si="448"/>
        <v/>
      </c>
      <c r="SIC2" s="499" t="str">
        <f t="shared" si="448"/>
        <v/>
      </c>
      <c r="SID2" s="499" t="str">
        <f t="shared" si="448"/>
        <v/>
      </c>
      <c r="SIE2" s="499" t="str">
        <f t="shared" si="448"/>
        <v/>
      </c>
      <c r="SIF2" s="499" t="str">
        <f t="shared" si="448"/>
        <v/>
      </c>
      <c r="SIG2" s="499" t="str">
        <f t="shared" si="448"/>
        <v/>
      </c>
      <c r="SIH2" s="499" t="str">
        <f t="shared" si="448"/>
        <v/>
      </c>
      <c r="SII2" s="499" t="str">
        <f t="shared" si="448"/>
        <v/>
      </c>
      <c r="SIJ2" s="499" t="str">
        <f t="shared" si="448"/>
        <v/>
      </c>
      <c r="SIK2" s="499" t="str">
        <f t="shared" si="448"/>
        <v/>
      </c>
      <c r="SIL2" s="499" t="str">
        <f t="shared" si="448"/>
        <v/>
      </c>
      <c r="SIM2" s="499" t="str">
        <f t="shared" ref="SIM2:SKX2" si="449">IFERROR(SIM12/SIM13,
"")</f>
        <v/>
      </c>
      <c r="SIN2" s="499" t="str">
        <f t="shared" si="449"/>
        <v/>
      </c>
      <c r="SIO2" s="499" t="str">
        <f t="shared" si="449"/>
        <v/>
      </c>
      <c r="SIP2" s="499" t="str">
        <f t="shared" si="449"/>
        <v/>
      </c>
      <c r="SIQ2" s="499" t="str">
        <f t="shared" si="449"/>
        <v/>
      </c>
      <c r="SIR2" s="499" t="str">
        <f t="shared" si="449"/>
        <v/>
      </c>
      <c r="SIS2" s="499" t="str">
        <f t="shared" si="449"/>
        <v/>
      </c>
      <c r="SIT2" s="499" t="str">
        <f t="shared" si="449"/>
        <v/>
      </c>
      <c r="SIU2" s="499" t="str">
        <f t="shared" si="449"/>
        <v/>
      </c>
      <c r="SIV2" s="499" t="str">
        <f t="shared" si="449"/>
        <v/>
      </c>
      <c r="SIW2" s="499" t="str">
        <f t="shared" si="449"/>
        <v/>
      </c>
      <c r="SIX2" s="499" t="str">
        <f t="shared" si="449"/>
        <v/>
      </c>
      <c r="SIY2" s="499" t="str">
        <f t="shared" si="449"/>
        <v/>
      </c>
      <c r="SIZ2" s="499" t="str">
        <f t="shared" si="449"/>
        <v/>
      </c>
      <c r="SJA2" s="499" t="str">
        <f t="shared" si="449"/>
        <v/>
      </c>
      <c r="SJB2" s="499" t="str">
        <f t="shared" si="449"/>
        <v/>
      </c>
      <c r="SJC2" s="499" t="str">
        <f t="shared" si="449"/>
        <v/>
      </c>
      <c r="SJD2" s="499" t="str">
        <f t="shared" si="449"/>
        <v/>
      </c>
      <c r="SJE2" s="499" t="str">
        <f t="shared" si="449"/>
        <v/>
      </c>
      <c r="SJF2" s="499" t="str">
        <f t="shared" si="449"/>
        <v/>
      </c>
      <c r="SJG2" s="499" t="str">
        <f t="shared" si="449"/>
        <v/>
      </c>
      <c r="SJH2" s="499" t="str">
        <f t="shared" si="449"/>
        <v/>
      </c>
      <c r="SJI2" s="499" t="str">
        <f t="shared" si="449"/>
        <v/>
      </c>
      <c r="SJJ2" s="499" t="str">
        <f t="shared" si="449"/>
        <v/>
      </c>
      <c r="SJK2" s="499" t="str">
        <f t="shared" si="449"/>
        <v/>
      </c>
      <c r="SJL2" s="499" t="str">
        <f t="shared" si="449"/>
        <v/>
      </c>
      <c r="SJM2" s="499" t="str">
        <f t="shared" si="449"/>
        <v/>
      </c>
      <c r="SJN2" s="499" t="str">
        <f t="shared" si="449"/>
        <v/>
      </c>
      <c r="SJO2" s="499" t="str">
        <f t="shared" si="449"/>
        <v/>
      </c>
      <c r="SJP2" s="499" t="str">
        <f t="shared" si="449"/>
        <v/>
      </c>
      <c r="SJQ2" s="499" t="str">
        <f t="shared" si="449"/>
        <v/>
      </c>
      <c r="SJR2" s="499" t="str">
        <f t="shared" si="449"/>
        <v/>
      </c>
      <c r="SJS2" s="499" t="str">
        <f t="shared" si="449"/>
        <v/>
      </c>
      <c r="SJT2" s="499" t="str">
        <f t="shared" si="449"/>
        <v/>
      </c>
      <c r="SJU2" s="499" t="str">
        <f t="shared" si="449"/>
        <v/>
      </c>
      <c r="SJV2" s="499" t="str">
        <f t="shared" si="449"/>
        <v/>
      </c>
      <c r="SJW2" s="499" t="str">
        <f t="shared" si="449"/>
        <v/>
      </c>
      <c r="SJX2" s="499" t="str">
        <f t="shared" si="449"/>
        <v/>
      </c>
      <c r="SJY2" s="499" t="str">
        <f t="shared" si="449"/>
        <v/>
      </c>
      <c r="SJZ2" s="499" t="str">
        <f t="shared" si="449"/>
        <v/>
      </c>
      <c r="SKA2" s="499" t="str">
        <f t="shared" si="449"/>
        <v/>
      </c>
      <c r="SKB2" s="499" t="str">
        <f t="shared" si="449"/>
        <v/>
      </c>
      <c r="SKC2" s="499" t="str">
        <f t="shared" si="449"/>
        <v/>
      </c>
      <c r="SKD2" s="499" t="str">
        <f t="shared" si="449"/>
        <v/>
      </c>
      <c r="SKE2" s="499" t="str">
        <f t="shared" si="449"/>
        <v/>
      </c>
      <c r="SKF2" s="499" t="str">
        <f t="shared" si="449"/>
        <v/>
      </c>
      <c r="SKG2" s="499" t="str">
        <f t="shared" si="449"/>
        <v/>
      </c>
      <c r="SKH2" s="499" t="str">
        <f t="shared" si="449"/>
        <v/>
      </c>
      <c r="SKI2" s="499" t="str">
        <f t="shared" si="449"/>
        <v/>
      </c>
      <c r="SKJ2" s="499" t="str">
        <f t="shared" si="449"/>
        <v/>
      </c>
      <c r="SKK2" s="499" t="str">
        <f t="shared" si="449"/>
        <v/>
      </c>
      <c r="SKL2" s="499" t="str">
        <f t="shared" si="449"/>
        <v/>
      </c>
      <c r="SKM2" s="499" t="str">
        <f t="shared" si="449"/>
        <v/>
      </c>
      <c r="SKN2" s="499" t="str">
        <f t="shared" si="449"/>
        <v/>
      </c>
      <c r="SKO2" s="499" t="str">
        <f t="shared" si="449"/>
        <v/>
      </c>
      <c r="SKP2" s="499" t="str">
        <f t="shared" si="449"/>
        <v/>
      </c>
      <c r="SKQ2" s="499" t="str">
        <f t="shared" si="449"/>
        <v/>
      </c>
      <c r="SKR2" s="499" t="str">
        <f t="shared" si="449"/>
        <v/>
      </c>
      <c r="SKS2" s="499" t="str">
        <f t="shared" si="449"/>
        <v/>
      </c>
      <c r="SKT2" s="499" t="str">
        <f t="shared" si="449"/>
        <v/>
      </c>
      <c r="SKU2" s="499" t="str">
        <f t="shared" si="449"/>
        <v/>
      </c>
      <c r="SKV2" s="499" t="str">
        <f t="shared" si="449"/>
        <v/>
      </c>
      <c r="SKW2" s="499" t="str">
        <f t="shared" si="449"/>
        <v/>
      </c>
      <c r="SKX2" s="499" t="str">
        <f t="shared" si="449"/>
        <v/>
      </c>
      <c r="SKY2" s="499" t="str">
        <f t="shared" ref="SKY2:SNJ2" si="450">IFERROR(SKY12/SKY13,
"")</f>
        <v/>
      </c>
      <c r="SKZ2" s="499" t="str">
        <f t="shared" si="450"/>
        <v/>
      </c>
      <c r="SLA2" s="499" t="str">
        <f t="shared" si="450"/>
        <v/>
      </c>
      <c r="SLB2" s="499" t="str">
        <f t="shared" si="450"/>
        <v/>
      </c>
      <c r="SLC2" s="499" t="str">
        <f t="shared" si="450"/>
        <v/>
      </c>
      <c r="SLD2" s="499" t="str">
        <f t="shared" si="450"/>
        <v/>
      </c>
      <c r="SLE2" s="499" t="str">
        <f t="shared" si="450"/>
        <v/>
      </c>
      <c r="SLF2" s="499" t="str">
        <f t="shared" si="450"/>
        <v/>
      </c>
      <c r="SLG2" s="499" t="str">
        <f t="shared" si="450"/>
        <v/>
      </c>
      <c r="SLH2" s="499" t="str">
        <f t="shared" si="450"/>
        <v/>
      </c>
      <c r="SLI2" s="499" t="str">
        <f t="shared" si="450"/>
        <v/>
      </c>
      <c r="SLJ2" s="499" t="str">
        <f t="shared" si="450"/>
        <v/>
      </c>
      <c r="SLK2" s="499" t="str">
        <f t="shared" si="450"/>
        <v/>
      </c>
      <c r="SLL2" s="499" t="str">
        <f t="shared" si="450"/>
        <v/>
      </c>
      <c r="SLM2" s="499" t="str">
        <f t="shared" si="450"/>
        <v/>
      </c>
      <c r="SLN2" s="499" t="str">
        <f t="shared" si="450"/>
        <v/>
      </c>
      <c r="SLO2" s="499" t="str">
        <f t="shared" si="450"/>
        <v/>
      </c>
      <c r="SLP2" s="499" t="str">
        <f t="shared" si="450"/>
        <v/>
      </c>
      <c r="SLQ2" s="499" t="str">
        <f t="shared" si="450"/>
        <v/>
      </c>
      <c r="SLR2" s="499" t="str">
        <f t="shared" si="450"/>
        <v/>
      </c>
      <c r="SLS2" s="499" t="str">
        <f t="shared" si="450"/>
        <v/>
      </c>
      <c r="SLT2" s="499" t="str">
        <f t="shared" si="450"/>
        <v/>
      </c>
      <c r="SLU2" s="499" t="str">
        <f t="shared" si="450"/>
        <v/>
      </c>
      <c r="SLV2" s="499" t="str">
        <f t="shared" si="450"/>
        <v/>
      </c>
      <c r="SLW2" s="499" t="str">
        <f t="shared" si="450"/>
        <v/>
      </c>
      <c r="SLX2" s="499" t="str">
        <f t="shared" si="450"/>
        <v/>
      </c>
      <c r="SLY2" s="499" t="str">
        <f t="shared" si="450"/>
        <v/>
      </c>
      <c r="SLZ2" s="499" t="str">
        <f t="shared" si="450"/>
        <v/>
      </c>
      <c r="SMA2" s="499" t="str">
        <f t="shared" si="450"/>
        <v/>
      </c>
      <c r="SMB2" s="499" t="str">
        <f t="shared" si="450"/>
        <v/>
      </c>
      <c r="SMC2" s="499" t="str">
        <f t="shared" si="450"/>
        <v/>
      </c>
      <c r="SMD2" s="499" t="str">
        <f t="shared" si="450"/>
        <v/>
      </c>
      <c r="SME2" s="499" t="str">
        <f t="shared" si="450"/>
        <v/>
      </c>
      <c r="SMF2" s="499" t="str">
        <f t="shared" si="450"/>
        <v/>
      </c>
      <c r="SMG2" s="499" t="str">
        <f t="shared" si="450"/>
        <v/>
      </c>
      <c r="SMH2" s="499" t="str">
        <f t="shared" si="450"/>
        <v/>
      </c>
      <c r="SMI2" s="499" t="str">
        <f t="shared" si="450"/>
        <v/>
      </c>
      <c r="SMJ2" s="499" t="str">
        <f t="shared" si="450"/>
        <v/>
      </c>
      <c r="SMK2" s="499" t="str">
        <f t="shared" si="450"/>
        <v/>
      </c>
      <c r="SML2" s="499" t="str">
        <f t="shared" si="450"/>
        <v/>
      </c>
      <c r="SMM2" s="499" t="str">
        <f t="shared" si="450"/>
        <v/>
      </c>
      <c r="SMN2" s="499" t="str">
        <f t="shared" si="450"/>
        <v/>
      </c>
      <c r="SMO2" s="499" t="str">
        <f t="shared" si="450"/>
        <v/>
      </c>
      <c r="SMP2" s="499" t="str">
        <f t="shared" si="450"/>
        <v/>
      </c>
      <c r="SMQ2" s="499" t="str">
        <f t="shared" si="450"/>
        <v/>
      </c>
      <c r="SMR2" s="499" t="str">
        <f t="shared" si="450"/>
        <v/>
      </c>
      <c r="SMS2" s="499" t="str">
        <f t="shared" si="450"/>
        <v/>
      </c>
      <c r="SMT2" s="499" t="str">
        <f t="shared" si="450"/>
        <v/>
      </c>
      <c r="SMU2" s="499" t="str">
        <f t="shared" si="450"/>
        <v/>
      </c>
      <c r="SMV2" s="499" t="str">
        <f t="shared" si="450"/>
        <v/>
      </c>
      <c r="SMW2" s="499" t="str">
        <f t="shared" si="450"/>
        <v/>
      </c>
      <c r="SMX2" s="499" t="str">
        <f t="shared" si="450"/>
        <v/>
      </c>
      <c r="SMY2" s="499" t="str">
        <f t="shared" si="450"/>
        <v/>
      </c>
      <c r="SMZ2" s="499" t="str">
        <f t="shared" si="450"/>
        <v/>
      </c>
      <c r="SNA2" s="499" t="str">
        <f t="shared" si="450"/>
        <v/>
      </c>
      <c r="SNB2" s="499" t="str">
        <f t="shared" si="450"/>
        <v/>
      </c>
      <c r="SNC2" s="499" t="str">
        <f t="shared" si="450"/>
        <v/>
      </c>
      <c r="SND2" s="499" t="str">
        <f t="shared" si="450"/>
        <v/>
      </c>
      <c r="SNE2" s="499" t="str">
        <f t="shared" si="450"/>
        <v/>
      </c>
      <c r="SNF2" s="499" t="str">
        <f t="shared" si="450"/>
        <v/>
      </c>
      <c r="SNG2" s="499" t="str">
        <f t="shared" si="450"/>
        <v/>
      </c>
      <c r="SNH2" s="499" t="str">
        <f t="shared" si="450"/>
        <v/>
      </c>
      <c r="SNI2" s="499" t="str">
        <f t="shared" si="450"/>
        <v/>
      </c>
      <c r="SNJ2" s="499" t="str">
        <f t="shared" si="450"/>
        <v/>
      </c>
      <c r="SNK2" s="499" t="str">
        <f t="shared" ref="SNK2:SPV2" si="451">IFERROR(SNK12/SNK13,
"")</f>
        <v/>
      </c>
      <c r="SNL2" s="499" t="str">
        <f t="shared" si="451"/>
        <v/>
      </c>
      <c r="SNM2" s="499" t="str">
        <f t="shared" si="451"/>
        <v/>
      </c>
      <c r="SNN2" s="499" t="str">
        <f t="shared" si="451"/>
        <v/>
      </c>
      <c r="SNO2" s="499" t="str">
        <f t="shared" si="451"/>
        <v/>
      </c>
      <c r="SNP2" s="499" t="str">
        <f t="shared" si="451"/>
        <v/>
      </c>
      <c r="SNQ2" s="499" t="str">
        <f t="shared" si="451"/>
        <v/>
      </c>
      <c r="SNR2" s="499" t="str">
        <f t="shared" si="451"/>
        <v/>
      </c>
      <c r="SNS2" s="499" t="str">
        <f t="shared" si="451"/>
        <v/>
      </c>
      <c r="SNT2" s="499" t="str">
        <f t="shared" si="451"/>
        <v/>
      </c>
      <c r="SNU2" s="499" t="str">
        <f t="shared" si="451"/>
        <v/>
      </c>
      <c r="SNV2" s="499" t="str">
        <f t="shared" si="451"/>
        <v/>
      </c>
      <c r="SNW2" s="499" t="str">
        <f t="shared" si="451"/>
        <v/>
      </c>
      <c r="SNX2" s="499" t="str">
        <f t="shared" si="451"/>
        <v/>
      </c>
      <c r="SNY2" s="499" t="str">
        <f t="shared" si="451"/>
        <v/>
      </c>
      <c r="SNZ2" s="499" t="str">
        <f t="shared" si="451"/>
        <v/>
      </c>
      <c r="SOA2" s="499" t="str">
        <f t="shared" si="451"/>
        <v/>
      </c>
      <c r="SOB2" s="499" t="str">
        <f t="shared" si="451"/>
        <v/>
      </c>
      <c r="SOC2" s="499" t="str">
        <f t="shared" si="451"/>
        <v/>
      </c>
      <c r="SOD2" s="499" t="str">
        <f t="shared" si="451"/>
        <v/>
      </c>
      <c r="SOE2" s="499" t="str">
        <f t="shared" si="451"/>
        <v/>
      </c>
      <c r="SOF2" s="499" t="str">
        <f t="shared" si="451"/>
        <v/>
      </c>
      <c r="SOG2" s="499" t="str">
        <f t="shared" si="451"/>
        <v/>
      </c>
      <c r="SOH2" s="499" t="str">
        <f t="shared" si="451"/>
        <v/>
      </c>
      <c r="SOI2" s="499" t="str">
        <f t="shared" si="451"/>
        <v/>
      </c>
      <c r="SOJ2" s="499" t="str">
        <f t="shared" si="451"/>
        <v/>
      </c>
      <c r="SOK2" s="499" t="str">
        <f t="shared" si="451"/>
        <v/>
      </c>
      <c r="SOL2" s="499" t="str">
        <f t="shared" si="451"/>
        <v/>
      </c>
      <c r="SOM2" s="499" t="str">
        <f t="shared" si="451"/>
        <v/>
      </c>
      <c r="SON2" s="499" t="str">
        <f t="shared" si="451"/>
        <v/>
      </c>
      <c r="SOO2" s="499" t="str">
        <f t="shared" si="451"/>
        <v/>
      </c>
      <c r="SOP2" s="499" t="str">
        <f t="shared" si="451"/>
        <v/>
      </c>
      <c r="SOQ2" s="499" t="str">
        <f t="shared" si="451"/>
        <v/>
      </c>
      <c r="SOR2" s="499" t="str">
        <f t="shared" si="451"/>
        <v/>
      </c>
      <c r="SOS2" s="499" t="str">
        <f t="shared" si="451"/>
        <v/>
      </c>
      <c r="SOT2" s="499" t="str">
        <f t="shared" si="451"/>
        <v/>
      </c>
      <c r="SOU2" s="499" t="str">
        <f t="shared" si="451"/>
        <v/>
      </c>
      <c r="SOV2" s="499" t="str">
        <f t="shared" si="451"/>
        <v/>
      </c>
      <c r="SOW2" s="499" t="str">
        <f t="shared" si="451"/>
        <v/>
      </c>
      <c r="SOX2" s="499" t="str">
        <f t="shared" si="451"/>
        <v/>
      </c>
      <c r="SOY2" s="499" t="str">
        <f t="shared" si="451"/>
        <v/>
      </c>
      <c r="SOZ2" s="499" t="str">
        <f t="shared" si="451"/>
        <v/>
      </c>
      <c r="SPA2" s="499" t="str">
        <f t="shared" si="451"/>
        <v/>
      </c>
      <c r="SPB2" s="499" t="str">
        <f t="shared" si="451"/>
        <v/>
      </c>
      <c r="SPC2" s="499" t="str">
        <f t="shared" si="451"/>
        <v/>
      </c>
      <c r="SPD2" s="499" t="str">
        <f t="shared" si="451"/>
        <v/>
      </c>
      <c r="SPE2" s="499" t="str">
        <f t="shared" si="451"/>
        <v/>
      </c>
      <c r="SPF2" s="499" t="str">
        <f t="shared" si="451"/>
        <v/>
      </c>
      <c r="SPG2" s="499" t="str">
        <f t="shared" si="451"/>
        <v/>
      </c>
      <c r="SPH2" s="499" t="str">
        <f t="shared" si="451"/>
        <v/>
      </c>
      <c r="SPI2" s="499" t="str">
        <f t="shared" si="451"/>
        <v/>
      </c>
      <c r="SPJ2" s="499" t="str">
        <f t="shared" si="451"/>
        <v/>
      </c>
      <c r="SPK2" s="499" t="str">
        <f t="shared" si="451"/>
        <v/>
      </c>
      <c r="SPL2" s="499" t="str">
        <f t="shared" si="451"/>
        <v/>
      </c>
      <c r="SPM2" s="499" t="str">
        <f t="shared" si="451"/>
        <v/>
      </c>
      <c r="SPN2" s="499" t="str">
        <f t="shared" si="451"/>
        <v/>
      </c>
      <c r="SPO2" s="499" t="str">
        <f t="shared" si="451"/>
        <v/>
      </c>
      <c r="SPP2" s="499" t="str">
        <f t="shared" si="451"/>
        <v/>
      </c>
      <c r="SPQ2" s="499" t="str">
        <f t="shared" si="451"/>
        <v/>
      </c>
      <c r="SPR2" s="499" t="str">
        <f t="shared" si="451"/>
        <v/>
      </c>
      <c r="SPS2" s="499" t="str">
        <f t="shared" si="451"/>
        <v/>
      </c>
      <c r="SPT2" s="499" t="str">
        <f t="shared" si="451"/>
        <v/>
      </c>
      <c r="SPU2" s="499" t="str">
        <f t="shared" si="451"/>
        <v/>
      </c>
      <c r="SPV2" s="499" t="str">
        <f t="shared" si="451"/>
        <v/>
      </c>
      <c r="SPW2" s="499" t="str">
        <f t="shared" ref="SPW2:SSH2" si="452">IFERROR(SPW12/SPW13,
"")</f>
        <v/>
      </c>
      <c r="SPX2" s="499" t="str">
        <f t="shared" si="452"/>
        <v/>
      </c>
      <c r="SPY2" s="499" t="str">
        <f t="shared" si="452"/>
        <v/>
      </c>
      <c r="SPZ2" s="499" t="str">
        <f t="shared" si="452"/>
        <v/>
      </c>
      <c r="SQA2" s="499" t="str">
        <f t="shared" si="452"/>
        <v/>
      </c>
      <c r="SQB2" s="499" t="str">
        <f t="shared" si="452"/>
        <v/>
      </c>
      <c r="SQC2" s="499" t="str">
        <f t="shared" si="452"/>
        <v/>
      </c>
      <c r="SQD2" s="499" t="str">
        <f t="shared" si="452"/>
        <v/>
      </c>
      <c r="SQE2" s="499" t="str">
        <f t="shared" si="452"/>
        <v/>
      </c>
      <c r="SQF2" s="499" t="str">
        <f t="shared" si="452"/>
        <v/>
      </c>
      <c r="SQG2" s="499" t="str">
        <f t="shared" si="452"/>
        <v/>
      </c>
      <c r="SQH2" s="499" t="str">
        <f t="shared" si="452"/>
        <v/>
      </c>
      <c r="SQI2" s="499" t="str">
        <f t="shared" si="452"/>
        <v/>
      </c>
      <c r="SQJ2" s="499" t="str">
        <f t="shared" si="452"/>
        <v/>
      </c>
      <c r="SQK2" s="499" t="str">
        <f t="shared" si="452"/>
        <v/>
      </c>
      <c r="SQL2" s="499" t="str">
        <f t="shared" si="452"/>
        <v/>
      </c>
      <c r="SQM2" s="499" t="str">
        <f t="shared" si="452"/>
        <v/>
      </c>
      <c r="SQN2" s="499" t="str">
        <f t="shared" si="452"/>
        <v/>
      </c>
      <c r="SQO2" s="499" t="str">
        <f t="shared" si="452"/>
        <v/>
      </c>
      <c r="SQP2" s="499" t="str">
        <f t="shared" si="452"/>
        <v/>
      </c>
      <c r="SQQ2" s="499" t="str">
        <f t="shared" si="452"/>
        <v/>
      </c>
      <c r="SQR2" s="499" t="str">
        <f t="shared" si="452"/>
        <v/>
      </c>
      <c r="SQS2" s="499" t="str">
        <f t="shared" si="452"/>
        <v/>
      </c>
      <c r="SQT2" s="499" t="str">
        <f t="shared" si="452"/>
        <v/>
      </c>
      <c r="SQU2" s="499" t="str">
        <f t="shared" si="452"/>
        <v/>
      </c>
      <c r="SQV2" s="499" t="str">
        <f t="shared" si="452"/>
        <v/>
      </c>
      <c r="SQW2" s="499" t="str">
        <f t="shared" si="452"/>
        <v/>
      </c>
      <c r="SQX2" s="499" t="str">
        <f t="shared" si="452"/>
        <v/>
      </c>
      <c r="SQY2" s="499" t="str">
        <f t="shared" si="452"/>
        <v/>
      </c>
      <c r="SQZ2" s="499" t="str">
        <f t="shared" si="452"/>
        <v/>
      </c>
      <c r="SRA2" s="499" t="str">
        <f t="shared" si="452"/>
        <v/>
      </c>
      <c r="SRB2" s="499" t="str">
        <f t="shared" si="452"/>
        <v/>
      </c>
      <c r="SRC2" s="499" t="str">
        <f t="shared" si="452"/>
        <v/>
      </c>
      <c r="SRD2" s="499" t="str">
        <f t="shared" si="452"/>
        <v/>
      </c>
      <c r="SRE2" s="499" t="str">
        <f t="shared" si="452"/>
        <v/>
      </c>
      <c r="SRF2" s="499" t="str">
        <f t="shared" si="452"/>
        <v/>
      </c>
      <c r="SRG2" s="499" t="str">
        <f t="shared" si="452"/>
        <v/>
      </c>
      <c r="SRH2" s="499" t="str">
        <f t="shared" si="452"/>
        <v/>
      </c>
      <c r="SRI2" s="499" t="str">
        <f t="shared" si="452"/>
        <v/>
      </c>
      <c r="SRJ2" s="499" t="str">
        <f t="shared" si="452"/>
        <v/>
      </c>
      <c r="SRK2" s="499" t="str">
        <f t="shared" si="452"/>
        <v/>
      </c>
      <c r="SRL2" s="499" t="str">
        <f t="shared" si="452"/>
        <v/>
      </c>
      <c r="SRM2" s="499" t="str">
        <f t="shared" si="452"/>
        <v/>
      </c>
      <c r="SRN2" s="499" t="str">
        <f t="shared" si="452"/>
        <v/>
      </c>
      <c r="SRO2" s="499" t="str">
        <f t="shared" si="452"/>
        <v/>
      </c>
      <c r="SRP2" s="499" t="str">
        <f t="shared" si="452"/>
        <v/>
      </c>
      <c r="SRQ2" s="499" t="str">
        <f t="shared" si="452"/>
        <v/>
      </c>
      <c r="SRR2" s="499" t="str">
        <f t="shared" si="452"/>
        <v/>
      </c>
      <c r="SRS2" s="499" t="str">
        <f t="shared" si="452"/>
        <v/>
      </c>
      <c r="SRT2" s="499" t="str">
        <f t="shared" si="452"/>
        <v/>
      </c>
      <c r="SRU2" s="499" t="str">
        <f t="shared" si="452"/>
        <v/>
      </c>
      <c r="SRV2" s="499" t="str">
        <f t="shared" si="452"/>
        <v/>
      </c>
      <c r="SRW2" s="499" t="str">
        <f t="shared" si="452"/>
        <v/>
      </c>
      <c r="SRX2" s="499" t="str">
        <f t="shared" si="452"/>
        <v/>
      </c>
      <c r="SRY2" s="499" t="str">
        <f t="shared" si="452"/>
        <v/>
      </c>
      <c r="SRZ2" s="499" t="str">
        <f t="shared" si="452"/>
        <v/>
      </c>
      <c r="SSA2" s="499" t="str">
        <f t="shared" si="452"/>
        <v/>
      </c>
      <c r="SSB2" s="499" t="str">
        <f t="shared" si="452"/>
        <v/>
      </c>
      <c r="SSC2" s="499" t="str">
        <f t="shared" si="452"/>
        <v/>
      </c>
      <c r="SSD2" s="499" t="str">
        <f t="shared" si="452"/>
        <v/>
      </c>
      <c r="SSE2" s="499" t="str">
        <f t="shared" si="452"/>
        <v/>
      </c>
      <c r="SSF2" s="499" t="str">
        <f t="shared" si="452"/>
        <v/>
      </c>
      <c r="SSG2" s="499" t="str">
        <f t="shared" si="452"/>
        <v/>
      </c>
      <c r="SSH2" s="499" t="str">
        <f t="shared" si="452"/>
        <v/>
      </c>
      <c r="SSI2" s="499" t="str">
        <f t="shared" ref="SSI2:SUT2" si="453">IFERROR(SSI12/SSI13,
"")</f>
        <v/>
      </c>
      <c r="SSJ2" s="499" t="str">
        <f t="shared" si="453"/>
        <v/>
      </c>
      <c r="SSK2" s="499" t="str">
        <f t="shared" si="453"/>
        <v/>
      </c>
      <c r="SSL2" s="499" t="str">
        <f t="shared" si="453"/>
        <v/>
      </c>
      <c r="SSM2" s="499" t="str">
        <f t="shared" si="453"/>
        <v/>
      </c>
      <c r="SSN2" s="499" t="str">
        <f t="shared" si="453"/>
        <v/>
      </c>
      <c r="SSO2" s="499" t="str">
        <f t="shared" si="453"/>
        <v/>
      </c>
      <c r="SSP2" s="499" t="str">
        <f t="shared" si="453"/>
        <v/>
      </c>
      <c r="SSQ2" s="499" t="str">
        <f t="shared" si="453"/>
        <v/>
      </c>
      <c r="SSR2" s="499" t="str">
        <f t="shared" si="453"/>
        <v/>
      </c>
      <c r="SSS2" s="499" t="str">
        <f t="shared" si="453"/>
        <v/>
      </c>
      <c r="SST2" s="499" t="str">
        <f t="shared" si="453"/>
        <v/>
      </c>
      <c r="SSU2" s="499" t="str">
        <f t="shared" si="453"/>
        <v/>
      </c>
      <c r="SSV2" s="499" t="str">
        <f t="shared" si="453"/>
        <v/>
      </c>
      <c r="SSW2" s="499" t="str">
        <f t="shared" si="453"/>
        <v/>
      </c>
      <c r="SSX2" s="499" t="str">
        <f t="shared" si="453"/>
        <v/>
      </c>
      <c r="SSY2" s="499" t="str">
        <f t="shared" si="453"/>
        <v/>
      </c>
      <c r="SSZ2" s="499" t="str">
        <f t="shared" si="453"/>
        <v/>
      </c>
      <c r="STA2" s="499" t="str">
        <f t="shared" si="453"/>
        <v/>
      </c>
      <c r="STB2" s="499" t="str">
        <f t="shared" si="453"/>
        <v/>
      </c>
      <c r="STC2" s="499" t="str">
        <f t="shared" si="453"/>
        <v/>
      </c>
      <c r="STD2" s="499" t="str">
        <f t="shared" si="453"/>
        <v/>
      </c>
      <c r="STE2" s="499" t="str">
        <f t="shared" si="453"/>
        <v/>
      </c>
      <c r="STF2" s="499" t="str">
        <f t="shared" si="453"/>
        <v/>
      </c>
      <c r="STG2" s="499" t="str">
        <f t="shared" si="453"/>
        <v/>
      </c>
      <c r="STH2" s="499" t="str">
        <f t="shared" si="453"/>
        <v/>
      </c>
      <c r="STI2" s="499" t="str">
        <f t="shared" si="453"/>
        <v/>
      </c>
      <c r="STJ2" s="499" t="str">
        <f t="shared" si="453"/>
        <v/>
      </c>
      <c r="STK2" s="499" t="str">
        <f t="shared" si="453"/>
        <v/>
      </c>
      <c r="STL2" s="499" t="str">
        <f t="shared" si="453"/>
        <v/>
      </c>
      <c r="STM2" s="499" t="str">
        <f t="shared" si="453"/>
        <v/>
      </c>
      <c r="STN2" s="499" t="str">
        <f t="shared" si="453"/>
        <v/>
      </c>
      <c r="STO2" s="499" t="str">
        <f t="shared" si="453"/>
        <v/>
      </c>
      <c r="STP2" s="499" t="str">
        <f t="shared" si="453"/>
        <v/>
      </c>
      <c r="STQ2" s="499" t="str">
        <f t="shared" si="453"/>
        <v/>
      </c>
      <c r="STR2" s="499" t="str">
        <f t="shared" si="453"/>
        <v/>
      </c>
      <c r="STS2" s="499" t="str">
        <f t="shared" si="453"/>
        <v/>
      </c>
      <c r="STT2" s="499" t="str">
        <f t="shared" si="453"/>
        <v/>
      </c>
      <c r="STU2" s="499" t="str">
        <f t="shared" si="453"/>
        <v/>
      </c>
      <c r="STV2" s="499" t="str">
        <f t="shared" si="453"/>
        <v/>
      </c>
      <c r="STW2" s="499" t="str">
        <f t="shared" si="453"/>
        <v/>
      </c>
      <c r="STX2" s="499" t="str">
        <f t="shared" si="453"/>
        <v/>
      </c>
      <c r="STY2" s="499" t="str">
        <f t="shared" si="453"/>
        <v/>
      </c>
      <c r="STZ2" s="499" t="str">
        <f t="shared" si="453"/>
        <v/>
      </c>
      <c r="SUA2" s="499" t="str">
        <f t="shared" si="453"/>
        <v/>
      </c>
      <c r="SUB2" s="499" t="str">
        <f t="shared" si="453"/>
        <v/>
      </c>
      <c r="SUC2" s="499" t="str">
        <f t="shared" si="453"/>
        <v/>
      </c>
      <c r="SUD2" s="499" t="str">
        <f t="shared" si="453"/>
        <v/>
      </c>
      <c r="SUE2" s="499" t="str">
        <f t="shared" si="453"/>
        <v/>
      </c>
      <c r="SUF2" s="499" t="str">
        <f t="shared" si="453"/>
        <v/>
      </c>
      <c r="SUG2" s="499" t="str">
        <f t="shared" si="453"/>
        <v/>
      </c>
      <c r="SUH2" s="499" t="str">
        <f t="shared" si="453"/>
        <v/>
      </c>
      <c r="SUI2" s="499" t="str">
        <f t="shared" si="453"/>
        <v/>
      </c>
      <c r="SUJ2" s="499" t="str">
        <f t="shared" si="453"/>
        <v/>
      </c>
      <c r="SUK2" s="499" t="str">
        <f t="shared" si="453"/>
        <v/>
      </c>
      <c r="SUL2" s="499" t="str">
        <f t="shared" si="453"/>
        <v/>
      </c>
      <c r="SUM2" s="499" t="str">
        <f t="shared" si="453"/>
        <v/>
      </c>
      <c r="SUN2" s="499" t="str">
        <f t="shared" si="453"/>
        <v/>
      </c>
      <c r="SUO2" s="499" t="str">
        <f t="shared" si="453"/>
        <v/>
      </c>
      <c r="SUP2" s="499" t="str">
        <f t="shared" si="453"/>
        <v/>
      </c>
      <c r="SUQ2" s="499" t="str">
        <f t="shared" si="453"/>
        <v/>
      </c>
      <c r="SUR2" s="499" t="str">
        <f t="shared" si="453"/>
        <v/>
      </c>
      <c r="SUS2" s="499" t="str">
        <f t="shared" si="453"/>
        <v/>
      </c>
      <c r="SUT2" s="499" t="str">
        <f t="shared" si="453"/>
        <v/>
      </c>
      <c r="SUU2" s="499" t="str">
        <f t="shared" ref="SUU2:SXF2" si="454">IFERROR(SUU12/SUU13,
"")</f>
        <v/>
      </c>
      <c r="SUV2" s="499" t="str">
        <f t="shared" si="454"/>
        <v/>
      </c>
      <c r="SUW2" s="499" t="str">
        <f t="shared" si="454"/>
        <v/>
      </c>
      <c r="SUX2" s="499" t="str">
        <f t="shared" si="454"/>
        <v/>
      </c>
      <c r="SUY2" s="499" t="str">
        <f t="shared" si="454"/>
        <v/>
      </c>
      <c r="SUZ2" s="499" t="str">
        <f t="shared" si="454"/>
        <v/>
      </c>
      <c r="SVA2" s="499" t="str">
        <f t="shared" si="454"/>
        <v/>
      </c>
      <c r="SVB2" s="499" t="str">
        <f t="shared" si="454"/>
        <v/>
      </c>
      <c r="SVC2" s="499" t="str">
        <f t="shared" si="454"/>
        <v/>
      </c>
      <c r="SVD2" s="499" t="str">
        <f t="shared" si="454"/>
        <v/>
      </c>
      <c r="SVE2" s="499" t="str">
        <f t="shared" si="454"/>
        <v/>
      </c>
      <c r="SVF2" s="499" t="str">
        <f t="shared" si="454"/>
        <v/>
      </c>
      <c r="SVG2" s="499" t="str">
        <f t="shared" si="454"/>
        <v/>
      </c>
      <c r="SVH2" s="499" t="str">
        <f t="shared" si="454"/>
        <v/>
      </c>
      <c r="SVI2" s="499" t="str">
        <f t="shared" si="454"/>
        <v/>
      </c>
      <c r="SVJ2" s="499" t="str">
        <f t="shared" si="454"/>
        <v/>
      </c>
      <c r="SVK2" s="499" t="str">
        <f t="shared" si="454"/>
        <v/>
      </c>
      <c r="SVL2" s="499" t="str">
        <f t="shared" si="454"/>
        <v/>
      </c>
      <c r="SVM2" s="499" t="str">
        <f t="shared" si="454"/>
        <v/>
      </c>
      <c r="SVN2" s="499" t="str">
        <f t="shared" si="454"/>
        <v/>
      </c>
      <c r="SVO2" s="499" t="str">
        <f t="shared" si="454"/>
        <v/>
      </c>
      <c r="SVP2" s="499" t="str">
        <f t="shared" si="454"/>
        <v/>
      </c>
      <c r="SVQ2" s="499" t="str">
        <f t="shared" si="454"/>
        <v/>
      </c>
      <c r="SVR2" s="499" t="str">
        <f t="shared" si="454"/>
        <v/>
      </c>
      <c r="SVS2" s="499" t="str">
        <f t="shared" si="454"/>
        <v/>
      </c>
      <c r="SVT2" s="499" t="str">
        <f t="shared" si="454"/>
        <v/>
      </c>
      <c r="SVU2" s="499" t="str">
        <f t="shared" si="454"/>
        <v/>
      </c>
      <c r="SVV2" s="499" t="str">
        <f t="shared" si="454"/>
        <v/>
      </c>
      <c r="SVW2" s="499" t="str">
        <f t="shared" si="454"/>
        <v/>
      </c>
      <c r="SVX2" s="499" t="str">
        <f t="shared" si="454"/>
        <v/>
      </c>
      <c r="SVY2" s="499" t="str">
        <f t="shared" si="454"/>
        <v/>
      </c>
      <c r="SVZ2" s="499" t="str">
        <f t="shared" si="454"/>
        <v/>
      </c>
      <c r="SWA2" s="499" t="str">
        <f t="shared" si="454"/>
        <v/>
      </c>
      <c r="SWB2" s="499" t="str">
        <f t="shared" si="454"/>
        <v/>
      </c>
      <c r="SWC2" s="499" t="str">
        <f t="shared" si="454"/>
        <v/>
      </c>
      <c r="SWD2" s="499" t="str">
        <f t="shared" si="454"/>
        <v/>
      </c>
      <c r="SWE2" s="499" t="str">
        <f t="shared" si="454"/>
        <v/>
      </c>
      <c r="SWF2" s="499" t="str">
        <f t="shared" si="454"/>
        <v/>
      </c>
      <c r="SWG2" s="499" t="str">
        <f t="shared" si="454"/>
        <v/>
      </c>
      <c r="SWH2" s="499" t="str">
        <f t="shared" si="454"/>
        <v/>
      </c>
      <c r="SWI2" s="499" t="str">
        <f t="shared" si="454"/>
        <v/>
      </c>
      <c r="SWJ2" s="499" t="str">
        <f t="shared" si="454"/>
        <v/>
      </c>
      <c r="SWK2" s="499" t="str">
        <f t="shared" si="454"/>
        <v/>
      </c>
      <c r="SWL2" s="499" t="str">
        <f t="shared" si="454"/>
        <v/>
      </c>
      <c r="SWM2" s="499" t="str">
        <f t="shared" si="454"/>
        <v/>
      </c>
      <c r="SWN2" s="499" t="str">
        <f t="shared" si="454"/>
        <v/>
      </c>
      <c r="SWO2" s="499" t="str">
        <f t="shared" si="454"/>
        <v/>
      </c>
      <c r="SWP2" s="499" t="str">
        <f t="shared" si="454"/>
        <v/>
      </c>
      <c r="SWQ2" s="499" t="str">
        <f t="shared" si="454"/>
        <v/>
      </c>
      <c r="SWR2" s="499" t="str">
        <f t="shared" si="454"/>
        <v/>
      </c>
      <c r="SWS2" s="499" t="str">
        <f t="shared" si="454"/>
        <v/>
      </c>
      <c r="SWT2" s="499" t="str">
        <f t="shared" si="454"/>
        <v/>
      </c>
      <c r="SWU2" s="499" t="str">
        <f t="shared" si="454"/>
        <v/>
      </c>
      <c r="SWV2" s="499" t="str">
        <f t="shared" si="454"/>
        <v/>
      </c>
      <c r="SWW2" s="499" t="str">
        <f t="shared" si="454"/>
        <v/>
      </c>
      <c r="SWX2" s="499" t="str">
        <f t="shared" si="454"/>
        <v/>
      </c>
      <c r="SWY2" s="499" t="str">
        <f t="shared" si="454"/>
        <v/>
      </c>
      <c r="SWZ2" s="499" t="str">
        <f t="shared" si="454"/>
        <v/>
      </c>
      <c r="SXA2" s="499" t="str">
        <f t="shared" si="454"/>
        <v/>
      </c>
      <c r="SXB2" s="499" t="str">
        <f t="shared" si="454"/>
        <v/>
      </c>
      <c r="SXC2" s="499" t="str">
        <f t="shared" si="454"/>
        <v/>
      </c>
      <c r="SXD2" s="499" t="str">
        <f t="shared" si="454"/>
        <v/>
      </c>
      <c r="SXE2" s="499" t="str">
        <f t="shared" si="454"/>
        <v/>
      </c>
      <c r="SXF2" s="499" t="str">
        <f t="shared" si="454"/>
        <v/>
      </c>
      <c r="SXG2" s="499" t="str">
        <f t="shared" ref="SXG2:SZR2" si="455">IFERROR(SXG12/SXG13,
"")</f>
        <v/>
      </c>
      <c r="SXH2" s="499" t="str">
        <f t="shared" si="455"/>
        <v/>
      </c>
      <c r="SXI2" s="499" t="str">
        <f t="shared" si="455"/>
        <v/>
      </c>
      <c r="SXJ2" s="499" t="str">
        <f t="shared" si="455"/>
        <v/>
      </c>
      <c r="SXK2" s="499" t="str">
        <f t="shared" si="455"/>
        <v/>
      </c>
      <c r="SXL2" s="499" t="str">
        <f t="shared" si="455"/>
        <v/>
      </c>
      <c r="SXM2" s="499" t="str">
        <f t="shared" si="455"/>
        <v/>
      </c>
      <c r="SXN2" s="499" t="str">
        <f t="shared" si="455"/>
        <v/>
      </c>
      <c r="SXO2" s="499" t="str">
        <f t="shared" si="455"/>
        <v/>
      </c>
      <c r="SXP2" s="499" t="str">
        <f t="shared" si="455"/>
        <v/>
      </c>
      <c r="SXQ2" s="499" t="str">
        <f t="shared" si="455"/>
        <v/>
      </c>
      <c r="SXR2" s="499" t="str">
        <f t="shared" si="455"/>
        <v/>
      </c>
      <c r="SXS2" s="499" t="str">
        <f t="shared" si="455"/>
        <v/>
      </c>
      <c r="SXT2" s="499" t="str">
        <f t="shared" si="455"/>
        <v/>
      </c>
      <c r="SXU2" s="499" t="str">
        <f t="shared" si="455"/>
        <v/>
      </c>
      <c r="SXV2" s="499" t="str">
        <f t="shared" si="455"/>
        <v/>
      </c>
      <c r="SXW2" s="499" t="str">
        <f t="shared" si="455"/>
        <v/>
      </c>
      <c r="SXX2" s="499" t="str">
        <f t="shared" si="455"/>
        <v/>
      </c>
      <c r="SXY2" s="499" t="str">
        <f t="shared" si="455"/>
        <v/>
      </c>
      <c r="SXZ2" s="499" t="str">
        <f t="shared" si="455"/>
        <v/>
      </c>
      <c r="SYA2" s="499" t="str">
        <f t="shared" si="455"/>
        <v/>
      </c>
      <c r="SYB2" s="499" t="str">
        <f t="shared" si="455"/>
        <v/>
      </c>
      <c r="SYC2" s="499" t="str">
        <f t="shared" si="455"/>
        <v/>
      </c>
      <c r="SYD2" s="499" t="str">
        <f t="shared" si="455"/>
        <v/>
      </c>
      <c r="SYE2" s="499" t="str">
        <f t="shared" si="455"/>
        <v/>
      </c>
      <c r="SYF2" s="499" t="str">
        <f t="shared" si="455"/>
        <v/>
      </c>
      <c r="SYG2" s="499" t="str">
        <f t="shared" si="455"/>
        <v/>
      </c>
      <c r="SYH2" s="499" t="str">
        <f t="shared" si="455"/>
        <v/>
      </c>
      <c r="SYI2" s="499" t="str">
        <f t="shared" si="455"/>
        <v/>
      </c>
      <c r="SYJ2" s="499" t="str">
        <f t="shared" si="455"/>
        <v/>
      </c>
      <c r="SYK2" s="499" t="str">
        <f t="shared" si="455"/>
        <v/>
      </c>
      <c r="SYL2" s="499" t="str">
        <f t="shared" si="455"/>
        <v/>
      </c>
      <c r="SYM2" s="499" t="str">
        <f t="shared" si="455"/>
        <v/>
      </c>
      <c r="SYN2" s="499" t="str">
        <f t="shared" si="455"/>
        <v/>
      </c>
      <c r="SYO2" s="499" t="str">
        <f t="shared" si="455"/>
        <v/>
      </c>
      <c r="SYP2" s="499" t="str">
        <f t="shared" si="455"/>
        <v/>
      </c>
      <c r="SYQ2" s="499" t="str">
        <f t="shared" si="455"/>
        <v/>
      </c>
      <c r="SYR2" s="499" t="str">
        <f t="shared" si="455"/>
        <v/>
      </c>
      <c r="SYS2" s="499" t="str">
        <f t="shared" si="455"/>
        <v/>
      </c>
      <c r="SYT2" s="499" t="str">
        <f t="shared" si="455"/>
        <v/>
      </c>
      <c r="SYU2" s="499" t="str">
        <f t="shared" si="455"/>
        <v/>
      </c>
      <c r="SYV2" s="499" t="str">
        <f t="shared" si="455"/>
        <v/>
      </c>
      <c r="SYW2" s="499" t="str">
        <f t="shared" si="455"/>
        <v/>
      </c>
      <c r="SYX2" s="499" t="str">
        <f t="shared" si="455"/>
        <v/>
      </c>
      <c r="SYY2" s="499" t="str">
        <f t="shared" si="455"/>
        <v/>
      </c>
      <c r="SYZ2" s="499" t="str">
        <f t="shared" si="455"/>
        <v/>
      </c>
      <c r="SZA2" s="499" t="str">
        <f t="shared" si="455"/>
        <v/>
      </c>
      <c r="SZB2" s="499" t="str">
        <f t="shared" si="455"/>
        <v/>
      </c>
      <c r="SZC2" s="499" t="str">
        <f t="shared" si="455"/>
        <v/>
      </c>
      <c r="SZD2" s="499" t="str">
        <f t="shared" si="455"/>
        <v/>
      </c>
      <c r="SZE2" s="499" t="str">
        <f t="shared" si="455"/>
        <v/>
      </c>
      <c r="SZF2" s="499" t="str">
        <f t="shared" si="455"/>
        <v/>
      </c>
      <c r="SZG2" s="499" t="str">
        <f t="shared" si="455"/>
        <v/>
      </c>
      <c r="SZH2" s="499" t="str">
        <f t="shared" si="455"/>
        <v/>
      </c>
      <c r="SZI2" s="499" t="str">
        <f t="shared" si="455"/>
        <v/>
      </c>
      <c r="SZJ2" s="499" t="str">
        <f t="shared" si="455"/>
        <v/>
      </c>
      <c r="SZK2" s="499" t="str">
        <f t="shared" si="455"/>
        <v/>
      </c>
      <c r="SZL2" s="499" t="str">
        <f t="shared" si="455"/>
        <v/>
      </c>
      <c r="SZM2" s="499" t="str">
        <f t="shared" si="455"/>
        <v/>
      </c>
      <c r="SZN2" s="499" t="str">
        <f t="shared" si="455"/>
        <v/>
      </c>
      <c r="SZO2" s="499" t="str">
        <f t="shared" si="455"/>
        <v/>
      </c>
      <c r="SZP2" s="499" t="str">
        <f t="shared" si="455"/>
        <v/>
      </c>
      <c r="SZQ2" s="499" t="str">
        <f t="shared" si="455"/>
        <v/>
      </c>
      <c r="SZR2" s="499" t="str">
        <f t="shared" si="455"/>
        <v/>
      </c>
      <c r="SZS2" s="499" t="str">
        <f t="shared" ref="SZS2:TCD2" si="456">IFERROR(SZS12/SZS13,
"")</f>
        <v/>
      </c>
      <c r="SZT2" s="499" t="str">
        <f t="shared" si="456"/>
        <v/>
      </c>
      <c r="SZU2" s="499" t="str">
        <f t="shared" si="456"/>
        <v/>
      </c>
      <c r="SZV2" s="499" t="str">
        <f t="shared" si="456"/>
        <v/>
      </c>
      <c r="SZW2" s="499" t="str">
        <f t="shared" si="456"/>
        <v/>
      </c>
      <c r="SZX2" s="499" t="str">
        <f t="shared" si="456"/>
        <v/>
      </c>
      <c r="SZY2" s="499" t="str">
        <f t="shared" si="456"/>
        <v/>
      </c>
      <c r="SZZ2" s="499" t="str">
        <f t="shared" si="456"/>
        <v/>
      </c>
      <c r="TAA2" s="499" t="str">
        <f t="shared" si="456"/>
        <v/>
      </c>
      <c r="TAB2" s="499" t="str">
        <f t="shared" si="456"/>
        <v/>
      </c>
      <c r="TAC2" s="499" t="str">
        <f t="shared" si="456"/>
        <v/>
      </c>
      <c r="TAD2" s="499" t="str">
        <f t="shared" si="456"/>
        <v/>
      </c>
      <c r="TAE2" s="499" t="str">
        <f t="shared" si="456"/>
        <v/>
      </c>
      <c r="TAF2" s="499" t="str">
        <f t="shared" si="456"/>
        <v/>
      </c>
      <c r="TAG2" s="499" t="str">
        <f t="shared" si="456"/>
        <v/>
      </c>
      <c r="TAH2" s="499" t="str">
        <f t="shared" si="456"/>
        <v/>
      </c>
      <c r="TAI2" s="499" t="str">
        <f t="shared" si="456"/>
        <v/>
      </c>
      <c r="TAJ2" s="499" t="str">
        <f t="shared" si="456"/>
        <v/>
      </c>
      <c r="TAK2" s="499" t="str">
        <f t="shared" si="456"/>
        <v/>
      </c>
      <c r="TAL2" s="499" t="str">
        <f t="shared" si="456"/>
        <v/>
      </c>
      <c r="TAM2" s="499" t="str">
        <f t="shared" si="456"/>
        <v/>
      </c>
      <c r="TAN2" s="499" t="str">
        <f t="shared" si="456"/>
        <v/>
      </c>
      <c r="TAO2" s="499" t="str">
        <f t="shared" si="456"/>
        <v/>
      </c>
      <c r="TAP2" s="499" t="str">
        <f t="shared" si="456"/>
        <v/>
      </c>
      <c r="TAQ2" s="499" t="str">
        <f t="shared" si="456"/>
        <v/>
      </c>
      <c r="TAR2" s="499" t="str">
        <f t="shared" si="456"/>
        <v/>
      </c>
      <c r="TAS2" s="499" t="str">
        <f t="shared" si="456"/>
        <v/>
      </c>
      <c r="TAT2" s="499" t="str">
        <f t="shared" si="456"/>
        <v/>
      </c>
      <c r="TAU2" s="499" t="str">
        <f t="shared" si="456"/>
        <v/>
      </c>
      <c r="TAV2" s="499" t="str">
        <f t="shared" si="456"/>
        <v/>
      </c>
      <c r="TAW2" s="499" t="str">
        <f t="shared" si="456"/>
        <v/>
      </c>
      <c r="TAX2" s="499" t="str">
        <f t="shared" si="456"/>
        <v/>
      </c>
      <c r="TAY2" s="499" t="str">
        <f t="shared" si="456"/>
        <v/>
      </c>
      <c r="TAZ2" s="499" t="str">
        <f t="shared" si="456"/>
        <v/>
      </c>
      <c r="TBA2" s="499" t="str">
        <f t="shared" si="456"/>
        <v/>
      </c>
      <c r="TBB2" s="499" t="str">
        <f t="shared" si="456"/>
        <v/>
      </c>
      <c r="TBC2" s="499" t="str">
        <f t="shared" si="456"/>
        <v/>
      </c>
      <c r="TBD2" s="499" t="str">
        <f t="shared" si="456"/>
        <v/>
      </c>
      <c r="TBE2" s="499" t="str">
        <f t="shared" si="456"/>
        <v/>
      </c>
      <c r="TBF2" s="499" t="str">
        <f t="shared" si="456"/>
        <v/>
      </c>
      <c r="TBG2" s="499" t="str">
        <f t="shared" si="456"/>
        <v/>
      </c>
      <c r="TBH2" s="499" t="str">
        <f t="shared" si="456"/>
        <v/>
      </c>
      <c r="TBI2" s="499" t="str">
        <f t="shared" si="456"/>
        <v/>
      </c>
      <c r="TBJ2" s="499" t="str">
        <f t="shared" si="456"/>
        <v/>
      </c>
      <c r="TBK2" s="499" t="str">
        <f t="shared" si="456"/>
        <v/>
      </c>
      <c r="TBL2" s="499" t="str">
        <f t="shared" si="456"/>
        <v/>
      </c>
      <c r="TBM2" s="499" t="str">
        <f t="shared" si="456"/>
        <v/>
      </c>
      <c r="TBN2" s="499" t="str">
        <f t="shared" si="456"/>
        <v/>
      </c>
      <c r="TBO2" s="499" t="str">
        <f t="shared" si="456"/>
        <v/>
      </c>
      <c r="TBP2" s="499" t="str">
        <f t="shared" si="456"/>
        <v/>
      </c>
      <c r="TBQ2" s="499" t="str">
        <f t="shared" si="456"/>
        <v/>
      </c>
      <c r="TBR2" s="499" t="str">
        <f t="shared" si="456"/>
        <v/>
      </c>
      <c r="TBS2" s="499" t="str">
        <f t="shared" si="456"/>
        <v/>
      </c>
      <c r="TBT2" s="499" t="str">
        <f t="shared" si="456"/>
        <v/>
      </c>
      <c r="TBU2" s="499" t="str">
        <f t="shared" si="456"/>
        <v/>
      </c>
      <c r="TBV2" s="499" t="str">
        <f t="shared" si="456"/>
        <v/>
      </c>
      <c r="TBW2" s="499" t="str">
        <f t="shared" si="456"/>
        <v/>
      </c>
      <c r="TBX2" s="499" t="str">
        <f t="shared" si="456"/>
        <v/>
      </c>
      <c r="TBY2" s="499" t="str">
        <f t="shared" si="456"/>
        <v/>
      </c>
      <c r="TBZ2" s="499" t="str">
        <f t="shared" si="456"/>
        <v/>
      </c>
      <c r="TCA2" s="499" t="str">
        <f t="shared" si="456"/>
        <v/>
      </c>
      <c r="TCB2" s="499" t="str">
        <f t="shared" si="456"/>
        <v/>
      </c>
      <c r="TCC2" s="499" t="str">
        <f t="shared" si="456"/>
        <v/>
      </c>
      <c r="TCD2" s="499" t="str">
        <f t="shared" si="456"/>
        <v/>
      </c>
      <c r="TCE2" s="499" t="str">
        <f t="shared" ref="TCE2:TEP2" si="457">IFERROR(TCE12/TCE13,
"")</f>
        <v/>
      </c>
      <c r="TCF2" s="499" t="str">
        <f t="shared" si="457"/>
        <v/>
      </c>
      <c r="TCG2" s="499" t="str">
        <f t="shared" si="457"/>
        <v/>
      </c>
      <c r="TCH2" s="499" t="str">
        <f t="shared" si="457"/>
        <v/>
      </c>
      <c r="TCI2" s="499" t="str">
        <f t="shared" si="457"/>
        <v/>
      </c>
      <c r="TCJ2" s="499" t="str">
        <f t="shared" si="457"/>
        <v/>
      </c>
      <c r="TCK2" s="499" t="str">
        <f t="shared" si="457"/>
        <v/>
      </c>
      <c r="TCL2" s="499" t="str">
        <f t="shared" si="457"/>
        <v/>
      </c>
      <c r="TCM2" s="499" t="str">
        <f t="shared" si="457"/>
        <v/>
      </c>
      <c r="TCN2" s="499" t="str">
        <f t="shared" si="457"/>
        <v/>
      </c>
      <c r="TCO2" s="499" t="str">
        <f t="shared" si="457"/>
        <v/>
      </c>
      <c r="TCP2" s="499" t="str">
        <f t="shared" si="457"/>
        <v/>
      </c>
      <c r="TCQ2" s="499" t="str">
        <f t="shared" si="457"/>
        <v/>
      </c>
      <c r="TCR2" s="499" t="str">
        <f t="shared" si="457"/>
        <v/>
      </c>
      <c r="TCS2" s="499" t="str">
        <f t="shared" si="457"/>
        <v/>
      </c>
      <c r="TCT2" s="499" t="str">
        <f t="shared" si="457"/>
        <v/>
      </c>
      <c r="TCU2" s="499" t="str">
        <f t="shared" si="457"/>
        <v/>
      </c>
      <c r="TCV2" s="499" t="str">
        <f t="shared" si="457"/>
        <v/>
      </c>
      <c r="TCW2" s="499" t="str">
        <f t="shared" si="457"/>
        <v/>
      </c>
      <c r="TCX2" s="499" t="str">
        <f t="shared" si="457"/>
        <v/>
      </c>
      <c r="TCY2" s="499" t="str">
        <f t="shared" si="457"/>
        <v/>
      </c>
      <c r="TCZ2" s="499" t="str">
        <f t="shared" si="457"/>
        <v/>
      </c>
      <c r="TDA2" s="499" t="str">
        <f t="shared" si="457"/>
        <v/>
      </c>
      <c r="TDB2" s="499" t="str">
        <f t="shared" si="457"/>
        <v/>
      </c>
      <c r="TDC2" s="499" t="str">
        <f t="shared" si="457"/>
        <v/>
      </c>
      <c r="TDD2" s="499" t="str">
        <f t="shared" si="457"/>
        <v/>
      </c>
      <c r="TDE2" s="499" t="str">
        <f t="shared" si="457"/>
        <v/>
      </c>
      <c r="TDF2" s="499" t="str">
        <f t="shared" si="457"/>
        <v/>
      </c>
      <c r="TDG2" s="499" t="str">
        <f t="shared" si="457"/>
        <v/>
      </c>
      <c r="TDH2" s="499" t="str">
        <f t="shared" si="457"/>
        <v/>
      </c>
      <c r="TDI2" s="499" t="str">
        <f t="shared" si="457"/>
        <v/>
      </c>
      <c r="TDJ2" s="499" t="str">
        <f t="shared" si="457"/>
        <v/>
      </c>
      <c r="TDK2" s="499" t="str">
        <f t="shared" si="457"/>
        <v/>
      </c>
      <c r="TDL2" s="499" t="str">
        <f t="shared" si="457"/>
        <v/>
      </c>
      <c r="TDM2" s="499" t="str">
        <f t="shared" si="457"/>
        <v/>
      </c>
      <c r="TDN2" s="499" t="str">
        <f t="shared" si="457"/>
        <v/>
      </c>
      <c r="TDO2" s="499" t="str">
        <f t="shared" si="457"/>
        <v/>
      </c>
      <c r="TDP2" s="499" t="str">
        <f t="shared" si="457"/>
        <v/>
      </c>
      <c r="TDQ2" s="499" t="str">
        <f t="shared" si="457"/>
        <v/>
      </c>
      <c r="TDR2" s="499" t="str">
        <f t="shared" si="457"/>
        <v/>
      </c>
      <c r="TDS2" s="499" t="str">
        <f t="shared" si="457"/>
        <v/>
      </c>
      <c r="TDT2" s="499" t="str">
        <f t="shared" si="457"/>
        <v/>
      </c>
      <c r="TDU2" s="499" t="str">
        <f t="shared" si="457"/>
        <v/>
      </c>
      <c r="TDV2" s="499" t="str">
        <f t="shared" si="457"/>
        <v/>
      </c>
      <c r="TDW2" s="499" t="str">
        <f t="shared" si="457"/>
        <v/>
      </c>
      <c r="TDX2" s="499" t="str">
        <f t="shared" si="457"/>
        <v/>
      </c>
      <c r="TDY2" s="499" t="str">
        <f t="shared" si="457"/>
        <v/>
      </c>
      <c r="TDZ2" s="499" t="str">
        <f t="shared" si="457"/>
        <v/>
      </c>
      <c r="TEA2" s="499" t="str">
        <f t="shared" si="457"/>
        <v/>
      </c>
      <c r="TEB2" s="499" t="str">
        <f t="shared" si="457"/>
        <v/>
      </c>
      <c r="TEC2" s="499" t="str">
        <f t="shared" si="457"/>
        <v/>
      </c>
      <c r="TED2" s="499" t="str">
        <f t="shared" si="457"/>
        <v/>
      </c>
      <c r="TEE2" s="499" t="str">
        <f t="shared" si="457"/>
        <v/>
      </c>
      <c r="TEF2" s="499" t="str">
        <f t="shared" si="457"/>
        <v/>
      </c>
      <c r="TEG2" s="499" t="str">
        <f t="shared" si="457"/>
        <v/>
      </c>
      <c r="TEH2" s="499" t="str">
        <f t="shared" si="457"/>
        <v/>
      </c>
      <c r="TEI2" s="499" t="str">
        <f t="shared" si="457"/>
        <v/>
      </c>
      <c r="TEJ2" s="499" t="str">
        <f t="shared" si="457"/>
        <v/>
      </c>
      <c r="TEK2" s="499" t="str">
        <f t="shared" si="457"/>
        <v/>
      </c>
      <c r="TEL2" s="499" t="str">
        <f t="shared" si="457"/>
        <v/>
      </c>
      <c r="TEM2" s="499" t="str">
        <f t="shared" si="457"/>
        <v/>
      </c>
      <c r="TEN2" s="499" t="str">
        <f t="shared" si="457"/>
        <v/>
      </c>
      <c r="TEO2" s="499" t="str">
        <f t="shared" si="457"/>
        <v/>
      </c>
      <c r="TEP2" s="499" t="str">
        <f t="shared" si="457"/>
        <v/>
      </c>
      <c r="TEQ2" s="499" t="str">
        <f t="shared" ref="TEQ2:THB2" si="458">IFERROR(TEQ12/TEQ13,
"")</f>
        <v/>
      </c>
      <c r="TER2" s="499" t="str">
        <f t="shared" si="458"/>
        <v/>
      </c>
      <c r="TES2" s="499" t="str">
        <f t="shared" si="458"/>
        <v/>
      </c>
      <c r="TET2" s="499" t="str">
        <f t="shared" si="458"/>
        <v/>
      </c>
      <c r="TEU2" s="499" t="str">
        <f t="shared" si="458"/>
        <v/>
      </c>
      <c r="TEV2" s="499" t="str">
        <f t="shared" si="458"/>
        <v/>
      </c>
      <c r="TEW2" s="499" t="str">
        <f t="shared" si="458"/>
        <v/>
      </c>
      <c r="TEX2" s="499" t="str">
        <f t="shared" si="458"/>
        <v/>
      </c>
      <c r="TEY2" s="499" t="str">
        <f t="shared" si="458"/>
        <v/>
      </c>
      <c r="TEZ2" s="499" t="str">
        <f t="shared" si="458"/>
        <v/>
      </c>
      <c r="TFA2" s="499" t="str">
        <f t="shared" si="458"/>
        <v/>
      </c>
      <c r="TFB2" s="499" t="str">
        <f t="shared" si="458"/>
        <v/>
      </c>
      <c r="TFC2" s="499" t="str">
        <f t="shared" si="458"/>
        <v/>
      </c>
      <c r="TFD2" s="499" t="str">
        <f t="shared" si="458"/>
        <v/>
      </c>
      <c r="TFE2" s="499" t="str">
        <f t="shared" si="458"/>
        <v/>
      </c>
      <c r="TFF2" s="499" t="str">
        <f t="shared" si="458"/>
        <v/>
      </c>
      <c r="TFG2" s="499" t="str">
        <f t="shared" si="458"/>
        <v/>
      </c>
      <c r="TFH2" s="499" t="str">
        <f t="shared" si="458"/>
        <v/>
      </c>
      <c r="TFI2" s="499" t="str">
        <f t="shared" si="458"/>
        <v/>
      </c>
      <c r="TFJ2" s="499" t="str">
        <f t="shared" si="458"/>
        <v/>
      </c>
      <c r="TFK2" s="499" t="str">
        <f t="shared" si="458"/>
        <v/>
      </c>
      <c r="TFL2" s="499" t="str">
        <f t="shared" si="458"/>
        <v/>
      </c>
      <c r="TFM2" s="499" t="str">
        <f t="shared" si="458"/>
        <v/>
      </c>
      <c r="TFN2" s="499" t="str">
        <f t="shared" si="458"/>
        <v/>
      </c>
      <c r="TFO2" s="499" t="str">
        <f t="shared" si="458"/>
        <v/>
      </c>
      <c r="TFP2" s="499" t="str">
        <f t="shared" si="458"/>
        <v/>
      </c>
      <c r="TFQ2" s="499" t="str">
        <f t="shared" si="458"/>
        <v/>
      </c>
      <c r="TFR2" s="499" t="str">
        <f t="shared" si="458"/>
        <v/>
      </c>
      <c r="TFS2" s="499" t="str">
        <f t="shared" si="458"/>
        <v/>
      </c>
      <c r="TFT2" s="499" t="str">
        <f t="shared" si="458"/>
        <v/>
      </c>
      <c r="TFU2" s="499" t="str">
        <f t="shared" si="458"/>
        <v/>
      </c>
      <c r="TFV2" s="499" t="str">
        <f t="shared" si="458"/>
        <v/>
      </c>
      <c r="TFW2" s="499" t="str">
        <f t="shared" si="458"/>
        <v/>
      </c>
      <c r="TFX2" s="499" t="str">
        <f t="shared" si="458"/>
        <v/>
      </c>
      <c r="TFY2" s="499" t="str">
        <f t="shared" si="458"/>
        <v/>
      </c>
      <c r="TFZ2" s="499" t="str">
        <f t="shared" si="458"/>
        <v/>
      </c>
      <c r="TGA2" s="499" t="str">
        <f t="shared" si="458"/>
        <v/>
      </c>
      <c r="TGB2" s="499" t="str">
        <f t="shared" si="458"/>
        <v/>
      </c>
      <c r="TGC2" s="499" t="str">
        <f t="shared" si="458"/>
        <v/>
      </c>
      <c r="TGD2" s="499" t="str">
        <f t="shared" si="458"/>
        <v/>
      </c>
      <c r="TGE2" s="499" t="str">
        <f t="shared" si="458"/>
        <v/>
      </c>
      <c r="TGF2" s="499" t="str">
        <f t="shared" si="458"/>
        <v/>
      </c>
      <c r="TGG2" s="499" t="str">
        <f t="shared" si="458"/>
        <v/>
      </c>
      <c r="TGH2" s="499" t="str">
        <f t="shared" si="458"/>
        <v/>
      </c>
      <c r="TGI2" s="499" t="str">
        <f t="shared" si="458"/>
        <v/>
      </c>
      <c r="TGJ2" s="499" t="str">
        <f t="shared" si="458"/>
        <v/>
      </c>
      <c r="TGK2" s="499" t="str">
        <f t="shared" si="458"/>
        <v/>
      </c>
      <c r="TGL2" s="499" t="str">
        <f t="shared" si="458"/>
        <v/>
      </c>
      <c r="TGM2" s="499" t="str">
        <f t="shared" si="458"/>
        <v/>
      </c>
      <c r="TGN2" s="499" t="str">
        <f t="shared" si="458"/>
        <v/>
      </c>
      <c r="TGO2" s="499" t="str">
        <f t="shared" si="458"/>
        <v/>
      </c>
      <c r="TGP2" s="499" t="str">
        <f t="shared" si="458"/>
        <v/>
      </c>
      <c r="TGQ2" s="499" t="str">
        <f t="shared" si="458"/>
        <v/>
      </c>
      <c r="TGR2" s="499" t="str">
        <f t="shared" si="458"/>
        <v/>
      </c>
      <c r="TGS2" s="499" t="str">
        <f t="shared" si="458"/>
        <v/>
      </c>
      <c r="TGT2" s="499" t="str">
        <f t="shared" si="458"/>
        <v/>
      </c>
      <c r="TGU2" s="499" t="str">
        <f t="shared" si="458"/>
        <v/>
      </c>
      <c r="TGV2" s="499" t="str">
        <f t="shared" si="458"/>
        <v/>
      </c>
      <c r="TGW2" s="499" t="str">
        <f t="shared" si="458"/>
        <v/>
      </c>
      <c r="TGX2" s="499" t="str">
        <f t="shared" si="458"/>
        <v/>
      </c>
      <c r="TGY2" s="499" t="str">
        <f t="shared" si="458"/>
        <v/>
      </c>
      <c r="TGZ2" s="499" t="str">
        <f t="shared" si="458"/>
        <v/>
      </c>
      <c r="THA2" s="499" t="str">
        <f t="shared" si="458"/>
        <v/>
      </c>
      <c r="THB2" s="499" t="str">
        <f t="shared" si="458"/>
        <v/>
      </c>
      <c r="THC2" s="499" t="str">
        <f t="shared" ref="THC2:TJN2" si="459">IFERROR(THC12/THC13,
"")</f>
        <v/>
      </c>
      <c r="THD2" s="499" t="str">
        <f t="shared" si="459"/>
        <v/>
      </c>
      <c r="THE2" s="499" t="str">
        <f t="shared" si="459"/>
        <v/>
      </c>
      <c r="THF2" s="499" t="str">
        <f t="shared" si="459"/>
        <v/>
      </c>
      <c r="THG2" s="499" t="str">
        <f t="shared" si="459"/>
        <v/>
      </c>
      <c r="THH2" s="499" t="str">
        <f t="shared" si="459"/>
        <v/>
      </c>
      <c r="THI2" s="499" t="str">
        <f t="shared" si="459"/>
        <v/>
      </c>
      <c r="THJ2" s="499" t="str">
        <f t="shared" si="459"/>
        <v/>
      </c>
      <c r="THK2" s="499" t="str">
        <f t="shared" si="459"/>
        <v/>
      </c>
      <c r="THL2" s="499" t="str">
        <f t="shared" si="459"/>
        <v/>
      </c>
      <c r="THM2" s="499" t="str">
        <f t="shared" si="459"/>
        <v/>
      </c>
      <c r="THN2" s="499" t="str">
        <f t="shared" si="459"/>
        <v/>
      </c>
      <c r="THO2" s="499" t="str">
        <f t="shared" si="459"/>
        <v/>
      </c>
      <c r="THP2" s="499" t="str">
        <f t="shared" si="459"/>
        <v/>
      </c>
      <c r="THQ2" s="499" t="str">
        <f t="shared" si="459"/>
        <v/>
      </c>
      <c r="THR2" s="499" t="str">
        <f t="shared" si="459"/>
        <v/>
      </c>
      <c r="THS2" s="499" t="str">
        <f t="shared" si="459"/>
        <v/>
      </c>
      <c r="THT2" s="499" t="str">
        <f t="shared" si="459"/>
        <v/>
      </c>
      <c r="THU2" s="499" t="str">
        <f t="shared" si="459"/>
        <v/>
      </c>
      <c r="THV2" s="499" t="str">
        <f t="shared" si="459"/>
        <v/>
      </c>
      <c r="THW2" s="499" t="str">
        <f t="shared" si="459"/>
        <v/>
      </c>
      <c r="THX2" s="499" t="str">
        <f t="shared" si="459"/>
        <v/>
      </c>
      <c r="THY2" s="499" t="str">
        <f t="shared" si="459"/>
        <v/>
      </c>
      <c r="THZ2" s="499" t="str">
        <f t="shared" si="459"/>
        <v/>
      </c>
      <c r="TIA2" s="499" t="str">
        <f t="shared" si="459"/>
        <v/>
      </c>
      <c r="TIB2" s="499" t="str">
        <f t="shared" si="459"/>
        <v/>
      </c>
      <c r="TIC2" s="499" t="str">
        <f t="shared" si="459"/>
        <v/>
      </c>
      <c r="TID2" s="499" t="str">
        <f t="shared" si="459"/>
        <v/>
      </c>
      <c r="TIE2" s="499" t="str">
        <f t="shared" si="459"/>
        <v/>
      </c>
      <c r="TIF2" s="499" t="str">
        <f t="shared" si="459"/>
        <v/>
      </c>
      <c r="TIG2" s="499" t="str">
        <f t="shared" si="459"/>
        <v/>
      </c>
      <c r="TIH2" s="499" t="str">
        <f t="shared" si="459"/>
        <v/>
      </c>
      <c r="TII2" s="499" t="str">
        <f t="shared" si="459"/>
        <v/>
      </c>
      <c r="TIJ2" s="499" t="str">
        <f t="shared" si="459"/>
        <v/>
      </c>
      <c r="TIK2" s="499" t="str">
        <f t="shared" si="459"/>
        <v/>
      </c>
      <c r="TIL2" s="499" t="str">
        <f t="shared" si="459"/>
        <v/>
      </c>
      <c r="TIM2" s="499" t="str">
        <f t="shared" si="459"/>
        <v/>
      </c>
      <c r="TIN2" s="499" t="str">
        <f t="shared" si="459"/>
        <v/>
      </c>
      <c r="TIO2" s="499" t="str">
        <f t="shared" si="459"/>
        <v/>
      </c>
      <c r="TIP2" s="499" t="str">
        <f t="shared" si="459"/>
        <v/>
      </c>
      <c r="TIQ2" s="499" t="str">
        <f t="shared" si="459"/>
        <v/>
      </c>
      <c r="TIR2" s="499" t="str">
        <f t="shared" si="459"/>
        <v/>
      </c>
      <c r="TIS2" s="499" t="str">
        <f t="shared" si="459"/>
        <v/>
      </c>
      <c r="TIT2" s="499" t="str">
        <f t="shared" si="459"/>
        <v/>
      </c>
      <c r="TIU2" s="499" t="str">
        <f t="shared" si="459"/>
        <v/>
      </c>
      <c r="TIV2" s="499" t="str">
        <f t="shared" si="459"/>
        <v/>
      </c>
      <c r="TIW2" s="499" t="str">
        <f t="shared" si="459"/>
        <v/>
      </c>
      <c r="TIX2" s="499" t="str">
        <f t="shared" si="459"/>
        <v/>
      </c>
      <c r="TIY2" s="499" t="str">
        <f t="shared" si="459"/>
        <v/>
      </c>
      <c r="TIZ2" s="499" t="str">
        <f t="shared" si="459"/>
        <v/>
      </c>
      <c r="TJA2" s="499" t="str">
        <f t="shared" si="459"/>
        <v/>
      </c>
      <c r="TJB2" s="499" t="str">
        <f t="shared" si="459"/>
        <v/>
      </c>
      <c r="TJC2" s="499" t="str">
        <f t="shared" si="459"/>
        <v/>
      </c>
      <c r="TJD2" s="499" t="str">
        <f t="shared" si="459"/>
        <v/>
      </c>
      <c r="TJE2" s="499" t="str">
        <f t="shared" si="459"/>
        <v/>
      </c>
      <c r="TJF2" s="499" t="str">
        <f t="shared" si="459"/>
        <v/>
      </c>
      <c r="TJG2" s="499" t="str">
        <f t="shared" si="459"/>
        <v/>
      </c>
      <c r="TJH2" s="499" t="str">
        <f t="shared" si="459"/>
        <v/>
      </c>
      <c r="TJI2" s="499" t="str">
        <f t="shared" si="459"/>
        <v/>
      </c>
      <c r="TJJ2" s="499" t="str">
        <f t="shared" si="459"/>
        <v/>
      </c>
      <c r="TJK2" s="499" t="str">
        <f t="shared" si="459"/>
        <v/>
      </c>
      <c r="TJL2" s="499" t="str">
        <f t="shared" si="459"/>
        <v/>
      </c>
      <c r="TJM2" s="499" t="str">
        <f t="shared" si="459"/>
        <v/>
      </c>
      <c r="TJN2" s="499" t="str">
        <f t="shared" si="459"/>
        <v/>
      </c>
      <c r="TJO2" s="499" t="str">
        <f t="shared" ref="TJO2:TLZ2" si="460">IFERROR(TJO12/TJO13,
"")</f>
        <v/>
      </c>
      <c r="TJP2" s="499" t="str">
        <f t="shared" si="460"/>
        <v/>
      </c>
      <c r="TJQ2" s="499" t="str">
        <f t="shared" si="460"/>
        <v/>
      </c>
      <c r="TJR2" s="499" t="str">
        <f t="shared" si="460"/>
        <v/>
      </c>
      <c r="TJS2" s="499" t="str">
        <f t="shared" si="460"/>
        <v/>
      </c>
      <c r="TJT2" s="499" t="str">
        <f t="shared" si="460"/>
        <v/>
      </c>
      <c r="TJU2" s="499" t="str">
        <f t="shared" si="460"/>
        <v/>
      </c>
      <c r="TJV2" s="499" t="str">
        <f t="shared" si="460"/>
        <v/>
      </c>
      <c r="TJW2" s="499" t="str">
        <f t="shared" si="460"/>
        <v/>
      </c>
      <c r="TJX2" s="499" t="str">
        <f t="shared" si="460"/>
        <v/>
      </c>
      <c r="TJY2" s="499" t="str">
        <f t="shared" si="460"/>
        <v/>
      </c>
      <c r="TJZ2" s="499" t="str">
        <f t="shared" si="460"/>
        <v/>
      </c>
      <c r="TKA2" s="499" t="str">
        <f t="shared" si="460"/>
        <v/>
      </c>
      <c r="TKB2" s="499" t="str">
        <f t="shared" si="460"/>
        <v/>
      </c>
      <c r="TKC2" s="499" t="str">
        <f t="shared" si="460"/>
        <v/>
      </c>
      <c r="TKD2" s="499" t="str">
        <f t="shared" si="460"/>
        <v/>
      </c>
      <c r="TKE2" s="499" t="str">
        <f t="shared" si="460"/>
        <v/>
      </c>
      <c r="TKF2" s="499" t="str">
        <f t="shared" si="460"/>
        <v/>
      </c>
      <c r="TKG2" s="499" t="str">
        <f t="shared" si="460"/>
        <v/>
      </c>
      <c r="TKH2" s="499" t="str">
        <f t="shared" si="460"/>
        <v/>
      </c>
      <c r="TKI2" s="499" t="str">
        <f t="shared" si="460"/>
        <v/>
      </c>
      <c r="TKJ2" s="499" t="str">
        <f t="shared" si="460"/>
        <v/>
      </c>
      <c r="TKK2" s="499" t="str">
        <f t="shared" si="460"/>
        <v/>
      </c>
      <c r="TKL2" s="499" t="str">
        <f t="shared" si="460"/>
        <v/>
      </c>
      <c r="TKM2" s="499" t="str">
        <f t="shared" si="460"/>
        <v/>
      </c>
      <c r="TKN2" s="499" t="str">
        <f t="shared" si="460"/>
        <v/>
      </c>
      <c r="TKO2" s="499" t="str">
        <f t="shared" si="460"/>
        <v/>
      </c>
      <c r="TKP2" s="499" t="str">
        <f t="shared" si="460"/>
        <v/>
      </c>
      <c r="TKQ2" s="499" t="str">
        <f t="shared" si="460"/>
        <v/>
      </c>
      <c r="TKR2" s="499" t="str">
        <f t="shared" si="460"/>
        <v/>
      </c>
      <c r="TKS2" s="499" t="str">
        <f t="shared" si="460"/>
        <v/>
      </c>
      <c r="TKT2" s="499" t="str">
        <f t="shared" si="460"/>
        <v/>
      </c>
      <c r="TKU2" s="499" t="str">
        <f t="shared" si="460"/>
        <v/>
      </c>
      <c r="TKV2" s="499" t="str">
        <f t="shared" si="460"/>
        <v/>
      </c>
      <c r="TKW2" s="499" t="str">
        <f t="shared" si="460"/>
        <v/>
      </c>
      <c r="TKX2" s="499" t="str">
        <f t="shared" si="460"/>
        <v/>
      </c>
      <c r="TKY2" s="499" t="str">
        <f t="shared" si="460"/>
        <v/>
      </c>
      <c r="TKZ2" s="499" t="str">
        <f t="shared" si="460"/>
        <v/>
      </c>
      <c r="TLA2" s="499" t="str">
        <f t="shared" si="460"/>
        <v/>
      </c>
      <c r="TLB2" s="499" t="str">
        <f t="shared" si="460"/>
        <v/>
      </c>
      <c r="TLC2" s="499" t="str">
        <f t="shared" si="460"/>
        <v/>
      </c>
      <c r="TLD2" s="499" t="str">
        <f t="shared" si="460"/>
        <v/>
      </c>
      <c r="TLE2" s="499" t="str">
        <f t="shared" si="460"/>
        <v/>
      </c>
      <c r="TLF2" s="499" t="str">
        <f t="shared" si="460"/>
        <v/>
      </c>
      <c r="TLG2" s="499" t="str">
        <f t="shared" si="460"/>
        <v/>
      </c>
      <c r="TLH2" s="499" t="str">
        <f t="shared" si="460"/>
        <v/>
      </c>
      <c r="TLI2" s="499" t="str">
        <f t="shared" si="460"/>
        <v/>
      </c>
      <c r="TLJ2" s="499" t="str">
        <f t="shared" si="460"/>
        <v/>
      </c>
      <c r="TLK2" s="499" t="str">
        <f t="shared" si="460"/>
        <v/>
      </c>
      <c r="TLL2" s="499" t="str">
        <f t="shared" si="460"/>
        <v/>
      </c>
      <c r="TLM2" s="499" t="str">
        <f t="shared" si="460"/>
        <v/>
      </c>
      <c r="TLN2" s="499" t="str">
        <f t="shared" si="460"/>
        <v/>
      </c>
      <c r="TLO2" s="499" t="str">
        <f t="shared" si="460"/>
        <v/>
      </c>
      <c r="TLP2" s="499" t="str">
        <f t="shared" si="460"/>
        <v/>
      </c>
      <c r="TLQ2" s="499" t="str">
        <f t="shared" si="460"/>
        <v/>
      </c>
      <c r="TLR2" s="499" t="str">
        <f t="shared" si="460"/>
        <v/>
      </c>
      <c r="TLS2" s="499" t="str">
        <f t="shared" si="460"/>
        <v/>
      </c>
      <c r="TLT2" s="499" t="str">
        <f t="shared" si="460"/>
        <v/>
      </c>
      <c r="TLU2" s="499" t="str">
        <f t="shared" si="460"/>
        <v/>
      </c>
      <c r="TLV2" s="499" t="str">
        <f t="shared" si="460"/>
        <v/>
      </c>
      <c r="TLW2" s="499" t="str">
        <f t="shared" si="460"/>
        <v/>
      </c>
      <c r="TLX2" s="499" t="str">
        <f t="shared" si="460"/>
        <v/>
      </c>
      <c r="TLY2" s="499" t="str">
        <f t="shared" si="460"/>
        <v/>
      </c>
      <c r="TLZ2" s="499" t="str">
        <f t="shared" si="460"/>
        <v/>
      </c>
      <c r="TMA2" s="499" t="str">
        <f t="shared" ref="TMA2:TOL2" si="461">IFERROR(TMA12/TMA13,
"")</f>
        <v/>
      </c>
      <c r="TMB2" s="499" t="str">
        <f t="shared" si="461"/>
        <v/>
      </c>
      <c r="TMC2" s="499" t="str">
        <f t="shared" si="461"/>
        <v/>
      </c>
      <c r="TMD2" s="499" t="str">
        <f t="shared" si="461"/>
        <v/>
      </c>
      <c r="TME2" s="499" t="str">
        <f t="shared" si="461"/>
        <v/>
      </c>
      <c r="TMF2" s="499" t="str">
        <f t="shared" si="461"/>
        <v/>
      </c>
      <c r="TMG2" s="499" t="str">
        <f t="shared" si="461"/>
        <v/>
      </c>
      <c r="TMH2" s="499" t="str">
        <f t="shared" si="461"/>
        <v/>
      </c>
      <c r="TMI2" s="499" t="str">
        <f t="shared" si="461"/>
        <v/>
      </c>
      <c r="TMJ2" s="499" t="str">
        <f t="shared" si="461"/>
        <v/>
      </c>
      <c r="TMK2" s="499" t="str">
        <f t="shared" si="461"/>
        <v/>
      </c>
      <c r="TML2" s="499" t="str">
        <f t="shared" si="461"/>
        <v/>
      </c>
      <c r="TMM2" s="499" t="str">
        <f t="shared" si="461"/>
        <v/>
      </c>
      <c r="TMN2" s="499" t="str">
        <f t="shared" si="461"/>
        <v/>
      </c>
      <c r="TMO2" s="499" t="str">
        <f t="shared" si="461"/>
        <v/>
      </c>
      <c r="TMP2" s="499" t="str">
        <f t="shared" si="461"/>
        <v/>
      </c>
      <c r="TMQ2" s="499" t="str">
        <f t="shared" si="461"/>
        <v/>
      </c>
      <c r="TMR2" s="499" t="str">
        <f t="shared" si="461"/>
        <v/>
      </c>
      <c r="TMS2" s="499" t="str">
        <f t="shared" si="461"/>
        <v/>
      </c>
      <c r="TMT2" s="499" t="str">
        <f t="shared" si="461"/>
        <v/>
      </c>
      <c r="TMU2" s="499" t="str">
        <f t="shared" si="461"/>
        <v/>
      </c>
      <c r="TMV2" s="499" t="str">
        <f t="shared" si="461"/>
        <v/>
      </c>
      <c r="TMW2" s="499" t="str">
        <f t="shared" si="461"/>
        <v/>
      </c>
      <c r="TMX2" s="499" t="str">
        <f t="shared" si="461"/>
        <v/>
      </c>
      <c r="TMY2" s="499" t="str">
        <f t="shared" si="461"/>
        <v/>
      </c>
      <c r="TMZ2" s="499" t="str">
        <f t="shared" si="461"/>
        <v/>
      </c>
      <c r="TNA2" s="499" t="str">
        <f t="shared" si="461"/>
        <v/>
      </c>
      <c r="TNB2" s="499" t="str">
        <f t="shared" si="461"/>
        <v/>
      </c>
      <c r="TNC2" s="499" t="str">
        <f t="shared" si="461"/>
        <v/>
      </c>
      <c r="TND2" s="499" t="str">
        <f t="shared" si="461"/>
        <v/>
      </c>
      <c r="TNE2" s="499" t="str">
        <f t="shared" si="461"/>
        <v/>
      </c>
      <c r="TNF2" s="499" t="str">
        <f t="shared" si="461"/>
        <v/>
      </c>
      <c r="TNG2" s="499" t="str">
        <f t="shared" si="461"/>
        <v/>
      </c>
      <c r="TNH2" s="499" t="str">
        <f t="shared" si="461"/>
        <v/>
      </c>
      <c r="TNI2" s="499" t="str">
        <f t="shared" si="461"/>
        <v/>
      </c>
      <c r="TNJ2" s="499" t="str">
        <f t="shared" si="461"/>
        <v/>
      </c>
      <c r="TNK2" s="499" t="str">
        <f t="shared" si="461"/>
        <v/>
      </c>
      <c r="TNL2" s="499" t="str">
        <f t="shared" si="461"/>
        <v/>
      </c>
      <c r="TNM2" s="499" t="str">
        <f t="shared" si="461"/>
        <v/>
      </c>
      <c r="TNN2" s="499" t="str">
        <f t="shared" si="461"/>
        <v/>
      </c>
      <c r="TNO2" s="499" t="str">
        <f t="shared" si="461"/>
        <v/>
      </c>
      <c r="TNP2" s="499" t="str">
        <f t="shared" si="461"/>
        <v/>
      </c>
      <c r="TNQ2" s="499" t="str">
        <f t="shared" si="461"/>
        <v/>
      </c>
      <c r="TNR2" s="499" t="str">
        <f t="shared" si="461"/>
        <v/>
      </c>
      <c r="TNS2" s="499" t="str">
        <f t="shared" si="461"/>
        <v/>
      </c>
      <c r="TNT2" s="499" t="str">
        <f t="shared" si="461"/>
        <v/>
      </c>
      <c r="TNU2" s="499" t="str">
        <f t="shared" si="461"/>
        <v/>
      </c>
      <c r="TNV2" s="499" t="str">
        <f t="shared" si="461"/>
        <v/>
      </c>
      <c r="TNW2" s="499" t="str">
        <f t="shared" si="461"/>
        <v/>
      </c>
      <c r="TNX2" s="499" t="str">
        <f t="shared" si="461"/>
        <v/>
      </c>
      <c r="TNY2" s="499" t="str">
        <f t="shared" si="461"/>
        <v/>
      </c>
      <c r="TNZ2" s="499" t="str">
        <f t="shared" si="461"/>
        <v/>
      </c>
      <c r="TOA2" s="499" t="str">
        <f t="shared" si="461"/>
        <v/>
      </c>
      <c r="TOB2" s="499" t="str">
        <f t="shared" si="461"/>
        <v/>
      </c>
      <c r="TOC2" s="499" t="str">
        <f t="shared" si="461"/>
        <v/>
      </c>
      <c r="TOD2" s="499" t="str">
        <f t="shared" si="461"/>
        <v/>
      </c>
      <c r="TOE2" s="499" t="str">
        <f t="shared" si="461"/>
        <v/>
      </c>
      <c r="TOF2" s="499" t="str">
        <f t="shared" si="461"/>
        <v/>
      </c>
      <c r="TOG2" s="499" t="str">
        <f t="shared" si="461"/>
        <v/>
      </c>
      <c r="TOH2" s="499" t="str">
        <f t="shared" si="461"/>
        <v/>
      </c>
      <c r="TOI2" s="499" t="str">
        <f t="shared" si="461"/>
        <v/>
      </c>
      <c r="TOJ2" s="499" t="str">
        <f t="shared" si="461"/>
        <v/>
      </c>
      <c r="TOK2" s="499" t="str">
        <f t="shared" si="461"/>
        <v/>
      </c>
      <c r="TOL2" s="499" t="str">
        <f t="shared" si="461"/>
        <v/>
      </c>
      <c r="TOM2" s="499" t="str">
        <f t="shared" ref="TOM2:TQX2" si="462">IFERROR(TOM12/TOM13,
"")</f>
        <v/>
      </c>
      <c r="TON2" s="499" t="str">
        <f t="shared" si="462"/>
        <v/>
      </c>
      <c r="TOO2" s="499" t="str">
        <f t="shared" si="462"/>
        <v/>
      </c>
      <c r="TOP2" s="499" t="str">
        <f t="shared" si="462"/>
        <v/>
      </c>
      <c r="TOQ2" s="499" t="str">
        <f t="shared" si="462"/>
        <v/>
      </c>
      <c r="TOR2" s="499" t="str">
        <f t="shared" si="462"/>
        <v/>
      </c>
      <c r="TOS2" s="499" t="str">
        <f t="shared" si="462"/>
        <v/>
      </c>
      <c r="TOT2" s="499" t="str">
        <f t="shared" si="462"/>
        <v/>
      </c>
      <c r="TOU2" s="499" t="str">
        <f t="shared" si="462"/>
        <v/>
      </c>
      <c r="TOV2" s="499" t="str">
        <f t="shared" si="462"/>
        <v/>
      </c>
      <c r="TOW2" s="499" t="str">
        <f t="shared" si="462"/>
        <v/>
      </c>
      <c r="TOX2" s="499" t="str">
        <f t="shared" si="462"/>
        <v/>
      </c>
      <c r="TOY2" s="499" t="str">
        <f t="shared" si="462"/>
        <v/>
      </c>
      <c r="TOZ2" s="499" t="str">
        <f t="shared" si="462"/>
        <v/>
      </c>
      <c r="TPA2" s="499" t="str">
        <f t="shared" si="462"/>
        <v/>
      </c>
      <c r="TPB2" s="499" t="str">
        <f t="shared" si="462"/>
        <v/>
      </c>
      <c r="TPC2" s="499" t="str">
        <f t="shared" si="462"/>
        <v/>
      </c>
      <c r="TPD2" s="499" t="str">
        <f t="shared" si="462"/>
        <v/>
      </c>
      <c r="TPE2" s="499" t="str">
        <f t="shared" si="462"/>
        <v/>
      </c>
      <c r="TPF2" s="499" t="str">
        <f t="shared" si="462"/>
        <v/>
      </c>
      <c r="TPG2" s="499" t="str">
        <f t="shared" si="462"/>
        <v/>
      </c>
      <c r="TPH2" s="499" t="str">
        <f t="shared" si="462"/>
        <v/>
      </c>
      <c r="TPI2" s="499" t="str">
        <f t="shared" si="462"/>
        <v/>
      </c>
      <c r="TPJ2" s="499" t="str">
        <f t="shared" si="462"/>
        <v/>
      </c>
      <c r="TPK2" s="499" t="str">
        <f t="shared" si="462"/>
        <v/>
      </c>
      <c r="TPL2" s="499" t="str">
        <f t="shared" si="462"/>
        <v/>
      </c>
      <c r="TPM2" s="499" t="str">
        <f t="shared" si="462"/>
        <v/>
      </c>
      <c r="TPN2" s="499" t="str">
        <f t="shared" si="462"/>
        <v/>
      </c>
      <c r="TPO2" s="499" t="str">
        <f t="shared" si="462"/>
        <v/>
      </c>
      <c r="TPP2" s="499" t="str">
        <f t="shared" si="462"/>
        <v/>
      </c>
      <c r="TPQ2" s="499" t="str">
        <f t="shared" si="462"/>
        <v/>
      </c>
      <c r="TPR2" s="499" t="str">
        <f t="shared" si="462"/>
        <v/>
      </c>
      <c r="TPS2" s="499" t="str">
        <f t="shared" si="462"/>
        <v/>
      </c>
      <c r="TPT2" s="499" t="str">
        <f t="shared" si="462"/>
        <v/>
      </c>
      <c r="TPU2" s="499" t="str">
        <f t="shared" si="462"/>
        <v/>
      </c>
      <c r="TPV2" s="499" t="str">
        <f t="shared" si="462"/>
        <v/>
      </c>
      <c r="TPW2" s="499" t="str">
        <f t="shared" si="462"/>
        <v/>
      </c>
      <c r="TPX2" s="499" t="str">
        <f t="shared" si="462"/>
        <v/>
      </c>
      <c r="TPY2" s="499" t="str">
        <f t="shared" si="462"/>
        <v/>
      </c>
      <c r="TPZ2" s="499" t="str">
        <f t="shared" si="462"/>
        <v/>
      </c>
      <c r="TQA2" s="499" t="str">
        <f t="shared" si="462"/>
        <v/>
      </c>
      <c r="TQB2" s="499" t="str">
        <f t="shared" si="462"/>
        <v/>
      </c>
      <c r="TQC2" s="499" t="str">
        <f t="shared" si="462"/>
        <v/>
      </c>
      <c r="TQD2" s="499" t="str">
        <f t="shared" si="462"/>
        <v/>
      </c>
      <c r="TQE2" s="499" t="str">
        <f t="shared" si="462"/>
        <v/>
      </c>
      <c r="TQF2" s="499" t="str">
        <f t="shared" si="462"/>
        <v/>
      </c>
      <c r="TQG2" s="499" t="str">
        <f t="shared" si="462"/>
        <v/>
      </c>
      <c r="TQH2" s="499" t="str">
        <f t="shared" si="462"/>
        <v/>
      </c>
      <c r="TQI2" s="499" t="str">
        <f t="shared" si="462"/>
        <v/>
      </c>
      <c r="TQJ2" s="499" t="str">
        <f t="shared" si="462"/>
        <v/>
      </c>
      <c r="TQK2" s="499" t="str">
        <f t="shared" si="462"/>
        <v/>
      </c>
      <c r="TQL2" s="499" t="str">
        <f t="shared" si="462"/>
        <v/>
      </c>
      <c r="TQM2" s="499" t="str">
        <f t="shared" si="462"/>
        <v/>
      </c>
      <c r="TQN2" s="499" t="str">
        <f t="shared" si="462"/>
        <v/>
      </c>
      <c r="TQO2" s="499" t="str">
        <f t="shared" si="462"/>
        <v/>
      </c>
      <c r="TQP2" s="499" t="str">
        <f t="shared" si="462"/>
        <v/>
      </c>
      <c r="TQQ2" s="499" t="str">
        <f t="shared" si="462"/>
        <v/>
      </c>
      <c r="TQR2" s="499" t="str">
        <f t="shared" si="462"/>
        <v/>
      </c>
      <c r="TQS2" s="499" t="str">
        <f t="shared" si="462"/>
        <v/>
      </c>
      <c r="TQT2" s="499" t="str">
        <f t="shared" si="462"/>
        <v/>
      </c>
      <c r="TQU2" s="499" t="str">
        <f t="shared" si="462"/>
        <v/>
      </c>
      <c r="TQV2" s="499" t="str">
        <f t="shared" si="462"/>
        <v/>
      </c>
      <c r="TQW2" s="499" t="str">
        <f t="shared" si="462"/>
        <v/>
      </c>
      <c r="TQX2" s="499" t="str">
        <f t="shared" si="462"/>
        <v/>
      </c>
      <c r="TQY2" s="499" t="str">
        <f t="shared" ref="TQY2:TTJ2" si="463">IFERROR(TQY12/TQY13,
"")</f>
        <v/>
      </c>
      <c r="TQZ2" s="499" t="str">
        <f t="shared" si="463"/>
        <v/>
      </c>
      <c r="TRA2" s="499" t="str">
        <f t="shared" si="463"/>
        <v/>
      </c>
      <c r="TRB2" s="499" t="str">
        <f t="shared" si="463"/>
        <v/>
      </c>
      <c r="TRC2" s="499" t="str">
        <f t="shared" si="463"/>
        <v/>
      </c>
      <c r="TRD2" s="499" t="str">
        <f t="shared" si="463"/>
        <v/>
      </c>
      <c r="TRE2" s="499" t="str">
        <f t="shared" si="463"/>
        <v/>
      </c>
      <c r="TRF2" s="499" t="str">
        <f t="shared" si="463"/>
        <v/>
      </c>
      <c r="TRG2" s="499" t="str">
        <f t="shared" si="463"/>
        <v/>
      </c>
      <c r="TRH2" s="499" t="str">
        <f t="shared" si="463"/>
        <v/>
      </c>
      <c r="TRI2" s="499" t="str">
        <f t="shared" si="463"/>
        <v/>
      </c>
      <c r="TRJ2" s="499" t="str">
        <f t="shared" si="463"/>
        <v/>
      </c>
      <c r="TRK2" s="499" t="str">
        <f t="shared" si="463"/>
        <v/>
      </c>
      <c r="TRL2" s="499" t="str">
        <f t="shared" si="463"/>
        <v/>
      </c>
      <c r="TRM2" s="499" t="str">
        <f t="shared" si="463"/>
        <v/>
      </c>
      <c r="TRN2" s="499" t="str">
        <f t="shared" si="463"/>
        <v/>
      </c>
      <c r="TRO2" s="499" t="str">
        <f t="shared" si="463"/>
        <v/>
      </c>
      <c r="TRP2" s="499" t="str">
        <f t="shared" si="463"/>
        <v/>
      </c>
      <c r="TRQ2" s="499" t="str">
        <f t="shared" si="463"/>
        <v/>
      </c>
      <c r="TRR2" s="499" t="str">
        <f t="shared" si="463"/>
        <v/>
      </c>
      <c r="TRS2" s="499" t="str">
        <f t="shared" si="463"/>
        <v/>
      </c>
      <c r="TRT2" s="499" t="str">
        <f t="shared" si="463"/>
        <v/>
      </c>
      <c r="TRU2" s="499" t="str">
        <f t="shared" si="463"/>
        <v/>
      </c>
      <c r="TRV2" s="499" t="str">
        <f t="shared" si="463"/>
        <v/>
      </c>
      <c r="TRW2" s="499" t="str">
        <f t="shared" si="463"/>
        <v/>
      </c>
      <c r="TRX2" s="499" t="str">
        <f t="shared" si="463"/>
        <v/>
      </c>
      <c r="TRY2" s="499" t="str">
        <f t="shared" si="463"/>
        <v/>
      </c>
      <c r="TRZ2" s="499" t="str">
        <f t="shared" si="463"/>
        <v/>
      </c>
      <c r="TSA2" s="499" t="str">
        <f t="shared" si="463"/>
        <v/>
      </c>
      <c r="TSB2" s="499" t="str">
        <f t="shared" si="463"/>
        <v/>
      </c>
      <c r="TSC2" s="499" t="str">
        <f t="shared" si="463"/>
        <v/>
      </c>
      <c r="TSD2" s="499" t="str">
        <f t="shared" si="463"/>
        <v/>
      </c>
      <c r="TSE2" s="499" t="str">
        <f t="shared" si="463"/>
        <v/>
      </c>
      <c r="TSF2" s="499" t="str">
        <f t="shared" si="463"/>
        <v/>
      </c>
      <c r="TSG2" s="499" t="str">
        <f t="shared" si="463"/>
        <v/>
      </c>
      <c r="TSH2" s="499" t="str">
        <f t="shared" si="463"/>
        <v/>
      </c>
      <c r="TSI2" s="499" t="str">
        <f t="shared" si="463"/>
        <v/>
      </c>
      <c r="TSJ2" s="499" t="str">
        <f t="shared" si="463"/>
        <v/>
      </c>
      <c r="TSK2" s="499" t="str">
        <f t="shared" si="463"/>
        <v/>
      </c>
      <c r="TSL2" s="499" t="str">
        <f t="shared" si="463"/>
        <v/>
      </c>
      <c r="TSM2" s="499" t="str">
        <f t="shared" si="463"/>
        <v/>
      </c>
      <c r="TSN2" s="499" t="str">
        <f t="shared" si="463"/>
        <v/>
      </c>
      <c r="TSO2" s="499" t="str">
        <f t="shared" si="463"/>
        <v/>
      </c>
      <c r="TSP2" s="499" t="str">
        <f t="shared" si="463"/>
        <v/>
      </c>
      <c r="TSQ2" s="499" t="str">
        <f t="shared" si="463"/>
        <v/>
      </c>
      <c r="TSR2" s="499" t="str">
        <f t="shared" si="463"/>
        <v/>
      </c>
      <c r="TSS2" s="499" t="str">
        <f t="shared" si="463"/>
        <v/>
      </c>
      <c r="TST2" s="499" t="str">
        <f t="shared" si="463"/>
        <v/>
      </c>
      <c r="TSU2" s="499" t="str">
        <f t="shared" si="463"/>
        <v/>
      </c>
      <c r="TSV2" s="499" t="str">
        <f t="shared" si="463"/>
        <v/>
      </c>
      <c r="TSW2" s="499" t="str">
        <f t="shared" si="463"/>
        <v/>
      </c>
      <c r="TSX2" s="499" t="str">
        <f t="shared" si="463"/>
        <v/>
      </c>
      <c r="TSY2" s="499" t="str">
        <f t="shared" si="463"/>
        <v/>
      </c>
      <c r="TSZ2" s="499" t="str">
        <f t="shared" si="463"/>
        <v/>
      </c>
      <c r="TTA2" s="499" t="str">
        <f t="shared" si="463"/>
        <v/>
      </c>
      <c r="TTB2" s="499" t="str">
        <f t="shared" si="463"/>
        <v/>
      </c>
      <c r="TTC2" s="499" t="str">
        <f t="shared" si="463"/>
        <v/>
      </c>
      <c r="TTD2" s="499" t="str">
        <f t="shared" si="463"/>
        <v/>
      </c>
      <c r="TTE2" s="499" t="str">
        <f t="shared" si="463"/>
        <v/>
      </c>
      <c r="TTF2" s="499" t="str">
        <f t="shared" si="463"/>
        <v/>
      </c>
      <c r="TTG2" s="499" t="str">
        <f t="shared" si="463"/>
        <v/>
      </c>
      <c r="TTH2" s="499" t="str">
        <f t="shared" si="463"/>
        <v/>
      </c>
      <c r="TTI2" s="499" t="str">
        <f t="shared" si="463"/>
        <v/>
      </c>
      <c r="TTJ2" s="499" t="str">
        <f t="shared" si="463"/>
        <v/>
      </c>
      <c r="TTK2" s="499" t="str">
        <f t="shared" ref="TTK2:TVV2" si="464">IFERROR(TTK12/TTK13,
"")</f>
        <v/>
      </c>
      <c r="TTL2" s="499" t="str">
        <f t="shared" si="464"/>
        <v/>
      </c>
      <c r="TTM2" s="499" t="str">
        <f t="shared" si="464"/>
        <v/>
      </c>
      <c r="TTN2" s="499" t="str">
        <f t="shared" si="464"/>
        <v/>
      </c>
      <c r="TTO2" s="499" t="str">
        <f t="shared" si="464"/>
        <v/>
      </c>
      <c r="TTP2" s="499" t="str">
        <f t="shared" si="464"/>
        <v/>
      </c>
      <c r="TTQ2" s="499" t="str">
        <f t="shared" si="464"/>
        <v/>
      </c>
      <c r="TTR2" s="499" t="str">
        <f t="shared" si="464"/>
        <v/>
      </c>
      <c r="TTS2" s="499" t="str">
        <f t="shared" si="464"/>
        <v/>
      </c>
      <c r="TTT2" s="499" t="str">
        <f t="shared" si="464"/>
        <v/>
      </c>
      <c r="TTU2" s="499" t="str">
        <f t="shared" si="464"/>
        <v/>
      </c>
      <c r="TTV2" s="499" t="str">
        <f t="shared" si="464"/>
        <v/>
      </c>
      <c r="TTW2" s="499" t="str">
        <f t="shared" si="464"/>
        <v/>
      </c>
      <c r="TTX2" s="499" t="str">
        <f t="shared" si="464"/>
        <v/>
      </c>
      <c r="TTY2" s="499" t="str">
        <f t="shared" si="464"/>
        <v/>
      </c>
      <c r="TTZ2" s="499" t="str">
        <f t="shared" si="464"/>
        <v/>
      </c>
      <c r="TUA2" s="499" t="str">
        <f t="shared" si="464"/>
        <v/>
      </c>
      <c r="TUB2" s="499" t="str">
        <f t="shared" si="464"/>
        <v/>
      </c>
      <c r="TUC2" s="499" t="str">
        <f t="shared" si="464"/>
        <v/>
      </c>
      <c r="TUD2" s="499" t="str">
        <f t="shared" si="464"/>
        <v/>
      </c>
      <c r="TUE2" s="499" t="str">
        <f t="shared" si="464"/>
        <v/>
      </c>
      <c r="TUF2" s="499" t="str">
        <f t="shared" si="464"/>
        <v/>
      </c>
      <c r="TUG2" s="499" t="str">
        <f t="shared" si="464"/>
        <v/>
      </c>
      <c r="TUH2" s="499" t="str">
        <f t="shared" si="464"/>
        <v/>
      </c>
      <c r="TUI2" s="499" t="str">
        <f t="shared" si="464"/>
        <v/>
      </c>
      <c r="TUJ2" s="499" t="str">
        <f t="shared" si="464"/>
        <v/>
      </c>
      <c r="TUK2" s="499" t="str">
        <f t="shared" si="464"/>
        <v/>
      </c>
      <c r="TUL2" s="499" t="str">
        <f t="shared" si="464"/>
        <v/>
      </c>
      <c r="TUM2" s="499" t="str">
        <f t="shared" si="464"/>
        <v/>
      </c>
      <c r="TUN2" s="499" t="str">
        <f t="shared" si="464"/>
        <v/>
      </c>
      <c r="TUO2" s="499" t="str">
        <f t="shared" si="464"/>
        <v/>
      </c>
      <c r="TUP2" s="499" t="str">
        <f t="shared" si="464"/>
        <v/>
      </c>
      <c r="TUQ2" s="499" t="str">
        <f t="shared" si="464"/>
        <v/>
      </c>
      <c r="TUR2" s="499" t="str">
        <f t="shared" si="464"/>
        <v/>
      </c>
      <c r="TUS2" s="499" t="str">
        <f t="shared" si="464"/>
        <v/>
      </c>
      <c r="TUT2" s="499" t="str">
        <f t="shared" si="464"/>
        <v/>
      </c>
      <c r="TUU2" s="499" t="str">
        <f t="shared" si="464"/>
        <v/>
      </c>
      <c r="TUV2" s="499" t="str">
        <f t="shared" si="464"/>
        <v/>
      </c>
      <c r="TUW2" s="499" t="str">
        <f t="shared" si="464"/>
        <v/>
      </c>
      <c r="TUX2" s="499" t="str">
        <f t="shared" si="464"/>
        <v/>
      </c>
      <c r="TUY2" s="499" t="str">
        <f t="shared" si="464"/>
        <v/>
      </c>
      <c r="TUZ2" s="499" t="str">
        <f t="shared" si="464"/>
        <v/>
      </c>
      <c r="TVA2" s="499" t="str">
        <f t="shared" si="464"/>
        <v/>
      </c>
      <c r="TVB2" s="499" t="str">
        <f t="shared" si="464"/>
        <v/>
      </c>
      <c r="TVC2" s="499" t="str">
        <f t="shared" si="464"/>
        <v/>
      </c>
      <c r="TVD2" s="499" t="str">
        <f t="shared" si="464"/>
        <v/>
      </c>
      <c r="TVE2" s="499" t="str">
        <f t="shared" si="464"/>
        <v/>
      </c>
      <c r="TVF2" s="499" t="str">
        <f t="shared" si="464"/>
        <v/>
      </c>
      <c r="TVG2" s="499" t="str">
        <f t="shared" si="464"/>
        <v/>
      </c>
      <c r="TVH2" s="499" t="str">
        <f t="shared" si="464"/>
        <v/>
      </c>
      <c r="TVI2" s="499" t="str">
        <f t="shared" si="464"/>
        <v/>
      </c>
      <c r="TVJ2" s="499" t="str">
        <f t="shared" si="464"/>
        <v/>
      </c>
      <c r="TVK2" s="499" t="str">
        <f t="shared" si="464"/>
        <v/>
      </c>
      <c r="TVL2" s="499" t="str">
        <f t="shared" si="464"/>
        <v/>
      </c>
      <c r="TVM2" s="499" t="str">
        <f t="shared" si="464"/>
        <v/>
      </c>
      <c r="TVN2" s="499" t="str">
        <f t="shared" si="464"/>
        <v/>
      </c>
      <c r="TVO2" s="499" t="str">
        <f t="shared" si="464"/>
        <v/>
      </c>
      <c r="TVP2" s="499" t="str">
        <f t="shared" si="464"/>
        <v/>
      </c>
      <c r="TVQ2" s="499" t="str">
        <f t="shared" si="464"/>
        <v/>
      </c>
      <c r="TVR2" s="499" t="str">
        <f t="shared" si="464"/>
        <v/>
      </c>
      <c r="TVS2" s="499" t="str">
        <f t="shared" si="464"/>
        <v/>
      </c>
      <c r="TVT2" s="499" t="str">
        <f t="shared" si="464"/>
        <v/>
      </c>
      <c r="TVU2" s="499" t="str">
        <f t="shared" si="464"/>
        <v/>
      </c>
      <c r="TVV2" s="499" t="str">
        <f t="shared" si="464"/>
        <v/>
      </c>
      <c r="TVW2" s="499" t="str">
        <f t="shared" ref="TVW2:TYH2" si="465">IFERROR(TVW12/TVW13,
"")</f>
        <v/>
      </c>
      <c r="TVX2" s="499" t="str">
        <f t="shared" si="465"/>
        <v/>
      </c>
      <c r="TVY2" s="499" t="str">
        <f t="shared" si="465"/>
        <v/>
      </c>
      <c r="TVZ2" s="499" t="str">
        <f t="shared" si="465"/>
        <v/>
      </c>
      <c r="TWA2" s="499" t="str">
        <f t="shared" si="465"/>
        <v/>
      </c>
      <c r="TWB2" s="499" t="str">
        <f t="shared" si="465"/>
        <v/>
      </c>
      <c r="TWC2" s="499" t="str">
        <f t="shared" si="465"/>
        <v/>
      </c>
      <c r="TWD2" s="499" t="str">
        <f t="shared" si="465"/>
        <v/>
      </c>
      <c r="TWE2" s="499" t="str">
        <f t="shared" si="465"/>
        <v/>
      </c>
      <c r="TWF2" s="499" t="str">
        <f t="shared" si="465"/>
        <v/>
      </c>
      <c r="TWG2" s="499" t="str">
        <f t="shared" si="465"/>
        <v/>
      </c>
      <c r="TWH2" s="499" t="str">
        <f t="shared" si="465"/>
        <v/>
      </c>
      <c r="TWI2" s="499" t="str">
        <f t="shared" si="465"/>
        <v/>
      </c>
      <c r="TWJ2" s="499" t="str">
        <f t="shared" si="465"/>
        <v/>
      </c>
      <c r="TWK2" s="499" t="str">
        <f t="shared" si="465"/>
        <v/>
      </c>
      <c r="TWL2" s="499" t="str">
        <f t="shared" si="465"/>
        <v/>
      </c>
      <c r="TWM2" s="499" t="str">
        <f t="shared" si="465"/>
        <v/>
      </c>
      <c r="TWN2" s="499" t="str">
        <f t="shared" si="465"/>
        <v/>
      </c>
      <c r="TWO2" s="499" t="str">
        <f t="shared" si="465"/>
        <v/>
      </c>
      <c r="TWP2" s="499" t="str">
        <f t="shared" si="465"/>
        <v/>
      </c>
      <c r="TWQ2" s="499" t="str">
        <f t="shared" si="465"/>
        <v/>
      </c>
      <c r="TWR2" s="499" t="str">
        <f t="shared" si="465"/>
        <v/>
      </c>
      <c r="TWS2" s="499" t="str">
        <f t="shared" si="465"/>
        <v/>
      </c>
      <c r="TWT2" s="499" t="str">
        <f t="shared" si="465"/>
        <v/>
      </c>
      <c r="TWU2" s="499" t="str">
        <f t="shared" si="465"/>
        <v/>
      </c>
      <c r="TWV2" s="499" t="str">
        <f t="shared" si="465"/>
        <v/>
      </c>
      <c r="TWW2" s="499" t="str">
        <f t="shared" si="465"/>
        <v/>
      </c>
      <c r="TWX2" s="499" t="str">
        <f t="shared" si="465"/>
        <v/>
      </c>
      <c r="TWY2" s="499" t="str">
        <f t="shared" si="465"/>
        <v/>
      </c>
      <c r="TWZ2" s="499" t="str">
        <f t="shared" si="465"/>
        <v/>
      </c>
      <c r="TXA2" s="499" t="str">
        <f t="shared" si="465"/>
        <v/>
      </c>
      <c r="TXB2" s="499" t="str">
        <f t="shared" si="465"/>
        <v/>
      </c>
      <c r="TXC2" s="499" t="str">
        <f t="shared" si="465"/>
        <v/>
      </c>
      <c r="TXD2" s="499" t="str">
        <f t="shared" si="465"/>
        <v/>
      </c>
      <c r="TXE2" s="499" t="str">
        <f t="shared" si="465"/>
        <v/>
      </c>
      <c r="TXF2" s="499" t="str">
        <f t="shared" si="465"/>
        <v/>
      </c>
      <c r="TXG2" s="499" t="str">
        <f t="shared" si="465"/>
        <v/>
      </c>
      <c r="TXH2" s="499" t="str">
        <f t="shared" si="465"/>
        <v/>
      </c>
      <c r="TXI2" s="499" t="str">
        <f t="shared" si="465"/>
        <v/>
      </c>
      <c r="TXJ2" s="499" t="str">
        <f t="shared" si="465"/>
        <v/>
      </c>
      <c r="TXK2" s="499" t="str">
        <f t="shared" si="465"/>
        <v/>
      </c>
      <c r="TXL2" s="499" t="str">
        <f t="shared" si="465"/>
        <v/>
      </c>
      <c r="TXM2" s="499" t="str">
        <f t="shared" si="465"/>
        <v/>
      </c>
      <c r="TXN2" s="499" t="str">
        <f t="shared" si="465"/>
        <v/>
      </c>
      <c r="TXO2" s="499" t="str">
        <f t="shared" si="465"/>
        <v/>
      </c>
      <c r="TXP2" s="499" t="str">
        <f t="shared" si="465"/>
        <v/>
      </c>
      <c r="TXQ2" s="499" t="str">
        <f t="shared" si="465"/>
        <v/>
      </c>
      <c r="TXR2" s="499" t="str">
        <f t="shared" si="465"/>
        <v/>
      </c>
      <c r="TXS2" s="499" t="str">
        <f t="shared" si="465"/>
        <v/>
      </c>
      <c r="TXT2" s="499" t="str">
        <f t="shared" si="465"/>
        <v/>
      </c>
      <c r="TXU2" s="499" t="str">
        <f t="shared" si="465"/>
        <v/>
      </c>
      <c r="TXV2" s="499" t="str">
        <f t="shared" si="465"/>
        <v/>
      </c>
      <c r="TXW2" s="499" t="str">
        <f t="shared" si="465"/>
        <v/>
      </c>
      <c r="TXX2" s="499" t="str">
        <f t="shared" si="465"/>
        <v/>
      </c>
      <c r="TXY2" s="499" t="str">
        <f t="shared" si="465"/>
        <v/>
      </c>
      <c r="TXZ2" s="499" t="str">
        <f t="shared" si="465"/>
        <v/>
      </c>
      <c r="TYA2" s="499" t="str">
        <f t="shared" si="465"/>
        <v/>
      </c>
      <c r="TYB2" s="499" t="str">
        <f t="shared" si="465"/>
        <v/>
      </c>
      <c r="TYC2" s="499" t="str">
        <f t="shared" si="465"/>
        <v/>
      </c>
      <c r="TYD2" s="499" t="str">
        <f t="shared" si="465"/>
        <v/>
      </c>
      <c r="TYE2" s="499" t="str">
        <f t="shared" si="465"/>
        <v/>
      </c>
      <c r="TYF2" s="499" t="str">
        <f t="shared" si="465"/>
        <v/>
      </c>
      <c r="TYG2" s="499" t="str">
        <f t="shared" si="465"/>
        <v/>
      </c>
      <c r="TYH2" s="499" t="str">
        <f t="shared" si="465"/>
        <v/>
      </c>
      <c r="TYI2" s="499" t="str">
        <f t="shared" ref="TYI2:UAT2" si="466">IFERROR(TYI12/TYI13,
"")</f>
        <v/>
      </c>
      <c r="TYJ2" s="499" t="str">
        <f t="shared" si="466"/>
        <v/>
      </c>
      <c r="TYK2" s="499" t="str">
        <f t="shared" si="466"/>
        <v/>
      </c>
      <c r="TYL2" s="499" t="str">
        <f t="shared" si="466"/>
        <v/>
      </c>
      <c r="TYM2" s="499" t="str">
        <f t="shared" si="466"/>
        <v/>
      </c>
      <c r="TYN2" s="499" t="str">
        <f t="shared" si="466"/>
        <v/>
      </c>
      <c r="TYO2" s="499" t="str">
        <f t="shared" si="466"/>
        <v/>
      </c>
      <c r="TYP2" s="499" t="str">
        <f t="shared" si="466"/>
        <v/>
      </c>
      <c r="TYQ2" s="499" t="str">
        <f t="shared" si="466"/>
        <v/>
      </c>
      <c r="TYR2" s="499" t="str">
        <f t="shared" si="466"/>
        <v/>
      </c>
      <c r="TYS2" s="499" t="str">
        <f t="shared" si="466"/>
        <v/>
      </c>
      <c r="TYT2" s="499" t="str">
        <f t="shared" si="466"/>
        <v/>
      </c>
      <c r="TYU2" s="499" t="str">
        <f t="shared" si="466"/>
        <v/>
      </c>
      <c r="TYV2" s="499" t="str">
        <f t="shared" si="466"/>
        <v/>
      </c>
      <c r="TYW2" s="499" t="str">
        <f t="shared" si="466"/>
        <v/>
      </c>
      <c r="TYX2" s="499" t="str">
        <f t="shared" si="466"/>
        <v/>
      </c>
      <c r="TYY2" s="499" t="str">
        <f t="shared" si="466"/>
        <v/>
      </c>
      <c r="TYZ2" s="499" t="str">
        <f t="shared" si="466"/>
        <v/>
      </c>
      <c r="TZA2" s="499" t="str">
        <f t="shared" si="466"/>
        <v/>
      </c>
      <c r="TZB2" s="499" t="str">
        <f t="shared" si="466"/>
        <v/>
      </c>
      <c r="TZC2" s="499" t="str">
        <f t="shared" si="466"/>
        <v/>
      </c>
      <c r="TZD2" s="499" t="str">
        <f t="shared" si="466"/>
        <v/>
      </c>
      <c r="TZE2" s="499" t="str">
        <f t="shared" si="466"/>
        <v/>
      </c>
      <c r="TZF2" s="499" t="str">
        <f t="shared" si="466"/>
        <v/>
      </c>
      <c r="TZG2" s="499" t="str">
        <f t="shared" si="466"/>
        <v/>
      </c>
      <c r="TZH2" s="499" t="str">
        <f t="shared" si="466"/>
        <v/>
      </c>
      <c r="TZI2" s="499" t="str">
        <f t="shared" si="466"/>
        <v/>
      </c>
      <c r="TZJ2" s="499" t="str">
        <f t="shared" si="466"/>
        <v/>
      </c>
      <c r="TZK2" s="499" t="str">
        <f t="shared" si="466"/>
        <v/>
      </c>
      <c r="TZL2" s="499" t="str">
        <f t="shared" si="466"/>
        <v/>
      </c>
      <c r="TZM2" s="499" t="str">
        <f t="shared" si="466"/>
        <v/>
      </c>
      <c r="TZN2" s="499" t="str">
        <f t="shared" si="466"/>
        <v/>
      </c>
      <c r="TZO2" s="499" t="str">
        <f t="shared" si="466"/>
        <v/>
      </c>
      <c r="TZP2" s="499" t="str">
        <f t="shared" si="466"/>
        <v/>
      </c>
      <c r="TZQ2" s="499" t="str">
        <f t="shared" si="466"/>
        <v/>
      </c>
      <c r="TZR2" s="499" t="str">
        <f t="shared" si="466"/>
        <v/>
      </c>
      <c r="TZS2" s="499" t="str">
        <f t="shared" si="466"/>
        <v/>
      </c>
      <c r="TZT2" s="499" t="str">
        <f t="shared" si="466"/>
        <v/>
      </c>
      <c r="TZU2" s="499" t="str">
        <f t="shared" si="466"/>
        <v/>
      </c>
      <c r="TZV2" s="499" t="str">
        <f t="shared" si="466"/>
        <v/>
      </c>
      <c r="TZW2" s="499" t="str">
        <f t="shared" si="466"/>
        <v/>
      </c>
      <c r="TZX2" s="499" t="str">
        <f t="shared" si="466"/>
        <v/>
      </c>
      <c r="TZY2" s="499" t="str">
        <f t="shared" si="466"/>
        <v/>
      </c>
      <c r="TZZ2" s="499" t="str">
        <f t="shared" si="466"/>
        <v/>
      </c>
      <c r="UAA2" s="499" t="str">
        <f t="shared" si="466"/>
        <v/>
      </c>
      <c r="UAB2" s="499" t="str">
        <f t="shared" si="466"/>
        <v/>
      </c>
      <c r="UAC2" s="499" t="str">
        <f t="shared" si="466"/>
        <v/>
      </c>
      <c r="UAD2" s="499" t="str">
        <f t="shared" si="466"/>
        <v/>
      </c>
      <c r="UAE2" s="499" t="str">
        <f t="shared" si="466"/>
        <v/>
      </c>
      <c r="UAF2" s="499" t="str">
        <f t="shared" si="466"/>
        <v/>
      </c>
      <c r="UAG2" s="499" t="str">
        <f t="shared" si="466"/>
        <v/>
      </c>
      <c r="UAH2" s="499" t="str">
        <f t="shared" si="466"/>
        <v/>
      </c>
      <c r="UAI2" s="499" t="str">
        <f t="shared" si="466"/>
        <v/>
      </c>
      <c r="UAJ2" s="499" t="str">
        <f t="shared" si="466"/>
        <v/>
      </c>
      <c r="UAK2" s="499" t="str">
        <f t="shared" si="466"/>
        <v/>
      </c>
      <c r="UAL2" s="499" t="str">
        <f t="shared" si="466"/>
        <v/>
      </c>
      <c r="UAM2" s="499" t="str">
        <f t="shared" si="466"/>
        <v/>
      </c>
      <c r="UAN2" s="499" t="str">
        <f t="shared" si="466"/>
        <v/>
      </c>
      <c r="UAO2" s="499" t="str">
        <f t="shared" si="466"/>
        <v/>
      </c>
      <c r="UAP2" s="499" t="str">
        <f t="shared" si="466"/>
        <v/>
      </c>
      <c r="UAQ2" s="499" t="str">
        <f t="shared" si="466"/>
        <v/>
      </c>
      <c r="UAR2" s="499" t="str">
        <f t="shared" si="466"/>
        <v/>
      </c>
      <c r="UAS2" s="499" t="str">
        <f t="shared" si="466"/>
        <v/>
      </c>
      <c r="UAT2" s="499" t="str">
        <f t="shared" si="466"/>
        <v/>
      </c>
      <c r="UAU2" s="499" t="str">
        <f t="shared" ref="UAU2:UDF2" si="467">IFERROR(UAU12/UAU13,
"")</f>
        <v/>
      </c>
      <c r="UAV2" s="499" t="str">
        <f t="shared" si="467"/>
        <v/>
      </c>
      <c r="UAW2" s="499" t="str">
        <f t="shared" si="467"/>
        <v/>
      </c>
      <c r="UAX2" s="499" t="str">
        <f t="shared" si="467"/>
        <v/>
      </c>
      <c r="UAY2" s="499" t="str">
        <f t="shared" si="467"/>
        <v/>
      </c>
      <c r="UAZ2" s="499" t="str">
        <f t="shared" si="467"/>
        <v/>
      </c>
      <c r="UBA2" s="499" t="str">
        <f t="shared" si="467"/>
        <v/>
      </c>
      <c r="UBB2" s="499" t="str">
        <f t="shared" si="467"/>
        <v/>
      </c>
      <c r="UBC2" s="499" t="str">
        <f t="shared" si="467"/>
        <v/>
      </c>
      <c r="UBD2" s="499" t="str">
        <f t="shared" si="467"/>
        <v/>
      </c>
      <c r="UBE2" s="499" t="str">
        <f t="shared" si="467"/>
        <v/>
      </c>
      <c r="UBF2" s="499" t="str">
        <f t="shared" si="467"/>
        <v/>
      </c>
      <c r="UBG2" s="499" t="str">
        <f t="shared" si="467"/>
        <v/>
      </c>
      <c r="UBH2" s="499" t="str">
        <f t="shared" si="467"/>
        <v/>
      </c>
      <c r="UBI2" s="499" t="str">
        <f t="shared" si="467"/>
        <v/>
      </c>
      <c r="UBJ2" s="499" t="str">
        <f t="shared" si="467"/>
        <v/>
      </c>
      <c r="UBK2" s="499" t="str">
        <f t="shared" si="467"/>
        <v/>
      </c>
      <c r="UBL2" s="499" t="str">
        <f t="shared" si="467"/>
        <v/>
      </c>
      <c r="UBM2" s="499" t="str">
        <f t="shared" si="467"/>
        <v/>
      </c>
      <c r="UBN2" s="499" t="str">
        <f t="shared" si="467"/>
        <v/>
      </c>
      <c r="UBO2" s="499" t="str">
        <f t="shared" si="467"/>
        <v/>
      </c>
      <c r="UBP2" s="499" t="str">
        <f t="shared" si="467"/>
        <v/>
      </c>
      <c r="UBQ2" s="499" t="str">
        <f t="shared" si="467"/>
        <v/>
      </c>
      <c r="UBR2" s="499" t="str">
        <f t="shared" si="467"/>
        <v/>
      </c>
      <c r="UBS2" s="499" t="str">
        <f t="shared" si="467"/>
        <v/>
      </c>
      <c r="UBT2" s="499" t="str">
        <f t="shared" si="467"/>
        <v/>
      </c>
      <c r="UBU2" s="499" t="str">
        <f t="shared" si="467"/>
        <v/>
      </c>
      <c r="UBV2" s="499" t="str">
        <f t="shared" si="467"/>
        <v/>
      </c>
      <c r="UBW2" s="499" t="str">
        <f t="shared" si="467"/>
        <v/>
      </c>
      <c r="UBX2" s="499" t="str">
        <f t="shared" si="467"/>
        <v/>
      </c>
      <c r="UBY2" s="499" t="str">
        <f t="shared" si="467"/>
        <v/>
      </c>
      <c r="UBZ2" s="499" t="str">
        <f t="shared" si="467"/>
        <v/>
      </c>
      <c r="UCA2" s="499" t="str">
        <f t="shared" si="467"/>
        <v/>
      </c>
      <c r="UCB2" s="499" t="str">
        <f t="shared" si="467"/>
        <v/>
      </c>
      <c r="UCC2" s="499" t="str">
        <f t="shared" si="467"/>
        <v/>
      </c>
      <c r="UCD2" s="499" t="str">
        <f t="shared" si="467"/>
        <v/>
      </c>
      <c r="UCE2" s="499" t="str">
        <f t="shared" si="467"/>
        <v/>
      </c>
      <c r="UCF2" s="499" t="str">
        <f t="shared" si="467"/>
        <v/>
      </c>
      <c r="UCG2" s="499" t="str">
        <f t="shared" si="467"/>
        <v/>
      </c>
      <c r="UCH2" s="499" t="str">
        <f t="shared" si="467"/>
        <v/>
      </c>
      <c r="UCI2" s="499" t="str">
        <f t="shared" si="467"/>
        <v/>
      </c>
      <c r="UCJ2" s="499" t="str">
        <f t="shared" si="467"/>
        <v/>
      </c>
      <c r="UCK2" s="499" t="str">
        <f t="shared" si="467"/>
        <v/>
      </c>
      <c r="UCL2" s="499" t="str">
        <f t="shared" si="467"/>
        <v/>
      </c>
      <c r="UCM2" s="499" t="str">
        <f t="shared" si="467"/>
        <v/>
      </c>
      <c r="UCN2" s="499" t="str">
        <f t="shared" si="467"/>
        <v/>
      </c>
      <c r="UCO2" s="499" t="str">
        <f t="shared" si="467"/>
        <v/>
      </c>
      <c r="UCP2" s="499" t="str">
        <f t="shared" si="467"/>
        <v/>
      </c>
      <c r="UCQ2" s="499" t="str">
        <f t="shared" si="467"/>
        <v/>
      </c>
      <c r="UCR2" s="499" t="str">
        <f t="shared" si="467"/>
        <v/>
      </c>
      <c r="UCS2" s="499" t="str">
        <f t="shared" si="467"/>
        <v/>
      </c>
      <c r="UCT2" s="499" t="str">
        <f t="shared" si="467"/>
        <v/>
      </c>
      <c r="UCU2" s="499" t="str">
        <f t="shared" si="467"/>
        <v/>
      </c>
      <c r="UCV2" s="499" t="str">
        <f t="shared" si="467"/>
        <v/>
      </c>
      <c r="UCW2" s="499" t="str">
        <f t="shared" si="467"/>
        <v/>
      </c>
      <c r="UCX2" s="499" t="str">
        <f t="shared" si="467"/>
        <v/>
      </c>
      <c r="UCY2" s="499" t="str">
        <f t="shared" si="467"/>
        <v/>
      </c>
      <c r="UCZ2" s="499" t="str">
        <f t="shared" si="467"/>
        <v/>
      </c>
      <c r="UDA2" s="499" t="str">
        <f t="shared" si="467"/>
        <v/>
      </c>
      <c r="UDB2" s="499" t="str">
        <f t="shared" si="467"/>
        <v/>
      </c>
      <c r="UDC2" s="499" t="str">
        <f t="shared" si="467"/>
        <v/>
      </c>
      <c r="UDD2" s="499" t="str">
        <f t="shared" si="467"/>
        <v/>
      </c>
      <c r="UDE2" s="499" t="str">
        <f t="shared" si="467"/>
        <v/>
      </c>
      <c r="UDF2" s="499" t="str">
        <f t="shared" si="467"/>
        <v/>
      </c>
      <c r="UDG2" s="499" t="str">
        <f t="shared" ref="UDG2:UFR2" si="468">IFERROR(UDG12/UDG13,
"")</f>
        <v/>
      </c>
      <c r="UDH2" s="499" t="str">
        <f t="shared" si="468"/>
        <v/>
      </c>
      <c r="UDI2" s="499" t="str">
        <f t="shared" si="468"/>
        <v/>
      </c>
      <c r="UDJ2" s="499" t="str">
        <f t="shared" si="468"/>
        <v/>
      </c>
      <c r="UDK2" s="499" t="str">
        <f t="shared" si="468"/>
        <v/>
      </c>
      <c r="UDL2" s="499" t="str">
        <f t="shared" si="468"/>
        <v/>
      </c>
      <c r="UDM2" s="499" t="str">
        <f t="shared" si="468"/>
        <v/>
      </c>
      <c r="UDN2" s="499" t="str">
        <f t="shared" si="468"/>
        <v/>
      </c>
      <c r="UDO2" s="499" t="str">
        <f t="shared" si="468"/>
        <v/>
      </c>
      <c r="UDP2" s="499" t="str">
        <f t="shared" si="468"/>
        <v/>
      </c>
      <c r="UDQ2" s="499" t="str">
        <f t="shared" si="468"/>
        <v/>
      </c>
      <c r="UDR2" s="499" t="str">
        <f t="shared" si="468"/>
        <v/>
      </c>
      <c r="UDS2" s="499" t="str">
        <f t="shared" si="468"/>
        <v/>
      </c>
      <c r="UDT2" s="499" t="str">
        <f t="shared" si="468"/>
        <v/>
      </c>
      <c r="UDU2" s="499" t="str">
        <f t="shared" si="468"/>
        <v/>
      </c>
      <c r="UDV2" s="499" t="str">
        <f t="shared" si="468"/>
        <v/>
      </c>
      <c r="UDW2" s="499" t="str">
        <f t="shared" si="468"/>
        <v/>
      </c>
      <c r="UDX2" s="499" t="str">
        <f t="shared" si="468"/>
        <v/>
      </c>
      <c r="UDY2" s="499" t="str">
        <f t="shared" si="468"/>
        <v/>
      </c>
      <c r="UDZ2" s="499" t="str">
        <f t="shared" si="468"/>
        <v/>
      </c>
      <c r="UEA2" s="499" t="str">
        <f t="shared" si="468"/>
        <v/>
      </c>
      <c r="UEB2" s="499" t="str">
        <f t="shared" si="468"/>
        <v/>
      </c>
      <c r="UEC2" s="499" t="str">
        <f t="shared" si="468"/>
        <v/>
      </c>
      <c r="UED2" s="499" t="str">
        <f t="shared" si="468"/>
        <v/>
      </c>
      <c r="UEE2" s="499" t="str">
        <f t="shared" si="468"/>
        <v/>
      </c>
      <c r="UEF2" s="499" t="str">
        <f t="shared" si="468"/>
        <v/>
      </c>
      <c r="UEG2" s="499" t="str">
        <f t="shared" si="468"/>
        <v/>
      </c>
      <c r="UEH2" s="499" t="str">
        <f t="shared" si="468"/>
        <v/>
      </c>
      <c r="UEI2" s="499" t="str">
        <f t="shared" si="468"/>
        <v/>
      </c>
      <c r="UEJ2" s="499" t="str">
        <f t="shared" si="468"/>
        <v/>
      </c>
      <c r="UEK2" s="499" t="str">
        <f t="shared" si="468"/>
        <v/>
      </c>
      <c r="UEL2" s="499" t="str">
        <f t="shared" si="468"/>
        <v/>
      </c>
      <c r="UEM2" s="499" t="str">
        <f t="shared" si="468"/>
        <v/>
      </c>
      <c r="UEN2" s="499" t="str">
        <f t="shared" si="468"/>
        <v/>
      </c>
      <c r="UEO2" s="499" t="str">
        <f t="shared" si="468"/>
        <v/>
      </c>
      <c r="UEP2" s="499" t="str">
        <f t="shared" si="468"/>
        <v/>
      </c>
      <c r="UEQ2" s="499" t="str">
        <f t="shared" si="468"/>
        <v/>
      </c>
      <c r="UER2" s="499" t="str">
        <f t="shared" si="468"/>
        <v/>
      </c>
      <c r="UES2" s="499" t="str">
        <f t="shared" si="468"/>
        <v/>
      </c>
      <c r="UET2" s="499" t="str">
        <f t="shared" si="468"/>
        <v/>
      </c>
      <c r="UEU2" s="499" t="str">
        <f t="shared" si="468"/>
        <v/>
      </c>
      <c r="UEV2" s="499" t="str">
        <f t="shared" si="468"/>
        <v/>
      </c>
      <c r="UEW2" s="499" t="str">
        <f t="shared" si="468"/>
        <v/>
      </c>
      <c r="UEX2" s="499" t="str">
        <f t="shared" si="468"/>
        <v/>
      </c>
      <c r="UEY2" s="499" t="str">
        <f t="shared" si="468"/>
        <v/>
      </c>
      <c r="UEZ2" s="499" t="str">
        <f t="shared" si="468"/>
        <v/>
      </c>
      <c r="UFA2" s="499" t="str">
        <f t="shared" si="468"/>
        <v/>
      </c>
      <c r="UFB2" s="499" t="str">
        <f t="shared" si="468"/>
        <v/>
      </c>
      <c r="UFC2" s="499" t="str">
        <f t="shared" si="468"/>
        <v/>
      </c>
      <c r="UFD2" s="499" t="str">
        <f t="shared" si="468"/>
        <v/>
      </c>
      <c r="UFE2" s="499" t="str">
        <f t="shared" si="468"/>
        <v/>
      </c>
      <c r="UFF2" s="499" t="str">
        <f t="shared" si="468"/>
        <v/>
      </c>
      <c r="UFG2" s="499" t="str">
        <f t="shared" si="468"/>
        <v/>
      </c>
      <c r="UFH2" s="499" t="str">
        <f t="shared" si="468"/>
        <v/>
      </c>
      <c r="UFI2" s="499" t="str">
        <f t="shared" si="468"/>
        <v/>
      </c>
      <c r="UFJ2" s="499" t="str">
        <f t="shared" si="468"/>
        <v/>
      </c>
      <c r="UFK2" s="499" t="str">
        <f t="shared" si="468"/>
        <v/>
      </c>
      <c r="UFL2" s="499" t="str">
        <f t="shared" si="468"/>
        <v/>
      </c>
      <c r="UFM2" s="499" t="str">
        <f t="shared" si="468"/>
        <v/>
      </c>
      <c r="UFN2" s="499" t="str">
        <f t="shared" si="468"/>
        <v/>
      </c>
      <c r="UFO2" s="499" t="str">
        <f t="shared" si="468"/>
        <v/>
      </c>
      <c r="UFP2" s="499" t="str">
        <f t="shared" si="468"/>
        <v/>
      </c>
      <c r="UFQ2" s="499" t="str">
        <f t="shared" si="468"/>
        <v/>
      </c>
      <c r="UFR2" s="499" t="str">
        <f t="shared" si="468"/>
        <v/>
      </c>
      <c r="UFS2" s="499" t="str">
        <f t="shared" ref="UFS2:UID2" si="469">IFERROR(UFS12/UFS13,
"")</f>
        <v/>
      </c>
      <c r="UFT2" s="499" t="str">
        <f t="shared" si="469"/>
        <v/>
      </c>
      <c r="UFU2" s="499" t="str">
        <f t="shared" si="469"/>
        <v/>
      </c>
      <c r="UFV2" s="499" t="str">
        <f t="shared" si="469"/>
        <v/>
      </c>
      <c r="UFW2" s="499" t="str">
        <f t="shared" si="469"/>
        <v/>
      </c>
      <c r="UFX2" s="499" t="str">
        <f t="shared" si="469"/>
        <v/>
      </c>
      <c r="UFY2" s="499" t="str">
        <f t="shared" si="469"/>
        <v/>
      </c>
      <c r="UFZ2" s="499" t="str">
        <f t="shared" si="469"/>
        <v/>
      </c>
      <c r="UGA2" s="499" t="str">
        <f t="shared" si="469"/>
        <v/>
      </c>
      <c r="UGB2" s="499" t="str">
        <f t="shared" si="469"/>
        <v/>
      </c>
      <c r="UGC2" s="499" t="str">
        <f t="shared" si="469"/>
        <v/>
      </c>
      <c r="UGD2" s="499" t="str">
        <f t="shared" si="469"/>
        <v/>
      </c>
      <c r="UGE2" s="499" t="str">
        <f t="shared" si="469"/>
        <v/>
      </c>
      <c r="UGF2" s="499" t="str">
        <f t="shared" si="469"/>
        <v/>
      </c>
      <c r="UGG2" s="499" t="str">
        <f t="shared" si="469"/>
        <v/>
      </c>
      <c r="UGH2" s="499" t="str">
        <f t="shared" si="469"/>
        <v/>
      </c>
      <c r="UGI2" s="499" t="str">
        <f t="shared" si="469"/>
        <v/>
      </c>
      <c r="UGJ2" s="499" t="str">
        <f t="shared" si="469"/>
        <v/>
      </c>
      <c r="UGK2" s="499" t="str">
        <f t="shared" si="469"/>
        <v/>
      </c>
      <c r="UGL2" s="499" t="str">
        <f t="shared" si="469"/>
        <v/>
      </c>
      <c r="UGM2" s="499" t="str">
        <f t="shared" si="469"/>
        <v/>
      </c>
      <c r="UGN2" s="499" t="str">
        <f t="shared" si="469"/>
        <v/>
      </c>
      <c r="UGO2" s="499" t="str">
        <f t="shared" si="469"/>
        <v/>
      </c>
      <c r="UGP2" s="499" t="str">
        <f t="shared" si="469"/>
        <v/>
      </c>
      <c r="UGQ2" s="499" t="str">
        <f t="shared" si="469"/>
        <v/>
      </c>
      <c r="UGR2" s="499" t="str">
        <f t="shared" si="469"/>
        <v/>
      </c>
      <c r="UGS2" s="499" t="str">
        <f t="shared" si="469"/>
        <v/>
      </c>
      <c r="UGT2" s="499" t="str">
        <f t="shared" si="469"/>
        <v/>
      </c>
      <c r="UGU2" s="499" t="str">
        <f t="shared" si="469"/>
        <v/>
      </c>
      <c r="UGV2" s="499" t="str">
        <f t="shared" si="469"/>
        <v/>
      </c>
      <c r="UGW2" s="499" t="str">
        <f t="shared" si="469"/>
        <v/>
      </c>
      <c r="UGX2" s="499" t="str">
        <f t="shared" si="469"/>
        <v/>
      </c>
      <c r="UGY2" s="499" t="str">
        <f t="shared" si="469"/>
        <v/>
      </c>
      <c r="UGZ2" s="499" t="str">
        <f t="shared" si="469"/>
        <v/>
      </c>
      <c r="UHA2" s="499" t="str">
        <f t="shared" si="469"/>
        <v/>
      </c>
      <c r="UHB2" s="499" t="str">
        <f t="shared" si="469"/>
        <v/>
      </c>
      <c r="UHC2" s="499" t="str">
        <f t="shared" si="469"/>
        <v/>
      </c>
      <c r="UHD2" s="499" t="str">
        <f t="shared" si="469"/>
        <v/>
      </c>
      <c r="UHE2" s="499" t="str">
        <f t="shared" si="469"/>
        <v/>
      </c>
      <c r="UHF2" s="499" t="str">
        <f t="shared" si="469"/>
        <v/>
      </c>
      <c r="UHG2" s="499" t="str">
        <f t="shared" si="469"/>
        <v/>
      </c>
      <c r="UHH2" s="499" t="str">
        <f t="shared" si="469"/>
        <v/>
      </c>
      <c r="UHI2" s="499" t="str">
        <f t="shared" si="469"/>
        <v/>
      </c>
      <c r="UHJ2" s="499" t="str">
        <f t="shared" si="469"/>
        <v/>
      </c>
      <c r="UHK2" s="499" t="str">
        <f t="shared" si="469"/>
        <v/>
      </c>
      <c r="UHL2" s="499" t="str">
        <f t="shared" si="469"/>
        <v/>
      </c>
      <c r="UHM2" s="499" t="str">
        <f t="shared" si="469"/>
        <v/>
      </c>
      <c r="UHN2" s="499" t="str">
        <f t="shared" si="469"/>
        <v/>
      </c>
      <c r="UHO2" s="499" t="str">
        <f t="shared" si="469"/>
        <v/>
      </c>
      <c r="UHP2" s="499" t="str">
        <f t="shared" si="469"/>
        <v/>
      </c>
      <c r="UHQ2" s="499" t="str">
        <f t="shared" si="469"/>
        <v/>
      </c>
      <c r="UHR2" s="499" t="str">
        <f t="shared" si="469"/>
        <v/>
      </c>
      <c r="UHS2" s="499" t="str">
        <f t="shared" si="469"/>
        <v/>
      </c>
      <c r="UHT2" s="499" t="str">
        <f t="shared" si="469"/>
        <v/>
      </c>
      <c r="UHU2" s="499" t="str">
        <f t="shared" si="469"/>
        <v/>
      </c>
      <c r="UHV2" s="499" t="str">
        <f t="shared" si="469"/>
        <v/>
      </c>
      <c r="UHW2" s="499" t="str">
        <f t="shared" si="469"/>
        <v/>
      </c>
      <c r="UHX2" s="499" t="str">
        <f t="shared" si="469"/>
        <v/>
      </c>
      <c r="UHY2" s="499" t="str">
        <f t="shared" si="469"/>
        <v/>
      </c>
      <c r="UHZ2" s="499" t="str">
        <f t="shared" si="469"/>
        <v/>
      </c>
      <c r="UIA2" s="499" t="str">
        <f t="shared" si="469"/>
        <v/>
      </c>
      <c r="UIB2" s="499" t="str">
        <f t="shared" si="469"/>
        <v/>
      </c>
      <c r="UIC2" s="499" t="str">
        <f t="shared" si="469"/>
        <v/>
      </c>
      <c r="UID2" s="499" t="str">
        <f t="shared" si="469"/>
        <v/>
      </c>
      <c r="UIE2" s="499" t="str">
        <f t="shared" ref="UIE2:UKP2" si="470">IFERROR(UIE12/UIE13,
"")</f>
        <v/>
      </c>
      <c r="UIF2" s="499" t="str">
        <f t="shared" si="470"/>
        <v/>
      </c>
      <c r="UIG2" s="499" t="str">
        <f t="shared" si="470"/>
        <v/>
      </c>
      <c r="UIH2" s="499" t="str">
        <f t="shared" si="470"/>
        <v/>
      </c>
      <c r="UII2" s="499" t="str">
        <f t="shared" si="470"/>
        <v/>
      </c>
      <c r="UIJ2" s="499" t="str">
        <f t="shared" si="470"/>
        <v/>
      </c>
      <c r="UIK2" s="499" t="str">
        <f t="shared" si="470"/>
        <v/>
      </c>
      <c r="UIL2" s="499" t="str">
        <f t="shared" si="470"/>
        <v/>
      </c>
      <c r="UIM2" s="499" t="str">
        <f t="shared" si="470"/>
        <v/>
      </c>
      <c r="UIN2" s="499" t="str">
        <f t="shared" si="470"/>
        <v/>
      </c>
      <c r="UIO2" s="499" t="str">
        <f t="shared" si="470"/>
        <v/>
      </c>
      <c r="UIP2" s="499" t="str">
        <f t="shared" si="470"/>
        <v/>
      </c>
      <c r="UIQ2" s="499" t="str">
        <f t="shared" si="470"/>
        <v/>
      </c>
      <c r="UIR2" s="499" t="str">
        <f t="shared" si="470"/>
        <v/>
      </c>
      <c r="UIS2" s="499" t="str">
        <f t="shared" si="470"/>
        <v/>
      </c>
      <c r="UIT2" s="499" t="str">
        <f t="shared" si="470"/>
        <v/>
      </c>
      <c r="UIU2" s="499" t="str">
        <f t="shared" si="470"/>
        <v/>
      </c>
      <c r="UIV2" s="499" t="str">
        <f t="shared" si="470"/>
        <v/>
      </c>
      <c r="UIW2" s="499" t="str">
        <f t="shared" si="470"/>
        <v/>
      </c>
      <c r="UIX2" s="499" t="str">
        <f t="shared" si="470"/>
        <v/>
      </c>
      <c r="UIY2" s="499" t="str">
        <f t="shared" si="470"/>
        <v/>
      </c>
      <c r="UIZ2" s="499" t="str">
        <f t="shared" si="470"/>
        <v/>
      </c>
      <c r="UJA2" s="499" t="str">
        <f t="shared" si="470"/>
        <v/>
      </c>
      <c r="UJB2" s="499" t="str">
        <f t="shared" si="470"/>
        <v/>
      </c>
      <c r="UJC2" s="499" t="str">
        <f t="shared" si="470"/>
        <v/>
      </c>
      <c r="UJD2" s="499" t="str">
        <f t="shared" si="470"/>
        <v/>
      </c>
      <c r="UJE2" s="499" t="str">
        <f t="shared" si="470"/>
        <v/>
      </c>
      <c r="UJF2" s="499" t="str">
        <f t="shared" si="470"/>
        <v/>
      </c>
      <c r="UJG2" s="499" t="str">
        <f t="shared" si="470"/>
        <v/>
      </c>
      <c r="UJH2" s="499" t="str">
        <f t="shared" si="470"/>
        <v/>
      </c>
      <c r="UJI2" s="499" t="str">
        <f t="shared" si="470"/>
        <v/>
      </c>
      <c r="UJJ2" s="499" t="str">
        <f t="shared" si="470"/>
        <v/>
      </c>
      <c r="UJK2" s="499" t="str">
        <f t="shared" si="470"/>
        <v/>
      </c>
      <c r="UJL2" s="499" t="str">
        <f t="shared" si="470"/>
        <v/>
      </c>
      <c r="UJM2" s="499" t="str">
        <f t="shared" si="470"/>
        <v/>
      </c>
      <c r="UJN2" s="499" t="str">
        <f t="shared" si="470"/>
        <v/>
      </c>
      <c r="UJO2" s="499" t="str">
        <f t="shared" si="470"/>
        <v/>
      </c>
      <c r="UJP2" s="499" t="str">
        <f t="shared" si="470"/>
        <v/>
      </c>
      <c r="UJQ2" s="499" t="str">
        <f t="shared" si="470"/>
        <v/>
      </c>
      <c r="UJR2" s="499" t="str">
        <f t="shared" si="470"/>
        <v/>
      </c>
      <c r="UJS2" s="499" t="str">
        <f t="shared" si="470"/>
        <v/>
      </c>
      <c r="UJT2" s="499" t="str">
        <f t="shared" si="470"/>
        <v/>
      </c>
      <c r="UJU2" s="499" t="str">
        <f t="shared" si="470"/>
        <v/>
      </c>
      <c r="UJV2" s="499" t="str">
        <f t="shared" si="470"/>
        <v/>
      </c>
      <c r="UJW2" s="499" t="str">
        <f t="shared" si="470"/>
        <v/>
      </c>
      <c r="UJX2" s="499" t="str">
        <f t="shared" si="470"/>
        <v/>
      </c>
      <c r="UJY2" s="499" t="str">
        <f t="shared" si="470"/>
        <v/>
      </c>
      <c r="UJZ2" s="499" t="str">
        <f t="shared" si="470"/>
        <v/>
      </c>
      <c r="UKA2" s="499" t="str">
        <f t="shared" si="470"/>
        <v/>
      </c>
      <c r="UKB2" s="499" t="str">
        <f t="shared" si="470"/>
        <v/>
      </c>
      <c r="UKC2" s="499" t="str">
        <f t="shared" si="470"/>
        <v/>
      </c>
      <c r="UKD2" s="499" t="str">
        <f t="shared" si="470"/>
        <v/>
      </c>
      <c r="UKE2" s="499" t="str">
        <f t="shared" si="470"/>
        <v/>
      </c>
      <c r="UKF2" s="499" t="str">
        <f t="shared" si="470"/>
        <v/>
      </c>
      <c r="UKG2" s="499" t="str">
        <f t="shared" si="470"/>
        <v/>
      </c>
      <c r="UKH2" s="499" t="str">
        <f t="shared" si="470"/>
        <v/>
      </c>
      <c r="UKI2" s="499" t="str">
        <f t="shared" si="470"/>
        <v/>
      </c>
      <c r="UKJ2" s="499" t="str">
        <f t="shared" si="470"/>
        <v/>
      </c>
      <c r="UKK2" s="499" t="str">
        <f t="shared" si="470"/>
        <v/>
      </c>
      <c r="UKL2" s="499" t="str">
        <f t="shared" si="470"/>
        <v/>
      </c>
      <c r="UKM2" s="499" t="str">
        <f t="shared" si="470"/>
        <v/>
      </c>
      <c r="UKN2" s="499" t="str">
        <f t="shared" si="470"/>
        <v/>
      </c>
      <c r="UKO2" s="499" t="str">
        <f t="shared" si="470"/>
        <v/>
      </c>
      <c r="UKP2" s="499" t="str">
        <f t="shared" si="470"/>
        <v/>
      </c>
      <c r="UKQ2" s="499" t="str">
        <f t="shared" ref="UKQ2:UNB2" si="471">IFERROR(UKQ12/UKQ13,
"")</f>
        <v/>
      </c>
      <c r="UKR2" s="499" t="str">
        <f t="shared" si="471"/>
        <v/>
      </c>
      <c r="UKS2" s="499" t="str">
        <f t="shared" si="471"/>
        <v/>
      </c>
      <c r="UKT2" s="499" t="str">
        <f t="shared" si="471"/>
        <v/>
      </c>
      <c r="UKU2" s="499" t="str">
        <f t="shared" si="471"/>
        <v/>
      </c>
      <c r="UKV2" s="499" t="str">
        <f t="shared" si="471"/>
        <v/>
      </c>
      <c r="UKW2" s="499" t="str">
        <f t="shared" si="471"/>
        <v/>
      </c>
      <c r="UKX2" s="499" t="str">
        <f t="shared" si="471"/>
        <v/>
      </c>
      <c r="UKY2" s="499" t="str">
        <f t="shared" si="471"/>
        <v/>
      </c>
      <c r="UKZ2" s="499" t="str">
        <f t="shared" si="471"/>
        <v/>
      </c>
      <c r="ULA2" s="499" t="str">
        <f t="shared" si="471"/>
        <v/>
      </c>
      <c r="ULB2" s="499" t="str">
        <f t="shared" si="471"/>
        <v/>
      </c>
      <c r="ULC2" s="499" t="str">
        <f t="shared" si="471"/>
        <v/>
      </c>
      <c r="ULD2" s="499" t="str">
        <f t="shared" si="471"/>
        <v/>
      </c>
      <c r="ULE2" s="499" t="str">
        <f t="shared" si="471"/>
        <v/>
      </c>
      <c r="ULF2" s="499" t="str">
        <f t="shared" si="471"/>
        <v/>
      </c>
      <c r="ULG2" s="499" t="str">
        <f t="shared" si="471"/>
        <v/>
      </c>
      <c r="ULH2" s="499" t="str">
        <f t="shared" si="471"/>
        <v/>
      </c>
      <c r="ULI2" s="499" t="str">
        <f t="shared" si="471"/>
        <v/>
      </c>
      <c r="ULJ2" s="499" t="str">
        <f t="shared" si="471"/>
        <v/>
      </c>
      <c r="ULK2" s="499" t="str">
        <f t="shared" si="471"/>
        <v/>
      </c>
      <c r="ULL2" s="499" t="str">
        <f t="shared" si="471"/>
        <v/>
      </c>
      <c r="ULM2" s="499" t="str">
        <f t="shared" si="471"/>
        <v/>
      </c>
      <c r="ULN2" s="499" t="str">
        <f t="shared" si="471"/>
        <v/>
      </c>
      <c r="ULO2" s="499" t="str">
        <f t="shared" si="471"/>
        <v/>
      </c>
      <c r="ULP2" s="499" t="str">
        <f t="shared" si="471"/>
        <v/>
      </c>
      <c r="ULQ2" s="499" t="str">
        <f t="shared" si="471"/>
        <v/>
      </c>
      <c r="ULR2" s="499" t="str">
        <f t="shared" si="471"/>
        <v/>
      </c>
      <c r="ULS2" s="499" t="str">
        <f t="shared" si="471"/>
        <v/>
      </c>
      <c r="ULT2" s="499" t="str">
        <f t="shared" si="471"/>
        <v/>
      </c>
      <c r="ULU2" s="499" t="str">
        <f t="shared" si="471"/>
        <v/>
      </c>
      <c r="ULV2" s="499" t="str">
        <f t="shared" si="471"/>
        <v/>
      </c>
      <c r="ULW2" s="499" t="str">
        <f t="shared" si="471"/>
        <v/>
      </c>
      <c r="ULX2" s="499" t="str">
        <f t="shared" si="471"/>
        <v/>
      </c>
      <c r="ULY2" s="499" t="str">
        <f t="shared" si="471"/>
        <v/>
      </c>
      <c r="ULZ2" s="499" t="str">
        <f t="shared" si="471"/>
        <v/>
      </c>
      <c r="UMA2" s="499" t="str">
        <f t="shared" si="471"/>
        <v/>
      </c>
      <c r="UMB2" s="499" t="str">
        <f t="shared" si="471"/>
        <v/>
      </c>
      <c r="UMC2" s="499" t="str">
        <f t="shared" si="471"/>
        <v/>
      </c>
      <c r="UMD2" s="499" t="str">
        <f t="shared" si="471"/>
        <v/>
      </c>
      <c r="UME2" s="499" t="str">
        <f t="shared" si="471"/>
        <v/>
      </c>
      <c r="UMF2" s="499" t="str">
        <f t="shared" si="471"/>
        <v/>
      </c>
      <c r="UMG2" s="499" t="str">
        <f t="shared" si="471"/>
        <v/>
      </c>
      <c r="UMH2" s="499" t="str">
        <f t="shared" si="471"/>
        <v/>
      </c>
      <c r="UMI2" s="499" t="str">
        <f t="shared" si="471"/>
        <v/>
      </c>
      <c r="UMJ2" s="499" t="str">
        <f t="shared" si="471"/>
        <v/>
      </c>
      <c r="UMK2" s="499" t="str">
        <f t="shared" si="471"/>
        <v/>
      </c>
      <c r="UML2" s="499" t="str">
        <f t="shared" si="471"/>
        <v/>
      </c>
      <c r="UMM2" s="499" t="str">
        <f t="shared" si="471"/>
        <v/>
      </c>
      <c r="UMN2" s="499" t="str">
        <f t="shared" si="471"/>
        <v/>
      </c>
      <c r="UMO2" s="499" t="str">
        <f t="shared" si="471"/>
        <v/>
      </c>
      <c r="UMP2" s="499" t="str">
        <f t="shared" si="471"/>
        <v/>
      </c>
      <c r="UMQ2" s="499" t="str">
        <f t="shared" si="471"/>
        <v/>
      </c>
      <c r="UMR2" s="499" t="str">
        <f t="shared" si="471"/>
        <v/>
      </c>
      <c r="UMS2" s="499" t="str">
        <f t="shared" si="471"/>
        <v/>
      </c>
      <c r="UMT2" s="499" t="str">
        <f t="shared" si="471"/>
        <v/>
      </c>
      <c r="UMU2" s="499" t="str">
        <f t="shared" si="471"/>
        <v/>
      </c>
      <c r="UMV2" s="499" t="str">
        <f t="shared" si="471"/>
        <v/>
      </c>
      <c r="UMW2" s="499" t="str">
        <f t="shared" si="471"/>
        <v/>
      </c>
      <c r="UMX2" s="499" t="str">
        <f t="shared" si="471"/>
        <v/>
      </c>
      <c r="UMY2" s="499" t="str">
        <f t="shared" si="471"/>
        <v/>
      </c>
      <c r="UMZ2" s="499" t="str">
        <f t="shared" si="471"/>
        <v/>
      </c>
      <c r="UNA2" s="499" t="str">
        <f t="shared" si="471"/>
        <v/>
      </c>
      <c r="UNB2" s="499" t="str">
        <f t="shared" si="471"/>
        <v/>
      </c>
      <c r="UNC2" s="499" t="str">
        <f t="shared" ref="UNC2:UPN2" si="472">IFERROR(UNC12/UNC13,
"")</f>
        <v/>
      </c>
      <c r="UND2" s="499" t="str">
        <f t="shared" si="472"/>
        <v/>
      </c>
      <c r="UNE2" s="499" t="str">
        <f t="shared" si="472"/>
        <v/>
      </c>
      <c r="UNF2" s="499" t="str">
        <f t="shared" si="472"/>
        <v/>
      </c>
      <c r="UNG2" s="499" t="str">
        <f t="shared" si="472"/>
        <v/>
      </c>
      <c r="UNH2" s="499" t="str">
        <f t="shared" si="472"/>
        <v/>
      </c>
      <c r="UNI2" s="499" t="str">
        <f t="shared" si="472"/>
        <v/>
      </c>
      <c r="UNJ2" s="499" t="str">
        <f t="shared" si="472"/>
        <v/>
      </c>
      <c r="UNK2" s="499" t="str">
        <f t="shared" si="472"/>
        <v/>
      </c>
      <c r="UNL2" s="499" t="str">
        <f t="shared" si="472"/>
        <v/>
      </c>
      <c r="UNM2" s="499" t="str">
        <f t="shared" si="472"/>
        <v/>
      </c>
      <c r="UNN2" s="499" t="str">
        <f t="shared" si="472"/>
        <v/>
      </c>
      <c r="UNO2" s="499" t="str">
        <f t="shared" si="472"/>
        <v/>
      </c>
      <c r="UNP2" s="499" t="str">
        <f t="shared" si="472"/>
        <v/>
      </c>
      <c r="UNQ2" s="499" t="str">
        <f t="shared" si="472"/>
        <v/>
      </c>
      <c r="UNR2" s="499" t="str">
        <f t="shared" si="472"/>
        <v/>
      </c>
      <c r="UNS2" s="499" t="str">
        <f t="shared" si="472"/>
        <v/>
      </c>
      <c r="UNT2" s="499" t="str">
        <f t="shared" si="472"/>
        <v/>
      </c>
      <c r="UNU2" s="499" t="str">
        <f t="shared" si="472"/>
        <v/>
      </c>
      <c r="UNV2" s="499" t="str">
        <f t="shared" si="472"/>
        <v/>
      </c>
      <c r="UNW2" s="499" t="str">
        <f t="shared" si="472"/>
        <v/>
      </c>
      <c r="UNX2" s="499" t="str">
        <f t="shared" si="472"/>
        <v/>
      </c>
      <c r="UNY2" s="499" t="str">
        <f t="shared" si="472"/>
        <v/>
      </c>
      <c r="UNZ2" s="499" t="str">
        <f t="shared" si="472"/>
        <v/>
      </c>
      <c r="UOA2" s="499" t="str">
        <f t="shared" si="472"/>
        <v/>
      </c>
      <c r="UOB2" s="499" t="str">
        <f t="shared" si="472"/>
        <v/>
      </c>
      <c r="UOC2" s="499" t="str">
        <f t="shared" si="472"/>
        <v/>
      </c>
      <c r="UOD2" s="499" t="str">
        <f t="shared" si="472"/>
        <v/>
      </c>
      <c r="UOE2" s="499" t="str">
        <f t="shared" si="472"/>
        <v/>
      </c>
      <c r="UOF2" s="499" t="str">
        <f t="shared" si="472"/>
        <v/>
      </c>
      <c r="UOG2" s="499" t="str">
        <f t="shared" si="472"/>
        <v/>
      </c>
      <c r="UOH2" s="499" t="str">
        <f t="shared" si="472"/>
        <v/>
      </c>
      <c r="UOI2" s="499" t="str">
        <f t="shared" si="472"/>
        <v/>
      </c>
      <c r="UOJ2" s="499" t="str">
        <f t="shared" si="472"/>
        <v/>
      </c>
      <c r="UOK2" s="499" t="str">
        <f t="shared" si="472"/>
        <v/>
      </c>
      <c r="UOL2" s="499" t="str">
        <f t="shared" si="472"/>
        <v/>
      </c>
      <c r="UOM2" s="499" t="str">
        <f t="shared" si="472"/>
        <v/>
      </c>
      <c r="UON2" s="499" t="str">
        <f t="shared" si="472"/>
        <v/>
      </c>
      <c r="UOO2" s="499" t="str">
        <f t="shared" si="472"/>
        <v/>
      </c>
      <c r="UOP2" s="499" t="str">
        <f t="shared" si="472"/>
        <v/>
      </c>
      <c r="UOQ2" s="499" t="str">
        <f t="shared" si="472"/>
        <v/>
      </c>
      <c r="UOR2" s="499" t="str">
        <f t="shared" si="472"/>
        <v/>
      </c>
      <c r="UOS2" s="499" t="str">
        <f t="shared" si="472"/>
        <v/>
      </c>
      <c r="UOT2" s="499" t="str">
        <f t="shared" si="472"/>
        <v/>
      </c>
      <c r="UOU2" s="499" t="str">
        <f t="shared" si="472"/>
        <v/>
      </c>
      <c r="UOV2" s="499" t="str">
        <f t="shared" si="472"/>
        <v/>
      </c>
      <c r="UOW2" s="499" t="str">
        <f t="shared" si="472"/>
        <v/>
      </c>
      <c r="UOX2" s="499" t="str">
        <f t="shared" si="472"/>
        <v/>
      </c>
      <c r="UOY2" s="499" t="str">
        <f t="shared" si="472"/>
        <v/>
      </c>
      <c r="UOZ2" s="499" t="str">
        <f t="shared" si="472"/>
        <v/>
      </c>
      <c r="UPA2" s="499" t="str">
        <f t="shared" si="472"/>
        <v/>
      </c>
      <c r="UPB2" s="499" t="str">
        <f t="shared" si="472"/>
        <v/>
      </c>
      <c r="UPC2" s="499" t="str">
        <f t="shared" si="472"/>
        <v/>
      </c>
      <c r="UPD2" s="499" t="str">
        <f t="shared" si="472"/>
        <v/>
      </c>
      <c r="UPE2" s="499" t="str">
        <f t="shared" si="472"/>
        <v/>
      </c>
      <c r="UPF2" s="499" t="str">
        <f t="shared" si="472"/>
        <v/>
      </c>
      <c r="UPG2" s="499" t="str">
        <f t="shared" si="472"/>
        <v/>
      </c>
      <c r="UPH2" s="499" t="str">
        <f t="shared" si="472"/>
        <v/>
      </c>
      <c r="UPI2" s="499" t="str">
        <f t="shared" si="472"/>
        <v/>
      </c>
      <c r="UPJ2" s="499" t="str">
        <f t="shared" si="472"/>
        <v/>
      </c>
      <c r="UPK2" s="499" t="str">
        <f t="shared" si="472"/>
        <v/>
      </c>
      <c r="UPL2" s="499" t="str">
        <f t="shared" si="472"/>
        <v/>
      </c>
      <c r="UPM2" s="499" t="str">
        <f t="shared" si="472"/>
        <v/>
      </c>
      <c r="UPN2" s="499" t="str">
        <f t="shared" si="472"/>
        <v/>
      </c>
      <c r="UPO2" s="499" t="str">
        <f t="shared" ref="UPO2:URZ2" si="473">IFERROR(UPO12/UPO13,
"")</f>
        <v/>
      </c>
      <c r="UPP2" s="499" t="str">
        <f t="shared" si="473"/>
        <v/>
      </c>
      <c r="UPQ2" s="499" t="str">
        <f t="shared" si="473"/>
        <v/>
      </c>
      <c r="UPR2" s="499" t="str">
        <f t="shared" si="473"/>
        <v/>
      </c>
      <c r="UPS2" s="499" t="str">
        <f t="shared" si="473"/>
        <v/>
      </c>
      <c r="UPT2" s="499" t="str">
        <f t="shared" si="473"/>
        <v/>
      </c>
      <c r="UPU2" s="499" t="str">
        <f t="shared" si="473"/>
        <v/>
      </c>
      <c r="UPV2" s="499" t="str">
        <f t="shared" si="473"/>
        <v/>
      </c>
      <c r="UPW2" s="499" t="str">
        <f t="shared" si="473"/>
        <v/>
      </c>
      <c r="UPX2" s="499" t="str">
        <f t="shared" si="473"/>
        <v/>
      </c>
      <c r="UPY2" s="499" t="str">
        <f t="shared" si="473"/>
        <v/>
      </c>
      <c r="UPZ2" s="499" t="str">
        <f t="shared" si="473"/>
        <v/>
      </c>
      <c r="UQA2" s="499" t="str">
        <f t="shared" si="473"/>
        <v/>
      </c>
      <c r="UQB2" s="499" t="str">
        <f t="shared" si="473"/>
        <v/>
      </c>
      <c r="UQC2" s="499" t="str">
        <f t="shared" si="473"/>
        <v/>
      </c>
      <c r="UQD2" s="499" t="str">
        <f t="shared" si="473"/>
        <v/>
      </c>
      <c r="UQE2" s="499" t="str">
        <f t="shared" si="473"/>
        <v/>
      </c>
      <c r="UQF2" s="499" t="str">
        <f t="shared" si="473"/>
        <v/>
      </c>
      <c r="UQG2" s="499" t="str">
        <f t="shared" si="473"/>
        <v/>
      </c>
      <c r="UQH2" s="499" t="str">
        <f t="shared" si="473"/>
        <v/>
      </c>
      <c r="UQI2" s="499" t="str">
        <f t="shared" si="473"/>
        <v/>
      </c>
      <c r="UQJ2" s="499" t="str">
        <f t="shared" si="473"/>
        <v/>
      </c>
      <c r="UQK2" s="499" t="str">
        <f t="shared" si="473"/>
        <v/>
      </c>
      <c r="UQL2" s="499" t="str">
        <f t="shared" si="473"/>
        <v/>
      </c>
      <c r="UQM2" s="499" t="str">
        <f t="shared" si="473"/>
        <v/>
      </c>
      <c r="UQN2" s="499" t="str">
        <f t="shared" si="473"/>
        <v/>
      </c>
      <c r="UQO2" s="499" t="str">
        <f t="shared" si="473"/>
        <v/>
      </c>
      <c r="UQP2" s="499" t="str">
        <f t="shared" si="473"/>
        <v/>
      </c>
      <c r="UQQ2" s="499" t="str">
        <f t="shared" si="473"/>
        <v/>
      </c>
      <c r="UQR2" s="499" t="str">
        <f t="shared" si="473"/>
        <v/>
      </c>
      <c r="UQS2" s="499" t="str">
        <f t="shared" si="473"/>
        <v/>
      </c>
      <c r="UQT2" s="499" t="str">
        <f t="shared" si="473"/>
        <v/>
      </c>
      <c r="UQU2" s="499" t="str">
        <f t="shared" si="473"/>
        <v/>
      </c>
      <c r="UQV2" s="499" t="str">
        <f t="shared" si="473"/>
        <v/>
      </c>
      <c r="UQW2" s="499" t="str">
        <f t="shared" si="473"/>
        <v/>
      </c>
      <c r="UQX2" s="499" t="str">
        <f t="shared" si="473"/>
        <v/>
      </c>
      <c r="UQY2" s="499" t="str">
        <f t="shared" si="473"/>
        <v/>
      </c>
      <c r="UQZ2" s="499" t="str">
        <f t="shared" si="473"/>
        <v/>
      </c>
      <c r="URA2" s="499" t="str">
        <f t="shared" si="473"/>
        <v/>
      </c>
      <c r="URB2" s="499" t="str">
        <f t="shared" si="473"/>
        <v/>
      </c>
      <c r="URC2" s="499" t="str">
        <f t="shared" si="473"/>
        <v/>
      </c>
      <c r="URD2" s="499" t="str">
        <f t="shared" si="473"/>
        <v/>
      </c>
      <c r="URE2" s="499" t="str">
        <f t="shared" si="473"/>
        <v/>
      </c>
      <c r="URF2" s="499" t="str">
        <f t="shared" si="473"/>
        <v/>
      </c>
      <c r="URG2" s="499" t="str">
        <f t="shared" si="473"/>
        <v/>
      </c>
      <c r="URH2" s="499" t="str">
        <f t="shared" si="473"/>
        <v/>
      </c>
      <c r="URI2" s="499" t="str">
        <f t="shared" si="473"/>
        <v/>
      </c>
      <c r="URJ2" s="499" t="str">
        <f t="shared" si="473"/>
        <v/>
      </c>
      <c r="URK2" s="499" t="str">
        <f t="shared" si="473"/>
        <v/>
      </c>
      <c r="URL2" s="499" t="str">
        <f t="shared" si="473"/>
        <v/>
      </c>
      <c r="URM2" s="499" t="str">
        <f t="shared" si="473"/>
        <v/>
      </c>
      <c r="URN2" s="499" t="str">
        <f t="shared" si="473"/>
        <v/>
      </c>
      <c r="URO2" s="499" t="str">
        <f t="shared" si="473"/>
        <v/>
      </c>
      <c r="URP2" s="499" t="str">
        <f t="shared" si="473"/>
        <v/>
      </c>
      <c r="URQ2" s="499" t="str">
        <f t="shared" si="473"/>
        <v/>
      </c>
      <c r="URR2" s="499" t="str">
        <f t="shared" si="473"/>
        <v/>
      </c>
      <c r="URS2" s="499" t="str">
        <f t="shared" si="473"/>
        <v/>
      </c>
      <c r="URT2" s="499" t="str">
        <f t="shared" si="473"/>
        <v/>
      </c>
      <c r="URU2" s="499" t="str">
        <f t="shared" si="473"/>
        <v/>
      </c>
      <c r="URV2" s="499" t="str">
        <f t="shared" si="473"/>
        <v/>
      </c>
      <c r="URW2" s="499" t="str">
        <f t="shared" si="473"/>
        <v/>
      </c>
      <c r="URX2" s="499" t="str">
        <f t="shared" si="473"/>
        <v/>
      </c>
      <c r="URY2" s="499" t="str">
        <f t="shared" si="473"/>
        <v/>
      </c>
      <c r="URZ2" s="499" t="str">
        <f t="shared" si="473"/>
        <v/>
      </c>
      <c r="USA2" s="499" t="str">
        <f t="shared" ref="USA2:UUL2" si="474">IFERROR(USA12/USA13,
"")</f>
        <v/>
      </c>
      <c r="USB2" s="499" t="str">
        <f t="shared" si="474"/>
        <v/>
      </c>
      <c r="USC2" s="499" t="str">
        <f t="shared" si="474"/>
        <v/>
      </c>
      <c r="USD2" s="499" t="str">
        <f t="shared" si="474"/>
        <v/>
      </c>
      <c r="USE2" s="499" t="str">
        <f t="shared" si="474"/>
        <v/>
      </c>
      <c r="USF2" s="499" t="str">
        <f t="shared" si="474"/>
        <v/>
      </c>
      <c r="USG2" s="499" t="str">
        <f t="shared" si="474"/>
        <v/>
      </c>
      <c r="USH2" s="499" t="str">
        <f t="shared" si="474"/>
        <v/>
      </c>
      <c r="USI2" s="499" t="str">
        <f t="shared" si="474"/>
        <v/>
      </c>
      <c r="USJ2" s="499" t="str">
        <f t="shared" si="474"/>
        <v/>
      </c>
      <c r="USK2" s="499" t="str">
        <f t="shared" si="474"/>
        <v/>
      </c>
      <c r="USL2" s="499" t="str">
        <f t="shared" si="474"/>
        <v/>
      </c>
      <c r="USM2" s="499" t="str">
        <f t="shared" si="474"/>
        <v/>
      </c>
      <c r="USN2" s="499" t="str">
        <f t="shared" si="474"/>
        <v/>
      </c>
      <c r="USO2" s="499" t="str">
        <f t="shared" si="474"/>
        <v/>
      </c>
      <c r="USP2" s="499" t="str">
        <f t="shared" si="474"/>
        <v/>
      </c>
      <c r="USQ2" s="499" t="str">
        <f t="shared" si="474"/>
        <v/>
      </c>
      <c r="USR2" s="499" t="str">
        <f t="shared" si="474"/>
        <v/>
      </c>
      <c r="USS2" s="499" t="str">
        <f t="shared" si="474"/>
        <v/>
      </c>
      <c r="UST2" s="499" t="str">
        <f t="shared" si="474"/>
        <v/>
      </c>
      <c r="USU2" s="499" t="str">
        <f t="shared" si="474"/>
        <v/>
      </c>
      <c r="USV2" s="499" t="str">
        <f t="shared" si="474"/>
        <v/>
      </c>
      <c r="USW2" s="499" t="str">
        <f t="shared" si="474"/>
        <v/>
      </c>
      <c r="USX2" s="499" t="str">
        <f t="shared" si="474"/>
        <v/>
      </c>
      <c r="USY2" s="499" t="str">
        <f t="shared" si="474"/>
        <v/>
      </c>
      <c r="USZ2" s="499" t="str">
        <f t="shared" si="474"/>
        <v/>
      </c>
      <c r="UTA2" s="499" t="str">
        <f t="shared" si="474"/>
        <v/>
      </c>
      <c r="UTB2" s="499" t="str">
        <f t="shared" si="474"/>
        <v/>
      </c>
      <c r="UTC2" s="499" t="str">
        <f t="shared" si="474"/>
        <v/>
      </c>
      <c r="UTD2" s="499" t="str">
        <f t="shared" si="474"/>
        <v/>
      </c>
      <c r="UTE2" s="499" t="str">
        <f t="shared" si="474"/>
        <v/>
      </c>
      <c r="UTF2" s="499" t="str">
        <f t="shared" si="474"/>
        <v/>
      </c>
      <c r="UTG2" s="499" t="str">
        <f t="shared" si="474"/>
        <v/>
      </c>
      <c r="UTH2" s="499" t="str">
        <f t="shared" si="474"/>
        <v/>
      </c>
      <c r="UTI2" s="499" t="str">
        <f t="shared" si="474"/>
        <v/>
      </c>
      <c r="UTJ2" s="499" t="str">
        <f t="shared" si="474"/>
        <v/>
      </c>
      <c r="UTK2" s="499" t="str">
        <f t="shared" si="474"/>
        <v/>
      </c>
      <c r="UTL2" s="499" t="str">
        <f t="shared" si="474"/>
        <v/>
      </c>
      <c r="UTM2" s="499" t="str">
        <f t="shared" si="474"/>
        <v/>
      </c>
      <c r="UTN2" s="499" t="str">
        <f t="shared" si="474"/>
        <v/>
      </c>
      <c r="UTO2" s="499" t="str">
        <f t="shared" si="474"/>
        <v/>
      </c>
      <c r="UTP2" s="499" t="str">
        <f t="shared" si="474"/>
        <v/>
      </c>
      <c r="UTQ2" s="499" t="str">
        <f t="shared" si="474"/>
        <v/>
      </c>
      <c r="UTR2" s="499" t="str">
        <f t="shared" si="474"/>
        <v/>
      </c>
      <c r="UTS2" s="499" t="str">
        <f t="shared" si="474"/>
        <v/>
      </c>
      <c r="UTT2" s="499" t="str">
        <f t="shared" si="474"/>
        <v/>
      </c>
      <c r="UTU2" s="499" t="str">
        <f t="shared" si="474"/>
        <v/>
      </c>
      <c r="UTV2" s="499" t="str">
        <f t="shared" si="474"/>
        <v/>
      </c>
      <c r="UTW2" s="499" t="str">
        <f t="shared" si="474"/>
        <v/>
      </c>
      <c r="UTX2" s="499" t="str">
        <f t="shared" si="474"/>
        <v/>
      </c>
      <c r="UTY2" s="499" t="str">
        <f t="shared" si="474"/>
        <v/>
      </c>
      <c r="UTZ2" s="499" t="str">
        <f t="shared" si="474"/>
        <v/>
      </c>
      <c r="UUA2" s="499" t="str">
        <f t="shared" si="474"/>
        <v/>
      </c>
      <c r="UUB2" s="499" t="str">
        <f t="shared" si="474"/>
        <v/>
      </c>
      <c r="UUC2" s="499" t="str">
        <f t="shared" si="474"/>
        <v/>
      </c>
      <c r="UUD2" s="499" t="str">
        <f t="shared" si="474"/>
        <v/>
      </c>
      <c r="UUE2" s="499" t="str">
        <f t="shared" si="474"/>
        <v/>
      </c>
      <c r="UUF2" s="499" t="str">
        <f t="shared" si="474"/>
        <v/>
      </c>
      <c r="UUG2" s="499" t="str">
        <f t="shared" si="474"/>
        <v/>
      </c>
      <c r="UUH2" s="499" t="str">
        <f t="shared" si="474"/>
        <v/>
      </c>
      <c r="UUI2" s="499" t="str">
        <f t="shared" si="474"/>
        <v/>
      </c>
      <c r="UUJ2" s="499" t="str">
        <f t="shared" si="474"/>
        <v/>
      </c>
      <c r="UUK2" s="499" t="str">
        <f t="shared" si="474"/>
        <v/>
      </c>
      <c r="UUL2" s="499" t="str">
        <f t="shared" si="474"/>
        <v/>
      </c>
      <c r="UUM2" s="499" t="str">
        <f t="shared" ref="UUM2:UWX2" si="475">IFERROR(UUM12/UUM13,
"")</f>
        <v/>
      </c>
      <c r="UUN2" s="499" t="str">
        <f t="shared" si="475"/>
        <v/>
      </c>
      <c r="UUO2" s="499" t="str">
        <f t="shared" si="475"/>
        <v/>
      </c>
      <c r="UUP2" s="499" t="str">
        <f t="shared" si="475"/>
        <v/>
      </c>
      <c r="UUQ2" s="499" t="str">
        <f t="shared" si="475"/>
        <v/>
      </c>
      <c r="UUR2" s="499" t="str">
        <f t="shared" si="475"/>
        <v/>
      </c>
      <c r="UUS2" s="499" t="str">
        <f t="shared" si="475"/>
        <v/>
      </c>
      <c r="UUT2" s="499" t="str">
        <f t="shared" si="475"/>
        <v/>
      </c>
      <c r="UUU2" s="499" t="str">
        <f t="shared" si="475"/>
        <v/>
      </c>
      <c r="UUV2" s="499" t="str">
        <f t="shared" si="475"/>
        <v/>
      </c>
      <c r="UUW2" s="499" t="str">
        <f t="shared" si="475"/>
        <v/>
      </c>
      <c r="UUX2" s="499" t="str">
        <f t="shared" si="475"/>
        <v/>
      </c>
      <c r="UUY2" s="499" t="str">
        <f t="shared" si="475"/>
        <v/>
      </c>
      <c r="UUZ2" s="499" t="str">
        <f t="shared" si="475"/>
        <v/>
      </c>
      <c r="UVA2" s="499" t="str">
        <f t="shared" si="475"/>
        <v/>
      </c>
      <c r="UVB2" s="499" t="str">
        <f t="shared" si="475"/>
        <v/>
      </c>
      <c r="UVC2" s="499" t="str">
        <f t="shared" si="475"/>
        <v/>
      </c>
      <c r="UVD2" s="499" t="str">
        <f t="shared" si="475"/>
        <v/>
      </c>
      <c r="UVE2" s="499" t="str">
        <f t="shared" si="475"/>
        <v/>
      </c>
      <c r="UVF2" s="499" t="str">
        <f t="shared" si="475"/>
        <v/>
      </c>
      <c r="UVG2" s="499" t="str">
        <f t="shared" si="475"/>
        <v/>
      </c>
      <c r="UVH2" s="499" t="str">
        <f t="shared" si="475"/>
        <v/>
      </c>
      <c r="UVI2" s="499" t="str">
        <f t="shared" si="475"/>
        <v/>
      </c>
      <c r="UVJ2" s="499" t="str">
        <f t="shared" si="475"/>
        <v/>
      </c>
      <c r="UVK2" s="499" t="str">
        <f t="shared" si="475"/>
        <v/>
      </c>
      <c r="UVL2" s="499" t="str">
        <f t="shared" si="475"/>
        <v/>
      </c>
      <c r="UVM2" s="499" t="str">
        <f t="shared" si="475"/>
        <v/>
      </c>
      <c r="UVN2" s="499" t="str">
        <f t="shared" si="475"/>
        <v/>
      </c>
      <c r="UVO2" s="499" t="str">
        <f t="shared" si="475"/>
        <v/>
      </c>
      <c r="UVP2" s="499" t="str">
        <f t="shared" si="475"/>
        <v/>
      </c>
      <c r="UVQ2" s="499" t="str">
        <f t="shared" si="475"/>
        <v/>
      </c>
      <c r="UVR2" s="499" t="str">
        <f t="shared" si="475"/>
        <v/>
      </c>
      <c r="UVS2" s="499" t="str">
        <f t="shared" si="475"/>
        <v/>
      </c>
      <c r="UVT2" s="499" t="str">
        <f t="shared" si="475"/>
        <v/>
      </c>
      <c r="UVU2" s="499" t="str">
        <f t="shared" si="475"/>
        <v/>
      </c>
      <c r="UVV2" s="499" t="str">
        <f t="shared" si="475"/>
        <v/>
      </c>
      <c r="UVW2" s="499" t="str">
        <f t="shared" si="475"/>
        <v/>
      </c>
      <c r="UVX2" s="499" t="str">
        <f t="shared" si="475"/>
        <v/>
      </c>
      <c r="UVY2" s="499" t="str">
        <f t="shared" si="475"/>
        <v/>
      </c>
      <c r="UVZ2" s="499" t="str">
        <f t="shared" si="475"/>
        <v/>
      </c>
      <c r="UWA2" s="499" t="str">
        <f t="shared" si="475"/>
        <v/>
      </c>
      <c r="UWB2" s="499" t="str">
        <f t="shared" si="475"/>
        <v/>
      </c>
      <c r="UWC2" s="499" t="str">
        <f t="shared" si="475"/>
        <v/>
      </c>
      <c r="UWD2" s="499" t="str">
        <f t="shared" si="475"/>
        <v/>
      </c>
      <c r="UWE2" s="499" t="str">
        <f t="shared" si="475"/>
        <v/>
      </c>
      <c r="UWF2" s="499" t="str">
        <f t="shared" si="475"/>
        <v/>
      </c>
      <c r="UWG2" s="499" t="str">
        <f t="shared" si="475"/>
        <v/>
      </c>
      <c r="UWH2" s="499" t="str">
        <f t="shared" si="475"/>
        <v/>
      </c>
      <c r="UWI2" s="499" t="str">
        <f t="shared" si="475"/>
        <v/>
      </c>
      <c r="UWJ2" s="499" t="str">
        <f t="shared" si="475"/>
        <v/>
      </c>
      <c r="UWK2" s="499" t="str">
        <f t="shared" si="475"/>
        <v/>
      </c>
      <c r="UWL2" s="499" t="str">
        <f t="shared" si="475"/>
        <v/>
      </c>
      <c r="UWM2" s="499" t="str">
        <f t="shared" si="475"/>
        <v/>
      </c>
      <c r="UWN2" s="499" t="str">
        <f t="shared" si="475"/>
        <v/>
      </c>
      <c r="UWO2" s="499" t="str">
        <f t="shared" si="475"/>
        <v/>
      </c>
      <c r="UWP2" s="499" t="str">
        <f t="shared" si="475"/>
        <v/>
      </c>
      <c r="UWQ2" s="499" t="str">
        <f t="shared" si="475"/>
        <v/>
      </c>
      <c r="UWR2" s="499" t="str">
        <f t="shared" si="475"/>
        <v/>
      </c>
      <c r="UWS2" s="499" t="str">
        <f t="shared" si="475"/>
        <v/>
      </c>
      <c r="UWT2" s="499" t="str">
        <f t="shared" si="475"/>
        <v/>
      </c>
      <c r="UWU2" s="499" t="str">
        <f t="shared" si="475"/>
        <v/>
      </c>
      <c r="UWV2" s="499" t="str">
        <f t="shared" si="475"/>
        <v/>
      </c>
      <c r="UWW2" s="499" t="str">
        <f t="shared" si="475"/>
        <v/>
      </c>
      <c r="UWX2" s="499" t="str">
        <f t="shared" si="475"/>
        <v/>
      </c>
      <c r="UWY2" s="499" t="str">
        <f t="shared" ref="UWY2:UZJ2" si="476">IFERROR(UWY12/UWY13,
"")</f>
        <v/>
      </c>
      <c r="UWZ2" s="499" t="str">
        <f t="shared" si="476"/>
        <v/>
      </c>
      <c r="UXA2" s="499" t="str">
        <f t="shared" si="476"/>
        <v/>
      </c>
      <c r="UXB2" s="499" t="str">
        <f t="shared" si="476"/>
        <v/>
      </c>
      <c r="UXC2" s="499" t="str">
        <f t="shared" si="476"/>
        <v/>
      </c>
      <c r="UXD2" s="499" t="str">
        <f t="shared" si="476"/>
        <v/>
      </c>
      <c r="UXE2" s="499" t="str">
        <f t="shared" si="476"/>
        <v/>
      </c>
      <c r="UXF2" s="499" t="str">
        <f t="shared" si="476"/>
        <v/>
      </c>
      <c r="UXG2" s="499" t="str">
        <f t="shared" si="476"/>
        <v/>
      </c>
      <c r="UXH2" s="499" t="str">
        <f t="shared" si="476"/>
        <v/>
      </c>
      <c r="UXI2" s="499" t="str">
        <f t="shared" si="476"/>
        <v/>
      </c>
      <c r="UXJ2" s="499" t="str">
        <f t="shared" si="476"/>
        <v/>
      </c>
      <c r="UXK2" s="499" t="str">
        <f t="shared" si="476"/>
        <v/>
      </c>
      <c r="UXL2" s="499" t="str">
        <f t="shared" si="476"/>
        <v/>
      </c>
      <c r="UXM2" s="499" t="str">
        <f t="shared" si="476"/>
        <v/>
      </c>
      <c r="UXN2" s="499" t="str">
        <f t="shared" si="476"/>
        <v/>
      </c>
      <c r="UXO2" s="499" t="str">
        <f t="shared" si="476"/>
        <v/>
      </c>
      <c r="UXP2" s="499" t="str">
        <f t="shared" si="476"/>
        <v/>
      </c>
      <c r="UXQ2" s="499" t="str">
        <f t="shared" si="476"/>
        <v/>
      </c>
      <c r="UXR2" s="499" t="str">
        <f t="shared" si="476"/>
        <v/>
      </c>
      <c r="UXS2" s="499" t="str">
        <f t="shared" si="476"/>
        <v/>
      </c>
      <c r="UXT2" s="499" t="str">
        <f t="shared" si="476"/>
        <v/>
      </c>
      <c r="UXU2" s="499" t="str">
        <f t="shared" si="476"/>
        <v/>
      </c>
      <c r="UXV2" s="499" t="str">
        <f t="shared" si="476"/>
        <v/>
      </c>
      <c r="UXW2" s="499" t="str">
        <f t="shared" si="476"/>
        <v/>
      </c>
      <c r="UXX2" s="499" t="str">
        <f t="shared" si="476"/>
        <v/>
      </c>
      <c r="UXY2" s="499" t="str">
        <f t="shared" si="476"/>
        <v/>
      </c>
      <c r="UXZ2" s="499" t="str">
        <f t="shared" si="476"/>
        <v/>
      </c>
      <c r="UYA2" s="499" t="str">
        <f t="shared" si="476"/>
        <v/>
      </c>
      <c r="UYB2" s="499" t="str">
        <f t="shared" si="476"/>
        <v/>
      </c>
      <c r="UYC2" s="499" t="str">
        <f t="shared" si="476"/>
        <v/>
      </c>
      <c r="UYD2" s="499" t="str">
        <f t="shared" si="476"/>
        <v/>
      </c>
      <c r="UYE2" s="499" t="str">
        <f t="shared" si="476"/>
        <v/>
      </c>
      <c r="UYF2" s="499" t="str">
        <f t="shared" si="476"/>
        <v/>
      </c>
      <c r="UYG2" s="499" t="str">
        <f t="shared" si="476"/>
        <v/>
      </c>
      <c r="UYH2" s="499" t="str">
        <f t="shared" si="476"/>
        <v/>
      </c>
      <c r="UYI2" s="499" t="str">
        <f t="shared" si="476"/>
        <v/>
      </c>
      <c r="UYJ2" s="499" t="str">
        <f t="shared" si="476"/>
        <v/>
      </c>
      <c r="UYK2" s="499" t="str">
        <f t="shared" si="476"/>
        <v/>
      </c>
      <c r="UYL2" s="499" t="str">
        <f t="shared" si="476"/>
        <v/>
      </c>
      <c r="UYM2" s="499" t="str">
        <f t="shared" si="476"/>
        <v/>
      </c>
      <c r="UYN2" s="499" t="str">
        <f t="shared" si="476"/>
        <v/>
      </c>
      <c r="UYO2" s="499" t="str">
        <f t="shared" si="476"/>
        <v/>
      </c>
      <c r="UYP2" s="499" t="str">
        <f t="shared" si="476"/>
        <v/>
      </c>
      <c r="UYQ2" s="499" t="str">
        <f t="shared" si="476"/>
        <v/>
      </c>
      <c r="UYR2" s="499" t="str">
        <f t="shared" si="476"/>
        <v/>
      </c>
      <c r="UYS2" s="499" t="str">
        <f t="shared" si="476"/>
        <v/>
      </c>
      <c r="UYT2" s="499" t="str">
        <f t="shared" si="476"/>
        <v/>
      </c>
      <c r="UYU2" s="499" t="str">
        <f t="shared" si="476"/>
        <v/>
      </c>
      <c r="UYV2" s="499" t="str">
        <f t="shared" si="476"/>
        <v/>
      </c>
      <c r="UYW2" s="499" t="str">
        <f t="shared" si="476"/>
        <v/>
      </c>
      <c r="UYX2" s="499" t="str">
        <f t="shared" si="476"/>
        <v/>
      </c>
      <c r="UYY2" s="499" t="str">
        <f t="shared" si="476"/>
        <v/>
      </c>
      <c r="UYZ2" s="499" t="str">
        <f t="shared" si="476"/>
        <v/>
      </c>
      <c r="UZA2" s="499" t="str">
        <f t="shared" si="476"/>
        <v/>
      </c>
      <c r="UZB2" s="499" t="str">
        <f t="shared" si="476"/>
        <v/>
      </c>
      <c r="UZC2" s="499" t="str">
        <f t="shared" si="476"/>
        <v/>
      </c>
      <c r="UZD2" s="499" t="str">
        <f t="shared" si="476"/>
        <v/>
      </c>
      <c r="UZE2" s="499" t="str">
        <f t="shared" si="476"/>
        <v/>
      </c>
      <c r="UZF2" s="499" t="str">
        <f t="shared" si="476"/>
        <v/>
      </c>
      <c r="UZG2" s="499" t="str">
        <f t="shared" si="476"/>
        <v/>
      </c>
      <c r="UZH2" s="499" t="str">
        <f t="shared" si="476"/>
        <v/>
      </c>
      <c r="UZI2" s="499" t="str">
        <f t="shared" si="476"/>
        <v/>
      </c>
      <c r="UZJ2" s="499" t="str">
        <f t="shared" si="476"/>
        <v/>
      </c>
      <c r="UZK2" s="499" t="str">
        <f t="shared" ref="UZK2:VBV2" si="477">IFERROR(UZK12/UZK13,
"")</f>
        <v/>
      </c>
      <c r="UZL2" s="499" t="str">
        <f t="shared" si="477"/>
        <v/>
      </c>
      <c r="UZM2" s="499" t="str">
        <f t="shared" si="477"/>
        <v/>
      </c>
      <c r="UZN2" s="499" t="str">
        <f t="shared" si="477"/>
        <v/>
      </c>
      <c r="UZO2" s="499" t="str">
        <f t="shared" si="477"/>
        <v/>
      </c>
      <c r="UZP2" s="499" t="str">
        <f t="shared" si="477"/>
        <v/>
      </c>
      <c r="UZQ2" s="499" t="str">
        <f t="shared" si="477"/>
        <v/>
      </c>
      <c r="UZR2" s="499" t="str">
        <f t="shared" si="477"/>
        <v/>
      </c>
      <c r="UZS2" s="499" t="str">
        <f t="shared" si="477"/>
        <v/>
      </c>
      <c r="UZT2" s="499" t="str">
        <f t="shared" si="477"/>
        <v/>
      </c>
      <c r="UZU2" s="499" t="str">
        <f t="shared" si="477"/>
        <v/>
      </c>
      <c r="UZV2" s="499" t="str">
        <f t="shared" si="477"/>
        <v/>
      </c>
      <c r="UZW2" s="499" t="str">
        <f t="shared" si="477"/>
        <v/>
      </c>
      <c r="UZX2" s="499" t="str">
        <f t="shared" si="477"/>
        <v/>
      </c>
      <c r="UZY2" s="499" t="str">
        <f t="shared" si="477"/>
        <v/>
      </c>
      <c r="UZZ2" s="499" t="str">
        <f t="shared" si="477"/>
        <v/>
      </c>
      <c r="VAA2" s="499" t="str">
        <f t="shared" si="477"/>
        <v/>
      </c>
      <c r="VAB2" s="499" t="str">
        <f t="shared" si="477"/>
        <v/>
      </c>
      <c r="VAC2" s="499" t="str">
        <f t="shared" si="477"/>
        <v/>
      </c>
      <c r="VAD2" s="499" t="str">
        <f t="shared" si="477"/>
        <v/>
      </c>
      <c r="VAE2" s="499" t="str">
        <f t="shared" si="477"/>
        <v/>
      </c>
      <c r="VAF2" s="499" t="str">
        <f t="shared" si="477"/>
        <v/>
      </c>
      <c r="VAG2" s="499" t="str">
        <f t="shared" si="477"/>
        <v/>
      </c>
      <c r="VAH2" s="499" t="str">
        <f t="shared" si="477"/>
        <v/>
      </c>
      <c r="VAI2" s="499" t="str">
        <f t="shared" si="477"/>
        <v/>
      </c>
      <c r="VAJ2" s="499" t="str">
        <f t="shared" si="477"/>
        <v/>
      </c>
      <c r="VAK2" s="499" t="str">
        <f t="shared" si="477"/>
        <v/>
      </c>
      <c r="VAL2" s="499" t="str">
        <f t="shared" si="477"/>
        <v/>
      </c>
      <c r="VAM2" s="499" t="str">
        <f t="shared" si="477"/>
        <v/>
      </c>
      <c r="VAN2" s="499" t="str">
        <f t="shared" si="477"/>
        <v/>
      </c>
      <c r="VAO2" s="499" t="str">
        <f t="shared" si="477"/>
        <v/>
      </c>
      <c r="VAP2" s="499" t="str">
        <f t="shared" si="477"/>
        <v/>
      </c>
      <c r="VAQ2" s="499" t="str">
        <f t="shared" si="477"/>
        <v/>
      </c>
      <c r="VAR2" s="499" t="str">
        <f t="shared" si="477"/>
        <v/>
      </c>
      <c r="VAS2" s="499" t="str">
        <f t="shared" si="477"/>
        <v/>
      </c>
      <c r="VAT2" s="499" t="str">
        <f t="shared" si="477"/>
        <v/>
      </c>
      <c r="VAU2" s="499" t="str">
        <f t="shared" si="477"/>
        <v/>
      </c>
      <c r="VAV2" s="499" t="str">
        <f t="shared" si="477"/>
        <v/>
      </c>
      <c r="VAW2" s="499" t="str">
        <f t="shared" si="477"/>
        <v/>
      </c>
      <c r="VAX2" s="499" t="str">
        <f t="shared" si="477"/>
        <v/>
      </c>
      <c r="VAY2" s="499" t="str">
        <f t="shared" si="477"/>
        <v/>
      </c>
      <c r="VAZ2" s="499" t="str">
        <f t="shared" si="477"/>
        <v/>
      </c>
      <c r="VBA2" s="499" t="str">
        <f t="shared" si="477"/>
        <v/>
      </c>
      <c r="VBB2" s="499" t="str">
        <f t="shared" si="477"/>
        <v/>
      </c>
      <c r="VBC2" s="499" t="str">
        <f t="shared" si="477"/>
        <v/>
      </c>
      <c r="VBD2" s="499" t="str">
        <f t="shared" si="477"/>
        <v/>
      </c>
      <c r="VBE2" s="499" t="str">
        <f t="shared" si="477"/>
        <v/>
      </c>
      <c r="VBF2" s="499" t="str">
        <f t="shared" si="477"/>
        <v/>
      </c>
      <c r="VBG2" s="499" t="str">
        <f t="shared" si="477"/>
        <v/>
      </c>
      <c r="VBH2" s="499" t="str">
        <f t="shared" si="477"/>
        <v/>
      </c>
      <c r="VBI2" s="499" t="str">
        <f t="shared" si="477"/>
        <v/>
      </c>
      <c r="VBJ2" s="499" t="str">
        <f t="shared" si="477"/>
        <v/>
      </c>
      <c r="VBK2" s="499" t="str">
        <f t="shared" si="477"/>
        <v/>
      </c>
      <c r="VBL2" s="499" t="str">
        <f t="shared" si="477"/>
        <v/>
      </c>
      <c r="VBM2" s="499" t="str">
        <f t="shared" si="477"/>
        <v/>
      </c>
      <c r="VBN2" s="499" t="str">
        <f t="shared" si="477"/>
        <v/>
      </c>
      <c r="VBO2" s="499" t="str">
        <f t="shared" si="477"/>
        <v/>
      </c>
      <c r="VBP2" s="499" t="str">
        <f t="shared" si="477"/>
        <v/>
      </c>
      <c r="VBQ2" s="499" t="str">
        <f t="shared" si="477"/>
        <v/>
      </c>
      <c r="VBR2" s="499" t="str">
        <f t="shared" si="477"/>
        <v/>
      </c>
      <c r="VBS2" s="499" t="str">
        <f t="shared" si="477"/>
        <v/>
      </c>
      <c r="VBT2" s="499" t="str">
        <f t="shared" si="477"/>
        <v/>
      </c>
      <c r="VBU2" s="499" t="str">
        <f t="shared" si="477"/>
        <v/>
      </c>
      <c r="VBV2" s="499" t="str">
        <f t="shared" si="477"/>
        <v/>
      </c>
      <c r="VBW2" s="499" t="str">
        <f t="shared" ref="VBW2:VEH2" si="478">IFERROR(VBW12/VBW13,
"")</f>
        <v/>
      </c>
      <c r="VBX2" s="499" t="str">
        <f t="shared" si="478"/>
        <v/>
      </c>
      <c r="VBY2" s="499" t="str">
        <f t="shared" si="478"/>
        <v/>
      </c>
      <c r="VBZ2" s="499" t="str">
        <f t="shared" si="478"/>
        <v/>
      </c>
      <c r="VCA2" s="499" t="str">
        <f t="shared" si="478"/>
        <v/>
      </c>
      <c r="VCB2" s="499" t="str">
        <f t="shared" si="478"/>
        <v/>
      </c>
      <c r="VCC2" s="499" t="str">
        <f t="shared" si="478"/>
        <v/>
      </c>
      <c r="VCD2" s="499" t="str">
        <f t="shared" si="478"/>
        <v/>
      </c>
      <c r="VCE2" s="499" t="str">
        <f t="shared" si="478"/>
        <v/>
      </c>
      <c r="VCF2" s="499" t="str">
        <f t="shared" si="478"/>
        <v/>
      </c>
      <c r="VCG2" s="499" t="str">
        <f t="shared" si="478"/>
        <v/>
      </c>
      <c r="VCH2" s="499" t="str">
        <f t="shared" si="478"/>
        <v/>
      </c>
      <c r="VCI2" s="499" t="str">
        <f t="shared" si="478"/>
        <v/>
      </c>
      <c r="VCJ2" s="499" t="str">
        <f t="shared" si="478"/>
        <v/>
      </c>
      <c r="VCK2" s="499" t="str">
        <f t="shared" si="478"/>
        <v/>
      </c>
      <c r="VCL2" s="499" t="str">
        <f t="shared" si="478"/>
        <v/>
      </c>
      <c r="VCM2" s="499" t="str">
        <f t="shared" si="478"/>
        <v/>
      </c>
      <c r="VCN2" s="499" t="str">
        <f t="shared" si="478"/>
        <v/>
      </c>
      <c r="VCO2" s="499" t="str">
        <f t="shared" si="478"/>
        <v/>
      </c>
      <c r="VCP2" s="499" t="str">
        <f t="shared" si="478"/>
        <v/>
      </c>
      <c r="VCQ2" s="499" t="str">
        <f t="shared" si="478"/>
        <v/>
      </c>
      <c r="VCR2" s="499" t="str">
        <f t="shared" si="478"/>
        <v/>
      </c>
      <c r="VCS2" s="499" t="str">
        <f t="shared" si="478"/>
        <v/>
      </c>
      <c r="VCT2" s="499" t="str">
        <f t="shared" si="478"/>
        <v/>
      </c>
      <c r="VCU2" s="499" t="str">
        <f t="shared" si="478"/>
        <v/>
      </c>
      <c r="VCV2" s="499" t="str">
        <f t="shared" si="478"/>
        <v/>
      </c>
      <c r="VCW2" s="499" t="str">
        <f t="shared" si="478"/>
        <v/>
      </c>
      <c r="VCX2" s="499" t="str">
        <f t="shared" si="478"/>
        <v/>
      </c>
      <c r="VCY2" s="499" t="str">
        <f t="shared" si="478"/>
        <v/>
      </c>
      <c r="VCZ2" s="499" t="str">
        <f t="shared" si="478"/>
        <v/>
      </c>
      <c r="VDA2" s="499" t="str">
        <f t="shared" si="478"/>
        <v/>
      </c>
      <c r="VDB2" s="499" t="str">
        <f t="shared" si="478"/>
        <v/>
      </c>
      <c r="VDC2" s="499" t="str">
        <f t="shared" si="478"/>
        <v/>
      </c>
      <c r="VDD2" s="499" t="str">
        <f t="shared" si="478"/>
        <v/>
      </c>
      <c r="VDE2" s="499" t="str">
        <f t="shared" si="478"/>
        <v/>
      </c>
      <c r="VDF2" s="499" t="str">
        <f t="shared" si="478"/>
        <v/>
      </c>
      <c r="VDG2" s="499" t="str">
        <f t="shared" si="478"/>
        <v/>
      </c>
      <c r="VDH2" s="499" t="str">
        <f t="shared" si="478"/>
        <v/>
      </c>
      <c r="VDI2" s="499" t="str">
        <f t="shared" si="478"/>
        <v/>
      </c>
      <c r="VDJ2" s="499" t="str">
        <f t="shared" si="478"/>
        <v/>
      </c>
      <c r="VDK2" s="499" t="str">
        <f t="shared" si="478"/>
        <v/>
      </c>
      <c r="VDL2" s="499" t="str">
        <f t="shared" si="478"/>
        <v/>
      </c>
      <c r="VDM2" s="499" t="str">
        <f t="shared" si="478"/>
        <v/>
      </c>
      <c r="VDN2" s="499" t="str">
        <f t="shared" si="478"/>
        <v/>
      </c>
      <c r="VDO2" s="499" t="str">
        <f t="shared" si="478"/>
        <v/>
      </c>
      <c r="VDP2" s="499" t="str">
        <f t="shared" si="478"/>
        <v/>
      </c>
      <c r="VDQ2" s="499" t="str">
        <f t="shared" si="478"/>
        <v/>
      </c>
      <c r="VDR2" s="499" t="str">
        <f t="shared" si="478"/>
        <v/>
      </c>
      <c r="VDS2" s="499" t="str">
        <f t="shared" si="478"/>
        <v/>
      </c>
      <c r="VDT2" s="499" t="str">
        <f t="shared" si="478"/>
        <v/>
      </c>
      <c r="VDU2" s="499" t="str">
        <f t="shared" si="478"/>
        <v/>
      </c>
      <c r="VDV2" s="499" t="str">
        <f t="shared" si="478"/>
        <v/>
      </c>
      <c r="VDW2" s="499" t="str">
        <f t="shared" si="478"/>
        <v/>
      </c>
      <c r="VDX2" s="499" t="str">
        <f t="shared" si="478"/>
        <v/>
      </c>
      <c r="VDY2" s="499" t="str">
        <f t="shared" si="478"/>
        <v/>
      </c>
      <c r="VDZ2" s="499" t="str">
        <f t="shared" si="478"/>
        <v/>
      </c>
      <c r="VEA2" s="499" t="str">
        <f t="shared" si="478"/>
        <v/>
      </c>
      <c r="VEB2" s="499" t="str">
        <f t="shared" si="478"/>
        <v/>
      </c>
      <c r="VEC2" s="499" t="str">
        <f t="shared" si="478"/>
        <v/>
      </c>
      <c r="VED2" s="499" t="str">
        <f t="shared" si="478"/>
        <v/>
      </c>
      <c r="VEE2" s="499" t="str">
        <f t="shared" si="478"/>
        <v/>
      </c>
      <c r="VEF2" s="499" t="str">
        <f t="shared" si="478"/>
        <v/>
      </c>
      <c r="VEG2" s="499" t="str">
        <f t="shared" si="478"/>
        <v/>
      </c>
      <c r="VEH2" s="499" t="str">
        <f t="shared" si="478"/>
        <v/>
      </c>
      <c r="VEI2" s="499" t="str">
        <f t="shared" ref="VEI2:VGT2" si="479">IFERROR(VEI12/VEI13,
"")</f>
        <v/>
      </c>
      <c r="VEJ2" s="499" t="str">
        <f t="shared" si="479"/>
        <v/>
      </c>
      <c r="VEK2" s="499" t="str">
        <f t="shared" si="479"/>
        <v/>
      </c>
      <c r="VEL2" s="499" t="str">
        <f t="shared" si="479"/>
        <v/>
      </c>
      <c r="VEM2" s="499" t="str">
        <f t="shared" si="479"/>
        <v/>
      </c>
      <c r="VEN2" s="499" t="str">
        <f t="shared" si="479"/>
        <v/>
      </c>
      <c r="VEO2" s="499" t="str">
        <f t="shared" si="479"/>
        <v/>
      </c>
      <c r="VEP2" s="499" t="str">
        <f t="shared" si="479"/>
        <v/>
      </c>
      <c r="VEQ2" s="499" t="str">
        <f t="shared" si="479"/>
        <v/>
      </c>
      <c r="VER2" s="499" t="str">
        <f t="shared" si="479"/>
        <v/>
      </c>
      <c r="VES2" s="499" t="str">
        <f t="shared" si="479"/>
        <v/>
      </c>
      <c r="VET2" s="499" t="str">
        <f t="shared" si="479"/>
        <v/>
      </c>
      <c r="VEU2" s="499" t="str">
        <f t="shared" si="479"/>
        <v/>
      </c>
      <c r="VEV2" s="499" t="str">
        <f t="shared" si="479"/>
        <v/>
      </c>
      <c r="VEW2" s="499" t="str">
        <f t="shared" si="479"/>
        <v/>
      </c>
      <c r="VEX2" s="499" t="str">
        <f t="shared" si="479"/>
        <v/>
      </c>
      <c r="VEY2" s="499" t="str">
        <f t="shared" si="479"/>
        <v/>
      </c>
      <c r="VEZ2" s="499" t="str">
        <f t="shared" si="479"/>
        <v/>
      </c>
      <c r="VFA2" s="499" t="str">
        <f t="shared" si="479"/>
        <v/>
      </c>
      <c r="VFB2" s="499" t="str">
        <f t="shared" si="479"/>
        <v/>
      </c>
      <c r="VFC2" s="499" t="str">
        <f t="shared" si="479"/>
        <v/>
      </c>
      <c r="VFD2" s="499" t="str">
        <f t="shared" si="479"/>
        <v/>
      </c>
      <c r="VFE2" s="499" t="str">
        <f t="shared" si="479"/>
        <v/>
      </c>
      <c r="VFF2" s="499" t="str">
        <f t="shared" si="479"/>
        <v/>
      </c>
      <c r="VFG2" s="499" t="str">
        <f t="shared" si="479"/>
        <v/>
      </c>
      <c r="VFH2" s="499" t="str">
        <f t="shared" si="479"/>
        <v/>
      </c>
      <c r="VFI2" s="499" t="str">
        <f t="shared" si="479"/>
        <v/>
      </c>
      <c r="VFJ2" s="499" t="str">
        <f t="shared" si="479"/>
        <v/>
      </c>
      <c r="VFK2" s="499" t="str">
        <f t="shared" si="479"/>
        <v/>
      </c>
      <c r="VFL2" s="499" t="str">
        <f t="shared" si="479"/>
        <v/>
      </c>
      <c r="VFM2" s="499" t="str">
        <f t="shared" si="479"/>
        <v/>
      </c>
      <c r="VFN2" s="499" t="str">
        <f t="shared" si="479"/>
        <v/>
      </c>
      <c r="VFO2" s="499" t="str">
        <f t="shared" si="479"/>
        <v/>
      </c>
      <c r="VFP2" s="499" t="str">
        <f t="shared" si="479"/>
        <v/>
      </c>
      <c r="VFQ2" s="499" t="str">
        <f t="shared" si="479"/>
        <v/>
      </c>
      <c r="VFR2" s="499" t="str">
        <f t="shared" si="479"/>
        <v/>
      </c>
      <c r="VFS2" s="499" t="str">
        <f t="shared" si="479"/>
        <v/>
      </c>
      <c r="VFT2" s="499" t="str">
        <f t="shared" si="479"/>
        <v/>
      </c>
      <c r="VFU2" s="499" t="str">
        <f t="shared" si="479"/>
        <v/>
      </c>
      <c r="VFV2" s="499" t="str">
        <f t="shared" si="479"/>
        <v/>
      </c>
      <c r="VFW2" s="499" t="str">
        <f t="shared" si="479"/>
        <v/>
      </c>
      <c r="VFX2" s="499" t="str">
        <f t="shared" si="479"/>
        <v/>
      </c>
      <c r="VFY2" s="499" t="str">
        <f t="shared" si="479"/>
        <v/>
      </c>
      <c r="VFZ2" s="499" t="str">
        <f t="shared" si="479"/>
        <v/>
      </c>
      <c r="VGA2" s="499" t="str">
        <f t="shared" si="479"/>
        <v/>
      </c>
      <c r="VGB2" s="499" t="str">
        <f t="shared" si="479"/>
        <v/>
      </c>
      <c r="VGC2" s="499" t="str">
        <f t="shared" si="479"/>
        <v/>
      </c>
      <c r="VGD2" s="499" t="str">
        <f t="shared" si="479"/>
        <v/>
      </c>
      <c r="VGE2" s="499" t="str">
        <f t="shared" si="479"/>
        <v/>
      </c>
      <c r="VGF2" s="499" t="str">
        <f t="shared" si="479"/>
        <v/>
      </c>
      <c r="VGG2" s="499" t="str">
        <f t="shared" si="479"/>
        <v/>
      </c>
      <c r="VGH2" s="499" t="str">
        <f t="shared" si="479"/>
        <v/>
      </c>
      <c r="VGI2" s="499" t="str">
        <f t="shared" si="479"/>
        <v/>
      </c>
      <c r="VGJ2" s="499" t="str">
        <f t="shared" si="479"/>
        <v/>
      </c>
      <c r="VGK2" s="499" t="str">
        <f t="shared" si="479"/>
        <v/>
      </c>
      <c r="VGL2" s="499" t="str">
        <f t="shared" si="479"/>
        <v/>
      </c>
      <c r="VGM2" s="499" t="str">
        <f t="shared" si="479"/>
        <v/>
      </c>
      <c r="VGN2" s="499" t="str">
        <f t="shared" si="479"/>
        <v/>
      </c>
      <c r="VGO2" s="499" t="str">
        <f t="shared" si="479"/>
        <v/>
      </c>
      <c r="VGP2" s="499" t="str">
        <f t="shared" si="479"/>
        <v/>
      </c>
      <c r="VGQ2" s="499" t="str">
        <f t="shared" si="479"/>
        <v/>
      </c>
      <c r="VGR2" s="499" t="str">
        <f t="shared" si="479"/>
        <v/>
      </c>
      <c r="VGS2" s="499" t="str">
        <f t="shared" si="479"/>
        <v/>
      </c>
      <c r="VGT2" s="499" t="str">
        <f t="shared" si="479"/>
        <v/>
      </c>
      <c r="VGU2" s="499" t="str">
        <f t="shared" ref="VGU2:VJF2" si="480">IFERROR(VGU12/VGU13,
"")</f>
        <v/>
      </c>
      <c r="VGV2" s="499" t="str">
        <f t="shared" si="480"/>
        <v/>
      </c>
      <c r="VGW2" s="499" t="str">
        <f t="shared" si="480"/>
        <v/>
      </c>
      <c r="VGX2" s="499" t="str">
        <f t="shared" si="480"/>
        <v/>
      </c>
      <c r="VGY2" s="499" t="str">
        <f t="shared" si="480"/>
        <v/>
      </c>
      <c r="VGZ2" s="499" t="str">
        <f t="shared" si="480"/>
        <v/>
      </c>
      <c r="VHA2" s="499" t="str">
        <f t="shared" si="480"/>
        <v/>
      </c>
      <c r="VHB2" s="499" t="str">
        <f t="shared" si="480"/>
        <v/>
      </c>
      <c r="VHC2" s="499" t="str">
        <f t="shared" si="480"/>
        <v/>
      </c>
      <c r="VHD2" s="499" t="str">
        <f t="shared" si="480"/>
        <v/>
      </c>
      <c r="VHE2" s="499" t="str">
        <f t="shared" si="480"/>
        <v/>
      </c>
      <c r="VHF2" s="499" t="str">
        <f t="shared" si="480"/>
        <v/>
      </c>
      <c r="VHG2" s="499" t="str">
        <f t="shared" si="480"/>
        <v/>
      </c>
      <c r="VHH2" s="499" t="str">
        <f t="shared" si="480"/>
        <v/>
      </c>
      <c r="VHI2" s="499" t="str">
        <f t="shared" si="480"/>
        <v/>
      </c>
      <c r="VHJ2" s="499" t="str">
        <f t="shared" si="480"/>
        <v/>
      </c>
      <c r="VHK2" s="499" t="str">
        <f t="shared" si="480"/>
        <v/>
      </c>
      <c r="VHL2" s="499" t="str">
        <f t="shared" si="480"/>
        <v/>
      </c>
      <c r="VHM2" s="499" t="str">
        <f t="shared" si="480"/>
        <v/>
      </c>
      <c r="VHN2" s="499" t="str">
        <f t="shared" si="480"/>
        <v/>
      </c>
      <c r="VHO2" s="499" t="str">
        <f t="shared" si="480"/>
        <v/>
      </c>
      <c r="VHP2" s="499" t="str">
        <f t="shared" si="480"/>
        <v/>
      </c>
      <c r="VHQ2" s="499" t="str">
        <f t="shared" si="480"/>
        <v/>
      </c>
      <c r="VHR2" s="499" t="str">
        <f t="shared" si="480"/>
        <v/>
      </c>
      <c r="VHS2" s="499" t="str">
        <f t="shared" si="480"/>
        <v/>
      </c>
      <c r="VHT2" s="499" t="str">
        <f t="shared" si="480"/>
        <v/>
      </c>
      <c r="VHU2" s="499" t="str">
        <f t="shared" si="480"/>
        <v/>
      </c>
      <c r="VHV2" s="499" t="str">
        <f t="shared" si="480"/>
        <v/>
      </c>
      <c r="VHW2" s="499" t="str">
        <f t="shared" si="480"/>
        <v/>
      </c>
      <c r="VHX2" s="499" t="str">
        <f t="shared" si="480"/>
        <v/>
      </c>
      <c r="VHY2" s="499" t="str">
        <f t="shared" si="480"/>
        <v/>
      </c>
      <c r="VHZ2" s="499" t="str">
        <f t="shared" si="480"/>
        <v/>
      </c>
      <c r="VIA2" s="499" t="str">
        <f t="shared" si="480"/>
        <v/>
      </c>
      <c r="VIB2" s="499" t="str">
        <f t="shared" si="480"/>
        <v/>
      </c>
      <c r="VIC2" s="499" t="str">
        <f t="shared" si="480"/>
        <v/>
      </c>
      <c r="VID2" s="499" t="str">
        <f t="shared" si="480"/>
        <v/>
      </c>
      <c r="VIE2" s="499" t="str">
        <f t="shared" si="480"/>
        <v/>
      </c>
      <c r="VIF2" s="499" t="str">
        <f t="shared" si="480"/>
        <v/>
      </c>
      <c r="VIG2" s="499" t="str">
        <f t="shared" si="480"/>
        <v/>
      </c>
      <c r="VIH2" s="499" t="str">
        <f t="shared" si="480"/>
        <v/>
      </c>
      <c r="VII2" s="499" t="str">
        <f t="shared" si="480"/>
        <v/>
      </c>
      <c r="VIJ2" s="499" t="str">
        <f t="shared" si="480"/>
        <v/>
      </c>
      <c r="VIK2" s="499" t="str">
        <f t="shared" si="480"/>
        <v/>
      </c>
      <c r="VIL2" s="499" t="str">
        <f t="shared" si="480"/>
        <v/>
      </c>
      <c r="VIM2" s="499" t="str">
        <f t="shared" si="480"/>
        <v/>
      </c>
      <c r="VIN2" s="499" t="str">
        <f t="shared" si="480"/>
        <v/>
      </c>
      <c r="VIO2" s="499" t="str">
        <f t="shared" si="480"/>
        <v/>
      </c>
      <c r="VIP2" s="499" t="str">
        <f t="shared" si="480"/>
        <v/>
      </c>
      <c r="VIQ2" s="499" t="str">
        <f t="shared" si="480"/>
        <v/>
      </c>
      <c r="VIR2" s="499" t="str">
        <f t="shared" si="480"/>
        <v/>
      </c>
      <c r="VIS2" s="499" t="str">
        <f t="shared" si="480"/>
        <v/>
      </c>
      <c r="VIT2" s="499" t="str">
        <f t="shared" si="480"/>
        <v/>
      </c>
      <c r="VIU2" s="499" t="str">
        <f t="shared" si="480"/>
        <v/>
      </c>
      <c r="VIV2" s="499" t="str">
        <f t="shared" si="480"/>
        <v/>
      </c>
      <c r="VIW2" s="499" t="str">
        <f t="shared" si="480"/>
        <v/>
      </c>
      <c r="VIX2" s="499" t="str">
        <f t="shared" si="480"/>
        <v/>
      </c>
      <c r="VIY2" s="499" t="str">
        <f t="shared" si="480"/>
        <v/>
      </c>
      <c r="VIZ2" s="499" t="str">
        <f t="shared" si="480"/>
        <v/>
      </c>
      <c r="VJA2" s="499" t="str">
        <f t="shared" si="480"/>
        <v/>
      </c>
      <c r="VJB2" s="499" t="str">
        <f t="shared" si="480"/>
        <v/>
      </c>
      <c r="VJC2" s="499" t="str">
        <f t="shared" si="480"/>
        <v/>
      </c>
      <c r="VJD2" s="499" t="str">
        <f t="shared" si="480"/>
        <v/>
      </c>
      <c r="VJE2" s="499" t="str">
        <f t="shared" si="480"/>
        <v/>
      </c>
      <c r="VJF2" s="499" t="str">
        <f t="shared" si="480"/>
        <v/>
      </c>
      <c r="VJG2" s="499" t="str">
        <f t="shared" ref="VJG2:VLR2" si="481">IFERROR(VJG12/VJG13,
"")</f>
        <v/>
      </c>
      <c r="VJH2" s="499" t="str">
        <f t="shared" si="481"/>
        <v/>
      </c>
      <c r="VJI2" s="499" t="str">
        <f t="shared" si="481"/>
        <v/>
      </c>
      <c r="VJJ2" s="499" t="str">
        <f t="shared" si="481"/>
        <v/>
      </c>
      <c r="VJK2" s="499" t="str">
        <f t="shared" si="481"/>
        <v/>
      </c>
      <c r="VJL2" s="499" t="str">
        <f t="shared" si="481"/>
        <v/>
      </c>
      <c r="VJM2" s="499" t="str">
        <f t="shared" si="481"/>
        <v/>
      </c>
      <c r="VJN2" s="499" t="str">
        <f t="shared" si="481"/>
        <v/>
      </c>
      <c r="VJO2" s="499" t="str">
        <f t="shared" si="481"/>
        <v/>
      </c>
      <c r="VJP2" s="499" t="str">
        <f t="shared" si="481"/>
        <v/>
      </c>
      <c r="VJQ2" s="499" t="str">
        <f t="shared" si="481"/>
        <v/>
      </c>
      <c r="VJR2" s="499" t="str">
        <f t="shared" si="481"/>
        <v/>
      </c>
      <c r="VJS2" s="499" t="str">
        <f t="shared" si="481"/>
        <v/>
      </c>
      <c r="VJT2" s="499" t="str">
        <f t="shared" si="481"/>
        <v/>
      </c>
      <c r="VJU2" s="499" t="str">
        <f t="shared" si="481"/>
        <v/>
      </c>
      <c r="VJV2" s="499" t="str">
        <f t="shared" si="481"/>
        <v/>
      </c>
      <c r="VJW2" s="499" t="str">
        <f t="shared" si="481"/>
        <v/>
      </c>
      <c r="VJX2" s="499" t="str">
        <f t="shared" si="481"/>
        <v/>
      </c>
      <c r="VJY2" s="499" t="str">
        <f t="shared" si="481"/>
        <v/>
      </c>
      <c r="VJZ2" s="499" t="str">
        <f t="shared" si="481"/>
        <v/>
      </c>
      <c r="VKA2" s="499" t="str">
        <f t="shared" si="481"/>
        <v/>
      </c>
      <c r="VKB2" s="499" t="str">
        <f t="shared" si="481"/>
        <v/>
      </c>
      <c r="VKC2" s="499" t="str">
        <f t="shared" si="481"/>
        <v/>
      </c>
      <c r="VKD2" s="499" t="str">
        <f t="shared" si="481"/>
        <v/>
      </c>
      <c r="VKE2" s="499" t="str">
        <f t="shared" si="481"/>
        <v/>
      </c>
      <c r="VKF2" s="499" t="str">
        <f t="shared" si="481"/>
        <v/>
      </c>
      <c r="VKG2" s="499" t="str">
        <f t="shared" si="481"/>
        <v/>
      </c>
      <c r="VKH2" s="499" t="str">
        <f t="shared" si="481"/>
        <v/>
      </c>
      <c r="VKI2" s="499" t="str">
        <f t="shared" si="481"/>
        <v/>
      </c>
      <c r="VKJ2" s="499" t="str">
        <f t="shared" si="481"/>
        <v/>
      </c>
      <c r="VKK2" s="499" t="str">
        <f t="shared" si="481"/>
        <v/>
      </c>
      <c r="VKL2" s="499" t="str">
        <f t="shared" si="481"/>
        <v/>
      </c>
      <c r="VKM2" s="499" t="str">
        <f t="shared" si="481"/>
        <v/>
      </c>
      <c r="VKN2" s="499" t="str">
        <f t="shared" si="481"/>
        <v/>
      </c>
      <c r="VKO2" s="499" t="str">
        <f t="shared" si="481"/>
        <v/>
      </c>
      <c r="VKP2" s="499" t="str">
        <f t="shared" si="481"/>
        <v/>
      </c>
      <c r="VKQ2" s="499" t="str">
        <f t="shared" si="481"/>
        <v/>
      </c>
      <c r="VKR2" s="499" t="str">
        <f t="shared" si="481"/>
        <v/>
      </c>
      <c r="VKS2" s="499" t="str">
        <f t="shared" si="481"/>
        <v/>
      </c>
      <c r="VKT2" s="499" t="str">
        <f t="shared" si="481"/>
        <v/>
      </c>
      <c r="VKU2" s="499" t="str">
        <f t="shared" si="481"/>
        <v/>
      </c>
      <c r="VKV2" s="499" t="str">
        <f t="shared" si="481"/>
        <v/>
      </c>
      <c r="VKW2" s="499" t="str">
        <f t="shared" si="481"/>
        <v/>
      </c>
      <c r="VKX2" s="499" t="str">
        <f t="shared" si="481"/>
        <v/>
      </c>
      <c r="VKY2" s="499" t="str">
        <f t="shared" si="481"/>
        <v/>
      </c>
      <c r="VKZ2" s="499" t="str">
        <f t="shared" si="481"/>
        <v/>
      </c>
      <c r="VLA2" s="499" t="str">
        <f t="shared" si="481"/>
        <v/>
      </c>
      <c r="VLB2" s="499" t="str">
        <f t="shared" si="481"/>
        <v/>
      </c>
      <c r="VLC2" s="499" t="str">
        <f t="shared" si="481"/>
        <v/>
      </c>
      <c r="VLD2" s="499" t="str">
        <f t="shared" si="481"/>
        <v/>
      </c>
      <c r="VLE2" s="499" t="str">
        <f t="shared" si="481"/>
        <v/>
      </c>
      <c r="VLF2" s="499" t="str">
        <f t="shared" si="481"/>
        <v/>
      </c>
      <c r="VLG2" s="499" t="str">
        <f t="shared" si="481"/>
        <v/>
      </c>
      <c r="VLH2" s="499" t="str">
        <f t="shared" si="481"/>
        <v/>
      </c>
      <c r="VLI2" s="499" t="str">
        <f t="shared" si="481"/>
        <v/>
      </c>
      <c r="VLJ2" s="499" t="str">
        <f t="shared" si="481"/>
        <v/>
      </c>
      <c r="VLK2" s="499" t="str">
        <f t="shared" si="481"/>
        <v/>
      </c>
      <c r="VLL2" s="499" t="str">
        <f t="shared" si="481"/>
        <v/>
      </c>
      <c r="VLM2" s="499" t="str">
        <f t="shared" si="481"/>
        <v/>
      </c>
      <c r="VLN2" s="499" t="str">
        <f t="shared" si="481"/>
        <v/>
      </c>
      <c r="VLO2" s="499" t="str">
        <f t="shared" si="481"/>
        <v/>
      </c>
      <c r="VLP2" s="499" t="str">
        <f t="shared" si="481"/>
        <v/>
      </c>
      <c r="VLQ2" s="499" t="str">
        <f t="shared" si="481"/>
        <v/>
      </c>
      <c r="VLR2" s="499" t="str">
        <f t="shared" si="481"/>
        <v/>
      </c>
      <c r="VLS2" s="499" t="str">
        <f t="shared" ref="VLS2:VOD2" si="482">IFERROR(VLS12/VLS13,
"")</f>
        <v/>
      </c>
      <c r="VLT2" s="499" t="str">
        <f t="shared" si="482"/>
        <v/>
      </c>
      <c r="VLU2" s="499" t="str">
        <f t="shared" si="482"/>
        <v/>
      </c>
      <c r="VLV2" s="499" t="str">
        <f t="shared" si="482"/>
        <v/>
      </c>
      <c r="VLW2" s="499" t="str">
        <f t="shared" si="482"/>
        <v/>
      </c>
      <c r="VLX2" s="499" t="str">
        <f t="shared" si="482"/>
        <v/>
      </c>
      <c r="VLY2" s="499" t="str">
        <f t="shared" si="482"/>
        <v/>
      </c>
      <c r="VLZ2" s="499" t="str">
        <f t="shared" si="482"/>
        <v/>
      </c>
      <c r="VMA2" s="499" t="str">
        <f t="shared" si="482"/>
        <v/>
      </c>
      <c r="VMB2" s="499" t="str">
        <f t="shared" si="482"/>
        <v/>
      </c>
      <c r="VMC2" s="499" t="str">
        <f t="shared" si="482"/>
        <v/>
      </c>
      <c r="VMD2" s="499" t="str">
        <f t="shared" si="482"/>
        <v/>
      </c>
      <c r="VME2" s="499" t="str">
        <f t="shared" si="482"/>
        <v/>
      </c>
      <c r="VMF2" s="499" t="str">
        <f t="shared" si="482"/>
        <v/>
      </c>
      <c r="VMG2" s="499" t="str">
        <f t="shared" si="482"/>
        <v/>
      </c>
      <c r="VMH2" s="499" t="str">
        <f t="shared" si="482"/>
        <v/>
      </c>
      <c r="VMI2" s="499" t="str">
        <f t="shared" si="482"/>
        <v/>
      </c>
      <c r="VMJ2" s="499" t="str">
        <f t="shared" si="482"/>
        <v/>
      </c>
      <c r="VMK2" s="499" t="str">
        <f t="shared" si="482"/>
        <v/>
      </c>
      <c r="VML2" s="499" t="str">
        <f t="shared" si="482"/>
        <v/>
      </c>
      <c r="VMM2" s="499" t="str">
        <f t="shared" si="482"/>
        <v/>
      </c>
      <c r="VMN2" s="499" t="str">
        <f t="shared" si="482"/>
        <v/>
      </c>
      <c r="VMO2" s="499" t="str">
        <f t="shared" si="482"/>
        <v/>
      </c>
      <c r="VMP2" s="499" t="str">
        <f t="shared" si="482"/>
        <v/>
      </c>
      <c r="VMQ2" s="499" t="str">
        <f t="shared" si="482"/>
        <v/>
      </c>
      <c r="VMR2" s="499" t="str">
        <f t="shared" si="482"/>
        <v/>
      </c>
      <c r="VMS2" s="499" t="str">
        <f t="shared" si="482"/>
        <v/>
      </c>
      <c r="VMT2" s="499" t="str">
        <f t="shared" si="482"/>
        <v/>
      </c>
      <c r="VMU2" s="499" t="str">
        <f t="shared" si="482"/>
        <v/>
      </c>
      <c r="VMV2" s="499" t="str">
        <f t="shared" si="482"/>
        <v/>
      </c>
      <c r="VMW2" s="499" t="str">
        <f t="shared" si="482"/>
        <v/>
      </c>
      <c r="VMX2" s="499" t="str">
        <f t="shared" si="482"/>
        <v/>
      </c>
      <c r="VMY2" s="499" t="str">
        <f t="shared" si="482"/>
        <v/>
      </c>
      <c r="VMZ2" s="499" t="str">
        <f t="shared" si="482"/>
        <v/>
      </c>
      <c r="VNA2" s="499" t="str">
        <f t="shared" si="482"/>
        <v/>
      </c>
      <c r="VNB2" s="499" t="str">
        <f t="shared" si="482"/>
        <v/>
      </c>
      <c r="VNC2" s="499" t="str">
        <f t="shared" si="482"/>
        <v/>
      </c>
      <c r="VND2" s="499" t="str">
        <f t="shared" si="482"/>
        <v/>
      </c>
      <c r="VNE2" s="499" t="str">
        <f t="shared" si="482"/>
        <v/>
      </c>
      <c r="VNF2" s="499" t="str">
        <f t="shared" si="482"/>
        <v/>
      </c>
      <c r="VNG2" s="499" t="str">
        <f t="shared" si="482"/>
        <v/>
      </c>
      <c r="VNH2" s="499" t="str">
        <f t="shared" si="482"/>
        <v/>
      </c>
      <c r="VNI2" s="499" t="str">
        <f t="shared" si="482"/>
        <v/>
      </c>
      <c r="VNJ2" s="499" t="str">
        <f t="shared" si="482"/>
        <v/>
      </c>
      <c r="VNK2" s="499" t="str">
        <f t="shared" si="482"/>
        <v/>
      </c>
      <c r="VNL2" s="499" t="str">
        <f t="shared" si="482"/>
        <v/>
      </c>
      <c r="VNM2" s="499" t="str">
        <f t="shared" si="482"/>
        <v/>
      </c>
      <c r="VNN2" s="499" t="str">
        <f t="shared" si="482"/>
        <v/>
      </c>
      <c r="VNO2" s="499" t="str">
        <f t="shared" si="482"/>
        <v/>
      </c>
      <c r="VNP2" s="499" t="str">
        <f t="shared" si="482"/>
        <v/>
      </c>
      <c r="VNQ2" s="499" t="str">
        <f t="shared" si="482"/>
        <v/>
      </c>
      <c r="VNR2" s="499" t="str">
        <f t="shared" si="482"/>
        <v/>
      </c>
      <c r="VNS2" s="499" t="str">
        <f t="shared" si="482"/>
        <v/>
      </c>
      <c r="VNT2" s="499" t="str">
        <f t="shared" si="482"/>
        <v/>
      </c>
      <c r="VNU2" s="499" t="str">
        <f t="shared" si="482"/>
        <v/>
      </c>
      <c r="VNV2" s="499" t="str">
        <f t="shared" si="482"/>
        <v/>
      </c>
      <c r="VNW2" s="499" t="str">
        <f t="shared" si="482"/>
        <v/>
      </c>
      <c r="VNX2" s="499" t="str">
        <f t="shared" si="482"/>
        <v/>
      </c>
      <c r="VNY2" s="499" t="str">
        <f t="shared" si="482"/>
        <v/>
      </c>
      <c r="VNZ2" s="499" t="str">
        <f t="shared" si="482"/>
        <v/>
      </c>
      <c r="VOA2" s="499" t="str">
        <f t="shared" si="482"/>
        <v/>
      </c>
      <c r="VOB2" s="499" t="str">
        <f t="shared" si="482"/>
        <v/>
      </c>
      <c r="VOC2" s="499" t="str">
        <f t="shared" si="482"/>
        <v/>
      </c>
      <c r="VOD2" s="499" t="str">
        <f t="shared" si="482"/>
        <v/>
      </c>
      <c r="VOE2" s="499" t="str">
        <f t="shared" ref="VOE2:VQP2" si="483">IFERROR(VOE12/VOE13,
"")</f>
        <v/>
      </c>
      <c r="VOF2" s="499" t="str">
        <f t="shared" si="483"/>
        <v/>
      </c>
      <c r="VOG2" s="499" t="str">
        <f t="shared" si="483"/>
        <v/>
      </c>
      <c r="VOH2" s="499" t="str">
        <f t="shared" si="483"/>
        <v/>
      </c>
      <c r="VOI2" s="499" t="str">
        <f t="shared" si="483"/>
        <v/>
      </c>
      <c r="VOJ2" s="499" t="str">
        <f t="shared" si="483"/>
        <v/>
      </c>
      <c r="VOK2" s="499" t="str">
        <f t="shared" si="483"/>
        <v/>
      </c>
      <c r="VOL2" s="499" t="str">
        <f t="shared" si="483"/>
        <v/>
      </c>
      <c r="VOM2" s="499" t="str">
        <f t="shared" si="483"/>
        <v/>
      </c>
      <c r="VON2" s="499" t="str">
        <f t="shared" si="483"/>
        <v/>
      </c>
      <c r="VOO2" s="499" t="str">
        <f t="shared" si="483"/>
        <v/>
      </c>
      <c r="VOP2" s="499" t="str">
        <f t="shared" si="483"/>
        <v/>
      </c>
      <c r="VOQ2" s="499" t="str">
        <f t="shared" si="483"/>
        <v/>
      </c>
      <c r="VOR2" s="499" t="str">
        <f t="shared" si="483"/>
        <v/>
      </c>
      <c r="VOS2" s="499" t="str">
        <f t="shared" si="483"/>
        <v/>
      </c>
      <c r="VOT2" s="499" t="str">
        <f t="shared" si="483"/>
        <v/>
      </c>
      <c r="VOU2" s="499" t="str">
        <f t="shared" si="483"/>
        <v/>
      </c>
      <c r="VOV2" s="499" t="str">
        <f t="shared" si="483"/>
        <v/>
      </c>
      <c r="VOW2" s="499" t="str">
        <f t="shared" si="483"/>
        <v/>
      </c>
      <c r="VOX2" s="499" t="str">
        <f t="shared" si="483"/>
        <v/>
      </c>
      <c r="VOY2" s="499" t="str">
        <f t="shared" si="483"/>
        <v/>
      </c>
      <c r="VOZ2" s="499" t="str">
        <f t="shared" si="483"/>
        <v/>
      </c>
      <c r="VPA2" s="499" t="str">
        <f t="shared" si="483"/>
        <v/>
      </c>
      <c r="VPB2" s="499" t="str">
        <f t="shared" si="483"/>
        <v/>
      </c>
      <c r="VPC2" s="499" t="str">
        <f t="shared" si="483"/>
        <v/>
      </c>
      <c r="VPD2" s="499" t="str">
        <f t="shared" si="483"/>
        <v/>
      </c>
      <c r="VPE2" s="499" t="str">
        <f t="shared" si="483"/>
        <v/>
      </c>
      <c r="VPF2" s="499" t="str">
        <f t="shared" si="483"/>
        <v/>
      </c>
      <c r="VPG2" s="499" t="str">
        <f t="shared" si="483"/>
        <v/>
      </c>
      <c r="VPH2" s="499" t="str">
        <f t="shared" si="483"/>
        <v/>
      </c>
      <c r="VPI2" s="499" t="str">
        <f t="shared" si="483"/>
        <v/>
      </c>
      <c r="VPJ2" s="499" t="str">
        <f t="shared" si="483"/>
        <v/>
      </c>
      <c r="VPK2" s="499" t="str">
        <f t="shared" si="483"/>
        <v/>
      </c>
      <c r="VPL2" s="499" t="str">
        <f t="shared" si="483"/>
        <v/>
      </c>
      <c r="VPM2" s="499" t="str">
        <f t="shared" si="483"/>
        <v/>
      </c>
      <c r="VPN2" s="499" t="str">
        <f t="shared" si="483"/>
        <v/>
      </c>
      <c r="VPO2" s="499" t="str">
        <f t="shared" si="483"/>
        <v/>
      </c>
      <c r="VPP2" s="499" t="str">
        <f t="shared" si="483"/>
        <v/>
      </c>
      <c r="VPQ2" s="499" t="str">
        <f t="shared" si="483"/>
        <v/>
      </c>
      <c r="VPR2" s="499" t="str">
        <f t="shared" si="483"/>
        <v/>
      </c>
      <c r="VPS2" s="499" t="str">
        <f t="shared" si="483"/>
        <v/>
      </c>
      <c r="VPT2" s="499" t="str">
        <f t="shared" si="483"/>
        <v/>
      </c>
      <c r="VPU2" s="499" t="str">
        <f t="shared" si="483"/>
        <v/>
      </c>
      <c r="VPV2" s="499" t="str">
        <f t="shared" si="483"/>
        <v/>
      </c>
      <c r="VPW2" s="499" t="str">
        <f t="shared" si="483"/>
        <v/>
      </c>
      <c r="VPX2" s="499" t="str">
        <f t="shared" si="483"/>
        <v/>
      </c>
      <c r="VPY2" s="499" t="str">
        <f t="shared" si="483"/>
        <v/>
      </c>
      <c r="VPZ2" s="499" t="str">
        <f t="shared" si="483"/>
        <v/>
      </c>
      <c r="VQA2" s="499" t="str">
        <f t="shared" si="483"/>
        <v/>
      </c>
      <c r="VQB2" s="499" t="str">
        <f t="shared" si="483"/>
        <v/>
      </c>
      <c r="VQC2" s="499" t="str">
        <f t="shared" si="483"/>
        <v/>
      </c>
      <c r="VQD2" s="499" t="str">
        <f t="shared" si="483"/>
        <v/>
      </c>
      <c r="VQE2" s="499" t="str">
        <f t="shared" si="483"/>
        <v/>
      </c>
      <c r="VQF2" s="499" t="str">
        <f t="shared" si="483"/>
        <v/>
      </c>
      <c r="VQG2" s="499" t="str">
        <f t="shared" si="483"/>
        <v/>
      </c>
      <c r="VQH2" s="499" t="str">
        <f t="shared" si="483"/>
        <v/>
      </c>
      <c r="VQI2" s="499" t="str">
        <f t="shared" si="483"/>
        <v/>
      </c>
      <c r="VQJ2" s="499" t="str">
        <f t="shared" si="483"/>
        <v/>
      </c>
      <c r="VQK2" s="499" t="str">
        <f t="shared" si="483"/>
        <v/>
      </c>
      <c r="VQL2" s="499" t="str">
        <f t="shared" si="483"/>
        <v/>
      </c>
      <c r="VQM2" s="499" t="str">
        <f t="shared" si="483"/>
        <v/>
      </c>
      <c r="VQN2" s="499" t="str">
        <f t="shared" si="483"/>
        <v/>
      </c>
      <c r="VQO2" s="499" t="str">
        <f t="shared" si="483"/>
        <v/>
      </c>
      <c r="VQP2" s="499" t="str">
        <f t="shared" si="483"/>
        <v/>
      </c>
      <c r="VQQ2" s="499" t="str">
        <f t="shared" ref="VQQ2:VTB2" si="484">IFERROR(VQQ12/VQQ13,
"")</f>
        <v/>
      </c>
      <c r="VQR2" s="499" t="str">
        <f t="shared" si="484"/>
        <v/>
      </c>
      <c r="VQS2" s="499" t="str">
        <f t="shared" si="484"/>
        <v/>
      </c>
      <c r="VQT2" s="499" t="str">
        <f t="shared" si="484"/>
        <v/>
      </c>
      <c r="VQU2" s="499" t="str">
        <f t="shared" si="484"/>
        <v/>
      </c>
      <c r="VQV2" s="499" t="str">
        <f t="shared" si="484"/>
        <v/>
      </c>
      <c r="VQW2" s="499" t="str">
        <f t="shared" si="484"/>
        <v/>
      </c>
      <c r="VQX2" s="499" t="str">
        <f t="shared" si="484"/>
        <v/>
      </c>
      <c r="VQY2" s="499" t="str">
        <f t="shared" si="484"/>
        <v/>
      </c>
      <c r="VQZ2" s="499" t="str">
        <f t="shared" si="484"/>
        <v/>
      </c>
      <c r="VRA2" s="499" t="str">
        <f t="shared" si="484"/>
        <v/>
      </c>
      <c r="VRB2" s="499" t="str">
        <f t="shared" si="484"/>
        <v/>
      </c>
      <c r="VRC2" s="499" t="str">
        <f t="shared" si="484"/>
        <v/>
      </c>
      <c r="VRD2" s="499" t="str">
        <f t="shared" si="484"/>
        <v/>
      </c>
      <c r="VRE2" s="499" t="str">
        <f t="shared" si="484"/>
        <v/>
      </c>
      <c r="VRF2" s="499" t="str">
        <f t="shared" si="484"/>
        <v/>
      </c>
      <c r="VRG2" s="499" t="str">
        <f t="shared" si="484"/>
        <v/>
      </c>
      <c r="VRH2" s="499" t="str">
        <f t="shared" si="484"/>
        <v/>
      </c>
      <c r="VRI2" s="499" t="str">
        <f t="shared" si="484"/>
        <v/>
      </c>
      <c r="VRJ2" s="499" t="str">
        <f t="shared" si="484"/>
        <v/>
      </c>
      <c r="VRK2" s="499" t="str">
        <f t="shared" si="484"/>
        <v/>
      </c>
      <c r="VRL2" s="499" t="str">
        <f t="shared" si="484"/>
        <v/>
      </c>
      <c r="VRM2" s="499" t="str">
        <f t="shared" si="484"/>
        <v/>
      </c>
      <c r="VRN2" s="499" t="str">
        <f t="shared" si="484"/>
        <v/>
      </c>
      <c r="VRO2" s="499" t="str">
        <f t="shared" si="484"/>
        <v/>
      </c>
      <c r="VRP2" s="499" t="str">
        <f t="shared" si="484"/>
        <v/>
      </c>
      <c r="VRQ2" s="499" t="str">
        <f t="shared" si="484"/>
        <v/>
      </c>
      <c r="VRR2" s="499" t="str">
        <f t="shared" si="484"/>
        <v/>
      </c>
      <c r="VRS2" s="499" t="str">
        <f t="shared" si="484"/>
        <v/>
      </c>
      <c r="VRT2" s="499" t="str">
        <f t="shared" si="484"/>
        <v/>
      </c>
      <c r="VRU2" s="499" t="str">
        <f t="shared" si="484"/>
        <v/>
      </c>
      <c r="VRV2" s="499" t="str">
        <f t="shared" si="484"/>
        <v/>
      </c>
      <c r="VRW2" s="499" t="str">
        <f t="shared" si="484"/>
        <v/>
      </c>
      <c r="VRX2" s="499" t="str">
        <f t="shared" si="484"/>
        <v/>
      </c>
      <c r="VRY2" s="499" t="str">
        <f t="shared" si="484"/>
        <v/>
      </c>
      <c r="VRZ2" s="499" t="str">
        <f t="shared" si="484"/>
        <v/>
      </c>
      <c r="VSA2" s="499" t="str">
        <f t="shared" si="484"/>
        <v/>
      </c>
      <c r="VSB2" s="499" t="str">
        <f t="shared" si="484"/>
        <v/>
      </c>
      <c r="VSC2" s="499" t="str">
        <f t="shared" si="484"/>
        <v/>
      </c>
      <c r="VSD2" s="499" t="str">
        <f t="shared" si="484"/>
        <v/>
      </c>
      <c r="VSE2" s="499" t="str">
        <f t="shared" si="484"/>
        <v/>
      </c>
      <c r="VSF2" s="499" t="str">
        <f t="shared" si="484"/>
        <v/>
      </c>
      <c r="VSG2" s="499" t="str">
        <f t="shared" si="484"/>
        <v/>
      </c>
      <c r="VSH2" s="499" t="str">
        <f t="shared" si="484"/>
        <v/>
      </c>
      <c r="VSI2" s="499" t="str">
        <f t="shared" si="484"/>
        <v/>
      </c>
      <c r="VSJ2" s="499" t="str">
        <f t="shared" si="484"/>
        <v/>
      </c>
      <c r="VSK2" s="499" t="str">
        <f t="shared" si="484"/>
        <v/>
      </c>
      <c r="VSL2" s="499" t="str">
        <f t="shared" si="484"/>
        <v/>
      </c>
      <c r="VSM2" s="499" t="str">
        <f t="shared" si="484"/>
        <v/>
      </c>
      <c r="VSN2" s="499" t="str">
        <f t="shared" si="484"/>
        <v/>
      </c>
      <c r="VSO2" s="499" t="str">
        <f t="shared" si="484"/>
        <v/>
      </c>
      <c r="VSP2" s="499" t="str">
        <f t="shared" si="484"/>
        <v/>
      </c>
      <c r="VSQ2" s="499" t="str">
        <f t="shared" si="484"/>
        <v/>
      </c>
      <c r="VSR2" s="499" t="str">
        <f t="shared" si="484"/>
        <v/>
      </c>
      <c r="VSS2" s="499" t="str">
        <f t="shared" si="484"/>
        <v/>
      </c>
      <c r="VST2" s="499" t="str">
        <f t="shared" si="484"/>
        <v/>
      </c>
      <c r="VSU2" s="499" t="str">
        <f t="shared" si="484"/>
        <v/>
      </c>
      <c r="VSV2" s="499" t="str">
        <f t="shared" si="484"/>
        <v/>
      </c>
      <c r="VSW2" s="499" t="str">
        <f t="shared" si="484"/>
        <v/>
      </c>
      <c r="VSX2" s="499" t="str">
        <f t="shared" si="484"/>
        <v/>
      </c>
      <c r="VSY2" s="499" t="str">
        <f t="shared" si="484"/>
        <v/>
      </c>
      <c r="VSZ2" s="499" t="str">
        <f t="shared" si="484"/>
        <v/>
      </c>
      <c r="VTA2" s="499" t="str">
        <f t="shared" si="484"/>
        <v/>
      </c>
      <c r="VTB2" s="499" t="str">
        <f t="shared" si="484"/>
        <v/>
      </c>
      <c r="VTC2" s="499" t="str">
        <f t="shared" ref="VTC2:VVN2" si="485">IFERROR(VTC12/VTC13,
"")</f>
        <v/>
      </c>
      <c r="VTD2" s="499" t="str">
        <f t="shared" si="485"/>
        <v/>
      </c>
      <c r="VTE2" s="499" t="str">
        <f t="shared" si="485"/>
        <v/>
      </c>
      <c r="VTF2" s="499" t="str">
        <f t="shared" si="485"/>
        <v/>
      </c>
      <c r="VTG2" s="499" t="str">
        <f t="shared" si="485"/>
        <v/>
      </c>
      <c r="VTH2" s="499" t="str">
        <f t="shared" si="485"/>
        <v/>
      </c>
      <c r="VTI2" s="499" t="str">
        <f t="shared" si="485"/>
        <v/>
      </c>
      <c r="VTJ2" s="499" t="str">
        <f t="shared" si="485"/>
        <v/>
      </c>
      <c r="VTK2" s="499" t="str">
        <f t="shared" si="485"/>
        <v/>
      </c>
      <c r="VTL2" s="499" t="str">
        <f t="shared" si="485"/>
        <v/>
      </c>
      <c r="VTM2" s="499" t="str">
        <f t="shared" si="485"/>
        <v/>
      </c>
      <c r="VTN2" s="499" t="str">
        <f t="shared" si="485"/>
        <v/>
      </c>
      <c r="VTO2" s="499" t="str">
        <f t="shared" si="485"/>
        <v/>
      </c>
      <c r="VTP2" s="499" t="str">
        <f t="shared" si="485"/>
        <v/>
      </c>
      <c r="VTQ2" s="499" t="str">
        <f t="shared" si="485"/>
        <v/>
      </c>
      <c r="VTR2" s="499" t="str">
        <f t="shared" si="485"/>
        <v/>
      </c>
      <c r="VTS2" s="499" t="str">
        <f t="shared" si="485"/>
        <v/>
      </c>
      <c r="VTT2" s="499" t="str">
        <f t="shared" si="485"/>
        <v/>
      </c>
      <c r="VTU2" s="499" t="str">
        <f t="shared" si="485"/>
        <v/>
      </c>
      <c r="VTV2" s="499" t="str">
        <f t="shared" si="485"/>
        <v/>
      </c>
      <c r="VTW2" s="499" t="str">
        <f t="shared" si="485"/>
        <v/>
      </c>
      <c r="VTX2" s="499" t="str">
        <f t="shared" si="485"/>
        <v/>
      </c>
      <c r="VTY2" s="499" t="str">
        <f t="shared" si="485"/>
        <v/>
      </c>
      <c r="VTZ2" s="499" t="str">
        <f t="shared" si="485"/>
        <v/>
      </c>
      <c r="VUA2" s="499" t="str">
        <f t="shared" si="485"/>
        <v/>
      </c>
      <c r="VUB2" s="499" t="str">
        <f t="shared" si="485"/>
        <v/>
      </c>
      <c r="VUC2" s="499" t="str">
        <f t="shared" si="485"/>
        <v/>
      </c>
      <c r="VUD2" s="499" t="str">
        <f t="shared" si="485"/>
        <v/>
      </c>
      <c r="VUE2" s="499" t="str">
        <f t="shared" si="485"/>
        <v/>
      </c>
      <c r="VUF2" s="499" t="str">
        <f t="shared" si="485"/>
        <v/>
      </c>
      <c r="VUG2" s="499" t="str">
        <f t="shared" si="485"/>
        <v/>
      </c>
      <c r="VUH2" s="499" t="str">
        <f t="shared" si="485"/>
        <v/>
      </c>
      <c r="VUI2" s="499" t="str">
        <f t="shared" si="485"/>
        <v/>
      </c>
      <c r="VUJ2" s="499" t="str">
        <f t="shared" si="485"/>
        <v/>
      </c>
      <c r="VUK2" s="499" t="str">
        <f t="shared" si="485"/>
        <v/>
      </c>
      <c r="VUL2" s="499" t="str">
        <f t="shared" si="485"/>
        <v/>
      </c>
      <c r="VUM2" s="499" t="str">
        <f t="shared" si="485"/>
        <v/>
      </c>
      <c r="VUN2" s="499" t="str">
        <f t="shared" si="485"/>
        <v/>
      </c>
      <c r="VUO2" s="499" t="str">
        <f t="shared" si="485"/>
        <v/>
      </c>
      <c r="VUP2" s="499" t="str">
        <f t="shared" si="485"/>
        <v/>
      </c>
      <c r="VUQ2" s="499" t="str">
        <f t="shared" si="485"/>
        <v/>
      </c>
      <c r="VUR2" s="499" t="str">
        <f t="shared" si="485"/>
        <v/>
      </c>
      <c r="VUS2" s="499" t="str">
        <f t="shared" si="485"/>
        <v/>
      </c>
      <c r="VUT2" s="499" t="str">
        <f t="shared" si="485"/>
        <v/>
      </c>
      <c r="VUU2" s="499" t="str">
        <f t="shared" si="485"/>
        <v/>
      </c>
      <c r="VUV2" s="499" t="str">
        <f t="shared" si="485"/>
        <v/>
      </c>
      <c r="VUW2" s="499" t="str">
        <f t="shared" si="485"/>
        <v/>
      </c>
      <c r="VUX2" s="499" t="str">
        <f t="shared" si="485"/>
        <v/>
      </c>
      <c r="VUY2" s="499" t="str">
        <f t="shared" si="485"/>
        <v/>
      </c>
      <c r="VUZ2" s="499" t="str">
        <f t="shared" si="485"/>
        <v/>
      </c>
      <c r="VVA2" s="499" t="str">
        <f t="shared" si="485"/>
        <v/>
      </c>
      <c r="VVB2" s="499" t="str">
        <f t="shared" si="485"/>
        <v/>
      </c>
      <c r="VVC2" s="499" t="str">
        <f t="shared" si="485"/>
        <v/>
      </c>
      <c r="VVD2" s="499" t="str">
        <f t="shared" si="485"/>
        <v/>
      </c>
      <c r="VVE2" s="499" t="str">
        <f t="shared" si="485"/>
        <v/>
      </c>
      <c r="VVF2" s="499" t="str">
        <f t="shared" si="485"/>
        <v/>
      </c>
      <c r="VVG2" s="499" t="str">
        <f t="shared" si="485"/>
        <v/>
      </c>
      <c r="VVH2" s="499" t="str">
        <f t="shared" si="485"/>
        <v/>
      </c>
      <c r="VVI2" s="499" t="str">
        <f t="shared" si="485"/>
        <v/>
      </c>
      <c r="VVJ2" s="499" t="str">
        <f t="shared" si="485"/>
        <v/>
      </c>
      <c r="VVK2" s="499" t="str">
        <f t="shared" si="485"/>
        <v/>
      </c>
      <c r="VVL2" s="499" t="str">
        <f t="shared" si="485"/>
        <v/>
      </c>
      <c r="VVM2" s="499" t="str">
        <f t="shared" si="485"/>
        <v/>
      </c>
      <c r="VVN2" s="499" t="str">
        <f t="shared" si="485"/>
        <v/>
      </c>
      <c r="VVO2" s="499" t="str">
        <f t="shared" ref="VVO2:VXZ2" si="486">IFERROR(VVO12/VVO13,
"")</f>
        <v/>
      </c>
      <c r="VVP2" s="499" t="str">
        <f t="shared" si="486"/>
        <v/>
      </c>
      <c r="VVQ2" s="499" t="str">
        <f t="shared" si="486"/>
        <v/>
      </c>
      <c r="VVR2" s="499" t="str">
        <f t="shared" si="486"/>
        <v/>
      </c>
      <c r="VVS2" s="499" t="str">
        <f t="shared" si="486"/>
        <v/>
      </c>
      <c r="VVT2" s="499" t="str">
        <f t="shared" si="486"/>
        <v/>
      </c>
      <c r="VVU2" s="499" t="str">
        <f t="shared" si="486"/>
        <v/>
      </c>
      <c r="VVV2" s="499" t="str">
        <f t="shared" si="486"/>
        <v/>
      </c>
      <c r="VVW2" s="499" t="str">
        <f t="shared" si="486"/>
        <v/>
      </c>
      <c r="VVX2" s="499" t="str">
        <f t="shared" si="486"/>
        <v/>
      </c>
      <c r="VVY2" s="499" t="str">
        <f t="shared" si="486"/>
        <v/>
      </c>
      <c r="VVZ2" s="499" t="str">
        <f t="shared" si="486"/>
        <v/>
      </c>
      <c r="VWA2" s="499" t="str">
        <f t="shared" si="486"/>
        <v/>
      </c>
      <c r="VWB2" s="499" t="str">
        <f t="shared" si="486"/>
        <v/>
      </c>
      <c r="VWC2" s="499" t="str">
        <f t="shared" si="486"/>
        <v/>
      </c>
      <c r="VWD2" s="499" t="str">
        <f t="shared" si="486"/>
        <v/>
      </c>
      <c r="VWE2" s="499" t="str">
        <f t="shared" si="486"/>
        <v/>
      </c>
      <c r="VWF2" s="499" t="str">
        <f t="shared" si="486"/>
        <v/>
      </c>
      <c r="VWG2" s="499" t="str">
        <f t="shared" si="486"/>
        <v/>
      </c>
      <c r="VWH2" s="499" t="str">
        <f t="shared" si="486"/>
        <v/>
      </c>
      <c r="VWI2" s="499" t="str">
        <f t="shared" si="486"/>
        <v/>
      </c>
      <c r="VWJ2" s="499" t="str">
        <f t="shared" si="486"/>
        <v/>
      </c>
      <c r="VWK2" s="499" t="str">
        <f t="shared" si="486"/>
        <v/>
      </c>
      <c r="VWL2" s="499" t="str">
        <f t="shared" si="486"/>
        <v/>
      </c>
      <c r="VWM2" s="499" t="str">
        <f t="shared" si="486"/>
        <v/>
      </c>
      <c r="VWN2" s="499" t="str">
        <f t="shared" si="486"/>
        <v/>
      </c>
      <c r="VWO2" s="499" t="str">
        <f t="shared" si="486"/>
        <v/>
      </c>
      <c r="VWP2" s="499" t="str">
        <f t="shared" si="486"/>
        <v/>
      </c>
      <c r="VWQ2" s="499" t="str">
        <f t="shared" si="486"/>
        <v/>
      </c>
      <c r="VWR2" s="499" t="str">
        <f t="shared" si="486"/>
        <v/>
      </c>
      <c r="VWS2" s="499" t="str">
        <f t="shared" si="486"/>
        <v/>
      </c>
      <c r="VWT2" s="499" t="str">
        <f t="shared" si="486"/>
        <v/>
      </c>
      <c r="VWU2" s="499" t="str">
        <f t="shared" si="486"/>
        <v/>
      </c>
      <c r="VWV2" s="499" t="str">
        <f t="shared" si="486"/>
        <v/>
      </c>
      <c r="VWW2" s="499" t="str">
        <f t="shared" si="486"/>
        <v/>
      </c>
      <c r="VWX2" s="499" t="str">
        <f t="shared" si="486"/>
        <v/>
      </c>
      <c r="VWY2" s="499" t="str">
        <f t="shared" si="486"/>
        <v/>
      </c>
      <c r="VWZ2" s="499" t="str">
        <f t="shared" si="486"/>
        <v/>
      </c>
      <c r="VXA2" s="499" t="str">
        <f t="shared" si="486"/>
        <v/>
      </c>
      <c r="VXB2" s="499" t="str">
        <f t="shared" si="486"/>
        <v/>
      </c>
      <c r="VXC2" s="499" t="str">
        <f t="shared" si="486"/>
        <v/>
      </c>
      <c r="VXD2" s="499" t="str">
        <f t="shared" si="486"/>
        <v/>
      </c>
      <c r="VXE2" s="499" t="str">
        <f t="shared" si="486"/>
        <v/>
      </c>
      <c r="VXF2" s="499" t="str">
        <f t="shared" si="486"/>
        <v/>
      </c>
      <c r="VXG2" s="499" t="str">
        <f t="shared" si="486"/>
        <v/>
      </c>
      <c r="VXH2" s="499" t="str">
        <f t="shared" si="486"/>
        <v/>
      </c>
      <c r="VXI2" s="499" t="str">
        <f t="shared" si="486"/>
        <v/>
      </c>
      <c r="VXJ2" s="499" t="str">
        <f t="shared" si="486"/>
        <v/>
      </c>
      <c r="VXK2" s="499" t="str">
        <f t="shared" si="486"/>
        <v/>
      </c>
      <c r="VXL2" s="499" t="str">
        <f t="shared" si="486"/>
        <v/>
      </c>
      <c r="VXM2" s="499" t="str">
        <f t="shared" si="486"/>
        <v/>
      </c>
      <c r="VXN2" s="499" t="str">
        <f t="shared" si="486"/>
        <v/>
      </c>
      <c r="VXO2" s="499" t="str">
        <f t="shared" si="486"/>
        <v/>
      </c>
      <c r="VXP2" s="499" t="str">
        <f t="shared" si="486"/>
        <v/>
      </c>
      <c r="VXQ2" s="499" t="str">
        <f t="shared" si="486"/>
        <v/>
      </c>
      <c r="VXR2" s="499" t="str">
        <f t="shared" si="486"/>
        <v/>
      </c>
      <c r="VXS2" s="499" t="str">
        <f t="shared" si="486"/>
        <v/>
      </c>
      <c r="VXT2" s="499" t="str">
        <f t="shared" si="486"/>
        <v/>
      </c>
      <c r="VXU2" s="499" t="str">
        <f t="shared" si="486"/>
        <v/>
      </c>
      <c r="VXV2" s="499" t="str">
        <f t="shared" si="486"/>
        <v/>
      </c>
      <c r="VXW2" s="499" t="str">
        <f t="shared" si="486"/>
        <v/>
      </c>
      <c r="VXX2" s="499" t="str">
        <f t="shared" si="486"/>
        <v/>
      </c>
      <c r="VXY2" s="499" t="str">
        <f t="shared" si="486"/>
        <v/>
      </c>
      <c r="VXZ2" s="499" t="str">
        <f t="shared" si="486"/>
        <v/>
      </c>
      <c r="VYA2" s="499" t="str">
        <f t="shared" ref="VYA2:WAI2" si="487">IFERROR(VYA12/VYA13,
"")</f>
        <v/>
      </c>
      <c r="VYB2" s="499" t="str">
        <f t="shared" si="487"/>
        <v/>
      </c>
      <c r="VYC2" s="499" t="str">
        <f t="shared" si="487"/>
        <v/>
      </c>
      <c r="VYD2" s="499" t="str">
        <f t="shared" si="487"/>
        <v/>
      </c>
      <c r="VYE2" s="499" t="str">
        <f t="shared" si="487"/>
        <v/>
      </c>
      <c r="VYF2" s="499" t="str">
        <f t="shared" si="487"/>
        <v/>
      </c>
      <c r="VYG2" s="499" t="str">
        <f t="shared" si="487"/>
        <v/>
      </c>
      <c r="VYH2" s="499" t="str">
        <f t="shared" si="487"/>
        <v/>
      </c>
      <c r="VYI2" s="499" t="str">
        <f t="shared" si="487"/>
        <v/>
      </c>
      <c r="VYJ2" s="499" t="str">
        <f t="shared" si="487"/>
        <v/>
      </c>
      <c r="VYK2" s="499" t="str">
        <f t="shared" si="487"/>
        <v/>
      </c>
      <c r="VYL2" s="499" t="str">
        <f t="shared" si="487"/>
        <v/>
      </c>
      <c r="VYM2" s="499" t="str">
        <f t="shared" si="487"/>
        <v/>
      </c>
      <c r="VYN2" s="499" t="str">
        <f t="shared" si="487"/>
        <v/>
      </c>
      <c r="VYO2" s="499" t="str">
        <f t="shared" si="487"/>
        <v/>
      </c>
      <c r="VYP2" s="499" t="str">
        <f t="shared" si="487"/>
        <v/>
      </c>
      <c r="VYQ2" s="499" t="str">
        <f t="shared" si="487"/>
        <v/>
      </c>
      <c r="VYR2" s="499" t="str">
        <f t="shared" si="487"/>
        <v/>
      </c>
      <c r="VYS2" s="499" t="str">
        <f t="shared" si="487"/>
        <v/>
      </c>
      <c r="VYT2" s="499" t="str">
        <f t="shared" si="487"/>
        <v/>
      </c>
      <c r="VYU2" s="499" t="str">
        <f t="shared" si="487"/>
        <v/>
      </c>
      <c r="VYV2" s="499" t="str">
        <f t="shared" si="487"/>
        <v/>
      </c>
      <c r="VYW2" s="499" t="str">
        <f t="shared" si="487"/>
        <v/>
      </c>
      <c r="VYX2" s="499" t="str">
        <f t="shared" si="487"/>
        <v/>
      </c>
      <c r="VYY2" s="499" t="str">
        <f t="shared" si="487"/>
        <v/>
      </c>
      <c r="VYZ2" s="499" t="str">
        <f t="shared" si="487"/>
        <v/>
      </c>
      <c r="VZA2" s="499" t="str">
        <f t="shared" si="487"/>
        <v/>
      </c>
      <c r="VZB2" s="499" t="str">
        <f t="shared" si="487"/>
        <v/>
      </c>
      <c r="VZC2" s="499" t="str">
        <f t="shared" si="487"/>
        <v/>
      </c>
      <c r="VZD2" s="499" t="str">
        <f t="shared" si="487"/>
        <v/>
      </c>
      <c r="VZE2" s="499" t="str">
        <f t="shared" si="487"/>
        <v/>
      </c>
      <c r="VZF2" s="499" t="str">
        <f t="shared" si="487"/>
        <v/>
      </c>
      <c r="VZG2" s="499" t="str">
        <f t="shared" si="487"/>
        <v/>
      </c>
      <c r="VZH2" s="499" t="str">
        <f t="shared" si="487"/>
        <v/>
      </c>
      <c r="VZI2" s="499" t="str">
        <f t="shared" si="487"/>
        <v/>
      </c>
      <c r="VZJ2" s="499" t="str">
        <f t="shared" si="487"/>
        <v/>
      </c>
      <c r="VZK2" s="499" t="str">
        <f t="shared" si="487"/>
        <v/>
      </c>
      <c r="VZL2" s="499" t="str">
        <f t="shared" si="487"/>
        <v/>
      </c>
      <c r="VZM2" s="499" t="str">
        <f t="shared" si="487"/>
        <v/>
      </c>
      <c r="VZN2" s="499" t="str">
        <f t="shared" si="487"/>
        <v/>
      </c>
      <c r="VZO2" s="499" t="str">
        <f t="shared" si="487"/>
        <v/>
      </c>
      <c r="VZP2" s="499" t="str">
        <f t="shared" si="487"/>
        <v/>
      </c>
      <c r="VZQ2" s="499" t="str">
        <f t="shared" si="487"/>
        <v/>
      </c>
      <c r="VZR2" s="499" t="str">
        <f t="shared" si="487"/>
        <v/>
      </c>
      <c r="VZS2" s="499" t="str">
        <f t="shared" si="487"/>
        <v/>
      </c>
      <c r="VZT2" s="499" t="str">
        <f t="shared" si="487"/>
        <v/>
      </c>
      <c r="VZU2" s="499" t="str">
        <f t="shared" si="487"/>
        <v/>
      </c>
      <c r="VZV2" s="499" t="str">
        <f t="shared" si="487"/>
        <v/>
      </c>
      <c r="VZW2" s="499" t="str">
        <f t="shared" si="487"/>
        <v/>
      </c>
      <c r="VZX2" s="499" t="str">
        <f t="shared" si="487"/>
        <v/>
      </c>
      <c r="VZY2" s="499" t="str">
        <f t="shared" si="487"/>
        <v/>
      </c>
      <c r="VZZ2" s="499" t="str">
        <f t="shared" si="487"/>
        <v/>
      </c>
      <c r="WAA2" s="499" t="str">
        <f t="shared" si="487"/>
        <v/>
      </c>
      <c r="WAB2" s="499" t="str">
        <f t="shared" si="487"/>
        <v/>
      </c>
      <c r="WAC2" s="499" t="str">
        <f t="shared" si="487"/>
        <v/>
      </c>
      <c r="WAD2" s="499" t="str">
        <f t="shared" si="487"/>
        <v/>
      </c>
      <c r="WAE2" s="499" t="str">
        <f t="shared" si="487"/>
        <v/>
      </c>
      <c r="WAF2" s="499" t="str">
        <f t="shared" si="487"/>
        <v/>
      </c>
      <c r="WAG2" s="499" t="str">
        <f t="shared" si="487"/>
        <v/>
      </c>
      <c r="WAH2" s="499" t="str">
        <f t="shared" si="487"/>
        <v/>
      </c>
      <c r="WAI2" s="499" t="str">
        <f t="shared" si="487"/>
        <v/>
      </c>
    </row>
    <row r="3" spans="1:15583" s="515" customFormat="1" ht="9" customHeight="1" x14ac:dyDescent="0.15">
      <c r="A3" s="514" t="s">
        <v>367</v>
      </c>
      <c r="B3" s="512">
        <f>+Calculo!H20</f>
        <v>1.4303219147350412</v>
      </c>
      <c r="G3" s="516"/>
      <c r="H3" s="515">
        <v>1.6669572071065077</v>
      </c>
      <c r="I3" s="515">
        <v>1.779985885565601</v>
      </c>
      <c r="J3" s="515">
        <v>1.9338152035272176</v>
      </c>
      <c r="K3" s="515">
        <v>1.7447551236287602</v>
      </c>
      <c r="L3" s="515">
        <v>1.8996489634406069</v>
      </c>
      <c r="M3" s="515">
        <v>2.0694487953076464</v>
      </c>
      <c r="N3" s="515">
        <v>2.0615398966136396</v>
      </c>
      <c r="O3" s="515">
        <v>1.8609589418086012</v>
      </c>
      <c r="P3" s="515">
        <v>2.0237854719714501</v>
      </c>
      <c r="Q3" s="515">
        <v>2.2020751536778027</v>
      </c>
      <c r="R3" s="515">
        <v>2.191521229221467</v>
      </c>
      <c r="S3" s="515">
        <v>1.8182148944128294</v>
      </c>
      <c r="T3" s="515">
        <v>1.9815754441895257</v>
      </c>
      <c r="U3" s="515">
        <v>2.1502927268126184</v>
      </c>
      <c r="V3" s="515">
        <v>2.3369245639406402</v>
      </c>
      <c r="W3" s="515">
        <v>2.3285632201302389</v>
      </c>
      <c r="X3" s="515">
        <v>1.9353795690494913</v>
      </c>
      <c r="Y3" s="515">
        <v>2.1066876119719185</v>
      </c>
      <c r="Z3" s="515">
        <v>2.2938974213541798</v>
      </c>
      <c r="AA3" s="515">
        <v>2.2836250402562999</v>
      </c>
      <c r="AB3" s="515">
        <v>2.4790341825339204</v>
      </c>
      <c r="AC3" s="515">
        <v>2.4703883317507649</v>
      </c>
      <c r="AD3" s="515">
        <v>2.0569791626328664</v>
      </c>
      <c r="AE3" s="515">
        <v>2.2343676140539386</v>
      </c>
      <c r="AF3" s="515">
        <v>2.429910672738202</v>
      </c>
      <c r="AG3" s="515">
        <v>2.4216797279569797</v>
      </c>
      <c r="AH3" s="515">
        <v>2.6260099030393445</v>
      </c>
      <c r="AI3" s="515">
        <v>2.6147773109084165</v>
      </c>
      <c r="AJ3" s="515">
        <v>2.18309665636334</v>
      </c>
      <c r="AK3" s="515">
        <v>2.3764886771909262</v>
      </c>
      <c r="AL3" s="515">
        <v>2.3687200562404307</v>
      </c>
      <c r="AM3" s="515">
        <v>2.5730315139546267</v>
      </c>
      <c r="AN3" s="515">
        <v>2.5624123899837015</v>
      </c>
      <c r="AO3" s="515">
        <v>2.7755159034531638</v>
      </c>
      <c r="AP3" s="515">
        <v>2.7664176075536133</v>
      </c>
      <c r="AQ3" s="515">
        <v>2.3119790723827442</v>
      </c>
      <c r="AR3" s="515">
        <v>2.5158228175240112</v>
      </c>
      <c r="AS3" s="515">
        <v>2.5078171074295534</v>
      </c>
      <c r="AT3" s="515">
        <v>2.7210406918288239</v>
      </c>
      <c r="AU3" s="515">
        <v>2.7101607697995407</v>
      </c>
      <c r="AV3" s="515">
        <v>2.9324727713840315</v>
      </c>
      <c r="AW3" s="515">
        <v>2.9230899685117255</v>
      </c>
    </row>
    <row r="4" spans="1:15583" s="1" customFormat="1" ht="9" customHeight="1" x14ac:dyDescent="0.15">
      <c r="A4" s="517" t="s">
        <v>368</v>
      </c>
      <c r="B4" s="513">
        <f>+Calculo!H21</f>
        <v>2.9007164693684722</v>
      </c>
      <c r="G4" s="518"/>
      <c r="H4" s="1">
        <v>1.7024822564259046</v>
      </c>
      <c r="I4" s="1">
        <v>1.8024344270544157</v>
      </c>
      <c r="J4" s="1">
        <v>1.959227758036105</v>
      </c>
      <c r="K4" s="1">
        <v>1.7486693676370304</v>
      </c>
      <c r="L4" s="1">
        <v>1.9064759808625726</v>
      </c>
      <c r="M4" s="1">
        <v>2.0775507508383355</v>
      </c>
      <c r="N4" s="1">
        <v>2.0710891130208973</v>
      </c>
      <c r="O4" s="1">
        <v>1.8475787412344209</v>
      </c>
      <c r="P4" s="1">
        <v>2.0130357069009697</v>
      </c>
      <c r="Q4" s="1">
        <v>2.1923179888060504</v>
      </c>
      <c r="R4" s="1">
        <v>2.1839031932598334</v>
      </c>
      <c r="S4" s="1">
        <v>1.7830676062090214</v>
      </c>
      <c r="T4" s="1">
        <v>1.9489263041326084</v>
      </c>
      <c r="U4" s="1">
        <v>2.1205795036982726</v>
      </c>
      <c r="V4" s="1">
        <v>2.3079869539222586</v>
      </c>
      <c r="W4" s="1">
        <v>2.3010305211154471</v>
      </c>
      <c r="X4" s="1">
        <v>1.8792924717731831</v>
      </c>
      <c r="Y4" s="1">
        <v>2.0527352771820775</v>
      </c>
      <c r="Z4" s="1">
        <v>2.2405690633647688</v>
      </c>
      <c r="AA4" s="1">
        <v>2.2322452367486036</v>
      </c>
      <c r="AB4" s="1">
        <v>2.4280666064617629</v>
      </c>
      <c r="AC4" s="1">
        <v>2.4208256666821968</v>
      </c>
      <c r="AD4" s="1">
        <v>1.9778987645591828</v>
      </c>
      <c r="AE4" s="1">
        <v>2.1575828873456953</v>
      </c>
      <c r="AF4" s="1">
        <v>2.3534518879771951</v>
      </c>
      <c r="AG4" s="1">
        <v>2.346498804580627</v>
      </c>
      <c r="AH4" s="1">
        <v>2.5508372975628872</v>
      </c>
      <c r="AI4" s="1">
        <v>2.5416803095326115</v>
      </c>
      <c r="AJ4" s="1">
        <v>2.0789097054175021</v>
      </c>
      <c r="AK4" s="1">
        <v>2.273002152433953</v>
      </c>
      <c r="AL4" s="1">
        <v>2.266384343249177</v>
      </c>
      <c r="AM4" s="1">
        <v>2.4705773094997521</v>
      </c>
      <c r="AN4" s="1">
        <v>2.4618432152010747</v>
      </c>
      <c r="AO4" s="1">
        <v>2.6746164878420253</v>
      </c>
      <c r="AP4" s="1">
        <v>2.6668807530730856</v>
      </c>
      <c r="AQ4" s="1">
        <v>2.1810138497452152</v>
      </c>
      <c r="AR4" s="1">
        <v>2.3845717701841287</v>
      </c>
      <c r="AS4" s="1">
        <v>2.37771687185539</v>
      </c>
      <c r="AT4" s="1">
        <v>2.5903370075049708</v>
      </c>
      <c r="AU4" s="1">
        <v>2.5813421151479354</v>
      </c>
      <c r="AV4" s="1">
        <v>2.8028389186178422</v>
      </c>
      <c r="AW4" s="1">
        <v>2.7948186768761492</v>
      </c>
    </row>
    <row r="5" spans="1:15583" s="1" customFormat="1" ht="9" customHeight="1" x14ac:dyDescent="0.15">
      <c r="A5" s="517" t="s">
        <v>535</v>
      </c>
      <c r="B5" s="513">
        <f>+Calculo!H22</f>
        <v>0.34762022485636374</v>
      </c>
      <c r="G5" s="518"/>
      <c r="H5" s="1">
        <v>1.8752372250524325</v>
      </c>
      <c r="I5" s="1">
        <v>1.8430254945254305</v>
      </c>
      <c r="J5" s="1">
        <v>1.9471981028793117</v>
      </c>
      <c r="K5" s="1">
        <v>1.7089683308348431</v>
      </c>
      <c r="L5" s="1">
        <v>1.8110761262679154</v>
      </c>
      <c r="M5" s="1">
        <v>1.8348342948400389</v>
      </c>
      <c r="N5" s="1">
        <v>1.913098324259654</v>
      </c>
      <c r="O5" s="1">
        <v>1.6799906511962719</v>
      </c>
      <c r="P5" s="1">
        <v>1.7802155855486426</v>
      </c>
      <c r="Q5" s="1">
        <v>1.8042891637636249</v>
      </c>
      <c r="R5" s="1">
        <v>1.8810133427401117</v>
      </c>
      <c r="S5" s="1">
        <v>1.5536405813090306</v>
      </c>
      <c r="T5" s="1">
        <v>1.6519792914688771</v>
      </c>
      <c r="U5" s="1">
        <v>1.751142050081407</v>
      </c>
      <c r="V5" s="1">
        <v>1.7755275858121644</v>
      </c>
      <c r="W5" s="1">
        <v>1.8491733015372482</v>
      </c>
      <c r="X5" s="1">
        <v>1.5281178290561703</v>
      </c>
      <c r="Y5" s="1">
        <v>1.6248867084979031</v>
      </c>
      <c r="Z5" s="1">
        <v>1.6476679401731562</v>
      </c>
      <c r="AA5" s="1">
        <v>1.7222739739288684</v>
      </c>
      <c r="AB5" s="1">
        <v>1.7469097429575096</v>
      </c>
      <c r="AC5" s="1">
        <v>1.8183932351681185</v>
      </c>
      <c r="AD5" s="1">
        <v>1.5034200844117271</v>
      </c>
      <c r="AE5" s="1">
        <v>1.5993172840226262</v>
      </c>
      <c r="AF5" s="1">
        <v>1.6225692754218473</v>
      </c>
      <c r="AG5" s="1">
        <v>1.6943422585402004</v>
      </c>
      <c r="AH5" s="1">
        <v>1.7191997880332179</v>
      </c>
      <c r="AI5" s="1">
        <v>1.7893649724045109</v>
      </c>
      <c r="AJ5" s="1">
        <v>1.4795079817982546</v>
      </c>
      <c r="AK5" s="1">
        <v>1.5017461738567119</v>
      </c>
      <c r="AL5" s="1">
        <v>1.5739112084317983</v>
      </c>
      <c r="AM5" s="1">
        <v>1.5975662149777023</v>
      </c>
      <c r="AN5" s="1">
        <v>1.6679686178760502</v>
      </c>
      <c r="AO5" s="1">
        <v>1.6930519578590857</v>
      </c>
      <c r="AP5" s="1">
        <v>1.7605282393129094</v>
      </c>
      <c r="AQ5" s="1">
        <v>1.4569009426971049</v>
      </c>
      <c r="AR5" s="1">
        <v>1.4791601240530861</v>
      </c>
      <c r="AS5" s="1">
        <v>1.5492996910937438</v>
      </c>
      <c r="AT5" s="1">
        <v>1.5733220323296511</v>
      </c>
      <c r="AU5" s="1">
        <v>1.6417571692710609</v>
      </c>
      <c r="AV5" s="1">
        <v>1.6670115431240122</v>
      </c>
      <c r="AW5" s="1">
        <v>1.7326062091092032</v>
      </c>
    </row>
    <row r="6" spans="1:15583" s="1" customFormat="1" ht="9" hidden="1" customHeight="1" x14ac:dyDescent="0.15">
      <c r="A6" s="517" t="s">
        <v>534</v>
      </c>
      <c r="B6" s="513">
        <f>+Calculo!H23</f>
        <v>0.66418070050723865</v>
      </c>
      <c r="G6" s="518"/>
      <c r="H6" s="1">
        <v>1</v>
      </c>
      <c r="I6" s="1">
        <v>1</v>
      </c>
      <c r="J6" s="1">
        <v>1</v>
      </c>
      <c r="K6" s="1">
        <v>1</v>
      </c>
      <c r="L6" s="1">
        <v>1</v>
      </c>
      <c r="M6" s="1">
        <v>1</v>
      </c>
      <c r="N6" s="1">
        <v>1</v>
      </c>
      <c r="O6" s="1">
        <v>1</v>
      </c>
      <c r="P6" s="1">
        <v>1</v>
      </c>
      <c r="Q6" s="1">
        <v>1</v>
      </c>
      <c r="R6" s="1">
        <v>1</v>
      </c>
      <c r="S6" s="1">
        <v>1</v>
      </c>
      <c r="T6" s="1">
        <v>1</v>
      </c>
      <c r="U6" s="1">
        <v>1</v>
      </c>
      <c r="V6" s="1">
        <v>1</v>
      </c>
      <c r="W6" s="1">
        <v>1</v>
      </c>
      <c r="X6" s="1">
        <v>1</v>
      </c>
      <c r="Y6" s="1">
        <v>1</v>
      </c>
      <c r="Z6" s="1">
        <v>1</v>
      </c>
      <c r="AA6" s="1">
        <v>1</v>
      </c>
      <c r="AB6" s="1">
        <v>1</v>
      </c>
      <c r="AC6" s="1">
        <v>1</v>
      </c>
      <c r="AD6" s="1">
        <v>1</v>
      </c>
      <c r="AE6" s="1">
        <v>1</v>
      </c>
      <c r="AF6" s="1">
        <v>1</v>
      </c>
      <c r="AG6" s="1">
        <v>1</v>
      </c>
      <c r="AH6" s="1">
        <v>1</v>
      </c>
      <c r="AI6" s="1">
        <v>1</v>
      </c>
      <c r="AJ6" s="1">
        <v>1</v>
      </c>
      <c r="AK6" s="1">
        <v>1</v>
      </c>
      <c r="AL6" s="1">
        <v>1</v>
      </c>
      <c r="AM6" s="1">
        <v>1</v>
      </c>
      <c r="AN6" s="1">
        <v>1</v>
      </c>
      <c r="AO6" s="1">
        <v>1</v>
      </c>
      <c r="AP6" s="1">
        <v>1</v>
      </c>
      <c r="AQ6" s="1">
        <v>1</v>
      </c>
      <c r="AR6" s="1">
        <v>1</v>
      </c>
      <c r="AS6" s="1">
        <v>1</v>
      </c>
      <c r="AT6" s="1">
        <v>1</v>
      </c>
      <c r="AU6" s="1">
        <v>1</v>
      </c>
      <c r="AV6" s="1">
        <v>1</v>
      </c>
      <c r="AW6" s="1">
        <v>1</v>
      </c>
    </row>
    <row r="7" spans="1:15583" s="1" customFormat="1" ht="9" hidden="1" customHeight="1" x14ac:dyDescent="0.15">
      <c r="A7" s="517"/>
      <c r="B7" s="513">
        <f>+Calculo!H24</f>
        <v>1.0159083389754886</v>
      </c>
      <c r="G7" s="518"/>
      <c r="H7" s="1">
        <v>1.25</v>
      </c>
      <c r="I7" s="1">
        <v>1.25</v>
      </c>
      <c r="J7" s="1">
        <v>1.25</v>
      </c>
      <c r="K7" s="1">
        <v>1.25</v>
      </c>
      <c r="L7" s="1">
        <v>1.25</v>
      </c>
      <c r="M7" s="1">
        <v>1.25</v>
      </c>
      <c r="N7" s="1">
        <v>1.25</v>
      </c>
      <c r="O7" s="1">
        <v>1.25</v>
      </c>
      <c r="P7" s="1">
        <v>1.25</v>
      </c>
      <c r="Q7" s="1">
        <v>1.25</v>
      </c>
      <c r="R7" s="1">
        <v>1.25</v>
      </c>
      <c r="S7" s="1">
        <v>1.25</v>
      </c>
      <c r="T7" s="1">
        <v>1.25</v>
      </c>
      <c r="U7" s="1">
        <v>1.25</v>
      </c>
      <c r="V7" s="1">
        <v>1.25</v>
      </c>
      <c r="W7" s="1">
        <v>1.25</v>
      </c>
      <c r="X7" s="1">
        <v>1.25</v>
      </c>
      <c r="Y7" s="1">
        <v>1.25</v>
      </c>
      <c r="Z7" s="1">
        <v>1.25</v>
      </c>
      <c r="AA7" s="1">
        <v>1.25</v>
      </c>
      <c r="AB7" s="1">
        <v>1.25</v>
      </c>
      <c r="AC7" s="1">
        <v>1.25</v>
      </c>
      <c r="AD7" s="1">
        <v>1.25</v>
      </c>
      <c r="AE7" s="1">
        <v>1.25</v>
      </c>
      <c r="AF7" s="1">
        <v>1.25</v>
      </c>
      <c r="AG7" s="1">
        <v>1.25</v>
      </c>
      <c r="AH7" s="1">
        <v>1.25</v>
      </c>
      <c r="AI7" s="1">
        <v>1.25</v>
      </c>
      <c r="AJ7" s="1">
        <v>1.25</v>
      </c>
      <c r="AK7" s="1">
        <v>1.25</v>
      </c>
      <c r="AL7" s="1">
        <v>1.25</v>
      </c>
      <c r="AM7" s="1">
        <v>1.25</v>
      </c>
      <c r="AN7" s="1">
        <v>1.25</v>
      </c>
      <c r="AO7" s="1">
        <v>1.25</v>
      </c>
      <c r="AP7" s="1">
        <v>1.25</v>
      </c>
      <c r="AQ7" s="1">
        <v>1.25</v>
      </c>
      <c r="AR7" s="1">
        <v>1.25</v>
      </c>
      <c r="AS7" s="1">
        <v>1.25</v>
      </c>
      <c r="AT7" s="1">
        <v>1.25</v>
      </c>
      <c r="AU7" s="1">
        <v>1.25</v>
      </c>
      <c r="AV7" s="1">
        <v>1.25</v>
      </c>
      <c r="AW7" s="1">
        <v>1.25</v>
      </c>
    </row>
    <row r="8" spans="1:15583" s="1" customFormat="1" ht="9" customHeight="1" x14ac:dyDescent="0.15">
      <c r="A8" s="519" t="s">
        <v>533</v>
      </c>
      <c r="B8" s="513">
        <f>+Calculo!H25</f>
        <v>1.4054885149094478</v>
      </c>
      <c r="C8" s="654"/>
      <c r="D8" s="654"/>
      <c r="G8" s="518"/>
      <c r="H8" s="1">
        <v>2.6878298893768822</v>
      </c>
      <c r="I8" s="1">
        <v>2.8493073812252345</v>
      </c>
      <c r="J8" s="1">
        <v>2.9934374480397201</v>
      </c>
      <c r="K8" s="1">
        <v>2.8756377515768019</v>
      </c>
      <c r="L8" s="1">
        <v>3.0174290226080691</v>
      </c>
      <c r="M8" s="1">
        <v>2.9416384483294475</v>
      </c>
      <c r="N8" s="1">
        <v>3.1692414401742535</v>
      </c>
      <c r="O8" s="1">
        <v>3.0401850859715873</v>
      </c>
      <c r="P8" s="1">
        <v>3.189510121279306</v>
      </c>
      <c r="Q8" s="1">
        <v>3.1102641449985322</v>
      </c>
      <c r="R8" s="1">
        <v>3.3464892026186428</v>
      </c>
      <c r="S8" s="1">
        <v>3.0633596868941781</v>
      </c>
      <c r="T8" s="1">
        <v>3.2085395637743965</v>
      </c>
      <c r="U8" s="1">
        <v>3.3630484682051502</v>
      </c>
      <c r="V8" s="1">
        <v>3.2803580838587534</v>
      </c>
      <c r="W8" s="1">
        <v>3.5305641375578216</v>
      </c>
      <c r="X8" s="1">
        <v>3.2279619661030861</v>
      </c>
      <c r="Y8" s="1">
        <v>3.3807114805318057</v>
      </c>
      <c r="Z8" s="1">
        <v>3.2784326874253615</v>
      </c>
      <c r="AA8" s="1">
        <v>3.5431107631878778</v>
      </c>
      <c r="AB8" s="1">
        <v>3.4571244528759242</v>
      </c>
      <c r="AC8" s="1">
        <v>3.7187801101641322</v>
      </c>
      <c r="AD8" s="1">
        <v>3.3962158052206446</v>
      </c>
      <c r="AE8" s="1">
        <v>3.5543817826473991</v>
      </c>
      <c r="AF8" s="1">
        <v>3.4484665763875584</v>
      </c>
      <c r="AG8" s="1">
        <v>3.7271664993921325</v>
      </c>
      <c r="AH8" s="1">
        <v>3.6379693661144445</v>
      </c>
      <c r="AI8" s="1">
        <v>3.9086198286396332</v>
      </c>
      <c r="AJ8" s="1">
        <v>3.5681295167165641</v>
      </c>
      <c r="AK8" s="1">
        <v>3.4364540949748297</v>
      </c>
      <c r="AL8" s="1">
        <v>3.7342439137475516</v>
      </c>
      <c r="AM8" s="1">
        <v>3.6248654063172019</v>
      </c>
      <c r="AN8" s="1">
        <v>3.9128555296078509</v>
      </c>
      <c r="AO8" s="1">
        <v>3.820451538662601</v>
      </c>
      <c r="AP8" s="1">
        <v>4.1051786284971117</v>
      </c>
      <c r="AQ8" s="1">
        <v>3.7415682925742337</v>
      </c>
      <c r="AR8" s="1">
        <v>3.6083623277086243</v>
      </c>
      <c r="AS8" s="1">
        <v>3.9179510644902273</v>
      </c>
      <c r="AT8" s="1">
        <v>3.8052137355074196</v>
      </c>
      <c r="AU8" s="1">
        <v>4.1049538878660421</v>
      </c>
      <c r="AV8" s="1">
        <v>4.0095140282435766</v>
      </c>
      <c r="AW8" s="1">
        <v>4.3059133900526305</v>
      </c>
    </row>
    <row r="9" spans="1:15583" s="1" customFormat="1" ht="9" customHeight="1" x14ac:dyDescent="0.15">
      <c r="A9" s="517" t="s">
        <v>372</v>
      </c>
      <c r="B9" s="513">
        <f>+Calculo!H26</f>
        <v>2.1147769281850946</v>
      </c>
      <c r="G9" s="518"/>
      <c r="H9" s="1">
        <v>2.7971989408225784</v>
      </c>
      <c r="I9" s="1">
        <v>3.0601256457964974</v>
      </c>
      <c r="J9" s="1">
        <v>3.628552027630584</v>
      </c>
      <c r="K9" s="1">
        <v>2.7655580531049657</v>
      </c>
      <c r="L9" s="1">
        <v>3.3344110059364005</v>
      </c>
      <c r="M9" s="1">
        <v>3.9950923901433724</v>
      </c>
      <c r="N9" s="1">
        <v>3.9299530830474176</v>
      </c>
      <c r="O9" s="1">
        <v>3.0170912590539993</v>
      </c>
      <c r="P9" s="1">
        <v>3.6123736323618938</v>
      </c>
      <c r="Q9" s="1">
        <v>4.3068408675098215</v>
      </c>
      <c r="R9" s="1">
        <v>4.2270562562140723</v>
      </c>
      <c r="S9" s="1">
        <v>2.6786516113847942</v>
      </c>
      <c r="T9" s="1">
        <v>3.2719515154519025</v>
      </c>
      <c r="U9" s="1">
        <v>3.8860151484096201</v>
      </c>
      <c r="V9" s="1">
        <v>4.6141138803396329</v>
      </c>
      <c r="W9" s="1">
        <v>4.5363960985066232</v>
      </c>
      <c r="X9" s="1">
        <v>2.9107455567188514</v>
      </c>
      <c r="Y9" s="1">
        <v>3.5301388222986754</v>
      </c>
      <c r="Z9" s="1">
        <v>4.2619119962245549</v>
      </c>
      <c r="AA9" s="1">
        <v>4.1712161300373847</v>
      </c>
      <c r="AB9" s="1">
        <v>4.9345015762552453</v>
      </c>
      <c r="AC9" s="1">
        <v>4.8497634229214874</v>
      </c>
      <c r="AD9" s="1">
        <v>3.1458163366650571</v>
      </c>
      <c r="AE9" s="1">
        <v>3.7838656132711717</v>
      </c>
      <c r="AF9" s="1">
        <v>4.5494994622578995</v>
      </c>
      <c r="AG9" s="1">
        <v>4.4600943779507434</v>
      </c>
      <c r="AH9" s="1">
        <v>5.2592669701299002</v>
      </c>
      <c r="AI9" s="1">
        <v>5.15863205467212</v>
      </c>
      <c r="AJ9" s="1">
        <v>3.3838639512234083</v>
      </c>
      <c r="AK9" s="1">
        <v>4.1427426859021681</v>
      </c>
      <c r="AL9" s="1">
        <v>4.0485908436467701</v>
      </c>
      <c r="AM9" s="1">
        <v>4.849640585200107</v>
      </c>
      <c r="AN9" s="1">
        <v>4.7444507050722731</v>
      </c>
      <c r="AO9" s="1">
        <v>5.5793560890538538</v>
      </c>
      <c r="AP9" s="1">
        <v>5.4799381659627011</v>
      </c>
      <c r="AQ9" s="1">
        <v>3.617311644410977</v>
      </c>
      <c r="AR9" s="1">
        <v>4.4185955968756785</v>
      </c>
      <c r="AS9" s="1">
        <v>4.3166431244712387</v>
      </c>
      <c r="AT9" s="1">
        <v>5.1538091902646297</v>
      </c>
      <c r="AU9" s="1">
        <v>5.0405673081879039</v>
      </c>
      <c r="AV9" s="1">
        <v>5.9127607014776729</v>
      </c>
      <c r="AW9" s="1">
        <v>5.8052717593756</v>
      </c>
    </row>
    <row r="10" spans="1:15583" s="1" customFormat="1" ht="9" customHeight="1" x14ac:dyDescent="0.15">
      <c r="A10" s="517" t="s">
        <v>313</v>
      </c>
      <c r="B10" s="513">
        <f>+Calculo!H27</f>
        <v>2.8054885908101554</v>
      </c>
      <c r="G10" s="518"/>
      <c r="H10" s="1">
        <v>3.8256150328374754</v>
      </c>
      <c r="I10" s="1">
        <v>3.794572950031871</v>
      </c>
      <c r="J10" s="1">
        <v>4.0521663123984117</v>
      </c>
      <c r="K10" s="1">
        <v>3.5151757484057278</v>
      </c>
      <c r="L10" s="1">
        <v>3.7615697882985817</v>
      </c>
      <c r="M10" s="1">
        <v>3.7418930821723011</v>
      </c>
      <c r="N10" s="1">
        <v>4.0185341615612247</v>
      </c>
      <c r="O10" s="1">
        <v>3.483180215417832</v>
      </c>
      <c r="P10" s="1">
        <v>3.7291357641356986</v>
      </c>
      <c r="Q10" s="1">
        <v>3.7120413758987025</v>
      </c>
      <c r="R10" s="1">
        <v>3.9880668107261079</v>
      </c>
      <c r="S10" s="1">
        <v>3.2171293550313891</v>
      </c>
      <c r="T10" s="1">
        <v>3.4517618827114962</v>
      </c>
      <c r="U10" s="1">
        <v>3.6995773175394562</v>
      </c>
      <c r="V10" s="1">
        <v>3.6849673987244742</v>
      </c>
      <c r="W10" s="1">
        <v>3.9554859921213597</v>
      </c>
      <c r="X10" s="1">
        <v>3.1865479829757577</v>
      </c>
      <c r="Y10" s="1">
        <v>3.4209052708483978</v>
      </c>
      <c r="Z10" s="1">
        <v>3.398811955451305</v>
      </c>
      <c r="AA10" s="1">
        <v>3.6681990816598309</v>
      </c>
      <c r="AB10" s="1">
        <v>3.6560135418786834</v>
      </c>
      <c r="AC10" s="1">
        <v>3.9234332027491217</v>
      </c>
      <c r="AD10" s="1">
        <v>3.1565425367924687</v>
      </c>
      <c r="AE10" s="1">
        <v>3.3926121030837613</v>
      </c>
      <c r="AF10" s="1">
        <v>3.3732350009955807</v>
      </c>
      <c r="AG10" s="1">
        <v>3.637348642840676</v>
      </c>
      <c r="AH10" s="1">
        <v>3.6275111355449345</v>
      </c>
      <c r="AI10" s="1">
        <v>3.89432932918282</v>
      </c>
      <c r="AJ10" s="1">
        <v>3.127096899000668</v>
      </c>
      <c r="AK10" s="1">
        <v>3.101862052695989</v>
      </c>
      <c r="AL10" s="1">
        <v>3.3627993881308584</v>
      </c>
      <c r="AM10" s="1">
        <v>3.3460682981241852</v>
      </c>
      <c r="AN10" s="1">
        <v>3.609168292418667</v>
      </c>
      <c r="AO10" s="1">
        <v>3.60160423442407</v>
      </c>
      <c r="AP10" s="1">
        <v>3.8632561353468517</v>
      </c>
      <c r="AQ10" s="1">
        <v>3.0999351865391684</v>
      </c>
      <c r="AR10" s="1">
        <v>3.0758920208731491</v>
      </c>
      <c r="AS10" s="1">
        <v>3.3335060698163752</v>
      </c>
      <c r="AT10" s="1">
        <v>3.3193356791106252</v>
      </c>
      <c r="AU10" s="1">
        <v>3.5792987479517784</v>
      </c>
      <c r="AV10" s="1">
        <v>3.5739406594922354</v>
      </c>
      <c r="AW10" s="1">
        <v>3.8326748876843006</v>
      </c>
    </row>
    <row r="11" spans="1:15583" s="1" customFormat="1" ht="9" customHeight="1" thickBot="1" x14ac:dyDescent="0.2">
      <c r="A11" s="520" t="s">
        <v>314</v>
      </c>
      <c r="B11" s="513">
        <f>+Calculo!H28</f>
        <v>11.614128843476035</v>
      </c>
      <c r="G11" s="518"/>
      <c r="H11" s="1">
        <v>5.9064729208789668</v>
      </c>
      <c r="I11" s="1">
        <v>5.7617915046629777</v>
      </c>
      <c r="J11" s="1">
        <v>5.5872899907612581</v>
      </c>
      <c r="K11" s="1">
        <v>5.7997408332684746</v>
      </c>
      <c r="L11" s="1">
        <v>5.6185558425450424</v>
      </c>
      <c r="M11" s="1">
        <v>4.9577911379134401</v>
      </c>
      <c r="N11" s="1">
        <v>5.4429285635874924</v>
      </c>
      <c r="O11" s="1">
        <v>5.664913547835603</v>
      </c>
      <c r="P11" s="1">
        <v>5.4822689900846742</v>
      </c>
      <c r="Q11" s="1">
        <v>4.8321688931293014</v>
      </c>
      <c r="R11" s="1">
        <v>5.3107648662124642</v>
      </c>
      <c r="S11" s="1">
        <v>5.7265841537002089</v>
      </c>
      <c r="T11" s="1">
        <v>5.5362125369802886</v>
      </c>
      <c r="U11" s="1">
        <v>5.3572860548793653</v>
      </c>
      <c r="V11" s="1">
        <v>4.7171923066330175</v>
      </c>
      <c r="W11" s="1">
        <v>5.1801722582011251</v>
      </c>
      <c r="X11" s="1">
        <v>5.6051034229347128</v>
      </c>
      <c r="Y11" s="1">
        <v>5.4132295282555569</v>
      </c>
      <c r="Z11" s="1">
        <v>4.7508061425450618</v>
      </c>
      <c r="AA11" s="1">
        <v>5.2332395950604607</v>
      </c>
      <c r="AB11" s="1">
        <v>4.603326947424538</v>
      </c>
      <c r="AC11" s="1">
        <v>5.0558480967485684</v>
      </c>
      <c r="AD11" s="1">
        <v>5.4886696840336615</v>
      </c>
      <c r="AE11" s="1">
        <v>5.3001628603388387</v>
      </c>
      <c r="AF11" s="1">
        <v>4.6469406155952901</v>
      </c>
      <c r="AG11" s="1">
        <v>5.1148076547593329</v>
      </c>
      <c r="AH11" s="1">
        <v>4.4948290753894575</v>
      </c>
      <c r="AI11" s="1">
        <v>4.9415202217440424</v>
      </c>
      <c r="AJ11" s="1">
        <v>5.3769748169326235</v>
      </c>
      <c r="AK11" s="1">
        <v>4.7014138727998507</v>
      </c>
      <c r="AL11" s="1">
        <v>5.1873367607485852</v>
      </c>
      <c r="AM11" s="1">
        <v>4.5435096405117124</v>
      </c>
      <c r="AN11" s="1">
        <v>5.0057485264101729</v>
      </c>
      <c r="AO11" s="1">
        <v>4.3950965773556945</v>
      </c>
      <c r="AP11" s="1">
        <v>4.8282622581721739</v>
      </c>
      <c r="AQ11" s="1">
        <v>5.2740717663596879</v>
      </c>
      <c r="AR11" s="1">
        <v>4.6028366696584495</v>
      </c>
      <c r="AS11" s="1">
        <v>5.0792140621233006</v>
      </c>
      <c r="AT11" s="1">
        <v>4.4445827200699757</v>
      </c>
      <c r="AU11" s="1">
        <v>4.8972826528838018</v>
      </c>
      <c r="AV11" s="1">
        <v>4.296086888294492</v>
      </c>
      <c r="AW11" s="1">
        <v>4.7200796375103895</v>
      </c>
    </row>
    <row r="12" spans="1:15583" s="506" customFormat="1" ht="9" customHeight="1" x14ac:dyDescent="0.15">
      <c r="A12" s="384" t="s">
        <v>38</v>
      </c>
      <c r="B12" s="632">
        <f>+Calculo!B34</f>
        <v>3</v>
      </c>
      <c r="C12" s="624">
        <v>2</v>
      </c>
      <c r="D12" s="624">
        <v>3</v>
      </c>
      <c r="E12" s="625">
        <v>0.1</v>
      </c>
      <c r="F12" s="507" t="str">
        <f>CONCATENATE( "( ",   MIN(G12:XFD12),"  -  ", MAX(G12:XFD12),  " )")</f>
        <v>( 2.2  -  3 )</v>
      </c>
      <c r="G12" s="507"/>
      <c r="H12" s="506">
        <v>2.2000000000000002</v>
      </c>
      <c r="I12" s="506">
        <v>2.3000000000000003</v>
      </c>
      <c r="J12" s="506">
        <v>2.3000000000000003</v>
      </c>
      <c r="K12" s="506">
        <v>2.4000000000000004</v>
      </c>
      <c r="L12" s="506">
        <v>2.4000000000000004</v>
      </c>
      <c r="M12" s="506">
        <v>2.4000000000000004</v>
      </c>
      <c r="N12" s="506">
        <v>2.4000000000000004</v>
      </c>
      <c r="O12" s="506">
        <v>2.5000000000000004</v>
      </c>
      <c r="P12" s="506">
        <v>2.5000000000000004</v>
      </c>
      <c r="Q12" s="506">
        <v>2.5000000000000004</v>
      </c>
      <c r="R12" s="506">
        <v>2.5000000000000004</v>
      </c>
      <c r="S12" s="506">
        <v>2.6000000000000005</v>
      </c>
      <c r="T12" s="506">
        <v>2.6000000000000005</v>
      </c>
      <c r="U12" s="506">
        <v>2.6000000000000005</v>
      </c>
      <c r="V12" s="506">
        <v>2.6000000000000005</v>
      </c>
      <c r="W12" s="506">
        <v>2.6000000000000005</v>
      </c>
      <c r="X12" s="506">
        <v>2.7000000000000006</v>
      </c>
      <c r="Y12" s="506">
        <v>2.7000000000000006</v>
      </c>
      <c r="Z12" s="506">
        <v>2.7000000000000006</v>
      </c>
      <c r="AA12" s="506">
        <v>2.7000000000000006</v>
      </c>
      <c r="AB12" s="506">
        <v>2.7000000000000006</v>
      </c>
      <c r="AC12" s="506">
        <v>2.7000000000000006</v>
      </c>
      <c r="AD12" s="506">
        <v>2.8000000000000007</v>
      </c>
      <c r="AE12" s="506">
        <v>2.8000000000000007</v>
      </c>
      <c r="AF12" s="506">
        <v>2.8000000000000007</v>
      </c>
      <c r="AG12" s="506">
        <v>2.8000000000000007</v>
      </c>
      <c r="AH12" s="506">
        <v>2.8000000000000007</v>
      </c>
      <c r="AI12" s="506">
        <v>2.8000000000000007</v>
      </c>
      <c r="AJ12" s="506">
        <v>2.9000000000000008</v>
      </c>
      <c r="AK12" s="506">
        <v>2.9000000000000008</v>
      </c>
      <c r="AL12" s="506">
        <v>2.9000000000000008</v>
      </c>
      <c r="AM12" s="506">
        <v>2.9000000000000008</v>
      </c>
      <c r="AN12" s="506">
        <v>2.9000000000000008</v>
      </c>
      <c r="AO12" s="506">
        <v>2.9000000000000008</v>
      </c>
      <c r="AP12" s="506">
        <v>2.9000000000000008</v>
      </c>
      <c r="AQ12" s="506">
        <v>3.0000000000000009</v>
      </c>
      <c r="AR12" s="506">
        <v>3.0000000000000009</v>
      </c>
      <c r="AS12" s="506">
        <v>3.0000000000000009</v>
      </c>
      <c r="AT12" s="506">
        <v>3.0000000000000009</v>
      </c>
      <c r="AU12" s="506">
        <v>3.0000000000000009</v>
      </c>
      <c r="AV12" s="506">
        <v>3.0000000000000009</v>
      </c>
      <c r="AW12" s="506">
        <v>3.0000000000000009</v>
      </c>
    </row>
    <row r="13" spans="1:15583" s="508" customFormat="1" ht="9" customHeight="1" x14ac:dyDescent="0.15">
      <c r="A13" s="385" t="s">
        <v>229</v>
      </c>
      <c r="B13" s="633">
        <f>+Calculo!B35</f>
        <v>2.4</v>
      </c>
      <c r="C13" s="626">
        <v>3</v>
      </c>
      <c r="D13" s="626">
        <v>4</v>
      </c>
      <c r="E13" s="627">
        <v>0.2</v>
      </c>
      <c r="F13" s="509" t="str">
        <f>CONCATENATE( "( ",   MIN(G13:XFD13),"  -  ", MAX(G13:XFD13),  " )")</f>
        <v>( 3.4  -  4 )</v>
      </c>
      <c r="G13" s="509"/>
      <c r="H13" s="508">
        <v>3.8000000000000007</v>
      </c>
      <c r="I13" s="508">
        <v>3.8000000000000007</v>
      </c>
      <c r="J13" s="508">
        <v>4.0000000000000009</v>
      </c>
      <c r="K13" s="508">
        <v>3.6000000000000005</v>
      </c>
      <c r="L13" s="508">
        <v>3.8000000000000007</v>
      </c>
      <c r="M13" s="508">
        <v>4.0000000000000009</v>
      </c>
      <c r="N13" s="508">
        <v>4.0000000000000009</v>
      </c>
      <c r="O13" s="508">
        <v>3.6000000000000005</v>
      </c>
      <c r="P13" s="508">
        <v>3.8000000000000007</v>
      </c>
      <c r="Q13" s="508">
        <v>4.0000000000000009</v>
      </c>
      <c r="R13" s="508">
        <v>4.0000000000000009</v>
      </c>
      <c r="S13" s="508">
        <v>3.4000000000000004</v>
      </c>
      <c r="T13" s="508">
        <v>3.6000000000000005</v>
      </c>
      <c r="U13" s="508">
        <v>3.8000000000000007</v>
      </c>
      <c r="V13" s="508">
        <v>4.0000000000000009</v>
      </c>
      <c r="W13" s="508">
        <v>4.0000000000000009</v>
      </c>
      <c r="X13" s="508">
        <v>3.4000000000000004</v>
      </c>
      <c r="Y13" s="508">
        <v>3.6000000000000005</v>
      </c>
      <c r="Z13" s="508">
        <v>3.8000000000000007</v>
      </c>
      <c r="AA13" s="508">
        <v>3.8000000000000007</v>
      </c>
      <c r="AB13" s="508">
        <v>4.0000000000000009</v>
      </c>
      <c r="AC13" s="508">
        <v>4.0000000000000009</v>
      </c>
      <c r="AD13" s="508">
        <v>3.4000000000000004</v>
      </c>
      <c r="AE13" s="508">
        <v>3.6000000000000005</v>
      </c>
      <c r="AF13" s="508">
        <v>3.8000000000000007</v>
      </c>
      <c r="AG13" s="508">
        <v>3.8000000000000007</v>
      </c>
      <c r="AH13" s="508">
        <v>4.0000000000000009</v>
      </c>
      <c r="AI13" s="508">
        <v>4.0000000000000009</v>
      </c>
      <c r="AJ13" s="508">
        <v>3.4000000000000004</v>
      </c>
      <c r="AK13" s="508">
        <v>3.6000000000000005</v>
      </c>
      <c r="AL13" s="508">
        <v>3.6000000000000005</v>
      </c>
      <c r="AM13" s="508">
        <v>3.8000000000000007</v>
      </c>
      <c r="AN13" s="508">
        <v>3.8000000000000007</v>
      </c>
      <c r="AO13" s="508">
        <v>4.0000000000000009</v>
      </c>
      <c r="AP13" s="508">
        <v>4.0000000000000009</v>
      </c>
      <c r="AQ13" s="508">
        <v>3.4000000000000004</v>
      </c>
      <c r="AR13" s="508">
        <v>3.6000000000000005</v>
      </c>
      <c r="AS13" s="508">
        <v>3.6000000000000005</v>
      </c>
      <c r="AT13" s="508">
        <v>3.8000000000000007</v>
      </c>
      <c r="AU13" s="508">
        <v>3.8000000000000007</v>
      </c>
      <c r="AV13" s="508">
        <v>4.0000000000000009</v>
      </c>
      <c r="AW13" s="508">
        <v>4.0000000000000009</v>
      </c>
    </row>
    <row r="14" spans="1:15583" s="508" customFormat="1" ht="9" customHeight="1" x14ac:dyDescent="0.15">
      <c r="A14" s="385" t="s">
        <v>233</v>
      </c>
      <c r="B14" s="633">
        <f>+Calculo!B36</f>
        <v>0.5</v>
      </c>
      <c r="C14" s="626">
        <v>0.6</v>
      </c>
      <c r="D14" s="626">
        <v>0.6</v>
      </c>
      <c r="E14" s="627">
        <v>0.1</v>
      </c>
      <c r="F14" s="509" t="str">
        <f>CONCATENATE( "( ",   MIN(G14:XFD14),"  -  ", MAX(G14:XFD14),  " )")</f>
        <v>( 0.6  -  0.6 )</v>
      </c>
      <c r="G14" s="509"/>
      <c r="H14" s="508">
        <v>0.6</v>
      </c>
      <c r="I14" s="508">
        <v>0.6</v>
      </c>
      <c r="J14" s="508">
        <v>0.6</v>
      </c>
      <c r="K14" s="508">
        <v>0.6</v>
      </c>
      <c r="L14" s="508">
        <v>0.6</v>
      </c>
      <c r="M14" s="508">
        <v>0.6</v>
      </c>
      <c r="N14" s="508">
        <v>0.6</v>
      </c>
      <c r="O14" s="508">
        <v>0.6</v>
      </c>
      <c r="P14" s="508">
        <v>0.6</v>
      </c>
      <c r="Q14" s="508">
        <v>0.6</v>
      </c>
      <c r="R14" s="508">
        <v>0.6</v>
      </c>
      <c r="S14" s="508">
        <v>0.6</v>
      </c>
      <c r="T14" s="508">
        <v>0.6</v>
      </c>
      <c r="U14" s="508">
        <v>0.6</v>
      </c>
      <c r="V14" s="508">
        <v>0.6</v>
      </c>
      <c r="W14" s="508">
        <v>0.6</v>
      </c>
      <c r="X14" s="508">
        <v>0.6</v>
      </c>
      <c r="Y14" s="508">
        <v>0.6</v>
      </c>
      <c r="Z14" s="508">
        <v>0.6</v>
      </c>
      <c r="AA14" s="508">
        <v>0.6</v>
      </c>
      <c r="AB14" s="508">
        <v>0.6</v>
      </c>
      <c r="AC14" s="508">
        <v>0.6</v>
      </c>
      <c r="AD14" s="508">
        <v>0.6</v>
      </c>
      <c r="AE14" s="508">
        <v>0.6</v>
      </c>
      <c r="AF14" s="508">
        <v>0.6</v>
      </c>
      <c r="AG14" s="508">
        <v>0.6</v>
      </c>
      <c r="AH14" s="508">
        <v>0.6</v>
      </c>
      <c r="AI14" s="508">
        <v>0.6</v>
      </c>
      <c r="AJ14" s="508">
        <v>0.6</v>
      </c>
      <c r="AK14" s="508">
        <v>0.6</v>
      </c>
      <c r="AL14" s="508">
        <v>0.6</v>
      </c>
      <c r="AM14" s="508">
        <v>0.6</v>
      </c>
      <c r="AN14" s="508">
        <v>0.6</v>
      </c>
      <c r="AO14" s="508">
        <v>0.6</v>
      </c>
      <c r="AP14" s="508">
        <v>0.6</v>
      </c>
      <c r="AQ14" s="508">
        <v>0.6</v>
      </c>
      <c r="AR14" s="508">
        <v>0.6</v>
      </c>
      <c r="AS14" s="508">
        <v>0.6</v>
      </c>
      <c r="AT14" s="508">
        <v>0.6</v>
      </c>
      <c r="AU14" s="508">
        <v>0.6</v>
      </c>
      <c r="AV14" s="508">
        <v>0.6</v>
      </c>
      <c r="AW14" s="508">
        <v>0.6</v>
      </c>
    </row>
    <row r="15" spans="1:15583" s="508" customFormat="1" ht="9" customHeight="1" x14ac:dyDescent="0.15">
      <c r="A15" s="385" t="s">
        <v>230</v>
      </c>
      <c r="B15" s="633">
        <f>+Calculo!B37</f>
        <v>0.4</v>
      </c>
      <c r="C15" s="626">
        <v>0.2</v>
      </c>
      <c r="D15" s="626">
        <v>0.3</v>
      </c>
      <c r="E15" s="627">
        <v>0.1</v>
      </c>
      <c r="F15" s="509" t="str">
        <f>CONCATENATE( "( ",   MIN(G15:XFD15),"  -  ", MAX(G15:XFD15),  " )")</f>
        <v>( 0.3  -  0.3 )</v>
      </c>
      <c r="G15" s="509"/>
      <c r="H15" s="508">
        <v>0.30000000000000004</v>
      </c>
      <c r="I15" s="508">
        <v>0.30000000000000004</v>
      </c>
      <c r="J15" s="508">
        <v>0.30000000000000004</v>
      </c>
      <c r="K15" s="508">
        <v>0.30000000000000004</v>
      </c>
      <c r="L15" s="508">
        <v>0.30000000000000004</v>
      </c>
      <c r="M15" s="508">
        <v>0.30000000000000004</v>
      </c>
      <c r="N15" s="508">
        <v>0.30000000000000004</v>
      </c>
      <c r="O15" s="508">
        <v>0.30000000000000004</v>
      </c>
      <c r="P15" s="508">
        <v>0.30000000000000004</v>
      </c>
      <c r="Q15" s="508">
        <v>0.30000000000000004</v>
      </c>
      <c r="R15" s="508">
        <v>0.30000000000000004</v>
      </c>
      <c r="S15" s="508">
        <v>0.30000000000000004</v>
      </c>
      <c r="T15" s="508">
        <v>0.30000000000000004</v>
      </c>
      <c r="U15" s="508">
        <v>0.30000000000000004</v>
      </c>
      <c r="V15" s="508">
        <v>0.30000000000000004</v>
      </c>
      <c r="W15" s="508">
        <v>0.30000000000000004</v>
      </c>
      <c r="X15" s="508">
        <v>0.30000000000000004</v>
      </c>
      <c r="Y15" s="508">
        <v>0.30000000000000004</v>
      </c>
      <c r="Z15" s="508">
        <v>0.30000000000000004</v>
      </c>
      <c r="AA15" s="508">
        <v>0.30000000000000004</v>
      </c>
      <c r="AB15" s="508">
        <v>0.30000000000000004</v>
      </c>
      <c r="AC15" s="508">
        <v>0.30000000000000004</v>
      </c>
      <c r="AD15" s="508">
        <v>0.30000000000000004</v>
      </c>
      <c r="AE15" s="508">
        <v>0.30000000000000004</v>
      </c>
      <c r="AF15" s="508">
        <v>0.30000000000000004</v>
      </c>
      <c r="AG15" s="508">
        <v>0.30000000000000004</v>
      </c>
      <c r="AH15" s="508">
        <v>0.30000000000000004</v>
      </c>
      <c r="AI15" s="508">
        <v>0.30000000000000004</v>
      </c>
      <c r="AJ15" s="508">
        <v>0.30000000000000004</v>
      </c>
      <c r="AK15" s="508">
        <v>0.30000000000000004</v>
      </c>
      <c r="AL15" s="508">
        <v>0.30000000000000004</v>
      </c>
      <c r="AM15" s="508">
        <v>0.30000000000000004</v>
      </c>
      <c r="AN15" s="508">
        <v>0.30000000000000004</v>
      </c>
      <c r="AO15" s="508">
        <v>0.30000000000000004</v>
      </c>
      <c r="AP15" s="508">
        <v>0.30000000000000004</v>
      </c>
      <c r="AQ15" s="508">
        <v>0.30000000000000004</v>
      </c>
      <c r="AR15" s="508">
        <v>0.30000000000000004</v>
      </c>
      <c r="AS15" s="508">
        <v>0.30000000000000004</v>
      </c>
      <c r="AT15" s="508">
        <v>0.30000000000000004</v>
      </c>
      <c r="AU15" s="508">
        <v>0.30000000000000004</v>
      </c>
      <c r="AV15" s="508">
        <v>0.30000000000000004</v>
      </c>
      <c r="AW15" s="508">
        <v>0.30000000000000004</v>
      </c>
    </row>
    <row r="16" spans="1:15583" s="508" customFormat="1" ht="9" customHeight="1" x14ac:dyDescent="0.15">
      <c r="A16" s="385" t="s">
        <v>40</v>
      </c>
      <c r="B16" s="633">
        <f>+Calculo!B38</f>
        <v>0.5</v>
      </c>
      <c r="C16" s="626">
        <v>0.5</v>
      </c>
      <c r="D16" s="626">
        <v>0.7</v>
      </c>
      <c r="E16" s="627">
        <v>0.1</v>
      </c>
      <c r="F16" s="509" t="str">
        <f>CONCATENATE( "( ",   MIN(G16:XFD16),"  -  ", MAX(G16:XFD16),  " )")</f>
        <v>( 0.6  -  0.7 )</v>
      </c>
      <c r="G16" s="509"/>
      <c r="H16" s="508">
        <v>0.7</v>
      </c>
      <c r="I16" s="508">
        <v>0.7</v>
      </c>
      <c r="J16" s="508">
        <v>0.7</v>
      </c>
      <c r="K16" s="508">
        <v>0.7</v>
      </c>
      <c r="L16" s="508">
        <v>0.7</v>
      </c>
      <c r="M16" s="508">
        <v>0.6</v>
      </c>
      <c r="N16" s="508">
        <v>0.7</v>
      </c>
      <c r="O16" s="508">
        <v>0.7</v>
      </c>
      <c r="P16" s="508">
        <v>0.7</v>
      </c>
      <c r="Q16" s="508">
        <v>0.6</v>
      </c>
      <c r="R16" s="508">
        <v>0.7</v>
      </c>
      <c r="S16" s="508">
        <v>0.7</v>
      </c>
      <c r="T16" s="508">
        <v>0.7</v>
      </c>
      <c r="U16" s="508">
        <v>0.7</v>
      </c>
      <c r="V16" s="508">
        <v>0.6</v>
      </c>
      <c r="W16" s="508">
        <v>0.7</v>
      </c>
      <c r="X16" s="508">
        <v>0.7</v>
      </c>
      <c r="Y16" s="508">
        <v>0.7</v>
      </c>
      <c r="Z16" s="508">
        <v>0.6</v>
      </c>
      <c r="AA16" s="508">
        <v>0.7</v>
      </c>
      <c r="AB16" s="508">
        <v>0.6</v>
      </c>
      <c r="AC16" s="508">
        <v>0.7</v>
      </c>
      <c r="AD16" s="508">
        <v>0.7</v>
      </c>
      <c r="AE16" s="508">
        <v>0.7</v>
      </c>
      <c r="AF16" s="508">
        <v>0.6</v>
      </c>
      <c r="AG16" s="508">
        <v>0.7</v>
      </c>
      <c r="AH16" s="508">
        <v>0.6</v>
      </c>
      <c r="AI16" s="508">
        <v>0.7</v>
      </c>
      <c r="AJ16" s="508">
        <v>0.7</v>
      </c>
      <c r="AK16" s="508">
        <v>0.6</v>
      </c>
      <c r="AL16" s="508">
        <v>0.7</v>
      </c>
      <c r="AM16" s="508">
        <v>0.6</v>
      </c>
      <c r="AN16" s="508">
        <v>0.7</v>
      </c>
      <c r="AO16" s="508">
        <v>0.6</v>
      </c>
      <c r="AP16" s="508">
        <v>0.7</v>
      </c>
      <c r="AQ16" s="508">
        <v>0.7</v>
      </c>
      <c r="AR16" s="508">
        <v>0.6</v>
      </c>
      <c r="AS16" s="508">
        <v>0.7</v>
      </c>
      <c r="AT16" s="508">
        <v>0.6</v>
      </c>
      <c r="AU16" s="508">
        <v>0.7</v>
      </c>
      <c r="AV16" s="508">
        <v>0.6</v>
      </c>
      <c r="AW16" s="508">
        <v>0.7</v>
      </c>
    </row>
    <row r="17" spans="1:49" s="508" customFormat="1" ht="9" hidden="1" customHeight="1" x14ac:dyDescent="0.15">
      <c r="A17" s="385" t="s">
        <v>232</v>
      </c>
      <c r="B17" s="634">
        <f>+Calculo!B39</f>
        <v>1.9</v>
      </c>
      <c r="C17" s="498"/>
      <c r="D17" s="630"/>
      <c r="E17" s="631"/>
      <c r="F17" s="509"/>
      <c r="G17" s="509"/>
      <c r="H17" s="508">
        <v>2.1</v>
      </c>
      <c r="I17" s="508">
        <v>2.1</v>
      </c>
      <c r="J17" s="508">
        <v>2.2999999999999998</v>
      </c>
      <c r="K17" s="508">
        <v>1.9</v>
      </c>
      <c r="L17" s="508">
        <v>2.1</v>
      </c>
      <c r="M17" s="508">
        <v>2.5</v>
      </c>
      <c r="N17" s="508">
        <v>2.2999999999999998</v>
      </c>
      <c r="O17" s="508">
        <v>1.9</v>
      </c>
      <c r="P17" s="508">
        <v>2.1</v>
      </c>
      <c r="Q17" s="508">
        <v>2.5</v>
      </c>
      <c r="R17" s="508">
        <v>2.2999999999999998</v>
      </c>
      <c r="S17" s="508">
        <v>1.7</v>
      </c>
      <c r="T17" s="508">
        <v>1.9</v>
      </c>
      <c r="U17" s="508">
        <v>2.1</v>
      </c>
      <c r="V17" s="508">
        <v>2.5</v>
      </c>
      <c r="W17" s="508">
        <v>2.2999999999999998</v>
      </c>
      <c r="X17" s="508">
        <v>1.7</v>
      </c>
      <c r="Y17" s="508">
        <v>1.9</v>
      </c>
      <c r="Z17" s="508">
        <v>2.2999999999999998</v>
      </c>
      <c r="AA17" s="508">
        <v>2.1</v>
      </c>
      <c r="AB17" s="508">
        <v>2.5</v>
      </c>
      <c r="AC17" s="508">
        <v>2.2999999999999998</v>
      </c>
      <c r="AD17" s="508">
        <v>1.7</v>
      </c>
      <c r="AE17" s="508">
        <v>1.9</v>
      </c>
      <c r="AF17" s="508">
        <v>2.2999999999999998</v>
      </c>
      <c r="AG17" s="508">
        <v>2.1</v>
      </c>
      <c r="AH17" s="508">
        <v>2.5</v>
      </c>
      <c r="AI17" s="508">
        <v>2.2999999999999998</v>
      </c>
      <c r="AJ17" s="508">
        <v>1.7</v>
      </c>
      <c r="AK17" s="508">
        <v>2.1</v>
      </c>
      <c r="AL17" s="508">
        <v>1.9</v>
      </c>
      <c r="AM17" s="508">
        <v>2.2999999999999998</v>
      </c>
      <c r="AN17" s="508">
        <v>2.1</v>
      </c>
      <c r="AO17" s="508">
        <v>2.5</v>
      </c>
      <c r="AP17" s="508">
        <v>2.2999999999999998</v>
      </c>
      <c r="AQ17" s="508">
        <v>1.7</v>
      </c>
      <c r="AR17" s="508">
        <v>2.1</v>
      </c>
      <c r="AS17" s="508">
        <v>1.9</v>
      </c>
      <c r="AT17" s="508">
        <v>2.2999999999999998</v>
      </c>
      <c r="AU17" s="508">
        <v>2.1</v>
      </c>
      <c r="AV17" s="508">
        <v>2.5</v>
      </c>
      <c r="AW17" s="508">
        <v>2.2999999999999998</v>
      </c>
    </row>
    <row r="18" spans="1:49" s="508" customFormat="1" ht="9" hidden="1" customHeight="1" x14ac:dyDescent="0.15">
      <c r="A18" s="385" t="s">
        <v>231</v>
      </c>
      <c r="B18" s="633">
        <f>+Calculo!B42</f>
        <v>1</v>
      </c>
      <c r="C18" s="499"/>
      <c r="D18" s="499"/>
      <c r="E18" s="498"/>
      <c r="F18" s="509"/>
      <c r="G18" s="509"/>
      <c r="H18" s="508">
        <v>1</v>
      </c>
      <c r="I18" s="508">
        <v>1</v>
      </c>
      <c r="J18" s="508">
        <v>1</v>
      </c>
      <c r="K18" s="508">
        <v>1</v>
      </c>
      <c r="L18" s="508">
        <v>1</v>
      </c>
      <c r="M18" s="508">
        <v>1</v>
      </c>
      <c r="N18" s="508">
        <v>1</v>
      </c>
      <c r="O18" s="508">
        <v>1</v>
      </c>
      <c r="P18" s="508">
        <v>1</v>
      </c>
      <c r="Q18" s="508">
        <v>1</v>
      </c>
      <c r="R18" s="508">
        <v>1</v>
      </c>
      <c r="S18" s="508">
        <v>1</v>
      </c>
      <c r="T18" s="508">
        <v>1</v>
      </c>
      <c r="U18" s="508">
        <v>1</v>
      </c>
      <c r="V18" s="508">
        <v>1</v>
      </c>
      <c r="W18" s="508">
        <v>1</v>
      </c>
      <c r="X18" s="508">
        <v>1</v>
      </c>
      <c r="Y18" s="508">
        <v>1</v>
      </c>
      <c r="Z18" s="508">
        <v>1</v>
      </c>
      <c r="AA18" s="508">
        <v>1</v>
      </c>
      <c r="AB18" s="508">
        <v>1</v>
      </c>
      <c r="AC18" s="508">
        <v>1</v>
      </c>
      <c r="AD18" s="508">
        <v>1</v>
      </c>
      <c r="AE18" s="508">
        <v>1</v>
      </c>
      <c r="AF18" s="508">
        <v>1</v>
      </c>
      <c r="AG18" s="508">
        <v>1</v>
      </c>
      <c r="AH18" s="508">
        <v>1</v>
      </c>
      <c r="AI18" s="508">
        <v>1</v>
      </c>
      <c r="AJ18" s="508">
        <v>1</v>
      </c>
      <c r="AK18" s="508">
        <v>1</v>
      </c>
      <c r="AL18" s="508">
        <v>1</v>
      </c>
      <c r="AM18" s="508">
        <v>1</v>
      </c>
      <c r="AN18" s="508">
        <v>1</v>
      </c>
      <c r="AO18" s="508">
        <v>1</v>
      </c>
      <c r="AP18" s="508">
        <v>1</v>
      </c>
      <c r="AQ18" s="508">
        <v>1</v>
      </c>
      <c r="AR18" s="508">
        <v>1</v>
      </c>
      <c r="AS18" s="508">
        <v>1</v>
      </c>
      <c r="AT18" s="508">
        <v>1</v>
      </c>
      <c r="AU18" s="508">
        <v>1</v>
      </c>
      <c r="AV18" s="508">
        <v>1</v>
      </c>
      <c r="AW18" s="508">
        <v>1</v>
      </c>
    </row>
    <row r="19" spans="1:49" s="508" customFormat="1" ht="9" hidden="1" customHeight="1" x14ac:dyDescent="0.15">
      <c r="A19" s="385" t="s">
        <v>349</v>
      </c>
      <c r="B19" s="634">
        <f>+Calculo!B45</f>
        <v>1.3499999999999999</v>
      </c>
      <c r="C19" s="499"/>
      <c r="D19" s="499"/>
      <c r="E19" s="498"/>
      <c r="F19" s="509" t="str">
        <f>CONCATENATE( "( ",   MIN(G19:XFD19),"  -  ", MAX(G19:XFD19),  " )")</f>
        <v>( 1.25  -  1.85 )</v>
      </c>
      <c r="G19" s="509"/>
      <c r="H19" s="508">
        <v>1.6500000000000001</v>
      </c>
      <c r="I19" s="508">
        <v>1.6</v>
      </c>
      <c r="J19" s="508">
        <v>1.7499999999999998</v>
      </c>
      <c r="K19" s="508">
        <v>1.45</v>
      </c>
      <c r="L19" s="508">
        <v>1.6</v>
      </c>
      <c r="M19" s="508">
        <v>1.85</v>
      </c>
      <c r="N19" s="508">
        <v>1.7499999999999998</v>
      </c>
      <c r="O19" s="508">
        <v>1.45</v>
      </c>
      <c r="P19" s="508">
        <v>1.6</v>
      </c>
      <c r="Q19" s="508">
        <v>1.85</v>
      </c>
      <c r="R19" s="508">
        <v>1.6999999999999997</v>
      </c>
      <c r="S19" s="508">
        <v>1.2999999999999998</v>
      </c>
      <c r="T19" s="508">
        <v>1.45</v>
      </c>
      <c r="U19" s="508">
        <v>1.55</v>
      </c>
      <c r="V19" s="508">
        <v>1.7999999999999998</v>
      </c>
      <c r="W19" s="508">
        <v>1.6999999999999997</v>
      </c>
      <c r="X19" s="508">
        <v>1.2999999999999998</v>
      </c>
      <c r="Y19" s="508">
        <v>1.45</v>
      </c>
      <c r="Z19" s="508">
        <v>1.6999999999999997</v>
      </c>
      <c r="AA19" s="508">
        <v>1.55</v>
      </c>
      <c r="AB19" s="508">
        <v>1.7999999999999998</v>
      </c>
      <c r="AC19" s="508">
        <v>1.6999999999999997</v>
      </c>
      <c r="AD19" s="508">
        <v>1.2999999999999998</v>
      </c>
      <c r="AE19" s="508">
        <v>1.4</v>
      </c>
      <c r="AF19" s="508">
        <v>1.65</v>
      </c>
      <c r="AG19" s="508">
        <v>1.55</v>
      </c>
      <c r="AH19" s="508">
        <v>1.7999999999999998</v>
      </c>
      <c r="AI19" s="508">
        <v>1.65</v>
      </c>
      <c r="AJ19" s="508">
        <v>1.2999999999999998</v>
      </c>
      <c r="AK19" s="508">
        <v>1.5</v>
      </c>
      <c r="AL19" s="508">
        <v>1.4</v>
      </c>
      <c r="AM19" s="508">
        <v>1.65</v>
      </c>
      <c r="AN19" s="508">
        <v>1.5</v>
      </c>
      <c r="AO19" s="508">
        <v>1.75</v>
      </c>
      <c r="AP19" s="508">
        <v>1.65</v>
      </c>
      <c r="AQ19" s="508">
        <v>1.25</v>
      </c>
      <c r="AR19" s="508">
        <v>1.5</v>
      </c>
      <c r="AS19" s="508">
        <v>1.4</v>
      </c>
      <c r="AT19" s="508">
        <v>1.65</v>
      </c>
      <c r="AU19" s="508">
        <v>1.5</v>
      </c>
      <c r="AV19" s="508">
        <v>1.75</v>
      </c>
      <c r="AW19" s="508">
        <v>1.65</v>
      </c>
    </row>
    <row r="20" spans="1:49" s="510" customFormat="1" ht="9" customHeight="1" thickBot="1" x14ac:dyDescent="0.2">
      <c r="A20" s="386" t="s">
        <v>407</v>
      </c>
      <c r="B20" s="389">
        <f>+Calculo!H47</f>
        <v>60</v>
      </c>
      <c r="C20" s="628">
        <v>40</v>
      </c>
      <c r="D20" s="628">
        <v>60</v>
      </c>
      <c r="E20" s="629">
        <v>10</v>
      </c>
      <c r="F20" s="511" t="str">
        <f>CONCATENATE( "( ",   MIN(G20:XFD20),"  -  ", MAX(G20:XFD20),  " )")</f>
        <v>( 40  -  40 )</v>
      </c>
      <c r="G20" s="511"/>
      <c r="H20" s="510">
        <v>40</v>
      </c>
      <c r="I20" s="510">
        <v>40</v>
      </c>
      <c r="J20" s="510">
        <v>40</v>
      </c>
      <c r="K20" s="510">
        <v>40</v>
      </c>
      <c r="L20" s="510">
        <v>40</v>
      </c>
      <c r="M20" s="510">
        <v>40</v>
      </c>
      <c r="N20" s="510">
        <v>40</v>
      </c>
      <c r="O20" s="510">
        <v>40</v>
      </c>
      <c r="P20" s="510">
        <v>40</v>
      </c>
      <c r="Q20" s="510">
        <v>40</v>
      </c>
      <c r="R20" s="510">
        <v>40</v>
      </c>
      <c r="S20" s="510">
        <v>40</v>
      </c>
      <c r="T20" s="510">
        <v>40</v>
      </c>
      <c r="U20" s="510">
        <v>40</v>
      </c>
      <c r="V20" s="510">
        <v>40</v>
      </c>
      <c r="W20" s="510">
        <v>40</v>
      </c>
      <c r="X20" s="510">
        <v>40</v>
      </c>
      <c r="Y20" s="510">
        <v>40</v>
      </c>
      <c r="Z20" s="510">
        <v>40</v>
      </c>
      <c r="AA20" s="510">
        <v>40</v>
      </c>
      <c r="AB20" s="510">
        <v>40</v>
      </c>
      <c r="AC20" s="510">
        <v>40</v>
      </c>
      <c r="AD20" s="510">
        <v>40</v>
      </c>
      <c r="AE20" s="510">
        <v>40</v>
      </c>
      <c r="AF20" s="510">
        <v>40</v>
      </c>
      <c r="AG20" s="510">
        <v>40</v>
      </c>
      <c r="AH20" s="510">
        <v>40</v>
      </c>
      <c r="AI20" s="510">
        <v>40</v>
      </c>
      <c r="AJ20" s="510">
        <v>40</v>
      </c>
      <c r="AK20" s="510">
        <v>40</v>
      </c>
      <c r="AL20" s="510">
        <v>40</v>
      </c>
      <c r="AM20" s="510">
        <v>40</v>
      </c>
      <c r="AN20" s="510">
        <v>40</v>
      </c>
      <c r="AO20" s="510">
        <v>40</v>
      </c>
      <c r="AP20" s="510">
        <v>40</v>
      </c>
      <c r="AQ20" s="510">
        <v>40</v>
      </c>
      <c r="AR20" s="510">
        <v>40</v>
      </c>
      <c r="AS20" s="510">
        <v>40</v>
      </c>
      <c r="AT20" s="510">
        <v>40</v>
      </c>
      <c r="AU20" s="510">
        <v>40</v>
      </c>
      <c r="AV20" s="510">
        <v>40</v>
      </c>
      <c r="AW20" s="510">
        <v>40</v>
      </c>
    </row>
    <row r="21" spans="1:49" s="508" customFormat="1" ht="9" customHeight="1" x14ac:dyDescent="0.3">
      <c r="A21" s="622" t="str">
        <f>IF(Calculo!M19=1, "ESTANDAR TRANSELEC", "X-Y TRANSELEC")</f>
        <v>X-Y TRANSELEC</v>
      </c>
      <c r="B21" s="583">
        <f>+Calculo!H16</f>
        <v>0.06</v>
      </c>
      <c r="C21" s="390" t="s">
        <v>378</v>
      </c>
      <c r="D21" s="390" t="s">
        <v>463</v>
      </c>
      <c r="E21" s="390" t="s">
        <v>182</v>
      </c>
      <c r="F21" s="521">
        <f>COUNT(G1:XFD1)</f>
        <v>42</v>
      </c>
      <c r="G21" s="497"/>
      <c r="O21" s="635"/>
    </row>
    <row r="22" spans="1:49" s="508" customFormat="1" ht="9" customHeight="1" x14ac:dyDescent="0.15">
      <c r="A22" s="623">
        <f>(ABS(C12-D12)/E12+1)*(ABS(C13-D13)/E13+1)*(ABS(C14-D14)/E14+1)*(ABS(C15-D15)/E15+1)*(ABS(C16-D16)/E16+1)*(ABS(C20-D20)/E20+1)</f>
        <v>1187.9999999999995</v>
      </c>
      <c r="B22" s="602"/>
      <c r="F22" s="508" t="s">
        <v>499</v>
      </c>
      <c r="G22" s="509"/>
    </row>
    <row r="23" spans="1:49" s="508" customFormat="1" ht="9" customHeight="1" x14ac:dyDescent="0.15">
      <c r="A23" s="602"/>
      <c r="B23" s="602"/>
      <c r="G23" s="509"/>
    </row>
    <row r="24" spans="1:49" s="508" customFormat="1" ht="9" customHeight="1" x14ac:dyDescent="0.15">
      <c r="A24" s="602"/>
      <c r="B24" s="602"/>
      <c r="G24" s="509"/>
    </row>
    <row r="25" spans="1:49" s="508" customFormat="1" ht="9" customHeight="1" x14ac:dyDescent="0.15">
      <c r="A25" s="602"/>
      <c r="B25" s="602"/>
      <c r="G25" s="509"/>
    </row>
    <row r="26" spans="1:49" s="508" customFormat="1" ht="9" customHeight="1" x14ac:dyDescent="0.15">
      <c r="A26" s="602"/>
      <c r="B26" s="602"/>
      <c r="G26" s="509"/>
    </row>
    <row r="27" spans="1:49" s="508" customFormat="1" ht="9" customHeight="1" x14ac:dyDescent="0.15">
      <c r="A27" s="602"/>
      <c r="B27" s="602"/>
      <c r="G27" s="509"/>
    </row>
    <row r="28" spans="1:49" s="508" customFormat="1" ht="9" customHeight="1" x14ac:dyDescent="0.15">
      <c r="A28" s="602"/>
      <c r="B28" s="602"/>
      <c r="G28" s="509"/>
    </row>
    <row r="29" spans="1:49" s="508" customFormat="1" ht="9" customHeight="1" x14ac:dyDescent="0.15">
      <c r="A29" s="602"/>
      <c r="B29" s="602"/>
      <c r="G29" s="509"/>
    </row>
    <row r="30" spans="1:49" s="508" customFormat="1" ht="9" customHeight="1" x14ac:dyDescent="0.15">
      <c r="A30" s="602"/>
      <c r="B30" s="602"/>
      <c r="G30" s="509"/>
    </row>
    <row r="31" spans="1:49" s="508" customFormat="1" ht="9" customHeight="1" x14ac:dyDescent="0.15">
      <c r="A31" s="602"/>
      <c r="B31" s="602"/>
      <c r="G31" s="509"/>
    </row>
    <row r="32" spans="1:49" s="508" customFormat="1" ht="9" customHeight="1" x14ac:dyDescent="0.15">
      <c r="A32" s="602"/>
      <c r="B32" s="602"/>
      <c r="G32" s="509"/>
    </row>
    <row r="33" spans="1:7" s="508" customFormat="1" ht="9" customHeight="1" x14ac:dyDescent="0.15">
      <c r="A33" s="602"/>
      <c r="B33" s="602"/>
      <c r="G33" s="509"/>
    </row>
    <row r="34" spans="1:7" s="508" customFormat="1" ht="9" customHeight="1" x14ac:dyDescent="0.15">
      <c r="A34" s="602"/>
      <c r="B34" s="602"/>
      <c r="G34" s="509"/>
    </row>
    <row r="35" spans="1:7" s="508" customFormat="1" ht="9" customHeight="1" x14ac:dyDescent="0.15">
      <c r="A35" s="602"/>
      <c r="B35" s="602"/>
      <c r="G35" s="509"/>
    </row>
    <row r="36" spans="1:7" s="508" customFormat="1" ht="9" customHeight="1" x14ac:dyDescent="0.15">
      <c r="A36" s="602"/>
      <c r="B36" s="602"/>
      <c r="G36" s="509"/>
    </row>
    <row r="37" spans="1:7" s="508" customFormat="1" ht="9" customHeight="1" x14ac:dyDescent="0.15">
      <c r="A37" s="602"/>
      <c r="B37" s="602"/>
      <c r="G37" s="509"/>
    </row>
    <row r="38" spans="1:7" s="508" customFormat="1" ht="9" customHeight="1" x14ac:dyDescent="0.15">
      <c r="A38" s="602"/>
      <c r="B38" s="602"/>
      <c r="G38" s="509"/>
    </row>
    <row r="39" spans="1:7" s="508" customFormat="1" ht="9" customHeight="1" x14ac:dyDescent="0.15">
      <c r="A39" s="602"/>
      <c r="B39" s="602"/>
      <c r="G39" s="509"/>
    </row>
    <row r="40" spans="1:7" s="508" customFormat="1" ht="9" customHeight="1" x14ac:dyDescent="0.15">
      <c r="A40" s="602"/>
      <c r="B40" s="602"/>
      <c r="G40" s="509"/>
    </row>
  </sheetData>
  <mergeCells count="1">
    <mergeCell ref="C8:D8"/>
  </mergeCells>
  <conditionalFormatting sqref="B3">
    <cfRule type="cellIs" dxfId="338" priority="89" operator="greaterThan">
      <formula>1</formula>
    </cfRule>
    <cfRule type="cellIs" dxfId="337" priority="290" operator="lessThan">
      <formula>1</formula>
    </cfRule>
  </conditionalFormatting>
  <conditionalFormatting sqref="A1:E1 G1:XFD1">
    <cfRule type="top10" dxfId="336" priority="70" percent="1" rank="20"/>
    <cfRule type="top10" dxfId="335" priority="138" bottom="1" rank="1"/>
  </conditionalFormatting>
  <conditionalFormatting sqref="B17">
    <cfRule type="cellIs" dxfId="334" priority="122" operator="lessThan">
      <formula>0</formula>
    </cfRule>
  </conditionalFormatting>
  <conditionalFormatting sqref="A3:XFD3">
    <cfRule type="top10" dxfId="333" priority="68" percent="1" rank="20"/>
    <cfRule type="top10" dxfId="332" priority="69" percent="1" bottom="1" rank="10"/>
  </conditionalFormatting>
  <conditionalFormatting sqref="B4">
    <cfRule type="cellIs" dxfId="331" priority="66" operator="greaterThan">
      <formula>1</formula>
    </cfRule>
    <cfRule type="cellIs" dxfId="330" priority="67" operator="lessThan">
      <formula>1</formula>
    </cfRule>
  </conditionalFormatting>
  <conditionalFormatting sqref="A4:XFD4">
    <cfRule type="top10" dxfId="329" priority="64" percent="1" rank="20"/>
    <cfRule type="top10" dxfId="328" priority="65" percent="1" bottom="1" rank="10"/>
  </conditionalFormatting>
  <conditionalFormatting sqref="B5">
    <cfRule type="cellIs" dxfId="327" priority="62" operator="greaterThan">
      <formula>1</formula>
    </cfRule>
    <cfRule type="cellIs" dxfId="326" priority="63" operator="lessThan">
      <formula>1</formula>
    </cfRule>
  </conditionalFormatting>
  <conditionalFormatting sqref="A5:XFD5">
    <cfRule type="top10" dxfId="325" priority="60" percent="1" rank="20"/>
    <cfRule type="top10" dxfId="324" priority="61" percent="1" bottom="1" rank="10"/>
  </conditionalFormatting>
  <conditionalFormatting sqref="G6:XFD6">
    <cfRule type="top10" dxfId="323" priority="56" percent="1" rank="20"/>
    <cfRule type="top10" dxfId="322" priority="57" percent="1" bottom="1" rank="10"/>
  </conditionalFormatting>
  <conditionalFormatting sqref="B6">
    <cfRule type="cellIs" dxfId="321" priority="54" operator="greaterThan">
      <formula>1</formula>
    </cfRule>
    <cfRule type="cellIs" dxfId="320" priority="55" operator="lessThan">
      <formula>1</formula>
    </cfRule>
  </conditionalFormatting>
  <conditionalFormatting sqref="A6:F6">
    <cfRule type="top10" dxfId="319" priority="52" percent="1" rank="20"/>
    <cfRule type="top10" dxfId="318" priority="53" percent="1" bottom="1" rank="10"/>
  </conditionalFormatting>
  <conditionalFormatting sqref="B7">
    <cfRule type="cellIs" dxfId="317" priority="50" operator="greaterThan">
      <formula>1</formula>
    </cfRule>
    <cfRule type="cellIs" dxfId="316" priority="51" operator="lessThan">
      <formula>1</formula>
    </cfRule>
  </conditionalFormatting>
  <conditionalFormatting sqref="B9">
    <cfRule type="cellIs" dxfId="315" priority="42" operator="greaterThan">
      <formula>1</formula>
    </cfRule>
    <cfRule type="cellIs" dxfId="314" priority="43" operator="lessThan">
      <formula>1</formula>
    </cfRule>
  </conditionalFormatting>
  <conditionalFormatting sqref="B10">
    <cfRule type="cellIs" dxfId="313" priority="38" operator="greaterThan">
      <formula>1</formula>
    </cfRule>
    <cfRule type="cellIs" dxfId="312" priority="39" operator="lessThan">
      <formula>1</formula>
    </cfRule>
  </conditionalFormatting>
  <conditionalFormatting sqref="A10:XFD10">
    <cfRule type="top10" dxfId="311" priority="36" percent="1" rank="20"/>
    <cfRule type="top10" dxfId="310" priority="37" percent="1" bottom="1" rank="10"/>
  </conditionalFormatting>
  <conditionalFormatting sqref="B11">
    <cfRule type="cellIs" dxfId="309" priority="34" operator="greaterThan">
      <formula>1</formula>
    </cfRule>
    <cfRule type="cellIs" dxfId="308" priority="35" operator="lessThan">
      <formula>1</formula>
    </cfRule>
  </conditionalFormatting>
  <conditionalFormatting sqref="A11:XFD11">
    <cfRule type="top10" dxfId="307" priority="32" percent="1" rank="20"/>
    <cfRule type="top10" dxfId="306" priority="33" percent="1" bottom="1" rank="10"/>
  </conditionalFormatting>
  <conditionalFormatting sqref="B9:B11 B3:B7">
    <cfRule type="cellIs" dxfId="305" priority="15" operator="greaterThan">
      <formula>0</formula>
    </cfRule>
    <cfRule type="expression" dxfId="304" priority="291">
      <formula>"1=1"</formula>
    </cfRule>
  </conditionalFormatting>
  <conditionalFormatting sqref="B8">
    <cfRule type="cellIs" dxfId="303" priority="10" operator="greaterThan">
      <formula>1</formula>
    </cfRule>
    <cfRule type="cellIs" dxfId="302" priority="11" operator="lessThan">
      <formula>1</formula>
    </cfRule>
  </conditionalFormatting>
  <conditionalFormatting sqref="B8">
    <cfRule type="top10" dxfId="301" priority="8" percent="1" rank="20"/>
    <cfRule type="top10" dxfId="300" priority="9" percent="1" bottom="1" rank="10"/>
  </conditionalFormatting>
  <conditionalFormatting sqref="B8">
    <cfRule type="cellIs" dxfId="299" priority="7" operator="greaterThan">
      <formula>0</formula>
    </cfRule>
    <cfRule type="expression" dxfId="298" priority="12">
      <formula>"1=1"</formula>
    </cfRule>
  </conditionalFormatting>
  <conditionalFormatting sqref="A8">
    <cfRule type="top10" dxfId="297" priority="5" percent="1" rank="20"/>
    <cfRule type="top10" dxfId="296" priority="6" percent="1" bottom="1" rank="10"/>
  </conditionalFormatting>
  <conditionalFormatting sqref="A7:XFD7">
    <cfRule type="top10" dxfId="295" priority="373" percent="1" rank="20"/>
    <cfRule type="top10" dxfId="294" priority="374" percent="1" bottom="1" rank="10"/>
  </conditionalFormatting>
  <conditionalFormatting sqref="C8 E8:XFD8">
    <cfRule type="top10" dxfId="293" priority="379" percent="1" rank="20"/>
    <cfRule type="top10" dxfId="292" priority="380" percent="1" bottom="1" rank="10"/>
  </conditionalFormatting>
  <conditionalFormatting sqref="A9:XFD9">
    <cfRule type="top10" dxfId="291" priority="387" percent="1" rank="20"/>
    <cfRule type="top10" dxfId="290" priority="388" percent="1" bottom="1" rank="10"/>
  </conditionalFormatting>
  <conditionalFormatting sqref="A22">
    <cfRule type="cellIs" dxfId="289" priority="1" operator="greaterThan">
      <formula>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FFC000"/>
    <pageSetUpPr fitToPage="1"/>
  </sheetPr>
  <dimension ref="A1:AX239"/>
  <sheetViews>
    <sheetView showGridLines="0" tabSelected="1" zoomScale="130" zoomScaleNormal="130" zoomScaleSheetLayoutView="175" workbookViewId="0"/>
  </sheetViews>
  <sheetFormatPr baseColWidth="10" defaultColWidth="11.42578125" defaultRowHeight="9.9499999999999993" customHeight="1" x14ac:dyDescent="0.25"/>
  <cols>
    <col min="1" max="1" width="24.7109375" style="87" customWidth="1"/>
    <col min="2" max="2" width="8.7109375" style="87" customWidth="1"/>
    <col min="3" max="3" width="24.7109375" style="87" customWidth="1"/>
    <col min="4" max="4" width="8.7109375" style="87" customWidth="1"/>
    <col min="5" max="5" width="24.7109375" style="87" customWidth="1"/>
    <col min="6" max="6" width="8.7109375" style="87" customWidth="1"/>
    <col min="7" max="8" width="6.7109375" style="87" customWidth="1"/>
    <col min="9" max="10" width="9" style="87" customWidth="1"/>
    <col min="11" max="11" width="4.140625" style="87" customWidth="1"/>
    <col min="12" max="13" width="6.42578125" style="87" customWidth="1"/>
    <col min="14" max="14" width="5" style="87" customWidth="1"/>
    <col min="15" max="17" width="10.7109375" style="87" customWidth="1"/>
    <col min="18" max="18" width="11.7109375" style="87" customWidth="1"/>
    <col min="19" max="19" width="11.42578125" style="87" customWidth="1"/>
    <col min="20" max="20" width="16.28515625" style="87" customWidth="1"/>
    <col min="21" max="31" width="6.140625" style="87" customWidth="1"/>
    <col min="32" max="35" width="11.42578125" style="87"/>
    <col min="36" max="38" width="6" style="87" customWidth="1"/>
    <col min="39" max="39" width="7.7109375" style="87" customWidth="1"/>
    <col min="40" max="40" width="5.42578125" style="87" customWidth="1"/>
    <col min="41" max="16384" width="11.42578125" style="87"/>
  </cols>
  <sheetData>
    <row r="1" spans="1:50" ht="9.9499999999999993" customHeight="1" x14ac:dyDescent="0.3">
      <c r="A1" s="20" t="str">
        <f>+CONCATENATE("DISEÑO ZAPATAS TORRE TIPO ", Entradas_Vble!C1)</f>
        <v>DISEÑO ZAPATAS TORRE TIPO 22FD.N</v>
      </c>
      <c r="B1" s="2"/>
      <c r="C1" s="2"/>
      <c r="D1" s="2"/>
      <c r="E1" s="2"/>
      <c r="F1" s="2"/>
    </row>
    <row r="2" spans="1:50" ht="9.9499999999999993" customHeight="1" x14ac:dyDescent="0.3">
      <c r="A2" s="4" t="str">
        <f>+CONCATENATE("PROPIEDADES DEL SUELO TIPO ",Entradas_Vble!E1)</f>
        <v>PROPIEDADES DEL SUELO TIPO 4C</v>
      </c>
      <c r="B2" s="4"/>
      <c r="C2" s="4"/>
      <c r="D2" s="4"/>
      <c r="E2" s="4"/>
      <c r="F2" s="4"/>
      <c r="O2" s="564" t="str">
        <f>IF(H47&gt;=60,P2,Q2)</f>
        <v>ContraTerreno</v>
      </c>
      <c r="P2" s="572" t="s">
        <v>538</v>
      </c>
      <c r="Q2" s="572" t="s">
        <v>537</v>
      </c>
      <c r="T2" s="87" t="s">
        <v>0</v>
      </c>
      <c r="U2" s="87">
        <v>1</v>
      </c>
      <c r="W2" s="88">
        <v>3</v>
      </c>
      <c r="Z2" s="87" t="s">
        <v>1</v>
      </c>
      <c r="AA2" s="88">
        <v>1</v>
      </c>
      <c r="AB2" s="88"/>
      <c r="AC2" s="88">
        <v>3</v>
      </c>
    </row>
    <row r="3" spans="1:50" ht="9.9499999999999993" customHeight="1" x14ac:dyDescent="0.3">
      <c r="A3" s="4"/>
      <c r="B3" s="4"/>
      <c r="C3" s="4"/>
      <c r="D3" s="4"/>
      <c r="E3" s="4"/>
      <c r="F3" s="4"/>
      <c r="M3" s="585" t="s">
        <v>239</v>
      </c>
      <c r="N3" s="581"/>
      <c r="O3" s="566">
        <f>+IF($O$2=$Q$2,Q3,P3)</f>
        <v>0.61184467455621272</v>
      </c>
      <c r="P3" s="566">
        <f>+ B43*B39^2
- Piramide(B45^2, (       (B42*(B45-B36))/(B42+B43) +B36     )^2, B43)</f>
        <v>0.61184467455621272</v>
      </c>
      <c r="Q3" s="566">
        <f>+B35^2*(B34-B37)
-(     Piramide(B35^2, B39^2, B38)
         + B39^2*(B40)
         + Piramide(B45^2, (       (B42*(B45-B36))/(B42+B43) +B36     )^2, B43)
 )</f>
        <v>5.6851780078895455</v>
      </c>
      <c r="W3" s="88"/>
      <c r="AA3" s="88"/>
      <c r="AB3" s="88"/>
      <c r="AC3" s="88"/>
    </row>
    <row r="4" spans="1:50" ht="9.9499999999999993" customHeight="1" thickBot="1" x14ac:dyDescent="0.2">
      <c r="A4" s="85" t="s">
        <v>2</v>
      </c>
      <c r="B4" s="81">
        <f>+Entradas_Vble!D28/1000</f>
        <v>0.2</v>
      </c>
      <c r="C4" s="195" t="s">
        <v>366</v>
      </c>
      <c r="D4" s="81">
        <f>+Entradas_Vble!D29/1000</f>
        <v>0.26666666666666666</v>
      </c>
      <c r="E4" s="5" t="s">
        <v>4</v>
      </c>
      <c r="F4" s="83">
        <f>+Entradas_Vble!D21</f>
        <v>70</v>
      </c>
      <c r="G4" s="92"/>
      <c r="M4" s="91" t="s">
        <v>240</v>
      </c>
      <c r="N4" s="576"/>
      <c r="O4" s="567">
        <f>+IF($O$2=$Q$2,Q4,P4)</f>
        <v>12.206666666666667</v>
      </c>
      <c r="P4" s="567">
        <f>+ B37*B35^2
+Piramide(B35^2, B39^2, B38)
+ B39^2*(B40+B43)</f>
        <v>12.206666666666667</v>
      </c>
      <c r="Q4" s="567">
        <f>+B35^2*(B34+0.05)</f>
        <v>17.567999999999998</v>
      </c>
      <c r="U4" s="87" t="s">
        <v>5</v>
      </c>
      <c r="V4" s="87">
        <f>B10</f>
        <v>-450.69</v>
      </c>
      <c r="W4" s="89" t="s">
        <v>5</v>
      </c>
      <c r="X4" s="347">
        <f>V4</f>
        <v>-450.69</v>
      </c>
      <c r="AA4" s="89" t="s">
        <v>5</v>
      </c>
      <c r="AB4" s="347">
        <f>B16</f>
        <v>-370.42</v>
      </c>
      <c r="AC4" s="89" t="s">
        <v>5</v>
      </c>
      <c r="AD4" s="347">
        <f>AB4</f>
        <v>-370.42</v>
      </c>
      <c r="AG4" s="348">
        <v>1</v>
      </c>
    </row>
    <row r="5" spans="1:50" ht="9.9499999999999993" customHeight="1" thickTop="1" thickBot="1" x14ac:dyDescent="0.2">
      <c r="A5" s="5" t="s">
        <v>219</v>
      </c>
      <c r="B5" s="196">
        <f>+Entradas_Vble!D24</f>
        <v>16</v>
      </c>
      <c r="C5" s="5" t="s">
        <v>221</v>
      </c>
      <c r="D5" s="83">
        <f>+Entradas_Vble!D25</f>
        <v>20</v>
      </c>
      <c r="E5" s="5" t="s">
        <v>3</v>
      </c>
      <c r="F5" s="84">
        <f>+Entradas_Vble!D22</f>
        <v>0</v>
      </c>
      <c r="G5" s="92"/>
      <c r="U5" s="87" t="s">
        <v>7</v>
      </c>
      <c r="V5" s="87">
        <f>(+B10*C22+B11*(B42+B34))/(B34+B42)</f>
        <v>-16.470147499999996</v>
      </c>
      <c r="W5" s="90" t="s">
        <v>7</v>
      </c>
      <c r="X5" s="349">
        <f>(-B10*C22+B11*(B42+B34))/(B34+B42)</f>
        <v>143.7501475</v>
      </c>
      <c r="Y5" s="92">
        <f>+MAX(ABS(X5),ABS(V13),ABS(X13),ABS(V5))</f>
        <v>143.7501475</v>
      </c>
      <c r="Z5" s="92">
        <f>+MIN(ABS(X5),ABS(V13),ABS(X13),ABS(V5))</f>
        <v>16.470147499999996</v>
      </c>
      <c r="AA5" s="90" t="s">
        <v>7</v>
      </c>
      <c r="AB5" s="349">
        <f>(+B16*C22+B17*(B42+B34))/(B34+B42)</f>
        <v>-13.482155000000006</v>
      </c>
      <c r="AC5" s="90" t="s">
        <v>7</v>
      </c>
      <c r="AD5" s="349">
        <f>(-B16*C22+B17*(B42+B34))/(B34+B42)</f>
        <v>118.202155</v>
      </c>
      <c r="AE5" s="92">
        <f>+MAX(ABS(AD5),ABS(AB13),ABS(AD13),ABS(AB5))</f>
        <v>118.202155</v>
      </c>
      <c r="AF5" s="571">
        <f>+MIN(ABS(AD5),ABS(AB13),ABS(AD13),ABS(AB5))</f>
        <v>13.482155000000006</v>
      </c>
      <c r="AG5" s="92">
        <f>B10</f>
        <v>-450.69</v>
      </c>
      <c r="AH5" s="87">
        <v>1</v>
      </c>
      <c r="AI5" s="92">
        <f>AG5</f>
        <v>-450.69</v>
      </c>
      <c r="AJ5" s="92">
        <f>AI6</f>
        <v>63.64</v>
      </c>
      <c r="AK5" s="92">
        <f>AI8</f>
        <v>-52.16</v>
      </c>
      <c r="AM5" s="92">
        <f>AI5</f>
        <v>-450.69</v>
      </c>
      <c r="AN5" s="92">
        <f>AJ5</f>
        <v>63.64</v>
      </c>
      <c r="AO5" s="92">
        <f>AK5</f>
        <v>-52.16</v>
      </c>
    </row>
    <row r="6" spans="1:50" ht="9.9499999999999993" customHeight="1" thickTop="1" thickBot="1" x14ac:dyDescent="0.2">
      <c r="A6" s="5" t="s">
        <v>220</v>
      </c>
      <c r="B6" s="83">
        <f>+Entradas_Vble!D26</f>
        <v>23</v>
      </c>
      <c r="C6" s="5" t="s">
        <v>222</v>
      </c>
      <c r="D6" s="83">
        <f>+Entradas_Vble!D27</f>
        <v>24</v>
      </c>
      <c r="E6" s="5" t="s">
        <v>6</v>
      </c>
      <c r="F6" s="84">
        <f>+Entradas_Vble!D23</f>
        <v>30</v>
      </c>
      <c r="O6" s="101"/>
      <c r="P6" s="101"/>
      <c r="U6" s="87" t="s">
        <v>8</v>
      </c>
      <c r="V6" s="87">
        <f>(-B10*C22-B12*(B34+B42))/(B34+B42)</f>
        <v>132.27014750000001</v>
      </c>
      <c r="W6" s="91" t="s">
        <v>8</v>
      </c>
      <c r="X6" s="350">
        <f>(+B10*C22-B12*(B34+B42))/(B34+B42)</f>
        <v>-27.9501475</v>
      </c>
      <c r="Y6" s="92">
        <f>+MAX(ABS(X6),ABS(V14),ABS(X14),ABS(V6))</f>
        <v>132.27014750000001</v>
      </c>
      <c r="Z6" s="92">
        <f>+MIN(ABS(X6),ABS(V14),ABS(X14),ABS(V6))</f>
        <v>27.9501475</v>
      </c>
      <c r="AA6" s="91" t="s">
        <v>8</v>
      </c>
      <c r="AB6" s="350">
        <f>(-B16*C22-B18*(B34+B42))/(B34+B42)</f>
        <v>108.44215500000001</v>
      </c>
      <c r="AC6" s="91" t="s">
        <v>8</v>
      </c>
      <c r="AD6" s="350">
        <f>(+B16*C22-B18*(B34+B42))/(B34+B42)</f>
        <v>-23.242155000000004</v>
      </c>
      <c r="AE6" s="92">
        <f>+MAX(ABS(AD6),ABS(AB14),ABS(AD14),ABS(AB6))</f>
        <v>108.44215500000001</v>
      </c>
      <c r="AF6" s="571">
        <f>+MIN(ABS(AD6),ABS(AB14),ABS(AD14),ABS(AB6))</f>
        <v>23.242155000000004</v>
      </c>
      <c r="AG6" s="92">
        <f>B11</f>
        <v>63.64</v>
      </c>
      <c r="AH6" s="87">
        <v>1</v>
      </c>
      <c r="AI6" s="92">
        <f t="shared" ref="AI6:AI25" si="0">AG6</f>
        <v>63.64</v>
      </c>
      <c r="AM6" s="92">
        <f>AI11</f>
        <v>-370.42</v>
      </c>
      <c r="AN6" s="92">
        <f>AJ11</f>
        <v>52.36</v>
      </c>
      <c r="AO6" s="92">
        <f>AK11</f>
        <v>-42.6</v>
      </c>
      <c r="AQ6" s="92">
        <f>MIN(AG6:AG8,AG12:AG13,AG18:AG19,AG23:AG24)</f>
        <v>-52.16</v>
      </c>
      <c r="AR6" s="87">
        <f>VLOOKUP(AQ6,$AG$5:$AH$25,2,FALSE)</f>
        <v>1</v>
      </c>
      <c r="AS6" s="87">
        <f>ABS(AQ6)</f>
        <v>52.16</v>
      </c>
      <c r="AT6" s="87">
        <f>AR6</f>
        <v>1</v>
      </c>
      <c r="AU6" s="87">
        <f>MAX(AS6:AS8)</f>
        <v>63.64</v>
      </c>
      <c r="AV6" s="92">
        <f>VLOOKUP(AU6,AS6:AT8,2,FALSE)</f>
        <v>1</v>
      </c>
      <c r="AX6" s="87">
        <f>VLOOKUP(AV6,AH5:AI25,2,FALSE)</f>
        <v>-450.69</v>
      </c>
    </row>
    <row r="7" spans="1:50" ht="9.9499999999999993" customHeight="1" thickTop="1" thickBot="1" x14ac:dyDescent="0.25">
      <c r="A7" s="5" t="s">
        <v>154</v>
      </c>
      <c r="B7" s="82">
        <f>+Entradas_Vble!D31</f>
        <v>0.4</v>
      </c>
      <c r="C7" s="3"/>
      <c r="D7" s="3"/>
      <c r="E7" s="3"/>
      <c r="F7" s="3"/>
      <c r="W7" s="90"/>
      <c r="X7" s="349"/>
      <c r="Y7" s="92"/>
      <c r="Z7" s="92"/>
      <c r="AA7" s="90"/>
      <c r="AB7" s="349"/>
      <c r="AC7" s="90"/>
      <c r="AD7" s="349"/>
      <c r="AE7" s="92"/>
      <c r="AF7" s="571"/>
      <c r="AG7" s="92"/>
      <c r="AI7" s="92"/>
      <c r="AM7" s="92"/>
      <c r="AN7" s="92"/>
      <c r="AO7" s="92"/>
      <c r="AQ7" s="92"/>
      <c r="AV7" s="92"/>
    </row>
    <row r="8" spans="1:50" ht="9.9499999999999993" customHeight="1" thickTop="1" x14ac:dyDescent="0.25">
      <c r="A8" s="4" t="s">
        <v>450</v>
      </c>
      <c r="B8" s="4"/>
      <c r="C8" s="4"/>
      <c r="D8" s="104"/>
      <c r="E8" s="4"/>
      <c r="F8" s="104"/>
      <c r="U8" s="87" t="s">
        <v>9</v>
      </c>
      <c r="V8" s="87">
        <f>D10</f>
        <v>385.85</v>
      </c>
      <c r="W8" s="89" t="s">
        <v>9</v>
      </c>
      <c r="X8" s="347">
        <f>V8</f>
        <v>385.85</v>
      </c>
      <c r="Y8" s="92"/>
      <c r="Z8" s="92"/>
      <c r="AA8" s="89" t="s">
        <v>9</v>
      </c>
      <c r="AB8" s="347">
        <f>D16</f>
        <v>300.77</v>
      </c>
      <c r="AC8" s="89" t="s">
        <v>9</v>
      </c>
      <c r="AD8" s="347">
        <f>AB8</f>
        <v>300.77</v>
      </c>
      <c r="AE8" s="92"/>
      <c r="AF8" s="571"/>
      <c r="AG8" s="92">
        <f>B12</f>
        <v>-52.16</v>
      </c>
      <c r="AH8" s="87">
        <v>1</v>
      </c>
      <c r="AI8" s="92">
        <f t="shared" si="0"/>
        <v>-52.16</v>
      </c>
      <c r="AM8" s="92">
        <f>AI17</f>
        <v>385.85</v>
      </c>
      <c r="AN8" s="92">
        <f>AJ17</f>
        <v>47.21</v>
      </c>
      <c r="AO8" s="92">
        <f>AK17</f>
        <v>-51.49</v>
      </c>
      <c r="AQ8" s="92">
        <f>MAX(AG6:AG8,AG12:AG13,AG18:AG19,AG23:AG24)</f>
        <v>63.64</v>
      </c>
      <c r="AR8" s="87">
        <f>VLOOKUP(AQ8,$AG$5:$AH$25,2,FALSE)</f>
        <v>1</v>
      </c>
      <c r="AS8" s="87">
        <f>ABS(AQ8)</f>
        <v>63.64</v>
      </c>
      <c r="AT8" s="87">
        <f>AR8</f>
        <v>1</v>
      </c>
      <c r="AV8" s="92"/>
      <c r="AX8" s="87">
        <f>VLOOKUP(AX6,AM5:AO9,2,FALSE)</f>
        <v>63.64</v>
      </c>
    </row>
    <row r="9" spans="1:50" ht="9.9499999999999993" customHeight="1" x14ac:dyDescent="0.25">
      <c r="A9" s="657" t="s">
        <v>491</v>
      </c>
      <c r="B9" s="658" t="s">
        <v>492</v>
      </c>
      <c r="C9" s="657" t="s">
        <v>493</v>
      </c>
      <c r="D9" s="658"/>
      <c r="E9" s="4"/>
      <c r="F9" s="4"/>
      <c r="G9" s="525" t="s">
        <v>502</v>
      </c>
      <c r="H9" s="527">
        <v>0.25</v>
      </c>
      <c r="I9" s="525" t="s">
        <v>505</v>
      </c>
      <c r="J9" s="529">
        <f>+B191*100</f>
        <v>7.5</v>
      </c>
      <c r="Q9" s="92"/>
      <c r="R9" s="92"/>
      <c r="S9" s="92"/>
      <c r="T9" s="92"/>
      <c r="U9" s="87" t="s">
        <v>7</v>
      </c>
      <c r="V9" s="87">
        <f>(+D10*C22+D11*(B42+B34))/(B34+B42)</f>
        <v>115.7948375</v>
      </c>
      <c r="W9" s="90" t="s">
        <v>7</v>
      </c>
      <c r="X9" s="349">
        <f>(-D10*C22+D11*(B42+B34))/(B34+B42)</f>
        <v>-21.374837500000005</v>
      </c>
      <c r="Y9" s="92">
        <f>+MAX(ABS(X9),ABS(V16),ABS(X16),ABS(V9))</f>
        <v>115.7948375</v>
      </c>
      <c r="Z9" s="92">
        <f>+MIN(ABS(X9),ABS(V16),ABS(X16),ABS(V9))</f>
        <v>21.374837500000005</v>
      </c>
      <c r="AA9" s="90" t="s">
        <v>7</v>
      </c>
      <c r="AB9" s="349">
        <f>(+D16*C22+D17*(B42+B34))/(B34+B42)</f>
        <v>90.001867500000003</v>
      </c>
      <c r="AC9" s="90" t="s">
        <v>7</v>
      </c>
      <c r="AD9" s="349">
        <f>(-D16*C22+D17*(B42+B34))/(B34+B42)</f>
        <v>-16.921867499999998</v>
      </c>
      <c r="AE9" s="92">
        <f>+MAX(ABS(AD9),ABS(AB16),ABS(AD16),ABS(AB9))</f>
        <v>90.001867500000003</v>
      </c>
      <c r="AF9" s="571">
        <f>+MIN(ABS(AD9),ABS(AB16),ABS(AD16),ABS(AB9))</f>
        <v>16.921867499999998</v>
      </c>
      <c r="AG9" s="92">
        <f>B13</f>
        <v>1.5</v>
      </c>
      <c r="AH9" s="87">
        <v>1</v>
      </c>
      <c r="AI9" s="92">
        <f t="shared" si="0"/>
        <v>1.5</v>
      </c>
      <c r="AM9" s="92">
        <f>AI22</f>
        <v>300.77</v>
      </c>
      <c r="AN9" s="92">
        <f>AJ22</f>
        <v>36.54</v>
      </c>
      <c r="AO9" s="92">
        <f>AK22</f>
        <v>-39.89</v>
      </c>
      <c r="AX9" s="87">
        <f>VLOOKUP(AX6,AM5:AO9,3,FALSE)</f>
        <v>-52.16</v>
      </c>
    </row>
    <row r="10" spans="1:50" ht="9.9499999999999993" customHeight="1" x14ac:dyDescent="0.25">
      <c r="A10" s="5" t="s">
        <v>10</v>
      </c>
      <c r="B10" s="615">
        <v>-450.69</v>
      </c>
      <c r="C10" s="614" t="s">
        <v>11</v>
      </c>
      <c r="D10" s="615">
        <v>385.85</v>
      </c>
      <c r="E10" s="21" t="s">
        <v>12</v>
      </c>
      <c r="F10" s="21"/>
      <c r="G10" s="526" t="s">
        <v>500</v>
      </c>
      <c r="H10" s="523">
        <v>1.5</v>
      </c>
      <c r="I10" s="526" t="s">
        <v>503</v>
      </c>
      <c r="J10" s="523">
        <v>0.32</v>
      </c>
      <c r="P10" s="561" t="s">
        <v>496</v>
      </c>
      <c r="Q10" s="87">
        <f>ABS(B11)</f>
        <v>63.64</v>
      </c>
      <c r="R10" s="87">
        <f>ABS(D11)</f>
        <v>47.21</v>
      </c>
      <c r="S10" s="87">
        <f>ABS(B17)</f>
        <v>52.36</v>
      </c>
      <c r="T10" s="87">
        <f>ABS(D17)</f>
        <v>36.54</v>
      </c>
      <c r="U10" s="87" t="s">
        <v>8</v>
      </c>
      <c r="V10" s="87">
        <f>(-D10*C22-D12*(B34+B42))/(B34+B42)</f>
        <v>-17.094837500000004</v>
      </c>
      <c r="W10" s="91" t="s">
        <v>8</v>
      </c>
      <c r="X10" s="350">
        <f>(+D10*C22-D12*(B34+B42))/(B34+B42)</f>
        <v>120.0748375</v>
      </c>
      <c r="Y10" s="92">
        <f>+MAX(ABS(X10),ABS(V17),ABS(X17),ABS(V10))</f>
        <v>120.0748375</v>
      </c>
      <c r="Z10" s="92">
        <f>+MIN(ABS(X10),ABS(V17),ABS(X17),ABS(V10))</f>
        <v>17.094837500000004</v>
      </c>
      <c r="AA10" s="91" t="s">
        <v>8</v>
      </c>
      <c r="AB10" s="350">
        <f>(-D16*C22-D18*(B34+B42))/(B34+B42)</f>
        <v>-13.571867499999996</v>
      </c>
      <c r="AC10" s="91" t="s">
        <v>8</v>
      </c>
      <c r="AD10" s="350">
        <f>(+D16*C22-D18*(B34+B42))/(B34+B42)</f>
        <v>93.351867499999997</v>
      </c>
      <c r="AE10" s="92">
        <f>+MAX(ABS(AD10),ABS(AB17),ABS(AD17),ABS(AB10))</f>
        <v>93.351867499999997</v>
      </c>
      <c r="AF10" s="571">
        <f>+MIN(ABS(AD10),ABS(AB17),ABS(AD17),ABS(AB10))</f>
        <v>13.571867499999996</v>
      </c>
      <c r="AG10" s="348">
        <v>2</v>
      </c>
      <c r="AI10" s="92">
        <f t="shared" si="0"/>
        <v>2</v>
      </c>
    </row>
    <row r="11" spans="1:50" ht="9.9499999999999993" customHeight="1" x14ac:dyDescent="0.25">
      <c r="A11" s="5" t="s">
        <v>13</v>
      </c>
      <c r="B11" s="582">
        <v>63.64</v>
      </c>
      <c r="C11" s="450" t="s">
        <v>13</v>
      </c>
      <c r="D11" s="582">
        <v>47.21</v>
      </c>
      <c r="E11" s="8" t="s">
        <v>14</v>
      </c>
      <c r="F11" s="524">
        <v>4</v>
      </c>
      <c r="G11" s="526" t="s">
        <v>501</v>
      </c>
      <c r="H11" s="528">
        <f>+H10*COS(RADIANS(C21))</f>
        <v>1.4808991527346713</v>
      </c>
      <c r="I11" s="526" t="s">
        <v>504</v>
      </c>
      <c r="J11" s="528">
        <f>+J10+2*B191+0.1</f>
        <v>0.56999999999999995</v>
      </c>
      <c r="K11" s="87">
        <f>+B10*B13</f>
        <v>-676.03499999999997</v>
      </c>
      <c r="P11" s="569">
        <v>1</v>
      </c>
      <c r="Q11" s="92">
        <f>B10</f>
        <v>-450.69</v>
      </c>
      <c r="R11" s="92">
        <f>D10</f>
        <v>385.85</v>
      </c>
      <c r="S11" s="92">
        <f>B16</f>
        <v>-370.42</v>
      </c>
      <c r="T11" s="92">
        <f>D16</f>
        <v>300.77</v>
      </c>
      <c r="U11" s="87">
        <v>2</v>
      </c>
      <c r="W11" s="88">
        <v>4</v>
      </c>
      <c r="AA11" s="88">
        <v>2</v>
      </c>
      <c r="AB11" s="88"/>
      <c r="AC11" s="88">
        <v>4</v>
      </c>
      <c r="AG11" s="92">
        <f>B16</f>
        <v>-370.42</v>
      </c>
      <c r="AH11" s="87">
        <v>2</v>
      </c>
      <c r="AI11" s="92">
        <f t="shared" si="0"/>
        <v>-370.42</v>
      </c>
      <c r="AJ11" s="92">
        <f>AI12</f>
        <v>52.36</v>
      </c>
      <c r="AK11" s="92">
        <f>AI13</f>
        <v>-42.6</v>
      </c>
    </row>
    <row r="12" spans="1:50" ht="9.9499999999999993" customHeight="1" x14ac:dyDescent="0.25">
      <c r="A12" s="5" t="s">
        <v>15</v>
      </c>
      <c r="B12" s="582">
        <v>-52.16</v>
      </c>
      <c r="C12" s="450" t="s">
        <v>15</v>
      </c>
      <c r="D12" s="582">
        <v>-51.49</v>
      </c>
      <c r="E12" s="8" t="s">
        <v>16</v>
      </c>
      <c r="F12" s="524">
        <v>2</v>
      </c>
      <c r="H12" s="87" t="b">
        <f>+ B34-B37-B38  &lt;  H10-B41-H9</f>
        <v>0</v>
      </c>
      <c r="K12" s="87">
        <f>+B16*B19</f>
        <v>-444.50400000000002</v>
      </c>
      <c r="P12" s="569">
        <v>2</v>
      </c>
      <c r="Q12" s="87">
        <f>ABS(B12)</f>
        <v>52.16</v>
      </c>
      <c r="R12" s="87">
        <f>+ABS(D12)</f>
        <v>51.49</v>
      </c>
      <c r="S12" s="87">
        <f>ABS(B18)</f>
        <v>42.6</v>
      </c>
      <c r="T12" s="87">
        <f>ABS(D18)</f>
        <v>39.89</v>
      </c>
      <c r="U12" s="87" t="s">
        <v>18</v>
      </c>
      <c r="V12" s="87">
        <f>V4</f>
        <v>-450.69</v>
      </c>
      <c r="W12" s="89" t="s">
        <v>18</v>
      </c>
      <c r="X12" s="347">
        <f>V12</f>
        <v>-450.69</v>
      </c>
      <c r="AA12" s="89" t="s">
        <v>18</v>
      </c>
      <c r="AB12" s="347">
        <f>AB4</f>
        <v>-370.42</v>
      </c>
      <c r="AC12" s="89" t="s">
        <v>18</v>
      </c>
      <c r="AD12" s="347">
        <f>AB12</f>
        <v>-370.42</v>
      </c>
      <c r="AG12" s="92">
        <f>B17</f>
        <v>52.36</v>
      </c>
      <c r="AH12" s="87">
        <v>2</v>
      </c>
      <c r="AI12" s="92">
        <f t="shared" si="0"/>
        <v>52.36</v>
      </c>
    </row>
    <row r="13" spans="1:50" ht="9.9499999999999993" customHeight="1" x14ac:dyDescent="0.25">
      <c r="A13" s="5" t="s">
        <v>17</v>
      </c>
      <c r="B13" s="9">
        <v>1.5</v>
      </c>
      <c r="C13" s="5" t="s">
        <v>17</v>
      </c>
      <c r="D13" s="9">
        <v>1.5</v>
      </c>
      <c r="E13" s="7"/>
      <c r="F13" s="7"/>
      <c r="H13" s="93">
        <f>ROUNDUP(H10-B41-H9-(-B37-B38), 1)</f>
        <v>2.1</v>
      </c>
      <c r="I13" s="87">
        <f>0.25+2.4-0.7</f>
        <v>1.95</v>
      </c>
      <c r="K13" s="87">
        <f>MAX(ABS(K11),ABS(K12))</f>
        <v>676.03499999999997</v>
      </c>
      <c r="P13" s="569">
        <v>3</v>
      </c>
      <c r="Q13" s="92">
        <f>Q11</f>
        <v>-450.69</v>
      </c>
      <c r="R13" s="92">
        <f>R11</f>
        <v>385.85</v>
      </c>
      <c r="S13" s="92">
        <f>S11</f>
        <v>-370.42</v>
      </c>
      <c r="T13" s="92">
        <f>T11</f>
        <v>300.77</v>
      </c>
      <c r="U13" s="87" t="s">
        <v>7</v>
      </c>
      <c r="V13" s="87">
        <f>(+B10*C22+B11*(B42+B34))/(B34+B42)</f>
        <v>-16.470147499999996</v>
      </c>
      <c r="W13" s="90" t="s">
        <v>7</v>
      </c>
      <c r="X13" s="349">
        <f>(-B10*C22+B11*(B42+B34))/(B34+B42)</f>
        <v>143.7501475</v>
      </c>
      <c r="AA13" s="90" t="s">
        <v>7</v>
      </c>
      <c r="AB13" s="349">
        <f>(+B16*C22+B17*(B42+B34))/(B34+B42)</f>
        <v>-13.482155000000006</v>
      </c>
      <c r="AC13" s="90" t="s">
        <v>7</v>
      </c>
      <c r="AD13" s="349">
        <f>(-B16*C22+B17*(B42+B34))/(B34+B42)</f>
        <v>118.202155</v>
      </c>
      <c r="AG13" s="92">
        <f>B18</f>
        <v>-42.6</v>
      </c>
      <c r="AH13" s="87">
        <v>2</v>
      </c>
      <c r="AI13" s="92">
        <f t="shared" si="0"/>
        <v>-42.6</v>
      </c>
    </row>
    <row r="14" spans="1:50" ht="9.9499999999999993" customHeight="1" x14ac:dyDescent="0.25">
      <c r="A14" s="346" t="s">
        <v>451</v>
      </c>
      <c r="B14" s="4"/>
      <c r="C14" s="4"/>
      <c r="D14" s="4"/>
      <c r="E14" s="4"/>
      <c r="F14" s="104"/>
      <c r="H14" s="92"/>
      <c r="I14" s="92">
        <f>+H10-B41-H9</f>
        <v>1.1499999999999999</v>
      </c>
      <c r="K14" s="87">
        <f>0.1*B154*(((B36+B190)/2)^2)*10^3</f>
        <v>2566.8749999999995</v>
      </c>
      <c r="L14" s="87" t="str">
        <f>IF(K14&gt;K13,"NO REF OCTAGONO","SI REF OCTAGONO")</f>
        <v>NO REF OCTAGONO</v>
      </c>
      <c r="P14" s="565">
        <v>4</v>
      </c>
      <c r="U14" s="87" t="s">
        <v>8</v>
      </c>
      <c r="V14" s="87">
        <f>(+B10*C22-B12*(B34+B42))/(B34+B42)</f>
        <v>-27.9501475</v>
      </c>
      <c r="W14" s="91" t="s">
        <v>8</v>
      </c>
      <c r="X14" s="350">
        <f>(-B10*C22-B12*(B34+B42))/(B34+B42)</f>
        <v>132.27014750000001</v>
      </c>
      <c r="AA14" s="91" t="s">
        <v>8</v>
      </c>
      <c r="AB14" s="350">
        <f>(+B16*C22-B18*(B34+B42))/(B34+B42)</f>
        <v>-23.242155000000004</v>
      </c>
      <c r="AC14" s="91" t="s">
        <v>8</v>
      </c>
      <c r="AD14" s="350">
        <f>(-B16*C22-B18*(B34+B42))/(B34+B42)</f>
        <v>108.44215500000001</v>
      </c>
      <c r="AG14" s="92">
        <f>B19</f>
        <v>1.2</v>
      </c>
      <c r="AH14" s="87">
        <v>2</v>
      </c>
      <c r="AI14" s="92">
        <f t="shared" si="0"/>
        <v>1.2</v>
      </c>
    </row>
    <row r="15" spans="1:50" ht="9.9499999999999993" customHeight="1" x14ac:dyDescent="0.25">
      <c r="A15" s="659" t="s">
        <v>494</v>
      </c>
      <c r="B15" s="659" t="s">
        <v>492</v>
      </c>
      <c r="C15" s="659" t="s">
        <v>495</v>
      </c>
      <c r="D15" s="659" t="s">
        <v>492</v>
      </c>
      <c r="E15" s="4"/>
      <c r="F15" s="4"/>
      <c r="U15" s="87" t="s">
        <v>9</v>
      </c>
      <c r="V15" s="87">
        <f>V8</f>
        <v>385.85</v>
      </c>
      <c r="W15" s="89" t="s">
        <v>9</v>
      </c>
      <c r="X15" s="347">
        <f>X8</f>
        <v>385.85</v>
      </c>
      <c r="AA15" s="89" t="s">
        <v>9</v>
      </c>
      <c r="AB15" s="347">
        <f>AB8</f>
        <v>300.77</v>
      </c>
      <c r="AC15" s="89" t="s">
        <v>9</v>
      </c>
      <c r="AD15" s="347">
        <f>AD8</f>
        <v>300.77</v>
      </c>
      <c r="AG15" s="92">
        <f>B20</f>
        <v>0</v>
      </c>
      <c r="AH15" s="87">
        <v>2</v>
      </c>
      <c r="AI15" s="92">
        <f t="shared" si="0"/>
        <v>0</v>
      </c>
    </row>
    <row r="16" spans="1:50" ht="9.9499999999999993" customHeight="1" x14ac:dyDescent="0.25">
      <c r="A16" s="5" t="s">
        <v>10</v>
      </c>
      <c r="B16" s="197">
        <v>-370.42</v>
      </c>
      <c r="C16" s="5" t="s">
        <v>11</v>
      </c>
      <c r="D16" s="197">
        <v>300.77</v>
      </c>
      <c r="E16" s="21" t="s">
        <v>12</v>
      </c>
      <c r="F16" s="340"/>
      <c r="G16" s="341" t="s">
        <v>439</v>
      </c>
      <c r="H16" s="342">
        <v>0.06</v>
      </c>
      <c r="U16" s="87" t="s">
        <v>7</v>
      </c>
      <c r="V16" s="87">
        <f>(+D10*C22+D11*(B42+B34))/(B34+B42)</f>
        <v>115.7948375</v>
      </c>
      <c r="W16" s="90" t="s">
        <v>7</v>
      </c>
      <c r="X16" s="349">
        <f>(-D10*C22+D11*(B42+B34))/(B34+B42)</f>
        <v>-21.374837500000005</v>
      </c>
      <c r="AA16" s="90" t="s">
        <v>7</v>
      </c>
      <c r="AB16" s="349">
        <f>(+D16*C22+D17*(B42+B34))/(B34+B42)</f>
        <v>90.001867500000003</v>
      </c>
      <c r="AC16" s="90" t="s">
        <v>7</v>
      </c>
      <c r="AD16" s="349">
        <f>(-D16*C22+D17*(B42+B34))/(B34+B42)</f>
        <v>-16.921867499999998</v>
      </c>
      <c r="AG16" s="348">
        <v>3</v>
      </c>
      <c r="AI16" s="92">
        <f t="shared" si="0"/>
        <v>3</v>
      </c>
    </row>
    <row r="17" spans="1:37" ht="9.9499999999999993" customHeight="1" x14ac:dyDescent="0.25">
      <c r="A17" s="5" t="s">
        <v>13</v>
      </c>
      <c r="B17" s="197">
        <v>52.36</v>
      </c>
      <c r="C17" s="5" t="s">
        <v>13</v>
      </c>
      <c r="D17" s="197">
        <v>36.54</v>
      </c>
      <c r="E17" s="8" t="s">
        <v>14</v>
      </c>
      <c r="F17" s="524">
        <v>4</v>
      </c>
      <c r="H17" s="343">
        <f>1+H16</f>
        <v>1.06</v>
      </c>
      <c r="U17" s="87" t="s">
        <v>8</v>
      </c>
      <c r="V17" s="87">
        <f>(+D10*C22-D12*(B34+B42))/(B34+B42)</f>
        <v>120.0748375</v>
      </c>
      <c r="W17" s="91" t="s">
        <v>8</v>
      </c>
      <c r="X17" s="350">
        <f>(-D10*C22-D12*(B34+B42))/(B34+B42)</f>
        <v>-17.094837500000004</v>
      </c>
      <c r="AA17" s="91" t="s">
        <v>8</v>
      </c>
      <c r="AB17" s="350">
        <f>(+D16*C22-D18*(B34+B42))/(B34+B42)</f>
        <v>93.351867499999997</v>
      </c>
      <c r="AC17" s="91" t="s">
        <v>8</v>
      </c>
      <c r="AD17" s="350">
        <f>(-D16*C22-D18*(B34+B42))/(B34+B42)</f>
        <v>-13.571867499999996</v>
      </c>
      <c r="AG17" s="92">
        <f>D10</f>
        <v>385.85</v>
      </c>
      <c r="AH17" s="87">
        <v>3</v>
      </c>
      <c r="AI17" s="92">
        <f t="shared" si="0"/>
        <v>385.85</v>
      </c>
      <c r="AJ17" s="92">
        <f>AI18</f>
        <v>47.21</v>
      </c>
      <c r="AK17" s="92">
        <f>AI19</f>
        <v>-51.49</v>
      </c>
    </row>
    <row r="18" spans="1:37" ht="9.9499999999999993" customHeight="1" x14ac:dyDescent="0.25">
      <c r="A18" s="5" t="s">
        <v>15</v>
      </c>
      <c r="B18" s="197">
        <v>-42.6</v>
      </c>
      <c r="C18" s="5" t="s">
        <v>15</v>
      </c>
      <c r="D18" s="197">
        <v>-39.89</v>
      </c>
      <c r="E18" s="8" t="s">
        <v>16</v>
      </c>
      <c r="F18" s="524">
        <v>2</v>
      </c>
      <c r="AG18" s="92">
        <f>D11</f>
        <v>47.21</v>
      </c>
      <c r="AH18" s="87">
        <v>3</v>
      </c>
      <c r="AI18" s="92">
        <f t="shared" si="0"/>
        <v>47.21</v>
      </c>
    </row>
    <row r="19" spans="1:37" ht="9.9499999999999993" customHeight="1" x14ac:dyDescent="0.25">
      <c r="A19" s="5" t="s">
        <v>17</v>
      </c>
      <c r="B19" s="9">
        <v>1.2</v>
      </c>
      <c r="C19" s="5" t="s">
        <v>17</v>
      </c>
      <c r="D19" s="9">
        <v>1.2</v>
      </c>
      <c r="E19" s="7"/>
      <c r="F19" s="7"/>
      <c r="M19" s="87">
        <v>2</v>
      </c>
      <c r="O19" s="92"/>
      <c r="P19" s="92"/>
      <c r="U19" s="87" t="s">
        <v>21</v>
      </c>
      <c r="AA19" s="87" t="s">
        <v>22</v>
      </c>
      <c r="AB19" s="87" t="s">
        <v>23</v>
      </c>
      <c r="AC19" s="87" t="s">
        <v>24</v>
      </c>
      <c r="AG19" s="92">
        <f>D12</f>
        <v>-51.49</v>
      </c>
      <c r="AH19" s="87">
        <v>3</v>
      </c>
      <c r="AI19" s="92">
        <f t="shared" si="0"/>
        <v>-51.49</v>
      </c>
    </row>
    <row r="20" spans="1:37" ht="9.9499999999999993" customHeight="1" x14ac:dyDescent="0.15">
      <c r="A20" s="4" t="s">
        <v>19</v>
      </c>
      <c r="B20" s="4"/>
      <c r="C20" s="4"/>
      <c r="D20" s="4"/>
      <c r="E20" s="4"/>
      <c r="F20" s="4"/>
      <c r="G20" s="180" t="s">
        <v>367</v>
      </c>
      <c r="H20" s="558">
        <f>+G52</f>
        <v>1.4303219147350412</v>
      </c>
      <c r="I20" s="101"/>
      <c r="U20" s="87" t="s">
        <v>26</v>
      </c>
      <c r="AA20" s="87">
        <v>6</v>
      </c>
      <c r="AB20" s="87">
        <v>28.3</v>
      </c>
      <c r="AC20" s="182">
        <v>0.222</v>
      </c>
      <c r="AG20" s="92">
        <f>D13</f>
        <v>1.5</v>
      </c>
      <c r="AH20" s="87">
        <v>3</v>
      </c>
      <c r="AI20" s="92">
        <f t="shared" si="0"/>
        <v>1.5</v>
      </c>
    </row>
    <row r="21" spans="1:37" ht="9.9499999999999993" customHeight="1" x14ac:dyDescent="0.15">
      <c r="A21" s="655" t="s">
        <v>20</v>
      </c>
      <c r="B21" s="656"/>
      <c r="C21" s="15">
        <f>DEGREES(ATAN(   1.414213562 * TAN(RADIANS(D21))   ))</f>
        <v>9.1533538468540545</v>
      </c>
      <c r="D21" s="570">
        <v>6.5</v>
      </c>
      <c r="E21" s="85" t="s">
        <v>311</v>
      </c>
      <c r="F21" s="197">
        <v>5.3</v>
      </c>
      <c r="G21" s="180" t="s">
        <v>368</v>
      </c>
      <c r="H21" s="558">
        <f>+G57</f>
        <v>2.9007164693684722</v>
      </c>
      <c r="I21" s="101"/>
      <c r="L21" s="556" t="s">
        <v>531</v>
      </c>
      <c r="U21" s="87" t="s">
        <v>28</v>
      </c>
      <c r="AA21" s="87">
        <v>8</v>
      </c>
      <c r="AB21" s="87">
        <v>50.3</v>
      </c>
      <c r="AC21" s="182">
        <v>0.39500000000000002</v>
      </c>
      <c r="AG21" s="348">
        <v>4</v>
      </c>
      <c r="AI21" s="92">
        <f t="shared" si="0"/>
        <v>4</v>
      </c>
    </row>
    <row r="22" spans="1:37" ht="9.9499999999999993" customHeight="1" x14ac:dyDescent="0.25">
      <c r="A22" s="655" t="s">
        <v>25</v>
      </c>
      <c r="B22" s="656"/>
      <c r="C22" s="15">
        <f>ROUND(B41*(TAN(C21*PI()/180))/(2^0.5),3)+((B39-B36)/2)</f>
        <v>0.71099999999999997</v>
      </c>
      <c r="D22" s="7"/>
      <c r="E22" s="85" t="s">
        <v>365</v>
      </c>
      <c r="F22" s="179">
        <f>ROUNDDOWN(F21+2*C22,2)</f>
        <v>6.72</v>
      </c>
      <c r="G22" s="180" t="s">
        <v>532</v>
      </c>
      <c r="H22" s="559">
        <f>+G128</f>
        <v>0.34762022485636374</v>
      </c>
      <c r="I22" s="101" t="b">
        <f>+H126</f>
        <v>0</v>
      </c>
      <c r="L22" s="180" t="s">
        <v>369</v>
      </c>
      <c r="M22" s="102">
        <f>+J65</f>
        <v>0.90537929165995623</v>
      </c>
      <c r="N22" s="101"/>
      <c r="O22" s="87" t="s">
        <v>280</v>
      </c>
      <c r="U22" s="87" t="s">
        <v>29</v>
      </c>
      <c r="AA22" s="87">
        <v>10</v>
      </c>
      <c r="AB22" s="87">
        <v>78.5</v>
      </c>
      <c r="AC22" s="182">
        <v>0.61699999999999999</v>
      </c>
      <c r="AG22" s="92">
        <f>D16</f>
        <v>300.77</v>
      </c>
      <c r="AH22" s="87">
        <v>4</v>
      </c>
      <c r="AI22" s="92">
        <f t="shared" si="0"/>
        <v>300.77</v>
      </c>
      <c r="AJ22" s="92">
        <f>AI23</f>
        <v>36.54</v>
      </c>
      <c r="AK22" s="92">
        <f>AI24</f>
        <v>-39.89</v>
      </c>
    </row>
    <row r="23" spans="1:37" ht="9.9499999999999993" customHeight="1" x14ac:dyDescent="0.25">
      <c r="A23" s="4" t="s">
        <v>27</v>
      </c>
      <c r="B23" s="4"/>
      <c r="C23" s="4"/>
      <c r="D23" s="4"/>
      <c r="E23" s="7"/>
      <c r="F23" s="7"/>
      <c r="G23" s="101" t="s">
        <v>534</v>
      </c>
      <c r="H23" s="560">
        <f>+I23/1</f>
        <v>0.66418070050723865</v>
      </c>
      <c r="I23" s="557">
        <f>+G133</f>
        <v>0.66418070050723865</v>
      </c>
      <c r="K23" s="92"/>
      <c r="L23" s="101"/>
      <c r="M23" s="103" t="str">
        <f>+D72</f>
        <v>Ver caso 2</v>
      </c>
      <c r="N23" s="103" t="str">
        <f>+D85</f>
        <v>100% del área bajo zapata a compresión</v>
      </c>
      <c r="O23" s="621" t="b">
        <f>IF(  AND(M23="100% del área bajo zapata a compresión",    M24="Más del 80% del área bajo zapata a compresión"), TRUE,
           AND(N23="100% del área bajo zapata a compresión",    N24="Más del 80% del área bajo zapata a compresión") )</f>
        <v>1</v>
      </c>
      <c r="Q23" s="92"/>
      <c r="AA23" s="87">
        <v>12</v>
      </c>
      <c r="AB23" s="87">
        <v>113</v>
      </c>
      <c r="AC23" s="182">
        <v>0.88800000000000001</v>
      </c>
      <c r="AG23" s="92">
        <f>D17</f>
        <v>36.54</v>
      </c>
      <c r="AH23" s="87">
        <v>4</v>
      </c>
      <c r="AI23" s="92">
        <f t="shared" si="0"/>
        <v>36.54</v>
      </c>
    </row>
    <row r="24" spans="1:37" ht="9.9499999999999993" customHeight="1" x14ac:dyDescent="0.3">
      <c r="A24" s="5" t="s">
        <v>10</v>
      </c>
      <c r="B24" s="9">
        <f>B10</f>
        <v>-450.69</v>
      </c>
      <c r="C24" s="5" t="s">
        <v>11</v>
      </c>
      <c r="D24" s="9">
        <f>D10</f>
        <v>385.85</v>
      </c>
      <c r="E24" s="7"/>
      <c r="F24" s="7"/>
      <c r="H24" s="560">
        <f>+I24/0.8</f>
        <v>1.0159083389754886</v>
      </c>
      <c r="I24" s="557">
        <f>+G134</f>
        <v>0.81272667118039099</v>
      </c>
      <c r="L24" s="101"/>
      <c r="M24" s="103" t="str">
        <f>+D77</f>
        <v>Ver caso 2</v>
      </c>
      <c r="N24" s="103" t="str">
        <f>+D90</f>
        <v>Más del 80% del área bajo zapata a compresión</v>
      </c>
      <c r="O24" s="87" t="s">
        <v>280</v>
      </c>
      <c r="Q24" s="92"/>
      <c r="AA24" s="87">
        <v>16</v>
      </c>
      <c r="AB24" s="87">
        <v>201</v>
      </c>
      <c r="AC24" s="182">
        <v>1.58</v>
      </c>
      <c r="AG24" s="92">
        <f>D18</f>
        <v>-39.89</v>
      </c>
      <c r="AH24" s="87">
        <v>4</v>
      </c>
      <c r="AI24" s="92">
        <f t="shared" si="0"/>
        <v>-39.89</v>
      </c>
    </row>
    <row r="25" spans="1:37" ht="9.9499999999999993" customHeight="1" x14ac:dyDescent="0.3">
      <c r="A25" s="5" t="s">
        <v>13</v>
      </c>
      <c r="B25" s="9">
        <f>IF(F11="min", Z5,
IF(F11=1,V5,IF(F11=2,V13,IF(F11=3,X5,IF(F11=4,X13,Y5)))))</f>
        <v>143.7501475</v>
      </c>
      <c r="C25" s="5" t="s">
        <v>13</v>
      </c>
      <c r="D25" s="9">
        <f>IF(F12="min", Z9,
IF(F12=1,V9,IF(F12=2,V16,IF(F12=3,X9,IF(F12=4,X16,Y9)))))</f>
        <v>115.7948375</v>
      </c>
      <c r="E25" s="7"/>
      <c r="F25" s="7"/>
      <c r="G25" s="101" t="s">
        <v>533</v>
      </c>
      <c r="H25" s="560">
        <f>+G138</f>
        <v>1.4054885149094478</v>
      </c>
      <c r="I25" s="101" t="s">
        <v>280</v>
      </c>
      <c r="L25" s="101"/>
      <c r="M25" s="103" t="str">
        <f>+D78</f>
        <v>Ver caso 2</v>
      </c>
      <c r="N25" s="101"/>
      <c r="O25" s="87" t="s">
        <v>280</v>
      </c>
      <c r="U25" s="87" t="s">
        <v>31</v>
      </c>
      <c r="V25" s="87">
        <f>(B34-B37)*TAN(F6*PI()/180)</f>
        <v>1.501110699893027</v>
      </c>
      <c r="AA25" s="87">
        <v>18</v>
      </c>
      <c r="AB25" s="87">
        <v>254</v>
      </c>
      <c r="AC25" s="182">
        <v>2</v>
      </c>
      <c r="AG25" s="92">
        <f>D19</f>
        <v>1.2</v>
      </c>
      <c r="AH25" s="87">
        <v>4</v>
      </c>
      <c r="AI25" s="92">
        <f t="shared" si="0"/>
        <v>1.2</v>
      </c>
    </row>
    <row r="26" spans="1:37" ht="9.9499999999999993" customHeight="1" x14ac:dyDescent="0.15">
      <c r="A26" s="5" t="s">
        <v>15</v>
      </c>
      <c r="B26" s="9">
        <f>IF(F11="min", Z6,
IF(F11=1,V6,IF(F11=2,V14,IF(F11=3,X6,IF(F11=4,X14,Y6)))))</f>
        <v>132.27014750000001</v>
      </c>
      <c r="C26" s="5" t="s">
        <v>15</v>
      </c>
      <c r="D26" s="9">
        <f>IF(F12="min", Z10,
IF(F12=1,V10,IF(F12=2,V17,IF(F12=3,X10,IF(F12=4,X17,Y10)))))</f>
        <v>120.0748375</v>
      </c>
      <c r="E26" s="7"/>
      <c r="F26" s="7"/>
      <c r="G26" s="101" t="s">
        <v>372</v>
      </c>
      <c r="H26" s="558">
        <f>+G151</f>
        <v>2.1147769281850946</v>
      </c>
      <c r="I26" s="101"/>
      <c r="L26" s="180" t="s">
        <v>370</v>
      </c>
      <c r="M26" s="181">
        <f>+G97</f>
        <v>0.12285859978345176</v>
      </c>
      <c r="N26" s="181">
        <f>+G103</f>
        <v>0.17814174060306898</v>
      </c>
      <c r="O26" s="87" t="s">
        <v>280</v>
      </c>
      <c r="U26" s="87" t="s">
        <v>32</v>
      </c>
      <c r="AA26" s="87">
        <v>22</v>
      </c>
      <c r="AB26" s="87">
        <v>380</v>
      </c>
      <c r="AC26" s="182">
        <v>2.98</v>
      </c>
      <c r="AG26" s="92"/>
    </row>
    <row r="27" spans="1:37" ht="9.9499999999999993" customHeight="1" x14ac:dyDescent="0.15">
      <c r="A27" s="4" t="s">
        <v>30</v>
      </c>
      <c r="B27" s="4"/>
      <c r="C27" s="4"/>
      <c r="D27" s="4"/>
      <c r="E27" s="7"/>
      <c r="F27" s="12">
        <f>+F197</f>
        <v>36</v>
      </c>
      <c r="G27" s="101" t="s">
        <v>313</v>
      </c>
      <c r="H27" s="558">
        <f>+G182</f>
        <v>2.8054885908101554</v>
      </c>
      <c r="I27" s="101"/>
      <c r="L27" s="101"/>
      <c r="M27" s="181">
        <f>+G98</f>
        <v>0.1267217927022983</v>
      </c>
      <c r="N27" s="181">
        <f>+G104</f>
        <v>0.18452605024175459</v>
      </c>
      <c r="U27" s="87" t="s">
        <v>34</v>
      </c>
      <c r="X27" s="87" t="s">
        <v>33</v>
      </c>
      <c r="AA27" s="87">
        <v>25</v>
      </c>
      <c r="AB27" s="87">
        <v>491</v>
      </c>
      <c r="AC27" s="182">
        <v>3.85</v>
      </c>
    </row>
    <row r="28" spans="1:37" ht="9.9499999999999993" customHeight="1" x14ac:dyDescent="0.15">
      <c r="A28" s="5" t="s">
        <v>10</v>
      </c>
      <c r="B28" s="9">
        <f>B16</f>
        <v>-370.42</v>
      </c>
      <c r="C28" s="5" t="s">
        <v>11</v>
      </c>
      <c r="D28" s="9">
        <f>D16</f>
        <v>300.77</v>
      </c>
      <c r="E28" s="7"/>
      <c r="F28" s="12"/>
      <c r="G28" s="101" t="s">
        <v>314</v>
      </c>
      <c r="H28" s="558">
        <f>+G188</f>
        <v>11.614128843476035</v>
      </c>
      <c r="I28" s="101"/>
      <c r="J28" s="376" t="s">
        <v>461</v>
      </c>
      <c r="L28" s="180" t="s">
        <v>371</v>
      </c>
      <c r="M28" s="181">
        <f>+G109</f>
        <v>0.33433575473374871</v>
      </c>
      <c r="N28" s="181">
        <f>+G112</f>
        <v>0.50059613348726362</v>
      </c>
      <c r="O28" s="377">
        <f>+G107</f>
        <v>0.30020742294272568</v>
      </c>
      <c r="U28" s="87" t="s">
        <v>36</v>
      </c>
      <c r="V28" s="87" t="s">
        <v>37</v>
      </c>
    </row>
    <row r="29" spans="1:37" ht="9.9499999999999993" customHeight="1" x14ac:dyDescent="0.15">
      <c r="A29" s="5" t="s">
        <v>13</v>
      </c>
      <c r="B29" s="9">
        <f>IF(F17="min", AF5,
IF(F17=1,AB5,IF(F17=2,AB13,IF(F17=3,AD5,IF(F17=4,AD13,AE5)))))</f>
        <v>118.202155</v>
      </c>
      <c r="C29" s="5" t="s">
        <v>13</v>
      </c>
      <c r="D29" s="9">
        <f>IF(F18="min", AF9,
IF(F18=1,AB9,IF(F18=2,AB16,IF(F18=3,AD9,IF(F18=4,AD16,AE9)))))</f>
        <v>90.001867500000003</v>
      </c>
      <c r="E29" s="7"/>
      <c r="F29" s="7"/>
      <c r="H29" s="387" t="b">
        <f>AND(MIN(H20:H28)&gt;=1, I22, J29="No requiere acero")</f>
        <v>0</v>
      </c>
      <c r="I29" s="374"/>
      <c r="J29" s="375" t="str">
        <f>F170</f>
        <v>Requiere acero sup e inf</v>
      </c>
      <c r="K29" s="563" t="b">
        <f>+F167&lt;B167</f>
        <v>0</v>
      </c>
      <c r="M29" s="387" t="b">
        <f>AND(MIN(H20:H21,H26:H28,M26:N28,O28)&gt;=1, M22&gt;0.85, J29="No requiere acero",  O23)</f>
        <v>0</v>
      </c>
      <c r="U29" s="87">
        <v>20</v>
      </c>
      <c r="V29" s="87">
        <v>0.05</v>
      </c>
    </row>
    <row r="30" spans="1:37" ht="9.9499999999999993" customHeight="1" x14ac:dyDescent="0.3">
      <c r="A30" s="5" t="s">
        <v>15</v>
      </c>
      <c r="B30" s="9">
        <f>IF(F17="min", AF6,
IF(F17=1,AB6,IF(F17=2,AB14,IF(F17=3,AD6,IF(F17=4,AD14,AE6)))))</f>
        <v>108.44215500000001</v>
      </c>
      <c r="C30" s="5" t="s">
        <v>15</v>
      </c>
      <c r="D30" s="9">
        <f>IF(F18="min",AF10,
IF(F18=1,AB10,IF(F18=2,AB17,IF(F18=3,AD10,IF(F18=4,AD17,AE10)))))</f>
        <v>93.351867499999997</v>
      </c>
      <c r="E30" s="7"/>
      <c r="F30" s="7"/>
      <c r="I30" s="378">
        <f>+F166</f>
        <v>1.4952825819891036</v>
      </c>
      <c r="J30" s="379">
        <f>+F167</f>
        <v>4.0804366777889642</v>
      </c>
      <c r="U30" s="87">
        <v>25</v>
      </c>
      <c r="V30" s="87">
        <v>0.1</v>
      </c>
    </row>
    <row r="31" spans="1:37" ht="9.9499999999999993" customHeight="1" x14ac:dyDescent="0.25">
      <c r="A31" s="4" t="s">
        <v>35</v>
      </c>
      <c r="B31" s="4"/>
      <c r="C31" s="4"/>
      <c r="D31" s="4"/>
      <c r="E31" s="4"/>
      <c r="F31" s="4"/>
      <c r="N31" s="92">
        <f>+B34-B37-B38</f>
        <v>2.1</v>
      </c>
      <c r="Q31" s="92">
        <f>B42+B34-B37+B41</f>
        <v>3.7</v>
      </c>
      <c r="R31" s="88" t="s">
        <v>234</v>
      </c>
      <c r="S31" s="93">
        <f>B35</f>
        <v>2.4</v>
      </c>
      <c r="U31" s="87">
        <v>30</v>
      </c>
      <c r="V31" s="87">
        <v>0.15</v>
      </c>
    </row>
    <row r="32" spans="1:37" ht="9.9499999999999993" customHeight="1" x14ac:dyDescent="0.3">
      <c r="A32" s="3"/>
      <c r="B32" s="3"/>
      <c r="C32" s="3"/>
      <c r="D32" s="3"/>
      <c r="E32" s="3"/>
      <c r="F32" s="3"/>
      <c r="J32" s="87" t="s">
        <v>547</v>
      </c>
      <c r="R32" s="88" t="s">
        <v>235</v>
      </c>
      <c r="S32" s="93">
        <f>(B35+2*V25)</f>
        <v>5.402221399786054</v>
      </c>
      <c r="U32" s="87">
        <v>35</v>
      </c>
      <c r="V32" s="87">
        <v>0.25</v>
      </c>
    </row>
    <row r="33" spans="1:31" ht="9.9499999999999993" customHeight="1" thickBot="1" x14ac:dyDescent="0.35">
      <c r="A33" s="3"/>
      <c r="B33" s="183"/>
      <c r="C33" s="3"/>
      <c r="D33" s="3"/>
      <c r="E33" s="3"/>
      <c r="F33" s="3"/>
      <c r="L33" s="87" t="s">
        <v>280</v>
      </c>
      <c r="N33" s="90" t="s">
        <v>218</v>
      </c>
      <c r="O33" s="87">
        <f>(B35+2*V25)/2</f>
        <v>2.701110699893027</v>
      </c>
      <c r="R33" s="88" t="s">
        <v>236</v>
      </c>
      <c r="S33" s="93">
        <f>O34+2*C22</f>
        <v>6.7219999999999995</v>
      </c>
      <c r="U33" s="87">
        <v>40</v>
      </c>
      <c r="V33" s="87">
        <v>0.35</v>
      </c>
    </row>
    <row r="34" spans="1:31" ht="9.9499999999999993" customHeight="1" thickBot="1" x14ac:dyDescent="0.3">
      <c r="A34" s="5" t="s">
        <v>38</v>
      </c>
      <c r="B34" s="198">
        <v>3</v>
      </c>
      <c r="C34" s="191">
        <v>2.5</v>
      </c>
      <c r="D34" s="3"/>
      <c r="E34" s="3"/>
      <c r="F34" s="3">
        <f>2.4-0.3-0.4</f>
        <v>1.7000000000000002</v>
      </c>
      <c r="G34" s="184">
        <f>+B37</f>
        <v>0.4</v>
      </c>
      <c r="H34" s="101" t="s">
        <v>373</v>
      </c>
      <c r="L34" s="87" t="s">
        <v>280</v>
      </c>
      <c r="N34" s="87" t="s">
        <v>215</v>
      </c>
      <c r="O34" s="92">
        <f>+F21</f>
        <v>5.3</v>
      </c>
      <c r="P34" s="92"/>
      <c r="R34" s="88" t="s">
        <v>237</v>
      </c>
      <c r="S34" s="93">
        <f>+B34-B37</f>
        <v>2.6</v>
      </c>
      <c r="U34" s="87" t="s">
        <v>350</v>
      </c>
      <c r="V34" s="87" t="s">
        <v>382</v>
      </c>
      <c r="W34" s="87" t="s">
        <v>383</v>
      </c>
      <c r="X34" s="87" t="s">
        <v>384</v>
      </c>
      <c r="Y34" s="351">
        <v>0.05</v>
      </c>
      <c r="Z34" s="352">
        <f>MROUND(SUMSQ(B35,B34+B42)^0.5*Y34,0.1)</f>
        <v>0.2</v>
      </c>
    </row>
    <row r="35" spans="1:31" ht="9.9499999999999993" customHeight="1" x14ac:dyDescent="0.3">
      <c r="A35" s="5" t="s">
        <v>479</v>
      </c>
      <c r="B35" s="198">
        <v>2.4</v>
      </c>
      <c r="C35" s="191">
        <v>3.5</v>
      </c>
      <c r="D35" s="3"/>
      <c r="E35" s="3"/>
      <c r="F35" s="3"/>
      <c r="G35" s="184">
        <f>+G34+B38</f>
        <v>0.9</v>
      </c>
      <c r="H35" s="101" t="s">
        <v>374</v>
      </c>
      <c r="I35" s="380">
        <f>+B36</f>
        <v>0.5</v>
      </c>
      <c r="J35" s="381" t="str">
        <f>+IF(B204, "Ped req (4)  (5)", "sin (4),  (5)")</f>
        <v>sin (4),  (5)</v>
      </c>
      <c r="L35" s="88"/>
      <c r="M35" s="88"/>
      <c r="N35" s="88"/>
      <c r="O35" s="92"/>
      <c r="P35" s="92"/>
      <c r="R35" s="88"/>
      <c r="S35" s="93"/>
      <c r="U35" s="87">
        <v>0</v>
      </c>
      <c r="V35" s="87">
        <v>0</v>
      </c>
      <c r="W35" s="353" t="s">
        <v>180</v>
      </c>
      <c r="X35" s="354" t="s">
        <v>350</v>
      </c>
      <c r="Y35" s="355" t="s">
        <v>382</v>
      </c>
      <c r="Z35" s="353" t="s">
        <v>183</v>
      </c>
      <c r="AA35" s="354" t="s">
        <v>350</v>
      </c>
      <c r="AB35" s="355" t="s">
        <v>382</v>
      </c>
      <c r="AC35" s="353" t="s">
        <v>373</v>
      </c>
      <c r="AD35" s="354" t="s">
        <v>350</v>
      </c>
      <c r="AE35" s="355" t="s">
        <v>382</v>
      </c>
    </row>
    <row r="36" spans="1:31" ht="9.9499999999999993" customHeight="1" x14ac:dyDescent="0.3">
      <c r="A36" s="5" t="s">
        <v>478</v>
      </c>
      <c r="B36" s="198">
        <v>0.5</v>
      </c>
      <c r="C36" s="191">
        <v>0.6</v>
      </c>
      <c r="D36" s="3"/>
      <c r="E36" s="3"/>
      <c r="F36" s="3">
        <f>+ROUNDDOWN(B35-2*       (B38/TAN(RADIANS(H47))), 1)</f>
        <v>1.8</v>
      </c>
      <c r="G36" s="184">
        <f>+G35+B40</f>
        <v>2.7</v>
      </c>
      <c r="H36" s="101" t="s">
        <v>375</v>
      </c>
      <c r="I36" s="382">
        <f>+B203</f>
        <v>750</v>
      </c>
      <c r="J36" s="383">
        <f>+F203</f>
        <v>676.03499999999997</v>
      </c>
      <c r="K36" s="88"/>
      <c r="L36" s="88"/>
      <c r="M36" s="88"/>
      <c r="N36" s="88"/>
      <c r="O36" s="92" t="s">
        <v>536</v>
      </c>
      <c r="P36" s="92"/>
      <c r="R36" s="88"/>
      <c r="S36" s="93"/>
      <c r="U36" s="87">
        <v>0</v>
      </c>
      <c r="V36" s="87">
        <f>+G34</f>
        <v>0.4</v>
      </c>
      <c r="W36" s="186">
        <f>+B35</f>
        <v>2.4</v>
      </c>
      <c r="X36" s="87">
        <v>0</v>
      </c>
      <c r="Y36" s="356">
        <f>0-Z34</f>
        <v>-0.2</v>
      </c>
      <c r="Z36" s="186">
        <f>+B42</f>
        <v>1</v>
      </c>
      <c r="AA36" s="92">
        <f>+G39-Z34</f>
        <v>4.9999999999999989E-2</v>
      </c>
      <c r="AB36" s="357">
        <f>+G38</f>
        <v>4</v>
      </c>
      <c r="AC36" s="186">
        <f>+B37</f>
        <v>0.4</v>
      </c>
      <c r="AD36" s="92">
        <f>+G43+Z34</f>
        <v>2.6</v>
      </c>
      <c r="AE36" s="356">
        <v>0</v>
      </c>
    </row>
    <row r="37" spans="1:31" ht="9.9499999999999993" customHeight="1" x14ac:dyDescent="0.3">
      <c r="A37" s="5" t="s">
        <v>477</v>
      </c>
      <c r="B37" s="198">
        <v>0.4</v>
      </c>
      <c r="C37" s="191">
        <v>0.3</v>
      </c>
      <c r="D37" s="3"/>
      <c r="E37" s="3"/>
      <c r="F37" s="3">
        <f>+(B38/TAN(RADIANS(H47)))</f>
        <v>0.28867513459481298</v>
      </c>
      <c r="G37" s="184">
        <f>+B34</f>
        <v>3</v>
      </c>
      <c r="H37" s="101" t="s">
        <v>376</v>
      </c>
      <c r="K37" s="88"/>
      <c r="L37" s="88"/>
      <c r="M37" s="88"/>
      <c r="N37" s="88"/>
      <c r="O37" s="579">
        <f>+B118</f>
        <v>859.93556015779086</v>
      </c>
      <c r="P37" s="601">
        <f>+B35/6</f>
        <v>0.39999999999999997</v>
      </c>
      <c r="Q37" s="581"/>
      <c r="R37" s="580">
        <f>+P37-Q38</f>
        <v>-0.88391152913528837</v>
      </c>
      <c r="S37" s="93"/>
      <c r="U37" s="87">
        <f>+G39</f>
        <v>0.25</v>
      </c>
      <c r="V37" s="87">
        <f>+G35</f>
        <v>0.9</v>
      </c>
      <c r="W37" s="185"/>
      <c r="X37" s="87">
        <f>+AVERAGE(X36,X38)</f>
        <v>1.2</v>
      </c>
      <c r="Y37" s="356">
        <f t="shared" ref="Y37:AE37" si="1">+AVERAGE(Y36,Y38)</f>
        <v>-0.2</v>
      </c>
      <c r="Z37" s="185"/>
      <c r="AA37" s="87">
        <f t="shared" si="1"/>
        <v>4.9999999999999989E-2</v>
      </c>
      <c r="AB37" s="356">
        <f t="shared" si="1"/>
        <v>3.5</v>
      </c>
      <c r="AC37" s="185"/>
      <c r="AD37" s="87">
        <f t="shared" si="1"/>
        <v>2.6</v>
      </c>
      <c r="AE37" s="356">
        <f t="shared" si="1"/>
        <v>0.2</v>
      </c>
    </row>
    <row r="38" spans="1:31" ht="9.9499999999999993" customHeight="1" thickBot="1" x14ac:dyDescent="0.35">
      <c r="A38" s="5" t="s">
        <v>476</v>
      </c>
      <c r="B38" s="198">
        <v>0.5</v>
      </c>
      <c r="C38" s="191">
        <v>0.7</v>
      </c>
      <c r="D38" s="3"/>
      <c r="E38" s="3"/>
      <c r="F38" s="373"/>
      <c r="G38" s="184">
        <f>+B34+B42</f>
        <v>4</v>
      </c>
      <c r="H38" s="101" t="s">
        <v>377</v>
      </c>
      <c r="K38" s="88"/>
      <c r="L38" s="88"/>
      <c r="M38" s="88"/>
      <c r="N38" s="88"/>
      <c r="O38" s="568">
        <f>+D118</f>
        <v>575.00058999999999</v>
      </c>
      <c r="P38" s="571">
        <f>+O38/O37</f>
        <v>0.66865543959420903</v>
      </c>
      <c r="Q38" s="92">
        <f>+SUM(P38:P39)</f>
        <v>1.2839115291352883</v>
      </c>
      <c r="R38" s="573"/>
      <c r="S38" s="93"/>
      <c r="U38" s="87">
        <f>+G39</f>
        <v>0.25</v>
      </c>
      <c r="V38" s="87">
        <f>+G37</f>
        <v>3</v>
      </c>
      <c r="W38" s="358"/>
      <c r="X38" s="359">
        <f>+G43</f>
        <v>2.4</v>
      </c>
      <c r="Y38" s="360">
        <f>0-Z34</f>
        <v>-0.2</v>
      </c>
      <c r="Z38" s="358"/>
      <c r="AA38" s="359">
        <f>+AA36</f>
        <v>4.9999999999999989E-2</v>
      </c>
      <c r="AB38" s="361">
        <f>+G37</f>
        <v>3</v>
      </c>
      <c r="AC38" s="358"/>
      <c r="AD38" s="359">
        <f>+AD36</f>
        <v>2.6</v>
      </c>
      <c r="AE38" s="361">
        <f>+G34</f>
        <v>0.4</v>
      </c>
    </row>
    <row r="39" spans="1:31" ht="9.9499999999999993" customHeight="1" x14ac:dyDescent="0.3">
      <c r="A39" s="5" t="s">
        <v>475</v>
      </c>
      <c r="B39" s="199">
        <f>B35- 2 * IF(H47="",
       FLOOR(      (B38/TAN(RADIANS(60))), 0.05),
       FLOOR(     (B38/TAN(RADIANS(H47))), 0.05))</f>
        <v>1.9</v>
      </c>
      <c r="C39" s="191"/>
      <c r="D39" s="3"/>
      <c r="E39" s="3"/>
      <c r="F39" s="6"/>
      <c r="G39" s="184">
        <f>0.5*(B35-B39)</f>
        <v>0.25</v>
      </c>
      <c r="H39" s="101" t="s">
        <v>378</v>
      </c>
      <c r="K39" s="88"/>
      <c r="L39" s="88"/>
      <c r="M39" s="88"/>
      <c r="N39" s="88"/>
      <c r="O39" s="577">
        <f>+F118</f>
        <v>529.08059000000003</v>
      </c>
      <c r="P39" s="600">
        <f>+O39/O37</f>
        <v>0.61525608954107935</v>
      </c>
      <c r="Q39" s="574"/>
      <c r="R39" s="575"/>
      <c r="S39" s="93"/>
      <c r="U39" s="87">
        <f>+G39</f>
        <v>0.25</v>
      </c>
      <c r="V39" s="87">
        <f>+G38</f>
        <v>4</v>
      </c>
      <c r="W39" s="353" t="s">
        <v>376</v>
      </c>
      <c r="X39" s="354"/>
      <c r="Y39" s="355"/>
      <c r="Z39" s="353" t="s">
        <v>385</v>
      </c>
      <c r="AA39" s="354"/>
      <c r="AB39" s="355"/>
      <c r="AC39" s="353" t="s">
        <v>387</v>
      </c>
      <c r="AD39" s="354"/>
      <c r="AE39" s="355"/>
    </row>
    <row r="40" spans="1:31" ht="9.9499999999999993" customHeight="1" x14ac:dyDescent="0.25">
      <c r="A40" s="450" t="s">
        <v>39</v>
      </c>
      <c r="B40" s="200">
        <f>+B34-0.3-B37-B38</f>
        <v>1.8000000000000003</v>
      </c>
      <c r="C40" s="191">
        <v>1.2000000000000002</v>
      </c>
      <c r="D40" s="3"/>
      <c r="E40" s="3"/>
      <c r="F40" s="3"/>
      <c r="G40" s="184">
        <f>+G39+B36</f>
        <v>0.75</v>
      </c>
      <c r="H40" s="101" t="s">
        <v>379</v>
      </c>
      <c r="K40" s="88"/>
      <c r="L40" s="88"/>
      <c r="M40" s="88"/>
      <c r="N40" s="88"/>
      <c r="O40" s="92"/>
      <c r="P40" s="92"/>
      <c r="R40" s="88"/>
      <c r="S40" s="93"/>
      <c r="U40" s="87">
        <f>+G40</f>
        <v>0.75</v>
      </c>
      <c r="V40" s="92">
        <f>+G38</f>
        <v>4</v>
      </c>
      <c r="W40" s="186">
        <f>+B34</f>
        <v>3</v>
      </c>
      <c r="X40" s="87">
        <f>0-Z34</f>
        <v>-0.2</v>
      </c>
      <c r="Y40" s="356">
        <v>0</v>
      </c>
      <c r="Z40" s="185"/>
      <c r="AA40" s="87">
        <f>0-2*Z34</f>
        <v>-0.4</v>
      </c>
      <c r="AB40" s="357">
        <f>+G37</f>
        <v>3</v>
      </c>
      <c r="AC40" s="186">
        <f>+B44</f>
        <v>2.7</v>
      </c>
      <c r="AD40" s="92">
        <f>+G43+2*Z34</f>
        <v>2.8</v>
      </c>
      <c r="AE40" s="356">
        <v>0</v>
      </c>
    </row>
    <row r="41" spans="1:31" ht="9.9499999999999993" customHeight="1" x14ac:dyDescent="0.3">
      <c r="A41" s="450" t="s">
        <v>474</v>
      </c>
      <c r="B41" s="199">
        <v>0.1</v>
      </c>
      <c r="C41" s="191">
        <v>0.1</v>
      </c>
      <c r="D41" s="3"/>
      <c r="E41" s="3"/>
      <c r="F41" s="3"/>
      <c r="G41" s="184">
        <f>+G39+B39-G44</f>
        <v>2.15</v>
      </c>
      <c r="H41" s="101" t="s">
        <v>380</v>
      </c>
      <c r="K41" s="88"/>
      <c r="L41" s="88"/>
      <c r="M41" s="88"/>
      <c r="N41" s="88"/>
      <c r="O41" s="92"/>
      <c r="P41" s="92"/>
      <c r="R41" s="88"/>
      <c r="S41" s="93"/>
      <c r="U41" s="87">
        <f>+U42-(B39-B45)</f>
        <v>1.5999999999999999</v>
      </c>
      <c r="V41" s="87">
        <f>+V42</f>
        <v>2.7</v>
      </c>
      <c r="W41" s="185"/>
      <c r="X41" s="87">
        <f t="shared" ref="X41:AE41" si="2">+AVERAGE(X40,X42)</f>
        <v>-0.2</v>
      </c>
      <c r="Y41" s="356">
        <f t="shared" si="2"/>
        <v>1.5</v>
      </c>
      <c r="Z41" s="185"/>
      <c r="AA41" s="87">
        <f t="shared" si="2"/>
        <v>1.2</v>
      </c>
      <c r="AB41" s="356">
        <f t="shared" si="2"/>
        <v>3</v>
      </c>
      <c r="AC41" s="185"/>
      <c r="AD41" s="87">
        <f t="shared" si="2"/>
        <v>2.8</v>
      </c>
      <c r="AE41" s="356">
        <f t="shared" si="2"/>
        <v>1.35</v>
      </c>
    </row>
    <row r="42" spans="1:31" ht="9.9499999999999993" customHeight="1" thickBot="1" x14ac:dyDescent="0.35">
      <c r="A42" s="450" t="s">
        <v>473</v>
      </c>
      <c r="B42" s="198">
        <f>+F42</f>
        <v>1</v>
      </c>
      <c r="C42" s="191">
        <v>1</v>
      </c>
      <c r="D42" s="3"/>
      <c r="E42" s="3"/>
      <c r="F42" s="373">
        <f>+'Despiece refuerzo'!M12</f>
        <v>1</v>
      </c>
      <c r="G42" s="184">
        <f>+G39+B39</f>
        <v>2.15</v>
      </c>
      <c r="H42" s="101" t="s">
        <v>381</v>
      </c>
      <c r="K42" s="88"/>
      <c r="L42" s="88"/>
      <c r="M42" s="88"/>
      <c r="N42" s="88"/>
      <c r="O42" s="92"/>
      <c r="P42" s="92"/>
      <c r="R42" s="88"/>
      <c r="S42" s="93"/>
      <c r="U42" s="87">
        <f>+G41</f>
        <v>2.15</v>
      </c>
      <c r="V42" s="87">
        <f>+G36</f>
        <v>2.7</v>
      </c>
      <c r="W42" s="358"/>
      <c r="X42" s="362">
        <f>+X40</f>
        <v>-0.2</v>
      </c>
      <c r="Y42" s="361">
        <f>+G37</f>
        <v>3</v>
      </c>
      <c r="Z42" s="358"/>
      <c r="AA42" s="362">
        <f>+G43+2*Z34</f>
        <v>2.8</v>
      </c>
      <c r="AB42" s="361">
        <f>+G37</f>
        <v>3</v>
      </c>
      <c r="AC42" s="358"/>
      <c r="AD42" s="359">
        <f>+AD40</f>
        <v>2.8</v>
      </c>
      <c r="AE42" s="361">
        <f>+G36</f>
        <v>2.7</v>
      </c>
    </row>
    <row r="43" spans="1:31" ht="9.9499999999999993" customHeight="1" x14ac:dyDescent="0.25">
      <c r="A43" s="450" t="s">
        <v>472</v>
      </c>
      <c r="B43" s="201">
        <f>+B34-B37-B38-B40</f>
        <v>0.29999999999999982</v>
      </c>
      <c r="C43" s="191">
        <v>0.30000000000000004</v>
      </c>
      <c r="D43" s="3"/>
      <c r="E43" s="3"/>
      <c r="F43" s="3"/>
      <c r="G43" s="184">
        <f>+B35</f>
        <v>2.4</v>
      </c>
      <c r="H43" s="101" t="s">
        <v>180</v>
      </c>
      <c r="K43" s="88"/>
      <c r="L43" s="88"/>
      <c r="M43" s="88"/>
      <c r="N43" s="88"/>
      <c r="O43" s="92"/>
      <c r="P43" s="92"/>
      <c r="R43" s="88"/>
      <c r="S43" s="93"/>
      <c r="U43" s="87">
        <f>+G42</f>
        <v>2.15</v>
      </c>
      <c r="V43" s="87">
        <f>+G36</f>
        <v>2.7</v>
      </c>
      <c r="W43" s="353" t="s">
        <v>386</v>
      </c>
      <c r="X43" s="354"/>
      <c r="Y43" s="355"/>
      <c r="Z43" s="353" t="s">
        <v>182</v>
      </c>
      <c r="AA43" s="354"/>
      <c r="AB43" s="355"/>
      <c r="AC43" s="353" t="s">
        <v>184</v>
      </c>
      <c r="AD43" s="363"/>
      <c r="AE43" s="355"/>
    </row>
    <row r="44" spans="1:31" ht="9.9499999999999993" customHeight="1" x14ac:dyDescent="0.3">
      <c r="A44" s="450" t="s">
        <v>471</v>
      </c>
      <c r="B44" s="199">
        <f>+B34-B43</f>
        <v>2.7</v>
      </c>
      <c r="C44" s="191">
        <v>2.2000000000000002</v>
      </c>
      <c r="D44" s="3"/>
      <c r="E44" s="3"/>
      <c r="F44" s="3"/>
      <c r="G44" s="184">
        <v>0</v>
      </c>
      <c r="H44" s="101" t="s">
        <v>357</v>
      </c>
      <c r="K44" s="88"/>
      <c r="L44" s="88"/>
      <c r="M44" s="88"/>
      <c r="N44" s="88"/>
      <c r="O44" s="92"/>
      <c r="P44" s="92"/>
      <c r="R44" s="88"/>
      <c r="S44" s="93"/>
      <c r="U44" s="87">
        <f>+G42</f>
        <v>2.15</v>
      </c>
      <c r="V44" s="87">
        <f>+G35</f>
        <v>0.9</v>
      </c>
      <c r="W44" s="186">
        <f>+B39</f>
        <v>1.9</v>
      </c>
      <c r="X44" s="92">
        <f>+G39</f>
        <v>0.25</v>
      </c>
      <c r="Y44" s="357">
        <f>+G35-Z34</f>
        <v>0.7</v>
      </c>
      <c r="Z44" s="186">
        <f>+B36</f>
        <v>0.5</v>
      </c>
      <c r="AA44" s="92">
        <f>+G39</f>
        <v>0.25</v>
      </c>
      <c r="AB44" s="357">
        <f>+G38+Z34</f>
        <v>4.2</v>
      </c>
      <c r="AC44" s="186">
        <f>+B43</f>
        <v>0.29999999999999982</v>
      </c>
      <c r="AD44" s="92">
        <f>+AD36</f>
        <v>2.6</v>
      </c>
      <c r="AE44" s="357">
        <f>+G36</f>
        <v>2.7</v>
      </c>
    </row>
    <row r="45" spans="1:31" ht="9.9499999999999993" customHeight="1" x14ac:dyDescent="0.3">
      <c r="A45" s="5" t="s">
        <v>349</v>
      </c>
      <c r="B45" s="199">
        <f>+B39-MIN(H54,I54)</f>
        <v>1.3499999999999999</v>
      </c>
      <c r="C45" s="191">
        <v>1.4</v>
      </c>
      <c r="D45" s="3"/>
      <c r="E45" s="3"/>
      <c r="F45" s="3"/>
      <c r="G45" s="152"/>
      <c r="H45" s="153"/>
      <c r="J45" s="344"/>
      <c r="K45" s="88"/>
      <c r="L45" s="88"/>
      <c r="M45" s="88"/>
      <c r="N45" s="88"/>
      <c r="O45" s="92"/>
      <c r="P45" s="92"/>
      <c r="R45" s="88"/>
      <c r="S45" s="93"/>
      <c r="U45" s="87">
        <f>+G43</f>
        <v>2.4</v>
      </c>
      <c r="V45" s="87">
        <f>+G34</f>
        <v>0.4</v>
      </c>
      <c r="W45" s="185"/>
      <c r="X45" s="87">
        <f t="shared" ref="X45:AE45" si="3">+AVERAGE(X44,X46)</f>
        <v>1.2</v>
      </c>
      <c r="Y45" s="356">
        <f t="shared" si="3"/>
        <v>0.7</v>
      </c>
      <c r="Z45" s="185"/>
      <c r="AA45" s="87">
        <f t="shared" si="3"/>
        <v>0.5</v>
      </c>
      <c r="AB45" s="356">
        <f t="shared" si="3"/>
        <v>4.2</v>
      </c>
      <c r="AC45" s="185"/>
      <c r="AD45" s="87">
        <f t="shared" si="3"/>
        <v>2.6</v>
      </c>
      <c r="AE45" s="356">
        <f t="shared" si="3"/>
        <v>2.85</v>
      </c>
    </row>
    <row r="46" spans="1:31" ht="9.9499999999999993" customHeight="1" thickBot="1" x14ac:dyDescent="0.35">
      <c r="A46" s="16" t="s">
        <v>407</v>
      </c>
      <c r="B46" s="199">
        <f>+H47</f>
        <v>60</v>
      </c>
      <c r="C46" s="191">
        <v>40</v>
      </c>
      <c r="D46" s="3"/>
      <c r="E46" s="3"/>
      <c r="F46" s="3"/>
      <c r="G46" s="152" t="s">
        <v>312</v>
      </c>
      <c r="H46" s="153">
        <f>DEGREES(ATAN(2*Calculo!B38/(Calculo!B35-Calculo!B39)))</f>
        <v>63.43494882292201</v>
      </c>
      <c r="K46" s="88"/>
      <c r="L46" s="88"/>
      <c r="M46" s="88"/>
      <c r="N46" s="88"/>
      <c r="O46" s="92"/>
      <c r="P46" s="92"/>
      <c r="R46" s="88"/>
      <c r="S46" s="93"/>
      <c r="U46" s="87">
        <f>+G43</f>
        <v>2.4</v>
      </c>
      <c r="V46" s="87">
        <v>0</v>
      </c>
      <c r="W46" s="358"/>
      <c r="X46" s="359">
        <f>+G42</f>
        <v>2.15</v>
      </c>
      <c r="Y46" s="361">
        <f>+G35-Z34</f>
        <v>0.7</v>
      </c>
      <c r="Z46" s="358"/>
      <c r="AA46" s="359">
        <f>+G40</f>
        <v>0.75</v>
      </c>
      <c r="AB46" s="361">
        <f>+AB44</f>
        <v>4.2</v>
      </c>
      <c r="AC46" s="358"/>
      <c r="AD46" s="362">
        <f>+AD44</f>
        <v>2.6</v>
      </c>
      <c r="AE46" s="361">
        <f>+G37</f>
        <v>3</v>
      </c>
    </row>
    <row r="47" spans="1:31" ht="9.9499999999999993" customHeight="1" x14ac:dyDescent="0.3">
      <c r="A47" s="158"/>
      <c r="B47" s="136"/>
      <c r="C47" s="136"/>
      <c r="D47" s="136"/>
      <c r="E47" s="136"/>
      <c r="F47" s="136"/>
      <c r="G47" s="202" t="s">
        <v>312</v>
      </c>
      <c r="H47" s="198">
        <v>60</v>
      </c>
      <c r="K47" s="88"/>
      <c r="L47" s="88"/>
      <c r="M47" s="88"/>
      <c r="N47" s="88"/>
      <c r="O47" s="92"/>
      <c r="P47" s="92"/>
      <c r="R47" s="88"/>
      <c r="S47" s="93"/>
      <c r="U47" s="87">
        <v>0</v>
      </c>
      <c r="V47" s="87">
        <v>0</v>
      </c>
      <c r="W47" s="353" t="s">
        <v>467</v>
      </c>
      <c r="X47" s="354"/>
      <c r="Y47" s="355"/>
      <c r="Z47" s="353" t="s">
        <v>468</v>
      </c>
      <c r="AA47" s="354"/>
      <c r="AB47" s="355"/>
    </row>
    <row r="48" spans="1:31" s="137" customFormat="1" ht="9.9499999999999993" customHeight="1" x14ac:dyDescent="0.3">
      <c r="A48" s="136" t="s">
        <v>41</v>
      </c>
      <c r="B48" s="136"/>
      <c r="C48" s="136"/>
      <c r="D48" s="136"/>
      <c r="E48" s="136"/>
      <c r="F48" s="136"/>
      <c r="G48" s="87"/>
      <c r="H48" s="87"/>
      <c r="I48" s="87"/>
      <c r="M48" s="138"/>
      <c r="O48" s="139">
        <f>(O34/2)+C22</f>
        <v>3.3609999999999998</v>
      </c>
      <c r="P48" s="139"/>
      <c r="Q48" s="140" t="str">
        <f>IF(O33&gt;O48,K50,K51)</f>
        <v>No hay superposición</v>
      </c>
      <c r="R48" s="141" t="s">
        <v>238</v>
      </c>
      <c r="S48" s="141">
        <v>0</v>
      </c>
      <c r="U48" s="87">
        <v>45</v>
      </c>
      <c r="V48" s="87">
        <v>0.5</v>
      </c>
      <c r="W48" s="186">
        <f>+(B35-B39)/2</f>
        <v>0.25</v>
      </c>
      <c r="X48" s="92">
        <f>+U44</f>
        <v>2.15</v>
      </c>
      <c r="Y48" s="357">
        <f>+V44+Z34*0.5</f>
        <v>1</v>
      </c>
      <c r="Z48" s="186">
        <f>+B38</f>
        <v>0.5</v>
      </c>
      <c r="AA48" s="92">
        <f>+U45+Z34*0.5</f>
        <v>2.5</v>
      </c>
      <c r="AB48" s="357">
        <f>+V44</f>
        <v>0.9</v>
      </c>
    </row>
    <row r="49" spans="1:28" ht="9.9499999999999993" customHeight="1" thickBot="1" x14ac:dyDescent="0.3">
      <c r="A49" s="142" t="s">
        <v>339</v>
      </c>
      <c r="B49" s="142"/>
      <c r="C49" s="142"/>
      <c r="D49" s="142"/>
      <c r="E49" s="142"/>
      <c r="F49" s="142"/>
      <c r="G49" s="400" t="s">
        <v>466</v>
      </c>
      <c r="H49" s="396">
        <v>0.66666666666666663</v>
      </c>
      <c r="I49" s="397"/>
      <c r="R49" s="88" t="s">
        <v>238</v>
      </c>
      <c r="S49" s="93">
        <f>IF(Q48=K51,0,S48)</f>
        <v>0</v>
      </c>
      <c r="U49" s="87">
        <v>48</v>
      </c>
      <c r="V49" s="87">
        <v>0.6</v>
      </c>
      <c r="W49" s="185"/>
      <c r="X49" s="87">
        <f t="shared" ref="X49:Y49" si="4">+AVERAGE(X48,X50)</f>
        <v>2.2749999999999999</v>
      </c>
      <c r="Y49" s="356">
        <f t="shared" si="4"/>
        <v>1</v>
      </c>
      <c r="Z49" s="185"/>
      <c r="AA49" s="87">
        <f t="shared" ref="AA49:AB49" si="5">+AVERAGE(AA48,AA50)</f>
        <v>2.5</v>
      </c>
      <c r="AB49" s="356">
        <f t="shared" si="5"/>
        <v>0.65</v>
      </c>
    </row>
    <row r="50" spans="1:28" ht="9.9499999999999993" customHeight="1" thickBot="1" x14ac:dyDescent="0.3">
      <c r="A50" s="5" t="s">
        <v>42</v>
      </c>
      <c r="B50" s="652">
        <f>(B35^2*B37)+((B39^2)*B40)+((((B34-B37-B38-B40)+B42)/3)*((B190^2)+(B36^2)+SQRT((B190^2)*(B36^2))))+((B38/3)*((B35^2)+(B39^2)+SQRT((B35^2)*(B39^2))))</f>
        <v>12.314250000000001</v>
      </c>
      <c r="C50" s="5" t="s">
        <v>43</v>
      </c>
      <c r="D50" s="9">
        <f>B50*B6</f>
        <v>283.22775000000001</v>
      </c>
      <c r="E50" s="5" t="s">
        <v>44</v>
      </c>
      <c r="F50" s="9" cm="1">
        <f t="array" ref="F50">( Piramide(B35^2,  (B35+2*(B34*TAN(RADIANS(F6))) )^2, B34)
- B35^2 * B37
- Piramide(B35^2,  B39^2,   B38)
- B39^2 * (B34-B43-B37-B38)
- Piramide((B45)^2,
           (B36+ (B45-B36)/(B42+B43)*(B42) )^2,
           B43))    *B5</f>
        <v>682.02735419010196</v>
      </c>
      <c r="G50" s="395">
        <f>+B39-B36</f>
        <v>1.4</v>
      </c>
      <c r="H50" s="394" t="s">
        <v>350</v>
      </c>
      <c r="I50" s="193">
        <f>G50-(G50*H51/G51)</f>
        <v>0.57272727272727286</v>
      </c>
      <c r="K50" s="87" t="s">
        <v>216</v>
      </c>
      <c r="W50" s="358"/>
      <c r="X50" s="359">
        <f>+U45</f>
        <v>2.4</v>
      </c>
      <c r="Y50" s="361">
        <f>+V44+Z34*0.5</f>
        <v>1</v>
      </c>
      <c r="Z50" s="358"/>
      <c r="AA50" s="359">
        <f>+U45+Z34*0.5</f>
        <v>2.5</v>
      </c>
      <c r="AB50" s="361">
        <f>+V45</f>
        <v>0.4</v>
      </c>
    </row>
    <row r="51" spans="1:28" ht="9.9499999999999993" customHeight="1" x14ac:dyDescent="0.25">
      <c r="A51" s="5" t="s">
        <v>45</v>
      </c>
      <c r="B51" s="9">
        <f>(D50+F50)/(MAX(ABS(D10),ABS(D16)))</f>
        <v>2.5016330288715873</v>
      </c>
      <c r="C51" s="5" t="s">
        <v>46</v>
      </c>
      <c r="D51" s="9">
        <f>1.1*IF(MAX(D10,D16)=D10,D13,D19)</f>
        <v>1.6500000000000001</v>
      </c>
      <c r="E51" s="11"/>
      <c r="F51" s="12">
        <f>+F50/B5</f>
        <v>42.626709636881372</v>
      </c>
      <c r="G51" s="392">
        <f>+B43+1+(1-H49)*B44</f>
        <v>2.2000000000000002</v>
      </c>
      <c r="H51" s="393">
        <f>+B43+1</f>
        <v>1.2999999999999998</v>
      </c>
      <c r="I51" s="92"/>
      <c r="K51" s="87" t="s">
        <v>217</v>
      </c>
    </row>
    <row r="52" spans="1:28" ht="9.9499999999999993" customHeight="1" x14ac:dyDescent="0.15">
      <c r="A52" s="5" t="s">
        <v>45</v>
      </c>
      <c r="B52" s="13" t="str">
        <f>IF(B51&gt;D51,"&gt;","&lt;")</f>
        <v>&gt;</v>
      </c>
      <c r="C52" s="5" t="s">
        <v>46</v>
      </c>
      <c r="D52" s="149" t="str">
        <f>IF(B51&gt;D51,"Cumple","Cambiar la dimensión de la zapata")</f>
        <v>Cumple</v>
      </c>
      <c r="E52" s="11"/>
      <c r="F52" s="12"/>
      <c r="G52" s="182">
        <f>+B51/D51/H17</f>
        <v>1.4303219147350412</v>
      </c>
      <c r="H52" s="92"/>
      <c r="I52" s="92"/>
    </row>
    <row r="53" spans="1:28" ht="9.9499999999999993" customHeight="1" thickBot="1" x14ac:dyDescent="0.3">
      <c r="A53" s="142" t="s">
        <v>340</v>
      </c>
      <c r="B53" s="142"/>
      <c r="C53" s="142"/>
      <c r="D53" s="142"/>
      <c r="E53" s="142"/>
      <c r="F53" s="653">
        <f>+(B45-B36)/(B42+B43)*(B42)</f>
        <v>0.65384615384615385</v>
      </c>
      <c r="G53" s="92"/>
      <c r="H53" s="92"/>
      <c r="I53" s="399">
        <v>5</v>
      </c>
    </row>
    <row r="54" spans="1:28" ht="9.9499999999999993" customHeight="1" x14ac:dyDescent="0.25">
      <c r="A54" s="5" t="s">
        <v>47</v>
      </c>
      <c r="B54" s="9">
        <f>MAX(ABS(B10),ABS(B16))+D50+F56</f>
        <v>824.88059812623283</v>
      </c>
      <c r="C54" s="5" t="s">
        <v>48</v>
      </c>
      <c r="D54" s="9">
        <f>(MAX(D10,D16)-D50-F56)/(4*B35*(B34-B37))</f>
        <v>0.46712347250670189</v>
      </c>
      <c r="E54" s="5" t="s">
        <v>49</v>
      </c>
      <c r="F54" s="9">
        <f>(MAX(D10,D16)-D50)/(B35^2-B39^2)</f>
        <v>47.731279069767446</v>
      </c>
      <c r="G54" s="96" t="s">
        <v>357</v>
      </c>
      <c r="H54" s="86">
        <f>+B35/2</f>
        <v>1.2</v>
      </c>
      <c r="I54" s="192">
        <f>MAX(10/100,
ROUNDDOWN(I50/(I53/100),0)*(I53/100))</f>
        <v>0.55000000000000004</v>
      </c>
      <c r="L54" s="87" t="s">
        <v>224</v>
      </c>
    </row>
    <row r="55" spans="1:28" ht="9.9499999999999993" customHeight="1" x14ac:dyDescent="0.3">
      <c r="A55" s="5" t="s">
        <v>50</v>
      </c>
      <c r="B55" s="9">
        <f>IFERROR(VLOOKUP(ROUND(F5/5,0)*5,U29:V49,2,FALSE),0)</f>
        <v>0</v>
      </c>
      <c r="C55" s="5" t="s">
        <v>51</v>
      </c>
      <c r="D55" s="9">
        <f>+TablaSheet!H16</f>
        <v>0</v>
      </c>
      <c r="E55" s="5" t="s">
        <v>52</v>
      </c>
      <c r="F55" s="9">
        <f>(PI()*F4*B35*B34)+((1+B55*B34/B35)*(PI()/2)*B5*B35*B34^2*D55*TAN(F6*PI()/180))+D50+F56</f>
        <v>1957.5532955354881</v>
      </c>
      <c r="I55" s="398"/>
      <c r="K55" s="87">
        <f>(2*F4*B34*(B35+B35))+(B5*(B34^2)*((2*(1+B55*B34/B35)*B35)+B35-B35)*D55*TAN(F6*PI()/180))+D50+B68</f>
        <v>2412.9313101577909</v>
      </c>
      <c r="L55" s="87" t="s">
        <v>223</v>
      </c>
    </row>
    <row r="56" spans="1:28" ht="9.9499999999999993" customHeight="1" x14ac:dyDescent="0.25">
      <c r="A56" s="5" t="s">
        <v>480</v>
      </c>
      <c r="B56" s="9">
        <f>F55/MAX(ABS(D10),ABS(D16))</f>
        <v>5.0733531049254585</v>
      </c>
      <c r="C56" s="5" t="s">
        <v>46</v>
      </c>
      <c r="D56" s="9">
        <f>1.1*IF(MAX(D24,D28)=D24,D13,D19)</f>
        <v>1.6500000000000001</v>
      </c>
      <c r="E56" s="5" t="s">
        <v>55</v>
      </c>
      <c r="F56" s="9">
        <f>+B68/D5*B5</f>
        <v>90.962848126232728</v>
      </c>
    </row>
    <row r="57" spans="1:28" ht="9.9499999999999993" customHeight="1" x14ac:dyDescent="0.15">
      <c r="A57" s="5" t="s">
        <v>480</v>
      </c>
      <c r="B57" s="13" t="str">
        <f>IF(B56&gt;D56,"&gt;","&lt;")</f>
        <v>&gt;</v>
      </c>
      <c r="C57" s="5" t="s">
        <v>46</v>
      </c>
      <c r="D57" s="149" t="str">
        <f>IF(B56&gt;D56,"Cumple","Cambiar la dimensión de la zapata")</f>
        <v>Cumple</v>
      </c>
      <c r="E57" s="7"/>
      <c r="F57" s="7"/>
      <c r="G57" s="182">
        <f>+B56/D56/H17</f>
        <v>2.9007164693684722</v>
      </c>
      <c r="H57" s="92"/>
      <c r="I57" s="92"/>
      <c r="O57" s="87">
        <f>4.5+1.6+2+3+6.5+8</f>
        <v>25.6</v>
      </c>
    </row>
    <row r="58" spans="1:28" ht="9.9499999999999993" customHeight="1" x14ac:dyDescent="0.3">
      <c r="A58" s="531"/>
      <c r="B58" s="531"/>
      <c r="C58" s="531"/>
      <c r="D58" s="531"/>
      <c r="E58" s="531"/>
      <c r="F58" s="531"/>
      <c r="G58" s="182"/>
      <c r="H58" s="92"/>
      <c r="I58" s="92"/>
    </row>
    <row r="59" spans="1:28" s="535" customFormat="1" ht="3.75" customHeight="1" x14ac:dyDescent="0.3">
      <c r="A59" s="532"/>
      <c r="B59" s="532"/>
      <c r="C59" s="532"/>
      <c r="D59" s="532"/>
      <c r="E59" s="532"/>
      <c r="F59" s="532"/>
      <c r="G59" s="533"/>
      <c r="H59" s="534"/>
      <c r="I59" s="534"/>
    </row>
    <row r="60" spans="1:28" ht="9.9499999999999993" customHeight="1" x14ac:dyDescent="0.3">
      <c r="A60" s="531"/>
      <c r="B60" s="531"/>
      <c r="C60" s="531"/>
      <c r="D60" s="531"/>
      <c r="E60" s="531"/>
      <c r="F60" s="531"/>
      <c r="G60" s="182"/>
      <c r="H60" s="92"/>
      <c r="I60" s="92"/>
    </row>
    <row r="61" spans="1:28" ht="9.9499999999999993" customHeight="1" thickBot="1" x14ac:dyDescent="0.3">
      <c r="A61" s="536" t="s">
        <v>341</v>
      </c>
      <c r="B61" s="536"/>
      <c r="C61" s="536"/>
      <c r="D61" s="536"/>
      <c r="E61" s="536"/>
      <c r="F61" s="536"/>
      <c r="G61" s="92"/>
      <c r="H61" s="92"/>
      <c r="I61" s="92"/>
    </row>
    <row r="62" spans="1:28" ht="9.9499999999999993" customHeight="1" x14ac:dyDescent="0.25">
      <c r="A62" s="8" t="s">
        <v>161</v>
      </c>
      <c r="B62" s="9">
        <f>MAX((F64/(B35^2))*(1+6*(D68/F64)/B35+6*(F68/F64)/B35),(F64/(B35^2))*(1+6*(D74/F64)/B35+6*(F74/F64)/B35))</f>
        <v>628.49626912461645</v>
      </c>
      <c r="C62" s="8" t="s">
        <v>163</v>
      </c>
      <c r="D62" s="9">
        <f>MAX((F64/(B35^2))*(1+6*(D68/F64)/B35-6*(F68/F64)/B35),(F64/(B35^2))*(1+6*(D74/F64)/B35-6*(F74/F64)/B35))</f>
        <v>169.22492363850532</v>
      </c>
      <c r="E62" s="8" t="s">
        <v>43</v>
      </c>
      <c r="F62" s="9">
        <f>B50*D6</f>
        <v>295.54200000000003</v>
      </c>
      <c r="G62" s="92"/>
      <c r="H62" s="92"/>
    </row>
    <row r="63" spans="1:28" ht="9.9499999999999993" customHeight="1" x14ac:dyDescent="0.3">
      <c r="A63" s="8" t="s">
        <v>162</v>
      </c>
      <c r="B63" s="9">
        <f>MIN((F64/(B35^2))*(1-6*(D68/F64)/B35-6*(F68/F64)/B35),(F64/(B35^2))*(1-6*(D74/F64)/B35-6*(F74/F64)/B35))</f>
        <v>-329.90753295871684</v>
      </c>
      <c r="C63" s="8" t="s">
        <v>164</v>
      </c>
      <c r="D63" s="9">
        <f>MAX((F64/(B35^2))*(1-6*(D68/F64)/B35+6*(F68/F64)/B35),(F64/(B35^2))*(1-6*(D74/F64)/B35+6*(F74/F64)/B35))</f>
        <v>132.34992363850535</v>
      </c>
      <c r="E63" s="8" t="s">
        <v>523</v>
      </c>
      <c r="F63" s="9">
        <f>+B68</f>
        <v>113.70356015779092</v>
      </c>
      <c r="G63" s="92"/>
      <c r="H63" s="92">
        <f>ROUNDDOWN(I50/0.05,2)</f>
        <v>11.45</v>
      </c>
      <c r="I63" s="92"/>
    </row>
    <row r="64" spans="1:28" ht="9.9499999999999993" customHeight="1" x14ac:dyDescent="0.25">
      <c r="A64" s="8" t="s">
        <v>159</v>
      </c>
      <c r="B64" s="9">
        <f>((ABS(B63/D62))*B35)/(1+(ABS(B63/D62)))</f>
        <v>1.5863085412212539</v>
      </c>
      <c r="C64" s="8" t="s">
        <v>160</v>
      </c>
      <c r="D64" s="9">
        <f>((ABS(D63/B63))*B35)/(1+(ABS(D63/B63)))</f>
        <v>0.68714914643157665</v>
      </c>
      <c r="E64" s="8" t="s">
        <v>47</v>
      </c>
      <c r="F64" s="9">
        <f>MAX(ABS(B10),ABS(B16))+F62+B68</f>
        <v>859.93556015779086</v>
      </c>
      <c r="G64" s="92"/>
      <c r="H64" s="398"/>
      <c r="I64" s="92"/>
      <c r="J64" s="88"/>
    </row>
    <row r="65" spans="1:22" ht="9.9499999999999993" customHeight="1" x14ac:dyDescent="0.25">
      <c r="A65" s="8" t="s">
        <v>165</v>
      </c>
      <c r="B65" s="9">
        <f>B64*D64/2</f>
        <v>0.54501528003865207</v>
      </c>
      <c r="C65" s="8" t="s">
        <v>481</v>
      </c>
      <c r="D65" s="9">
        <f>B35^2</f>
        <v>5.76</v>
      </c>
      <c r="E65" s="7" t="str">
        <f>IF((1-B65/D65&lt;0.8),"Aumentar área, Área apoyada menor a 80%",CONCATENATE("Bien, el área apoyada es ",LEFT(J65*100,5),"%"))</f>
        <v>Bien, el área apoyada es 90.53%</v>
      </c>
      <c r="F65" s="7"/>
      <c r="G65" s="92"/>
      <c r="H65" s="92"/>
      <c r="I65" s="92"/>
      <c r="J65" s="94">
        <f>1-(B65/D65)</f>
        <v>0.90537929165995623</v>
      </c>
      <c r="K65" s="87" t="s">
        <v>209</v>
      </c>
    </row>
    <row r="66" spans="1:22" s="204" customFormat="1" ht="13.5" customHeight="1" x14ac:dyDescent="0.2">
      <c r="A66" s="663" t="s">
        <v>53</v>
      </c>
      <c r="B66" s="663"/>
      <c r="C66" s="663"/>
      <c r="D66" s="663"/>
      <c r="E66" s="663"/>
      <c r="F66" s="663"/>
      <c r="G66" s="203"/>
      <c r="H66" s="203"/>
      <c r="I66" s="203"/>
      <c r="U66" s="87"/>
      <c r="V66" s="87"/>
    </row>
    <row r="67" spans="1:22" ht="9.9499999999999993" customHeight="1" x14ac:dyDescent="0.25">
      <c r="A67" s="616" t="s">
        <v>54</v>
      </c>
      <c r="B67" s="7"/>
      <c r="C67" s="7"/>
      <c r="D67" s="7"/>
      <c r="E67" s="7"/>
      <c r="F67" s="7"/>
      <c r="G67" s="92"/>
      <c r="H67" s="92"/>
      <c r="I67" s="92"/>
    </row>
    <row r="68" spans="1:22" ht="9.9499999999999993" customHeight="1" x14ac:dyDescent="0.25">
      <c r="A68" s="8" t="s">
        <v>55</v>
      </c>
      <c r="B68" s="617">
        <f>+(B35^2*(B34-B37)
-(     Piramide(B35^2, B39^2, B38) + B39^2*(B40) + Piramide(B45^2, (       (B42*(B45-B36))/(B42+B43) +B36     )^2, B43)     )  )*D5</f>
        <v>113.70356015779092</v>
      </c>
      <c r="C68" s="8" t="s">
        <v>56</v>
      </c>
      <c r="D68" s="9">
        <f>ABS(B25*(B34+B42))</f>
        <v>575.00058999999999</v>
      </c>
      <c r="E68" s="8" t="s">
        <v>57</v>
      </c>
      <c r="F68" s="9">
        <f>ABS(B26*(B34+B42))</f>
        <v>529.08059000000003</v>
      </c>
    </row>
    <row r="69" spans="1:22" ht="9.9499999999999993" customHeight="1" x14ac:dyDescent="0.25">
      <c r="A69" s="8" t="s">
        <v>58</v>
      </c>
      <c r="B69" s="9">
        <f>IF(D68-0.125*B35*B68&lt;0,0,D68-0.125*B35*B68)</f>
        <v>540.88952195266268</v>
      </c>
      <c r="C69" s="8" t="s">
        <v>59</v>
      </c>
      <c r="D69" s="9">
        <f>IF(F68-0.125*B35*B68&lt;0,0,F68-0.125*B35*B68)</f>
        <v>494.96952195266277</v>
      </c>
      <c r="E69" s="8" t="s">
        <v>60</v>
      </c>
      <c r="F69" s="9">
        <f>0.75*B68+ABS(B24)+F62</f>
        <v>831.50967011834325</v>
      </c>
    </row>
    <row r="70" spans="1:22" ht="9.9499999999999993" customHeight="1" x14ac:dyDescent="0.25">
      <c r="A70" s="8" t="s">
        <v>61</v>
      </c>
      <c r="B70" s="15">
        <f>D69/F69</f>
        <v>0.5952661042200712</v>
      </c>
      <c r="C70" s="8" t="s">
        <v>62</v>
      </c>
      <c r="D70" s="15">
        <f>B69/F69</f>
        <v>0.65049095806147561</v>
      </c>
      <c r="E70" s="7"/>
      <c r="F70" s="7"/>
      <c r="Q70" s="87">
        <f>D68/F69</f>
        <v>0.69151401440486426</v>
      </c>
      <c r="R70" s="87">
        <f>F68/F69</f>
        <v>0.63628916056345985</v>
      </c>
    </row>
    <row r="71" spans="1:22" ht="9.9499999999999993" customHeight="1" x14ac:dyDescent="0.25">
      <c r="A71" s="8" t="s">
        <v>63</v>
      </c>
      <c r="B71" s="15">
        <f>B35/6</f>
        <v>0.39999999999999997</v>
      </c>
      <c r="C71" s="8" t="s">
        <v>64</v>
      </c>
      <c r="D71" s="15">
        <f>D70+B70</f>
        <v>1.2457570622815468</v>
      </c>
      <c r="E71" s="7"/>
      <c r="F71" s="7">
        <f>+E71*D5</f>
        <v>0</v>
      </c>
    </row>
    <row r="72" spans="1:22" ht="9.9499999999999993" customHeight="1" x14ac:dyDescent="0.25">
      <c r="A72" s="8" t="s">
        <v>63</v>
      </c>
      <c r="B72" s="21" t="str">
        <f>IF(B71&lt;=D71,"&lt;","&gt;")</f>
        <v>&lt;</v>
      </c>
      <c r="C72" s="8" t="s">
        <v>64</v>
      </c>
      <c r="D72" s="8" t="str">
        <f>IF(B71&lt;=D71,"Ver caso 2","100% del área bajo zapata a compresión")</f>
        <v>Ver caso 2</v>
      </c>
      <c r="E72" s="7"/>
      <c r="F72" s="7"/>
    </row>
    <row r="73" spans="1:22" ht="9.9499999999999993" customHeight="1" x14ac:dyDescent="0.25">
      <c r="A73" s="616" t="s">
        <v>153</v>
      </c>
      <c r="B73" s="618"/>
      <c r="C73" s="7"/>
      <c r="D73" s="7"/>
      <c r="E73" s="7"/>
      <c r="F73" s="7"/>
    </row>
    <row r="74" spans="1:22" ht="9.9499999999999993" customHeight="1" x14ac:dyDescent="0.25">
      <c r="A74" s="8" t="s">
        <v>55</v>
      </c>
      <c r="B74" s="9">
        <f>(((B35^2)*(B34-B37))-((B39^2)*B40)-(((B34-B37-B38-B40)/3)*((B190^2)+(B36^2)+SQRT((B190^2)*(B36^2))))-((B38/3)*((B35^2)+(B39^2)+SQRT((B35^2)*(B39^2)))))*D5</f>
        <v>117.63166666666665</v>
      </c>
      <c r="C74" s="8" t="s">
        <v>56</v>
      </c>
      <c r="D74" s="9">
        <f>ABS(B29*(B34+B42))</f>
        <v>472.80862000000002</v>
      </c>
      <c r="E74" s="8" t="s">
        <v>57</v>
      </c>
      <c r="F74" s="9">
        <f>ABS(B30*(B34+B42))</f>
        <v>433.76862000000006</v>
      </c>
    </row>
    <row r="75" spans="1:22" ht="9.9499999999999993" customHeight="1" x14ac:dyDescent="0.25">
      <c r="A75" s="8" t="s">
        <v>58</v>
      </c>
      <c r="B75" s="9">
        <f>IF(D74-0.125*B35*B74&lt;0,0,D74-0.125*B35*B74)</f>
        <v>437.51912000000004</v>
      </c>
      <c r="C75" s="8" t="s">
        <v>59</v>
      </c>
      <c r="D75" s="9">
        <f>IF(F74-0.125*B35*B74&lt;0,0,F74-0.125*B35*B74)</f>
        <v>398.47912000000008</v>
      </c>
      <c r="E75" s="8" t="s">
        <v>60</v>
      </c>
      <c r="F75" s="9">
        <f>0.75*B74+ABS(B28)+F62</f>
        <v>754.1857500000001</v>
      </c>
    </row>
    <row r="76" spans="1:22" ht="9.9499999999999993" customHeight="1" x14ac:dyDescent="0.25">
      <c r="A76" s="8" t="s">
        <v>63</v>
      </c>
      <c r="B76" s="15">
        <f>B71</f>
        <v>0.39999999999999997</v>
      </c>
      <c r="C76" s="8" t="s">
        <v>61</v>
      </c>
      <c r="D76" s="15">
        <f>+D75/F75</f>
        <v>0.52835673439865449</v>
      </c>
      <c r="E76" s="8" t="s">
        <v>62</v>
      </c>
      <c r="F76" s="15">
        <f>B75/F75</f>
        <v>0.58012117041458289</v>
      </c>
    </row>
    <row r="77" spans="1:22" ht="9.9499999999999993" customHeight="1" x14ac:dyDescent="0.25">
      <c r="A77" s="8" t="s">
        <v>63</v>
      </c>
      <c r="B77" s="21" t="str">
        <f>IF(B76&lt;=D76,"&lt;","&gt;")</f>
        <v>&lt;</v>
      </c>
      <c r="C77" s="8" t="s">
        <v>61</v>
      </c>
      <c r="D77" s="8" t="str">
        <f>IF(D76&lt;=B76,"Más del 80% del área bajo zapata a compresión","Ver caso 2")</f>
        <v>Ver caso 2</v>
      </c>
      <c r="E77" s="7"/>
      <c r="F77" s="7"/>
    </row>
    <row r="78" spans="1:22" ht="9.9499999999999993" customHeight="1" x14ac:dyDescent="0.25">
      <c r="A78" s="8" t="s">
        <v>63</v>
      </c>
      <c r="B78" s="21" t="str">
        <f>IF(B76&lt;=F76,"&lt;","&gt;")</f>
        <v>&lt;</v>
      </c>
      <c r="C78" s="8" t="s">
        <v>62</v>
      </c>
      <c r="D78" s="8" t="str">
        <f>IF(F76&lt;=B76,"Más del 80% del área bajo zapata a compresión","Ver caso 2")</f>
        <v>Ver caso 2</v>
      </c>
      <c r="E78" s="7"/>
      <c r="F78" s="7"/>
      <c r="H78" s="87" t="s">
        <v>448</v>
      </c>
      <c r="I78" s="87">
        <f>+(1+7)/(1+3.8)+3.5</f>
        <v>5.166666666666667</v>
      </c>
    </row>
    <row r="79" spans="1:22" ht="13.5" customHeight="1" x14ac:dyDescent="0.15">
      <c r="A79" s="663" t="s">
        <v>65</v>
      </c>
      <c r="B79" s="663"/>
      <c r="C79" s="663"/>
      <c r="D79" s="663"/>
      <c r="E79" s="663"/>
      <c r="F79" s="663"/>
      <c r="H79" s="87">
        <f>3.8*(7+(1*7)/(1+3.8)+   0.5*7)</f>
        <v>45.44166666666667</v>
      </c>
    </row>
    <row r="80" spans="1:22" ht="9.9499999999999993" customHeight="1" x14ac:dyDescent="0.25">
      <c r="A80" s="616" t="s">
        <v>54</v>
      </c>
      <c r="B80" s="7"/>
      <c r="C80" s="7"/>
      <c r="D80" s="7"/>
      <c r="E80" s="7"/>
      <c r="F80" s="7"/>
      <c r="H80" s="87">
        <f>0.5*1/(1+3.8)*3.8^2*(7*7-3.5*3.5)</f>
        <v>55.278125000000003</v>
      </c>
    </row>
    <row r="81" spans="1:22" ht="9.9499999999999993" customHeight="1" x14ac:dyDescent="0.25">
      <c r="A81" s="8" t="s">
        <v>66</v>
      </c>
      <c r="B81" s="9">
        <f>F50/B5*D5</f>
        <v>852.53419273762745</v>
      </c>
      <c r="C81" s="8" t="s">
        <v>56</v>
      </c>
      <c r="D81" s="9">
        <f>ABS(B26*(B34+B42))</f>
        <v>529.08059000000003</v>
      </c>
      <c r="E81" s="8" t="s">
        <v>57</v>
      </c>
      <c r="F81" s="9">
        <f>ABS(B25*(B34+B42))</f>
        <v>575.00058999999999</v>
      </c>
    </row>
    <row r="82" spans="1:22" ht="9.9499999999999993" customHeight="1" x14ac:dyDescent="0.25">
      <c r="A82" s="8" t="s">
        <v>67</v>
      </c>
      <c r="B82" s="9">
        <f>IF(D81-0.167*B35*B81&lt;0,0,D81-0.167*B35*B81)</f>
        <v>187.38488555075895</v>
      </c>
      <c r="C82" s="8" t="s">
        <v>68</v>
      </c>
      <c r="D82" s="9">
        <f>IF(F81-0.167*B35*B81&lt;0,0,F81-0.167*B35*B81)</f>
        <v>233.30488555075891</v>
      </c>
      <c r="E82" s="8" t="s">
        <v>69</v>
      </c>
      <c r="F82" s="9">
        <f>0.5*B81+ABS(B24)+F62</f>
        <v>1172.4990963688138</v>
      </c>
      <c r="H82" s="87">
        <f>0.5*3.8*(3.5+7+3.5/4.8)</f>
        <v>21.335416666666664</v>
      </c>
    </row>
    <row r="83" spans="1:22" ht="9.9499999999999993" customHeight="1" x14ac:dyDescent="0.25">
      <c r="A83" s="8" t="s">
        <v>61</v>
      </c>
      <c r="B83" s="15">
        <f>D82/F82</f>
        <v>0.19898086597533038</v>
      </c>
      <c r="C83" s="8" t="s">
        <v>62</v>
      </c>
      <c r="D83" s="15">
        <f>B82/F82</f>
        <v>0.15981665668748318</v>
      </c>
      <c r="E83" s="7"/>
      <c r="F83" s="7"/>
    </row>
    <row r="84" spans="1:22" ht="9.9499999999999993" customHeight="1" x14ac:dyDescent="0.25">
      <c r="A84" s="8" t="s">
        <v>63</v>
      </c>
      <c r="B84" s="15">
        <f>B35/6</f>
        <v>0.39999999999999997</v>
      </c>
      <c r="C84" s="8" t="s">
        <v>64</v>
      </c>
      <c r="D84" s="15">
        <f>B83+D83</f>
        <v>0.35879752266281356</v>
      </c>
      <c r="E84" s="7"/>
      <c r="F84" s="7"/>
    </row>
    <row r="85" spans="1:22" ht="9.9499999999999993" customHeight="1" x14ac:dyDescent="0.25">
      <c r="A85" s="8" t="s">
        <v>63</v>
      </c>
      <c r="B85" s="21" t="str">
        <f>IF(B84&gt;=D84,"&gt;","&lt;")</f>
        <v>&gt;</v>
      </c>
      <c r="C85" s="8" t="s">
        <v>64</v>
      </c>
      <c r="D85" s="8" t="str">
        <f>IF(B84&lt;=D84,"Fundación insuficiente","100% del área bajo zapata a compresión")</f>
        <v>100% del área bajo zapata a compresión</v>
      </c>
      <c r="E85" s="7"/>
      <c r="F85" s="7"/>
    </row>
    <row r="86" spans="1:22" ht="9.9499999999999993" customHeight="1" x14ac:dyDescent="0.25">
      <c r="A86" s="616" t="s">
        <v>70</v>
      </c>
      <c r="B86" s="7"/>
      <c r="C86" s="7"/>
      <c r="D86" s="7"/>
      <c r="E86" s="7"/>
      <c r="F86" s="7"/>
    </row>
    <row r="87" spans="1:22" ht="9.9499999999999993" customHeight="1" x14ac:dyDescent="0.25">
      <c r="A87" s="8" t="s">
        <v>66</v>
      </c>
      <c r="B87" s="9">
        <f>B81</f>
        <v>852.53419273762745</v>
      </c>
      <c r="C87" s="8" t="s">
        <v>56</v>
      </c>
      <c r="D87" s="9">
        <f>ABS(B30*(B34+B42))</f>
        <v>433.76862000000006</v>
      </c>
      <c r="E87" s="8" t="s">
        <v>57</v>
      </c>
      <c r="F87" s="9">
        <f>ABS(B29*(B34+B42))</f>
        <v>472.80862000000002</v>
      </c>
    </row>
    <row r="88" spans="1:22" ht="9.9499999999999993" customHeight="1" x14ac:dyDescent="0.25">
      <c r="A88" s="8" t="s">
        <v>67</v>
      </c>
      <c r="B88" s="9">
        <f>IF(D87-0.167*B35*B87&lt;0,0,D87-0.167*B35*B87)</f>
        <v>92.072915550758978</v>
      </c>
      <c r="C88" s="8" t="s">
        <v>68</v>
      </c>
      <c r="D88" s="9">
        <f>IF(F87-0.167*B35*B87&lt;0,0,F87-0.167*B35*B87)</f>
        <v>131.11291555075894</v>
      </c>
      <c r="E88" s="8" t="s">
        <v>71</v>
      </c>
      <c r="F88" s="9">
        <f>0.5*B87+ABS(B28)+F62</f>
        <v>1092.2290963688138</v>
      </c>
    </row>
    <row r="89" spans="1:22" ht="9.9499999999999993" customHeight="1" x14ac:dyDescent="0.25">
      <c r="A89" s="8" t="s">
        <v>61</v>
      </c>
      <c r="B89" s="15">
        <f>ABS(D88)/ABS(F88)</f>
        <v>0.12004158833220274</v>
      </c>
      <c r="C89" s="8" t="s">
        <v>62</v>
      </c>
      <c r="D89" s="15">
        <f>ABS(B88)/ABS(F88)</f>
        <v>8.429817137893629E-2</v>
      </c>
      <c r="E89" s="8" t="s">
        <v>72</v>
      </c>
      <c r="F89" s="15">
        <f>((B89/B35)^2+(D89/B35)^2)^0.5</f>
        <v>6.1118288979397917E-2</v>
      </c>
    </row>
    <row r="90" spans="1:22" ht="9.9499999999999993" customHeight="1" x14ac:dyDescent="0.25">
      <c r="A90" s="8" t="s">
        <v>72</v>
      </c>
      <c r="B90" s="21" t="str">
        <f>IF(F89&lt;C90,"&lt;","&gt;")</f>
        <v>&lt;</v>
      </c>
      <c r="C90" s="8">
        <v>0.23</v>
      </c>
      <c r="D90" s="8" t="str">
        <f>IF(F89&lt;=C90,"Más del 80% del área bajo zapata a compresión","Fundación insuficiente")</f>
        <v>Más del 80% del área bajo zapata a compresión</v>
      </c>
      <c r="E90" s="7"/>
      <c r="F90" s="7"/>
    </row>
    <row r="91" spans="1:22" ht="9.9499999999999993" customHeight="1" thickBot="1" x14ac:dyDescent="0.3">
      <c r="A91" s="536" t="s">
        <v>342</v>
      </c>
      <c r="B91" s="536"/>
      <c r="C91" s="536"/>
      <c r="D91" s="536"/>
      <c r="E91" s="536"/>
      <c r="F91" s="536"/>
    </row>
    <row r="92" spans="1:22" s="364" customFormat="1" ht="9.9499999999999993" customHeight="1" thickBot="1" x14ac:dyDescent="0.3">
      <c r="A92" s="616" t="s">
        <v>54</v>
      </c>
      <c r="B92" s="7"/>
      <c r="C92" s="7"/>
      <c r="D92" s="7"/>
      <c r="E92" s="7"/>
      <c r="F92" s="7"/>
      <c r="G92" s="87"/>
      <c r="H92" s="87"/>
      <c r="I92" s="87"/>
      <c r="J92" s="87"/>
      <c r="K92" s="87"/>
      <c r="L92" s="87"/>
      <c r="M92" s="87"/>
      <c r="N92" s="87"/>
      <c r="O92" s="87"/>
      <c r="P92" s="87"/>
      <c r="Q92" s="87"/>
      <c r="R92" s="87"/>
      <c r="S92" s="87"/>
      <c r="T92" s="87"/>
      <c r="U92" s="87"/>
      <c r="V92" s="87"/>
    </row>
    <row r="93" spans="1:22" ht="9.9499999999999993" customHeight="1" x14ac:dyDescent="0.25">
      <c r="A93" s="8" t="s">
        <v>55</v>
      </c>
      <c r="B93" s="9">
        <f>+B68</f>
        <v>113.70356015779092</v>
      </c>
      <c r="C93" s="8" t="s">
        <v>56</v>
      </c>
      <c r="D93" s="9">
        <f>ABS(D26*(B34+B42))</f>
        <v>480.29935</v>
      </c>
      <c r="E93" s="8" t="s">
        <v>57</v>
      </c>
      <c r="F93" s="9">
        <f>ABS(D25*(B34+B42))</f>
        <v>463.17935</v>
      </c>
    </row>
    <row r="94" spans="1:22" ht="9.9499999999999993" customHeight="1" x14ac:dyDescent="0.25">
      <c r="A94" s="8" t="s">
        <v>210</v>
      </c>
      <c r="B94" s="9">
        <f>IF(D93+0.33*B35*(D24-D50)&lt;0,0,D93+0.33*B35*(D24-D50))</f>
        <v>561.57617200000004</v>
      </c>
      <c r="C94" s="8" t="s">
        <v>211</v>
      </c>
      <c r="D94" s="9">
        <f>IF(F93+0.33*B35*(D24-D50)&lt;0,0,F93+0.33*B35*(D24-D50))</f>
        <v>544.45617200000004</v>
      </c>
      <c r="E94" s="7"/>
      <c r="F94" s="7"/>
    </row>
    <row r="95" spans="1:22" ht="9.9499999999999993" customHeight="1" x14ac:dyDescent="0.25">
      <c r="A95" s="8" t="s">
        <v>73</v>
      </c>
      <c r="B95" s="9">
        <f>B93/2</f>
        <v>56.851780078895459</v>
      </c>
      <c r="C95" s="8" t="s">
        <v>212</v>
      </c>
      <c r="D95" s="9">
        <f>1.25*(B94)/(0.67*B35)</f>
        <v>436.54864116915422</v>
      </c>
      <c r="E95" s="8" t="s">
        <v>213</v>
      </c>
      <c r="F95" s="9">
        <f>1.25*(D94)/(0.67*B35)</f>
        <v>423.24018345771145</v>
      </c>
    </row>
    <row r="96" spans="1:22" ht="9.9499999999999993" customHeight="1" x14ac:dyDescent="0.25">
      <c r="A96" s="8" t="s">
        <v>73</v>
      </c>
      <c r="B96" s="21" t="str">
        <f>IF(B95&gt;D95,"&gt;","&lt;")</f>
        <v>&lt;</v>
      </c>
      <c r="C96" s="8" t="s">
        <v>74</v>
      </c>
      <c r="D96" s="8" t="str">
        <f>IF(B95&gt;D95,"No hay volcamiento","Ojo hay problema con el volcamiento")</f>
        <v>Ojo hay problema con el volcamiento</v>
      </c>
      <c r="E96" s="7"/>
      <c r="F96" s="7"/>
    </row>
    <row r="97" spans="1:9" ht="9.9499999999999993" customHeight="1" x14ac:dyDescent="0.25">
      <c r="A97" s="8" t="s">
        <v>73</v>
      </c>
      <c r="B97" s="21" t="str">
        <f>IF(B95&gt;F95,"&gt;","&lt;")</f>
        <v>&lt;</v>
      </c>
      <c r="C97" s="8" t="s">
        <v>75</v>
      </c>
      <c r="D97" s="8" t="str">
        <f>IF(B95&gt;F95,"No hay volcamiento","Ojo hay problema con el volcamiento")</f>
        <v>Ojo hay problema con el volcamiento</v>
      </c>
      <c r="E97" s="7"/>
      <c r="F97" s="7"/>
      <c r="G97" s="87">
        <f>IF(D95=0,1.5,B95/D95)/H17</f>
        <v>0.12285859978345176</v>
      </c>
    </row>
    <row r="98" spans="1:9" ht="9.9499999999999993" customHeight="1" x14ac:dyDescent="0.25">
      <c r="A98" s="616" t="s">
        <v>70</v>
      </c>
      <c r="B98" s="7"/>
      <c r="C98" s="7"/>
      <c r="D98" s="7"/>
      <c r="E98" s="7"/>
      <c r="F98" s="7"/>
      <c r="G98" s="87">
        <f>IF(F95=0,1.5,B95/F95)/H17</f>
        <v>0.1267217927022983</v>
      </c>
    </row>
    <row r="99" spans="1:9" ht="9.9499999999999993" customHeight="1" x14ac:dyDescent="0.25">
      <c r="A99" s="8" t="s">
        <v>55</v>
      </c>
      <c r="B99" s="9">
        <f>+B93</f>
        <v>113.70356015779092</v>
      </c>
      <c r="C99" s="8" t="s">
        <v>76</v>
      </c>
      <c r="D99" s="9">
        <f>ABS(D30*(B34+B42))</f>
        <v>373.40746999999999</v>
      </c>
      <c r="E99" s="8" t="s">
        <v>77</v>
      </c>
      <c r="F99" s="9">
        <f>ABS(D29*(B34+B42))</f>
        <v>360.00747000000001</v>
      </c>
    </row>
    <row r="100" spans="1:9" ht="9.9499999999999993" customHeight="1" x14ac:dyDescent="0.25">
      <c r="A100" s="8" t="s">
        <v>210</v>
      </c>
      <c r="B100" s="9">
        <f>IF(D99+0.33*B35*(D28-D50)&lt;0,0,D99+0.33*B35*(D28-D50))</f>
        <v>387.30093199999999</v>
      </c>
      <c r="C100" s="8" t="s">
        <v>211</v>
      </c>
      <c r="D100" s="9">
        <f>IF(F99+0.33*B35*(D28-D50)&lt;0,0,F99+0.33*B35*(D28-D50))</f>
        <v>373.90093200000001</v>
      </c>
      <c r="E100" s="7"/>
      <c r="F100" s="7"/>
    </row>
    <row r="101" spans="1:9" ht="9.9499999999999993" customHeight="1" x14ac:dyDescent="0.25">
      <c r="A101" s="8" t="s">
        <v>73</v>
      </c>
      <c r="B101" s="9">
        <f>B99/2</f>
        <v>56.851780078895459</v>
      </c>
      <c r="C101" s="8" t="s">
        <v>212</v>
      </c>
      <c r="D101" s="9">
        <f>1.25*(B100)/(0.67*B35)</f>
        <v>301.07348569651742</v>
      </c>
      <c r="E101" s="8" t="s">
        <v>213</v>
      </c>
      <c r="F101" s="9">
        <f>1.25*(D100)/(0.67*B35)</f>
        <v>290.65681902985074</v>
      </c>
    </row>
    <row r="102" spans="1:9" ht="9.9499999999999993" customHeight="1" x14ac:dyDescent="0.25">
      <c r="A102" s="8" t="s">
        <v>73</v>
      </c>
      <c r="B102" s="21" t="str">
        <f>IF(B101&gt;D101,"&gt;","&lt;")</f>
        <v>&lt;</v>
      </c>
      <c r="C102" s="8" t="s">
        <v>74</v>
      </c>
      <c r="D102" s="8" t="str">
        <f>IF(B101&gt;D101,"No hay volcamiento","Ojo hay problema con el volcamiento")</f>
        <v>Ojo hay problema con el volcamiento</v>
      </c>
      <c r="E102" s="7"/>
      <c r="F102" s="7"/>
    </row>
    <row r="103" spans="1:9" ht="9.9499999999999993" customHeight="1" x14ac:dyDescent="0.25">
      <c r="A103" s="8" t="s">
        <v>73</v>
      </c>
      <c r="B103" s="21" t="str">
        <f>IF(B101&gt;F101,"&gt;","&lt;")</f>
        <v>&lt;</v>
      </c>
      <c r="C103" s="8" t="s">
        <v>75</v>
      </c>
      <c r="D103" s="8" t="str">
        <f>IF(B101&gt;F101,"No hay volcamiento","Ojo hay problema con el volcamiento")</f>
        <v>Ojo hay problema con el volcamiento</v>
      </c>
      <c r="E103" s="7"/>
      <c r="F103" s="7"/>
      <c r="G103" s="87">
        <f>IF(D101=0,1.5,B101/D101)/H17</f>
        <v>0.17814174060306898</v>
      </c>
    </row>
    <row r="104" spans="1:9" ht="9.9499999999999993" customHeight="1" thickBot="1" x14ac:dyDescent="0.3">
      <c r="A104" s="536" t="s">
        <v>343</v>
      </c>
      <c r="B104" s="536"/>
      <c r="C104" s="536"/>
      <c r="D104" s="536"/>
      <c r="E104" s="536"/>
      <c r="F104" s="536"/>
      <c r="G104" s="87">
        <f>IF(F101=0,1.5,B101/F101)/H17</f>
        <v>0.18452605024175459</v>
      </c>
    </row>
    <row r="105" spans="1:9" ht="9.9499999999999993" customHeight="1" x14ac:dyDescent="0.25">
      <c r="A105" s="8" t="s">
        <v>78</v>
      </c>
      <c r="B105" s="9">
        <f>(B68*0.75)+ABS(B24)+(B50*D6)</f>
        <v>831.50967011834325</v>
      </c>
      <c r="C105" s="8" t="s">
        <v>79</v>
      </c>
      <c r="D105" s="9">
        <f>B35^2</f>
        <v>5.76</v>
      </c>
      <c r="E105" s="7" t="s">
        <v>54</v>
      </c>
      <c r="F105" s="7"/>
    </row>
    <row r="106" spans="1:9" ht="9.9499999999999993" customHeight="1" x14ac:dyDescent="0.25">
      <c r="A106" s="8" t="s">
        <v>80</v>
      </c>
      <c r="B106" s="9">
        <f>IF(D71&lt;B71,B70/B35,IF(B69&lt;0,0,(IF(D68-0.25*B35*B68&lt;0,0,D68-0.25*B35*B68))/(F69*B35)))</f>
        <v>0.25394495904920295</v>
      </c>
      <c r="C106" s="619"/>
      <c r="D106" s="14"/>
      <c r="E106" s="620"/>
      <c r="F106" s="7"/>
      <c r="H106" s="87">
        <f>+(ABS(B10)+(B50*D6)+B68)</f>
        <v>859.93556015779086</v>
      </c>
      <c r="I106" s="92"/>
    </row>
    <row r="107" spans="1:9" ht="9.9499999999999993" customHeight="1" x14ac:dyDescent="0.25">
      <c r="A107" s="8" t="s">
        <v>81</v>
      </c>
      <c r="B107" s="9">
        <f>IF(D71&lt;B71,D70/B35,IF(D69&lt;0,0,IF(F68-0.25*B35*B68&lt;0,0,F68-0.25*B35*B68)/(F69*B35)))</f>
        <v>0.23093460328195109</v>
      </c>
      <c r="C107" s="8" t="s">
        <v>82</v>
      </c>
      <c r="D107" s="9">
        <f>B105/B35^2*(1+6*B106+6*B107)</f>
        <v>564.34061452169624</v>
      </c>
      <c r="E107" s="8" t="s">
        <v>83</v>
      </c>
      <c r="F107" s="9">
        <f>B4*1000</f>
        <v>200</v>
      </c>
      <c r="G107" s="87">
        <f>F107/B157/H17</f>
        <v>0.30020742294272568</v>
      </c>
      <c r="H107" s="87">
        <f>+(H106/(B35^2))*(1+(6*(D68/H106)/B35)+(6*(F68/H106)/B35))</f>
        <v>628.49626912461645</v>
      </c>
    </row>
    <row r="108" spans="1:9" ht="9.9499999999999993" customHeight="1" x14ac:dyDescent="0.25">
      <c r="A108" s="7"/>
      <c r="B108" s="7"/>
      <c r="C108" s="7"/>
      <c r="D108" s="7" t="str">
        <f>IF(D107&lt;F107,"Cumple con la tensión admisible","Aumentar el tamaño de la zapata")</f>
        <v>Aumentar el tamaño de la zapata</v>
      </c>
      <c r="E108" s="7"/>
      <c r="F108" s="7"/>
    </row>
    <row r="109" spans="1:9" ht="9.9499999999999993" customHeight="1" x14ac:dyDescent="0.25">
      <c r="A109" s="8" t="s">
        <v>78</v>
      </c>
      <c r="B109" s="9">
        <f>(B68*0.75)+ABS(B28)+(B50*D6)</f>
        <v>751.23967011834327</v>
      </c>
      <c r="C109" s="8" t="s">
        <v>79</v>
      </c>
      <c r="D109" s="9">
        <f>B35^2</f>
        <v>5.76</v>
      </c>
      <c r="E109" s="7" t="s">
        <v>70</v>
      </c>
      <c r="F109" s="7"/>
      <c r="G109" s="87">
        <f>F107/D107/H17</f>
        <v>0.33433575473374871</v>
      </c>
    </row>
    <row r="110" spans="1:9" ht="9.9499999999999993" customHeight="1" x14ac:dyDescent="0.25">
      <c r="A110" s="8" t="s">
        <v>80</v>
      </c>
      <c r="B110" s="9">
        <f>IF(D76&lt;B76,D76/B35,IF(D75&lt;0,0,IF(D74-0.25*B35*B74&lt;0,0,D74-0.25*B35*B74))/(F75*B35))</f>
        <v>0.22222068634948355</v>
      </c>
      <c r="C110" s="619"/>
      <c r="D110" s="14"/>
      <c r="E110" s="7"/>
      <c r="F110" s="7"/>
      <c r="H110" s="87">
        <f>+(ABS(B16)+(B50*D6)+B74)</f>
        <v>783.59366666666665</v>
      </c>
    </row>
    <row r="111" spans="1:9" ht="9.9499999999999993" customHeight="1" x14ac:dyDescent="0.25">
      <c r="A111" s="8" t="s">
        <v>81</v>
      </c>
      <c r="B111" s="9">
        <f>IF(F76&lt;B76,F76/B35,IF(D75&lt;0,0,IF(F68-0.25*B35*B74&lt;0,0,F68-0.25*B35*B74)/(F75*B35)))</f>
        <v>0.25330938587299839</v>
      </c>
      <c r="C111" s="8" t="s">
        <v>82</v>
      </c>
      <c r="D111" s="9">
        <f>B109/B35^2*(1+6*B110+6*B111)</f>
        <v>502.54548570224978</v>
      </c>
      <c r="E111" s="8" t="s">
        <v>83</v>
      </c>
      <c r="F111" s="9">
        <f>D4*1000</f>
        <v>266.66666666666669</v>
      </c>
      <c r="G111" s="87" t="str">
        <f>IF(F111&gt;H111,"OK","REVISAR")</f>
        <v>REVISAR</v>
      </c>
      <c r="H111" s="87">
        <f>+(H110/(B35^2))*(1+(6*(D74/H110)/B35)+(6*(F74/H110)/B35))</f>
        <v>529.52027199074075</v>
      </c>
    </row>
    <row r="112" spans="1:9" ht="9.9499999999999993" customHeight="1" x14ac:dyDescent="0.25">
      <c r="A112" s="3"/>
      <c r="B112" s="3"/>
      <c r="C112" s="3"/>
      <c r="D112" s="7" t="str">
        <f>IF(D111&lt;F111,"Cumple con la tensión admisible","Aumentar el tamaño de la zapata")</f>
        <v>Aumentar el tamaño de la zapata</v>
      </c>
      <c r="E112" s="7"/>
      <c r="F112" s="12"/>
      <c r="G112" s="87">
        <f>F111/D111/H17</f>
        <v>0.50059613348726362</v>
      </c>
    </row>
    <row r="113" spans="1:8" ht="11.25" x14ac:dyDescent="0.25">
      <c r="A113" s="3"/>
      <c r="B113" s="3"/>
      <c r="C113" s="3"/>
      <c r="D113" s="3"/>
      <c r="E113" s="3"/>
      <c r="F113" s="3"/>
    </row>
    <row r="114" spans="1:8" s="535" customFormat="1" ht="3.75" customHeight="1" x14ac:dyDescent="0.25"/>
    <row r="115" spans="1:8" ht="11.25" x14ac:dyDescent="0.25">
      <c r="A115" s="3"/>
      <c r="B115" s="3"/>
      <c r="C115" s="3"/>
      <c r="D115" s="3"/>
      <c r="E115" s="3"/>
      <c r="F115" s="3"/>
    </row>
    <row r="116" spans="1:8" ht="12" customHeight="1" thickBot="1" x14ac:dyDescent="0.3">
      <c r="A116" s="536" t="s">
        <v>506</v>
      </c>
      <c r="B116" s="536"/>
      <c r="C116" s="536"/>
      <c r="D116" s="537"/>
      <c r="E116" s="536"/>
      <c r="F116" s="537"/>
    </row>
    <row r="117" spans="1:8" ht="11.25" x14ac:dyDescent="0.25">
      <c r="A117" s="543" t="s">
        <v>518</v>
      </c>
      <c r="B117" s="542"/>
      <c r="C117" s="542"/>
      <c r="D117" s="542"/>
      <c r="E117" s="542"/>
      <c r="F117" s="542"/>
    </row>
    <row r="118" spans="1:8" ht="11.25" x14ac:dyDescent="0.25">
      <c r="A118" s="5" t="str">
        <f>+E64</f>
        <v>Fuerza normal (kN)</v>
      </c>
      <c r="B118" s="9">
        <f>+F64</f>
        <v>859.93556015779086</v>
      </c>
      <c r="C118" s="5" t="str">
        <f>+C68</f>
        <v>Momento longitudinal basal, mL (kNm)</v>
      </c>
      <c r="D118" s="9">
        <f>+D68</f>
        <v>575.00058999999999</v>
      </c>
      <c r="E118" s="5" t="str">
        <f>+E68</f>
        <v>Momento transversal basal, mT (kNm)</v>
      </c>
      <c r="F118" s="9">
        <f>+F68</f>
        <v>529.08059000000003</v>
      </c>
    </row>
    <row r="119" spans="1:8" ht="11.25" x14ac:dyDescent="0.25">
      <c r="A119" s="5" t="s">
        <v>63</v>
      </c>
      <c r="B119" s="9">
        <f>+B35/6</f>
        <v>0.39999999999999997</v>
      </c>
      <c r="C119" s="5" t="s">
        <v>507</v>
      </c>
      <c r="D119" s="9">
        <f>+D118/B118</f>
        <v>0.66865543959420903</v>
      </c>
      <c r="E119" s="5" t="s">
        <v>508</v>
      </c>
      <c r="F119" s="9">
        <f>+F118/B118</f>
        <v>0.61525608954107935</v>
      </c>
      <c r="G119" s="87" t="b">
        <f>+$H$123*(D119+F119)&lt;B119</f>
        <v>0</v>
      </c>
      <c r="H119" s="90"/>
    </row>
    <row r="120" spans="1:8" ht="11.25" x14ac:dyDescent="0.15">
      <c r="A120" s="5" t="s">
        <v>509</v>
      </c>
      <c r="B120" s="149" t="str">
        <f>IF(D119+F119&lt;B119,
"Cumple","Cambiar la dimensión de la zapata")</f>
        <v>Cambiar la dimensión de la zapata</v>
      </c>
      <c r="C120" s="5" t="s">
        <v>82</v>
      </c>
      <c r="D120" s="9">
        <f>+B118/B35^2*(1 + D119*6/B35 + F119*6/B35)</f>
        <v>628.49626912461645</v>
      </c>
      <c r="E120" s="5" t="s">
        <v>95</v>
      </c>
      <c r="F120" s="9">
        <f>+B118/B35^2*(1 - D119*6/B35 - F119*6/B35)</f>
        <v>-329.90753295871684</v>
      </c>
      <c r="H120" s="90"/>
    </row>
    <row r="121" spans="1:8" ht="11.25" x14ac:dyDescent="0.15">
      <c r="A121" s="5" t="s">
        <v>510</v>
      </c>
      <c r="B121" s="539">
        <f>+B4*1000</f>
        <v>200</v>
      </c>
      <c r="C121" s="538" t="s">
        <v>511</v>
      </c>
      <c r="D121" s="149" t="str">
        <f>+IF(B121&gt;D120,
"Cumple","Cambiar la dimensión de la zapata")</f>
        <v>Cambiar la dimensión de la zapata</v>
      </c>
      <c r="E121" s="3" t="s">
        <v>280</v>
      </c>
      <c r="F121" s="3"/>
      <c r="H121" s="90"/>
    </row>
    <row r="122" spans="1:8" ht="11.25" x14ac:dyDescent="0.25">
      <c r="A122" s="5" t="s">
        <v>512</v>
      </c>
      <c r="B122" s="540">
        <f>+MIN(D122,F122)</f>
        <v>1.5940336812173728</v>
      </c>
      <c r="C122" s="5" t="s">
        <v>514</v>
      </c>
      <c r="D122" s="540">
        <f>3*(B35/2-D119)</f>
        <v>1.5940336812173728</v>
      </c>
      <c r="E122" s="5" t="s">
        <v>515</v>
      </c>
      <c r="F122" s="540">
        <f>3*(B35/2-F119)</f>
        <v>1.7542317313767617</v>
      </c>
      <c r="H122" s="90"/>
    </row>
    <row r="123" spans="1:8" ht="11.25" x14ac:dyDescent="0.15">
      <c r="A123" s="5" t="s">
        <v>517</v>
      </c>
      <c r="B123" s="541">
        <f>IF(B122/B35&gt;1,1,B122/B35)</f>
        <v>0.66418070050723865</v>
      </c>
      <c r="C123" s="5" t="s">
        <v>513</v>
      </c>
      <c r="D123" s="541">
        <f>+(B35-B122)/B35</f>
        <v>0.33581929949276135</v>
      </c>
      <c r="E123" s="5" t="s">
        <v>516</v>
      </c>
      <c r="F123" s="149" t="str">
        <f>+IF(D123&lt;0.2,
"Cumple","Cambiar la dimensión de la zapata")</f>
        <v>Cambiar la dimensión de la zapata</v>
      </c>
      <c r="H123" s="562">
        <f>+(H17)</f>
        <v>1.06</v>
      </c>
    </row>
    <row r="124" spans="1:8" ht="11.25" x14ac:dyDescent="0.25">
      <c r="A124" s="544" t="s">
        <v>519</v>
      </c>
      <c r="B124" s="3"/>
      <c r="C124" s="3"/>
      <c r="D124" s="3"/>
      <c r="E124" s="3"/>
      <c r="F124" s="3"/>
      <c r="H124" s="90"/>
    </row>
    <row r="125" spans="1:8" ht="11.25" x14ac:dyDescent="0.25">
      <c r="A125" s="5" t="str">
        <f>+A118</f>
        <v>Fuerza normal (kN)</v>
      </c>
      <c r="B125" s="9">
        <f>+B118</f>
        <v>859.93556015779086</v>
      </c>
      <c r="C125" s="5" t="str">
        <f>+C118</f>
        <v>Momento longitudinal basal, mL (kNm)</v>
      </c>
      <c r="D125" s="9">
        <f>+D74</f>
        <v>472.80862000000002</v>
      </c>
      <c r="E125" s="5" t="str">
        <f>+E118</f>
        <v>Momento transversal basal, mT (kNm)</v>
      </c>
      <c r="F125" s="9">
        <f>+F74</f>
        <v>433.76862000000006</v>
      </c>
      <c r="H125" s="90" t="s">
        <v>536</v>
      </c>
    </row>
    <row r="126" spans="1:8" ht="11.25" x14ac:dyDescent="0.25">
      <c r="A126" s="5" t="s">
        <v>63</v>
      </c>
      <c r="B126" s="9">
        <f>+B119</f>
        <v>0.39999999999999997</v>
      </c>
      <c r="C126" s="5" t="s">
        <v>507</v>
      </c>
      <c r="D126" s="9">
        <f>+D125/B125</f>
        <v>0.54981866305568716</v>
      </c>
      <c r="E126" s="5" t="s">
        <v>508</v>
      </c>
      <c r="F126" s="9">
        <f>+F125/B125</f>
        <v>0.50441991248786966</v>
      </c>
      <c r="G126" s="87" t="b">
        <f>+$H$123*(D126+F126)&lt;B126</f>
        <v>0</v>
      </c>
      <c r="H126" s="90" t="b">
        <f>+AND(G119,G126)</f>
        <v>0</v>
      </c>
    </row>
    <row r="127" spans="1:8" ht="11.25" x14ac:dyDescent="0.15">
      <c r="A127" s="5" t="s">
        <v>509</v>
      </c>
      <c r="B127" s="149" t="str">
        <f>IF(D126+F126&lt;B126,
"Cumple","Cambiar la dimensión de la zapata")</f>
        <v>Cambiar la dimensión de la zapata</v>
      </c>
      <c r="C127" s="5" t="s">
        <v>82</v>
      </c>
      <c r="D127" s="9">
        <f>+B125/B35^2*(1 + D126*6/B35 + F126*6/B35)</f>
        <v>542.774072944061</v>
      </c>
      <c r="E127" s="5" t="s">
        <v>95</v>
      </c>
      <c r="F127" s="9">
        <f>+B125/B35^2*(1 - D126*6/B35 - F126*6/B35)</f>
        <v>-244.18533677816134</v>
      </c>
    </row>
    <row r="128" spans="1:8" ht="11.25" x14ac:dyDescent="0.15">
      <c r="A128" s="5" t="s">
        <v>510</v>
      </c>
      <c r="B128" s="539">
        <f>+B121</f>
        <v>200</v>
      </c>
      <c r="C128" s="538" t="s">
        <v>511</v>
      </c>
      <c r="D128" s="149" t="str">
        <f>+IF(B128&gt;D127,
"Cumple","Cambiar la dimensión de la zapata")</f>
        <v>Cambiar la dimensión de la zapata</v>
      </c>
      <c r="E128" s="3" t="s">
        <v>280</v>
      </c>
      <c r="F128" s="3"/>
      <c r="G128" s="190">
        <f>+B128/D127/H17</f>
        <v>0.34762022485636374</v>
      </c>
    </row>
    <row r="129" spans="1:7" ht="11.25" x14ac:dyDescent="0.25">
      <c r="A129" s="3"/>
      <c r="B129" s="3"/>
      <c r="C129" s="3"/>
      <c r="D129" s="3"/>
      <c r="E129" s="3"/>
      <c r="F129" s="3"/>
    </row>
    <row r="130" spans="1:7" ht="12" thickBot="1" x14ac:dyDescent="0.3">
      <c r="A130" s="536" t="s">
        <v>520</v>
      </c>
      <c r="B130" s="536"/>
      <c r="C130" s="536"/>
      <c r="D130" s="537"/>
      <c r="E130" s="536"/>
      <c r="F130" s="537"/>
    </row>
    <row r="131" spans="1:7" ht="11.25" x14ac:dyDescent="0.25">
      <c r="A131" s="5" t="s">
        <v>512</v>
      </c>
      <c r="B131" s="540">
        <f>+MIN(D131,F131)</f>
        <v>1.9505440108329384</v>
      </c>
      <c r="C131" s="5" t="s">
        <v>514</v>
      </c>
      <c r="D131" s="540">
        <f>3*(B35/2-D126)</f>
        <v>1.9505440108329384</v>
      </c>
      <c r="E131" s="5" t="s">
        <v>515</v>
      </c>
      <c r="F131" s="540">
        <f>3*(B35/2-F126)</f>
        <v>2.0867402625363907</v>
      </c>
    </row>
    <row r="132" spans="1:7" ht="11.25" x14ac:dyDescent="0.15">
      <c r="A132" s="5" t="s">
        <v>517</v>
      </c>
      <c r="B132" s="541">
        <f>IF(B131/B35&gt;1,1,B131/B35)</f>
        <v>0.81272667118039099</v>
      </c>
      <c r="C132" s="5" t="s">
        <v>513</v>
      </c>
      <c r="D132" s="545">
        <f>1-B132</f>
        <v>0.18727332881960901</v>
      </c>
      <c r="E132" s="5" t="s">
        <v>516</v>
      </c>
      <c r="F132" s="149" t="str">
        <f>+IF(D132&lt;0.2,
"Cumple","Cambiar la dimensión de la zapata")</f>
        <v>Cumple</v>
      </c>
    </row>
    <row r="133" spans="1:7" ht="11.25" x14ac:dyDescent="0.15">
      <c r="A133" s="5" t="s">
        <v>517</v>
      </c>
      <c r="B133" s="541">
        <f>+B123</f>
        <v>0.66418070050723865</v>
      </c>
      <c r="C133" s="546" t="s">
        <v>521</v>
      </c>
      <c r="D133" s="149" t="str">
        <f>IF(B133=100%,
"Cumple","Cambiar la dimensión de la zapata")</f>
        <v>Cambiar la dimensión de la zapata</v>
      </c>
      <c r="E133" s="3"/>
      <c r="F133" s="3"/>
      <c r="G133" s="344">
        <f>+B133</f>
        <v>0.66418070050723865</v>
      </c>
    </row>
    <row r="134" spans="1:7" ht="11.25" x14ac:dyDescent="0.15">
      <c r="A134" s="5" t="s">
        <v>517</v>
      </c>
      <c r="B134" s="541">
        <f>+B132</f>
        <v>0.81272667118039099</v>
      </c>
      <c r="C134" s="546" t="s">
        <v>522</v>
      </c>
      <c r="D134" s="149" t="str">
        <f>IF(B134&gt;80%,
"Cumple","Cambiar la dimensión de la zapata")</f>
        <v>Cumple</v>
      </c>
      <c r="E134" s="3"/>
      <c r="F134" s="3"/>
      <c r="G134" s="344">
        <f>+B134</f>
        <v>0.81272667118039099</v>
      </c>
    </row>
    <row r="135" spans="1:7" ht="11.25" x14ac:dyDescent="0.25">
      <c r="A135" s="3"/>
      <c r="B135" s="3"/>
      <c r="C135" s="3"/>
      <c r="D135" s="3"/>
      <c r="E135" s="3"/>
      <c r="F135" s="3"/>
    </row>
    <row r="136" spans="1:7" ht="12" thickBot="1" x14ac:dyDescent="0.3">
      <c r="A136" s="536" t="s">
        <v>528</v>
      </c>
      <c r="B136" s="536"/>
      <c r="C136" s="536"/>
      <c r="D136" s="537"/>
      <c r="E136" s="536"/>
      <c r="F136" s="537"/>
    </row>
    <row r="137" spans="1:7" ht="11.25" x14ac:dyDescent="0.25">
      <c r="A137" s="5" t="s">
        <v>524</v>
      </c>
      <c r="B137" s="540">
        <f>+(F50+3/4*D50)*B35/2</f>
        <v>1073.3378000281223</v>
      </c>
      <c r="C137" s="5" t="s">
        <v>525</v>
      </c>
      <c r="D137" s="540">
        <f>MAX(ABS(D29*(B34+B42)),
            ABS(D25*(B34+B42)))</f>
        <v>463.17935</v>
      </c>
      <c r="E137" s="5" t="s">
        <v>526</v>
      </c>
      <c r="F137" s="540">
        <f>MAX(ABS(D30*(B34+B42)),
            ABS(D26*(B34+B42)))</f>
        <v>480.29935</v>
      </c>
    </row>
    <row r="138" spans="1:7" ht="11.25" x14ac:dyDescent="0.15">
      <c r="A138" s="5" t="s">
        <v>527</v>
      </c>
      <c r="B138" s="149" t="str">
        <f>IF(B137/MAX(D137,F137)&gt; 1.5,
"Cumple","Cambiar la dimensión de la zapata")</f>
        <v>Cumple</v>
      </c>
      <c r="C138" s="3"/>
      <c r="D138" s="3"/>
      <c r="E138" s="3"/>
      <c r="F138" s="3"/>
      <c r="G138" s="87">
        <f>B137/MAX(D137,F137)/1.5/H17</f>
        <v>1.4054885149094478</v>
      </c>
    </row>
    <row r="139" spans="1:7" s="645" customFormat="1" ht="5.25" customHeight="1" x14ac:dyDescent="0.15">
      <c r="A139" s="643"/>
      <c r="B139" s="644"/>
    </row>
    <row r="140" spans="1:7" ht="11.25" x14ac:dyDescent="0.25">
      <c r="A140" s="3"/>
      <c r="B140" s="3"/>
      <c r="C140" s="3"/>
      <c r="D140" s="3"/>
      <c r="E140" s="3"/>
      <c r="F140" s="3"/>
    </row>
    <row r="141" spans="1:7" ht="9.9499999999999993" customHeight="1" thickBot="1" x14ac:dyDescent="0.3">
      <c r="A141" s="142" t="s">
        <v>348</v>
      </c>
      <c r="B141" s="142"/>
      <c r="C141" s="142"/>
      <c r="D141" s="142"/>
      <c r="E141" s="142"/>
      <c r="F141" s="142"/>
    </row>
    <row r="142" spans="1:7" ht="9.9499999999999993" customHeight="1" x14ac:dyDescent="0.25">
      <c r="A142" s="232" t="s">
        <v>423</v>
      </c>
      <c r="B142" s="9"/>
      <c r="C142" s="232" t="s">
        <v>424</v>
      </c>
      <c r="D142" s="9"/>
      <c r="E142" s="5" t="s">
        <v>154</v>
      </c>
      <c r="F142" s="15">
        <f>+B7</f>
        <v>0.4</v>
      </c>
    </row>
    <row r="143" spans="1:7" ht="9.9499999999999993" customHeight="1" x14ac:dyDescent="0.25">
      <c r="A143" s="5" t="s">
        <v>482</v>
      </c>
      <c r="B143" s="9">
        <f>MAX(ABS(B17),ABS(D17),ABS(B18),ABS(D18))</f>
        <v>52.36</v>
      </c>
      <c r="C143" s="5" t="s">
        <v>483</v>
      </c>
      <c r="D143" s="9">
        <f>MAX(ABS(B11),ABS(D11),ABS(B12),ABS(D12))</f>
        <v>63.64</v>
      </c>
      <c r="E143" s="5" t="s">
        <v>425</v>
      </c>
      <c r="F143" s="9">
        <f>+F4</f>
        <v>70</v>
      </c>
    </row>
    <row r="144" spans="1:7" ht="9.9499999999999993" customHeight="1" x14ac:dyDescent="0.25">
      <c r="A144" s="5" t="s">
        <v>78</v>
      </c>
      <c r="B144" s="9">
        <f>MAX(-B16,D16)</f>
        <v>370.42</v>
      </c>
      <c r="C144" s="5" t="s">
        <v>78</v>
      </c>
      <c r="D144" s="9">
        <f>MAX(-B10,D10)</f>
        <v>450.69</v>
      </c>
      <c r="E144" s="5" t="s">
        <v>449</v>
      </c>
      <c r="F144" s="9">
        <f>+Entradas_Vble!D34</f>
        <v>0.99999999999999978</v>
      </c>
    </row>
    <row r="145" spans="1:13" ht="9.9499999999999993" customHeight="1" x14ac:dyDescent="0.25">
      <c r="A145" s="5" t="s">
        <v>484</v>
      </c>
      <c r="B145" s="9">
        <f>ABS((B144-B68-D50)*F142)/1.3</f>
        <v>8.1573262023972148</v>
      </c>
      <c r="C145" s="5" t="s">
        <v>487</v>
      </c>
      <c r="D145" s="9">
        <f>ABS((D144-B68-D50)*F142)/1.5</f>
        <v>14.335650624589078</v>
      </c>
      <c r="E145" s="7"/>
      <c r="F145" s="7"/>
    </row>
    <row r="146" spans="1:13" ht="9.9499999999999993" customHeight="1" x14ac:dyDescent="0.25">
      <c r="A146" s="5" t="s">
        <v>485</v>
      </c>
      <c r="B146" s="9">
        <f>(F143*B35*B35)/3</f>
        <v>134.4</v>
      </c>
      <c r="C146" s="5" t="s">
        <v>488</v>
      </c>
      <c r="D146" s="9">
        <f>(F143*B35*B35)/4</f>
        <v>100.8</v>
      </c>
      <c r="E146" s="7"/>
      <c r="F146" s="7"/>
    </row>
    <row r="147" spans="1:13" ht="9.9499999999999993" customHeight="1" x14ac:dyDescent="0.25">
      <c r="A147" s="5" t="s">
        <v>444</v>
      </c>
      <c r="B147" s="9">
        <f>(   +B5* AVERAGE(0,B34-B37-B38)*
(0.5*B43*(B45+B36+(B42*(B45-B36))/(B42+B43) )+B39*(B34-B37-B38-B43))
*F144   )/3</f>
        <v>21.255230769230767</v>
      </c>
      <c r="C147" s="5" t="s">
        <v>446</v>
      </c>
      <c r="D147" s="9">
        <f>+B147*0.75</f>
        <v>15.941423076923076</v>
      </c>
      <c r="E147" s="7"/>
      <c r="F147" s="7"/>
    </row>
    <row r="148" spans="1:13" ht="9.9499999999999993" customHeight="1" x14ac:dyDescent="0.25">
      <c r="A148" s="5" t="s">
        <v>445</v>
      </c>
      <c r="B148" s="9">
        <f>(   +B5*AVERAGE(B34-B37-B38,B34)*
(B37*B35+B38*AVERAGE(B39,B35))
*F144   )/3</f>
        <v>27.675999999999998</v>
      </c>
      <c r="C148" s="5" t="s">
        <v>447</v>
      </c>
      <c r="D148" s="9">
        <f>+B148*0.75</f>
        <v>20.756999999999998</v>
      </c>
      <c r="E148" s="7"/>
      <c r="F148" s="7"/>
    </row>
    <row r="149" spans="1:13" ht="9.9499999999999993" customHeight="1" x14ac:dyDescent="0.25">
      <c r="A149" s="5" t="s">
        <v>486</v>
      </c>
      <c r="B149" s="9">
        <f>B145+B146+SUM(B147:B148)*0.75</f>
        <v>179.2557492793203</v>
      </c>
      <c r="C149" s="5" t="s">
        <v>486</v>
      </c>
      <c r="D149" s="9">
        <f>D145+D146+SUM(D147:D148)*0.75</f>
        <v>142.65946793228139</v>
      </c>
      <c r="E149" s="5" t="s">
        <v>489</v>
      </c>
      <c r="F149" s="9">
        <f>+MIN(B149,D149)</f>
        <v>142.65946793228139</v>
      </c>
    </row>
    <row r="150" spans="1:13" ht="9.9499999999999993" customHeight="1" x14ac:dyDescent="0.25">
      <c r="A150" s="3"/>
      <c r="B150" s="7"/>
      <c r="C150" s="7"/>
      <c r="D150" s="7" t="str">
        <f>IF(AND(B143&lt;=B149,D143&lt;=D149),"No hay deslizamiento","Aumentar el tamaño de la zapata")</f>
        <v>No hay deslizamiento</v>
      </c>
      <c r="E150" s="7"/>
      <c r="F150" s="7"/>
    </row>
    <row r="151" spans="1:13" ht="9.9499999999999993" customHeight="1" x14ac:dyDescent="0.25">
      <c r="A151" s="3"/>
      <c r="B151" s="3"/>
      <c r="C151" s="3"/>
      <c r="D151" s="3"/>
      <c r="E151" s="3"/>
      <c r="F151" s="3"/>
      <c r="G151" s="87">
        <f>+MIN(B149/B143,D149/D143)/H17</f>
        <v>2.1147769281850946</v>
      </c>
    </row>
    <row r="152" spans="1:13" ht="9.9499999999999993" customHeight="1" x14ac:dyDescent="0.25">
      <c r="A152" s="136" t="s">
        <v>84</v>
      </c>
      <c r="B152" s="136"/>
      <c r="C152" s="136"/>
      <c r="D152" s="136"/>
      <c r="E152" s="136"/>
      <c r="F152" s="136"/>
      <c r="K152" s="87" t="s">
        <v>243</v>
      </c>
      <c r="L152" s="95">
        <f>+B34+B42-B191-B155</f>
        <v>3.8499999999999996</v>
      </c>
    </row>
    <row r="153" spans="1:13" ht="15" customHeight="1" thickBot="1" x14ac:dyDescent="0.3">
      <c r="A153" s="662" t="s">
        <v>85</v>
      </c>
      <c r="B153" s="662"/>
      <c r="C153" s="662"/>
      <c r="D153" s="662"/>
      <c r="E153" s="662"/>
      <c r="F153" s="662"/>
      <c r="H153" s="101"/>
      <c r="I153" s="101"/>
    </row>
    <row r="154" spans="1:13" ht="9.9499999999999993" customHeight="1" x14ac:dyDescent="0.25">
      <c r="A154" s="205" t="s">
        <v>86</v>
      </c>
      <c r="B154" s="206">
        <v>30</v>
      </c>
      <c r="C154" s="205" t="s">
        <v>87</v>
      </c>
      <c r="D154" s="206">
        <v>420</v>
      </c>
      <c r="E154" s="3"/>
      <c r="F154" s="3"/>
    </row>
    <row r="155" spans="1:13" ht="9.9499999999999993" customHeight="1" x14ac:dyDescent="0.25">
      <c r="A155" s="5" t="s">
        <v>89</v>
      </c>
      <c r="B155" s="143">
        <v>7.4999999999999997E-2</v>
      </c>
      <c r="C155" s="5" t="s">
        <v>90</v>
      </c>
      <c r="D155" s="9">
        <f>(B38+B37)-B155</f>
        <v>0.82500000000000007</v>
      </c>
      <c r="E155" s="5" t="s">
        <v>88</v>
      </c>
      <c r="F155" s="15">
        <f>+B155</f>
        <v>7.4999999999999997E-2</v>
      </c>
      <c r="K155" s="87" t="s">
        <v>241</v>
      </c>
      <c r="L155" s="92">
        <f>+B43+B42</f>
        <v>1.2999999999999998</v>
      </c>
      <c r="M155" s="154"/>
    </row>
    <row r="156" spans="1:13" ht="9.9499999999999993" customHeight="1" x14ac:dyDescent="0.25">
      <c r="A156" s="5" t="s">
        <v>92</v>
      </c>
      <c r="B156" s="9">
        <f>F64</f>
        <v>859.93556015779086</v>
      </c>
      <c r="C156" s="5" t="s">
        <v>344</v>
      </c>
      <c r="D156" s="145">
        <f>0.75*0.85*0.65*B154/D154*0.003/(0.003+D154/200000)</f>
        <v>1.7410714285714286E-2</v>
      </c>
      <c r="E156" s="5" t="s">
        <v>91</v>
      </c>
      <c r="F156" s="9">
        <f>B35</f>
        <v>2.4</v>
      </c>
      <c r="K156" s="46"/>
      <c r="L156" s="92">
        <f>B190-B36</f>
        <v>0.84999999999999987</v>
      </c>
    </row>
    <row r="157" spans="1:13" ht="9.9499999999999993" customHeight="1" x14ac:dyDescent="0.25">
      <c r="A157" s="5" t="s">
        <v>82</v>
      </c>
      <c r="B157" s="9">
        <f>MAX(B156/B35^2*(1+6*(D68/B156)/B35+6*(F68/B156)/B35),
             B156/B35^2*(1+6*(D74/B156)/B35+6*(F74/B156)/B35))</f>
        <v>628.49626912461645</v>
      </c>
      <c r="C157" s="5" t="s">
        <v>345</v>
      </c>
      <c r="D157" s="145">
        <f>+F171+B171</f>
        <v>3.5999999999999999E-3</v>
      </c>
      <c r="E157" s="5" t="s">
        <v>93</v>
      </c>
      <c r="F157" s="9">
        <f>MAX(D10,D16)</f>
        <v>385.85</v>
      </c>
    </row>
    <row r="158" spans="1:13" ht="9.9499999999999993" customHeight="1" x14ac:dyDescent="0.25">
      <c r="A158" s="5" t="s">
        <v>95</v>
      </c>
      <c r="B158" s="9">
        <f>MIN(B156/B35^2*(1-6*(D68/B156)/B35-6*(F68/B156)/B35),
             B156/B35^2*(1-6*(D74/B156)/B35-6*(F74/B156)/B35))</f>
        <v>-329.90753295871684</v>
      </c>
      <c r="C158" s="7"/>
      <c r="D158" s="12"/>
      <c r="E158" s="5" t="s">
        <v>214</v>
      </c>
      <c r="F158" s="9">
        <f>(F157*B159/4)*D13</f>
        <v>36.173437500000006</v>
      </c>
    </row>
    <row r="159" spans="1:13" ht="9.9499999999999993" customHeight="1" x14ac:dyDescent="0.25">
      <c r="A159" s="5" t="s">
        <v>96</v>
      </c>
      <c r="B159" s="8">
        <f>(B35-B39)/2</f>
        <v>0.25</v>
      </c>
      <c r="C159" s="7"/>
      <c r="D159" s="12"/>
      <c r="E159" s="12"/>
      <c r="F159" s="7"/>
      <c r="I159" s="87">
        <f>7.5/2</f>
        <v>3.75</v>
      </c>
    </row>
    <row r="160" spans="1:13" ht="9.9499999999999993" customHeight="1" x14ac:dyDescent="0.25">
      <c r="A160" s="5" t="s">
        <v>97</v>
      </c>
      <c r="B160" s="9">
        <f>(B157-B158)*B159/B35</f>
        <v>99.833729383680549</v>
      </c>
      <c r="C160" s="12"/>
      <c r="D160" s="7"/>
      <c r="E160" s="7"/>
      <c r="F160" s="7"/>
      <c r="K160" s="87" t="s">
        <v>242</v>
      </c>
      <c r="L160" s="92">
        <f>B38</f>
        <v>0.5</v>
      </c>
    </row>
    <row r="161" spans="1:19" ht="9.9499999999999993" customHeight="1" x14ac:dyDescent="0.25">
      <c r="A161" s="5" t="s">
        <v>98</v>
      </c>
      <c r="B161" s="9">
        <f>B157-B160</f>
        <v>528.66253974093593</v>
      </c>
      <c r="C161" s="7"/>
      <c r="D161" s="12"/>
      <c r="E161" s="7"/>
      <c r="F161" s="7"/>
      <c r="K161" s="46"/>
      <c r="L161" s="87">
        <f>(B35-B39)/2</f>
        <v>0.25</v>
      </c>
    </row>
    <row r="162" spans="1:19" ht="9.9499999999999993" customHeight="1" x14ac:dyDescent="0.25">
      <c r="A162" s="5" t="s">
        <v>99</v>
      </c>
      <c r="B162" s="9">
        <f>B35*((B159^2)/2)*((B34-B37-B38-B40)+B40+(B38*2/3))*D5</f>
        <v>3.6500000000000004</v>
      </c>
      <c r="C162" s="12"/>
      <c r="D162" s="12"/>
      <c r="E162" s="7"/>
      <c r="F162" s="7"/>
    </row>
    <row r="163" spans="1:19" ht="9.9499999999999993" customHeight="1" x14ac:dyDescent="0.25">
      <c r="A163" s="5" t="s">
        <v>100</v>
      </c>
      <c r="B163" s="9">
        <f>(B35*B37*((B159^2)/2)*B6)+((B38*(B159/18)*((B35^2)-(2*(B39^2))+(B35*B39)-(3*B39*B159)))*B6)</f>
        <v>0.95753472222222213</v>
      </c>
      <c r="C163" s="7"/>
      <c r="D163" s="12"/>
      <c r="E163" s="7"/>
      <c r="F163" s="12"/>
    </row>
    <row r="164" spans="1:19" ht="9.9499999999999993" customHeight="1" x14ac:dyDescent="0.25">
      <c r="A164" s="5" t="s">
        <v>94</v>
      </c>
      <c r="B164" s="9">
        <f>(B161*B35*(B159^2/2)+B160*B35*(B159^2/3)-B162-B163)*B13</f>
        <v>60.050763341297994</v>
      </c>
      <c r="C164" s="7"/>
      <c r="D164" s="3"/>
      <c r="E164" s="7"/>
      <c r="F164" s="12"/>
    </row>
    <row r="165" spans="1:19" ht="9.9499999999999993" customHeight="1" thickBot="1" x14ac:dyDescent="0.3">
      <c r="A165" s="662" t="s">
        <v>408</v>
      </c>
      <c r="B165" s="662"/>
      <c r="C165" s="662"/>
      <c r="D165" s="662"/>
      <c r="E165" s="662"/>
      <c r="F165" s="662"/>
      <c r="G165" s="220"/>
      <c r="H165" s="220"/>
      <c r="I165" s="220"/>
      <c r="J165" s="220"/>
      <c r="K165" s="220"/>
      <c r="L165" s="220"/>
      <c r="M165" s="220"/>
      <c r="N165" s="220"/>
      <c r="O165" s="220"/>
      <c r="P165" s="220"/>
      <c r="Q165" s="220"/>
      <c r="R165" s="220"/>
      <c r="S165" s="220"/>
    </row>
    <row r="166" spans="1:19" ht="9.9499999999999993" customHeight="1" x14ac:dyDescent="0.25">
      <c r="A166" s="5" t="s">
        <v>86</v>
      </c>
      <c r="B166" s="219">
        <f>+B154</f>
        <v>30</v>
      </c>
      <c r="C166" s="7"/>
      <c r="D166" s="144"/>
      <c r="E166" s="5" t="s">
        <v>552</v>
      </c>
      <c r="F166" s="636">
        <f>+(0.65)*0.42*(1)*SQRT(B166)</f>
        <v>1.4952825819891036</v>
      </c>
    </row>
    <row r="167" spans="1:19" ht="9.9499999999999993" customHeight="1" x14ac:dyDescent="0.25">
      <c r="A167" s="5" t="s">
        <v>548</v>
      </c>
      <c r="B167" s="636">
        <f>0.62*(1)*SQRT(B166)</f>
        <v>3.3958798565320301</v>
      </c>
      <c r="C167" s="230" t="str">
        <f>CONCATENATE(ROUND(0.56*SQRT(B166),2), " NSR")</f>
        <v>3.07 NSR</v>
      </c>
      <c r="D167" s="144"/>
      <c r="E167" s="5" t="s">
        <v>410</v>
      </c>
      <c r="F167" s="9">
        <f>MAX(P174,R174)</f>
        <v>4.0804366777889642</v>
      </c>
      <c r="L167" s="87" t="s">
        <v>452</v>
      </c>
      <c r="O167" s="87" t="s">
        <v>554</v>
      </c>
      <c r="Q167" s="87" t="s">
        <v>553</v>
      </c>
    </row>
    <row r="168" spans="1:19" ht="9.9499999999999993" customHeight="1" x14ac:dyDescent="0.25">
      <c r="A168" s="5" t="s">
        <v>465</v>
      </c>
      <c r="B168" s="9">
        <f>+B164*2/(B159^2*B35*B13)</f>
        <v>533.78456303376004</v>
      </c>
      <c r="C168" s="7"/>
      <c r="D168" s="144"/>
      <c r="E168" s="5" t="s">
        <v>409</v>
      </c>
      <c r="F168" s="9">
        <f>+(B35-B39)/2</f>
        <v>0.25</v>
      </c>
      <c r="L168" s="87" t="s">
        <v>453</v>
      </c>
      <c r="M168" s="366">
        <f>D13*B157*F168^2/2</f>
        <v>29.460762615216396</v>
      </c>
      <c r="N168" s="154"/>
      <c r="O168" s="610" t="s">
        <v>453</v>
      </c>
      <c r="P168" s="610" t="s">
        <v>456</v>
      </c>
      <c r="Q168" s="610" t="s">
        <v>453</v>
      </c>
      <c r="R168" s="610" t="s">
        <v>555</v>
      </c>
    </row>
    <row r="169" spans="1:19" ht="9.9499999999999993" customHeight="1" x14ac:dyDescent="0.25">
      <c r="A169" s="7"/>
      <c r="B169" s="7"/>
      <c r="C169" s="7"/>
      <c r="D169" s="144"/>
      <c r="E169" s="5" t="s">
        <v>455</v>
      </c>
      <c r="F169" s="9">
        <f>D13*(B157*F168^2)/2</f>
        <v>29.460762615216396</v>
      </c>
      <c r="L169" s="87" t="s">
        <v>270</v>
      </c>
      <c r="M169" s="366">
        <f>+D155</f>
        <v>0.82500000000000007</v>
      </c>
      <c r="N169" s="154"/>
      <c r="O169" s="610" t="s">
        <v>270</v>
      </c>
      <c r="P169" s="610" t="s">
        <v>457</v>
      </c>
      <c r="Q169" s="610" t="s">
        <v>270</v>
      </c>
      <c r="R169" s="610" t="s">
        <v>457</v>
      </c>
    </row>
    <row r="170" spans="1:19" ht="9.9499999999999993" customHeight="1" x14ac:dyDescent="0.2">
      <c r="A170" s="221" t="s">
        <v>559</v>
      </c>
      <c r="B170" s="222" t="str">
        <f>IF(F166&lt;F167,"&lt;","&gt;")</f>
        <v>&lt;</v>
      </c>
      <c r="C170" s="8" t="s">
        <v>458</v>
      </c>
      <c r="D170" s="144">
        <v>9</v>
      </c>
      <c r="E170" s="144"/>
      <c r="F170" s="223" t="str">
        <f>IF(F166&gt;F167,
       "No requiere acero",
      "Requiere acero sup e inf")</f>
        <v>Requiere acero sup e inf</v>
      </c>
      <c r="G170" s="87" t="b">
        <f>IF(F167&lt;B167,
      TRUE,
      FALSE)</f>
        <v>0</v>
      </c>
      <c r="M170" s="366"/>
      <c r="N170" s="154"/>
      <c r="O170" s="610" t="s">
        <v>462</v>
      </c>
      <c r="P170" s="98">
        <f>+F168</f>
        <v>0.25</v>
      </c>
      <c r="Q170" s="610" t="s">
        <v>462</v>
      </c>
      <c r="R170" s="98">
        <f>(5 *B37 *F168 + 3 *B38 *F168 - 5* F168* B155)/(8* B37 + 3* B38 - 8 *B155)</f>
        <v>0.19054878048780485</v>
      </c>
    </row>
    <row r="171" spans="1:19" ht="9.9499999999999993" customHeight="1" x14ac:dyDescent="0.25">
      <c r="A171" s="16" t="s">
        <v>101</v>
      </c>
      <c r="B171" s="17">
        <f>IF((R175-(R175^2-4*R175*0.59*D154/B154*B164*10000)^0.5)/(2*R175*0.59*D154/B154)&lt;D171,D171,(R175-(R175^2-4*R175*0.59*D154/B154*B164*10000)^0.5)/(2*R175*0.59*D154/B154))</f>
        <v>1.8E-3</v>
      </c>
      <c r="C171" s="367" t="s">
        <v>134</v>
      </c>
      <c r="D171" s="368">
        <f>0.0018/2+D170/10000</f>
        <v>1.8E-3</v>
      </c>
      <c r="E171" s="16" t="s">
        <v>101</v>
      </c>
      <c r="F171" s="17">
        <f>IF((R175-(R175^2-4*R175*0.59*D154/B154*F158*10000)^0.5)/(2*R175*0.59*D154/B154)&lt;D171,D171,(R175-(R175^2-4*R175*0.59*D154/B154*F158*10000)^0.5)/(2*R175*0.59*D154/B154))</f>
        <v>1.8E-3</v>
      </c>
      <c r="L171" s="87" t="s">
        <v>454</v>
      </c>
      <c r="M171" s="366">
        <f>6*M168/M169^2/1000</f>
        <v>0.25970920211761006</v>
      </c>
      <c r="N171" s="154"/>
      <c r="O171" s="640" t="s">
        <v>556</v>
      </c>
      <c r="P171" s="637">
        <f>(3 * D13 * F168^2 *B157)/(1000 *(B37 + B38 - B155)^2)</f>
        <v>0.25970920211761006</v>
      </c>
      <c r="Q171" s="640" t="s">
        <v>556</v>
      </c>
      <c r="R171" s="637">
        <f>(3 *D13 *F168^2 * B157)/(4000 *(B37 + B38 - B155)^2)</f>
        <v>6.4927300529402515E-2</v>
      </c>
    </row>
    <row r="172" spans="1:19" ht="9.9499999999999993" customHeight="1" x14ac:dyDescent="0.25">
      <c r="A172" s="369" t="s">
        <v>459</v>
      </c>
      <c r="B172" s="9">
        <f>B171*F156*D155*10000</f>
        <v>35.64</v>
      </c>
      <c r="C172" s="7"/>
      <c r="D172" s="7"/>
      <c r="E172" s="369" t="s">
        <v>460</v>
      </c>
      <c r="F172" s="8">
        <f>F171*F156*D155*10000</f>
        <v>35.64</v>
      </c>
      <c r="M172" s="366"/>
      <c r="O172" s="641" t="s">
        <v>557</v>
      </c>
      <c r="P172" s="638">
        <v>0</v>
      </c>
      <c r="Q172" s="641" t="s">
        <v>557</v>
      </c>
      <c r="R172" s="638">
        <v>0</v>
      </c>
    </row>
    <row r="173" spans="1:19" ht="9.9499999999999993" customHeight="1" x14ac:dyDescent="0.25">
      <c r="A173" s="5" t="s">
        <v>102</v>
      </c>
      <c r="B173" s="370">
        <v>12</v>
      </c>
      <c r="C173" s="7"/>
      <c r="D173" s="7"/>
      <c r="E173" s="5" t="s">
        <v>102</v>
      </c>
      <c r="F173" s="148">
        <f>+B173</f>
        <v>12</v>
      </c>
      <c r="K173" s="92"/>
      <c r="M173" s="366"/>
      <c r="O173" s="642"/>
      <c r="P173" s="639"/>
      <c r="Q173" s="642" t="s">
        <v>558</v>
      </c>
      <c r="R173" s="639">
        <f>(3 *D13 *(0.0593509 * B157 - 0.215332* F168 * B157 + (F168^2 * B157)/
   8))/(500 *(B37 + B38 - (0.344531* B38)/F168 - B155)^2)</f>
        <v>4.0804366777889642</v>
      </c>
    </row>
    <row r="174" spans="1:19" ht="9.9499999999999993" customHeight="1" x14ac:dyDescent="0.25">
      <c r="A174" s="5" t="s">
        <v>103</v>
      </c>
      <c r="B174" s="8">
        <f>ROUNDUP(B172/(VLOOKUP(B173,$AA$23:$AC$27,2,FALSE)/100),0)</f>
        <v>32</v>
      </c>
      <c r="C174" s="7"/>
      <c r="D174" s="7"/>
      <c r="E174" s="5" t="s">
        <v>103</v>
      </c>
      <c r="F174" s="8">
        <f>ROUNDUP(F172/(VLOOKUP(F173,$AA$23:$AC$27,2,FALSE)/100),0)</f>
        <v>32</v>
      </c>
      <c r="M174" s="366"/>
      <c r="P174" s="98">
        <f t="array" ref="P174">+MAX(ABS(P171:P173))</f>
        <v>0.25970920211761006</v>
      </c>
      <c r="R174" s="98">
        <f t="array" ref="R174">+MAX(ABS(R171:R173))</f>
        <v>4.0804366777889642</v>
      </c>
    </row>
    <row r="175" spans="1:19" ht="9.9499999999999993" customHeight="1" x14ac:dyDescent="0.25">
      <c r="A175" s="5" t="s">
        <v>104</v>
      </c>
      <c r="B175" s="9">
        <f>(F156-2*B155)/(B174-1)*100</f>
        <v>7.2580645161290329</v>
      </c>
      <c r="C175" s="7"/>
      <c r="D175" s="7"/>
      <c r="E175" s="5" t="s">
        <v>104</v>
      </c>
      <c r="F175" s="9">
        <f>(F156-2*B155)/(F174-1)*100</f>
        <v>7.2580645161290329</v>
      </c>
      <c r="R175" s="96">
        <f>0.9*100*B35*(D155*100)^2*D154*10</f>
        <v>6174630000</v>
      </c>
      <c r="S175" s="97">
        <f>0.9*100*B35*(D155*100)^2*D154*10</f>
        <v>6174630000</v>
      </c>
    </row>
    <row r="176" spans="1:19" ht="9.9499999999999993" customHeight="1" x14ac:dyDescent="0.25">
      <c r="A176" s="146" t="s">
        <v>346</v>
      </c>
      <c r="B176" s="371">
        <f>+B175</f>
        <v>7.2580645161290329</v>
      </c>
      <c r="C176" s="7"/>
      <c r="D176" s="7"/>
      <c r="E176" s="146" t="s">
        <v>346</v>
      </c>
      <c r="F176" s="371">
        <f>+B176</f>
        <v>7.2580645161290329</v>
      </c>
      <c r="R176" s="87" t="s">
        <v>108</v>
      </c>
    </row>
    <row r="177" spans="1:18" ht="9.9499999999999993" customHeight="1" x14ac:dyDescent="0.25">
      <c r="A177" s="146" t="s">
        <v>347</v>
      </c>
      <c r="B177" s="9">
        <f>+(F156-B155-F155-(B174-3)*B176/100)/2*100</f>
        <v>7.2580645161290036</v>
      </c>
      <c r="C177" s="11"/>
      <c r="D177" s="372"/>
      <c r="E177" s="146" t="s">
        <v>347</v>
      </c>
      <c r="F177" s="9">
        <f>+(F156-B155-F155-(F174-3)*F176/100)/2*100</f>
        <v>7.2580645161290036</v>
      </c>
    </row>
    <row r="178" spans="1:18" ht="9.9499999999999993" customHeight="1" x14ac:dyDescent="0.25">
      <c r="A178" s="7" t="s">
        <v>105</v>
      </c>
      <c r="B178" s="7"/>
      <c r="C178" s="7"/>
      <c r="D178" s="7"/>
      <c r="E178" s="7"/>
      <c r="F178" s="7"/>
    </row>
    <row r="179" spans="1:18" ht="9.9499999999999993" customHeight="1" x14ac:dyDescent="0.25">
      <c r="A179" s="5" t="s">
        <v>79</v>
      </c>
      <c r="B179" s="9">
        <f>F156*D155</f>
        <v>1.98</v>
      </c>
      <c r="C179" s="5" t="s">
        <v>106</v>
      </c>
      <c r="D179" s="9">
        <f>(B161*F156*B159+B160*B159*(F156/2)-F156*B159*(B37+(B38/2))*B6-F156*B159*(B34-B37-(B38/2))*D5)*D13</f>
        <v>464.96646398949861</v>
      </c>
      <c r="E179" s="5" t="s">
        <v>107</v>
      </c>
      <c r="F179" s="9">
        <f>(0.17*(B154^0.5)*B179)*1000*0.75</f>
        <v>1382.725596421792</v>
      </c>
      <c r="J179" s="87" t="s">
        <v>225</v>
      </c>
      <c r="K179" s="87">
        <f>D155-(B38*(D155/B159))</f>
        <v>-0.82500000000000007</v>
      </c>
      <c r="L179" s="87" t="s">
        <v>227</v>
      </c>
    </row>
    <row r="180" spans="1:18" ht="9.9499999999999993" customHeight="1" x14ac:dyDescent="0.15">
      <c r="A180" s="8" t="s">
        <v>109</v>
      </c>
      <c r="B180" s="13" t="str">
        <f>IF(D179&lt;F179,"&lt;","&gt;")</f>
        <v>&lt;</v>
      </c>
      <c r="C180" s="8" t="s">
        <v>110</v>
      </c>
      <c r="D180" s="649" t="str">
        <f>IF(D179&lt;F179,"Cumple","Cambiar el espesor de la zapata o el ancho")</f>
        <v>Cumple</v>
      </c>
      <c r="E180" s="7"/>
      <c r="F180" s="7"/>
      <c r="J180" s="87" t="s">
        <v>226</v>
      </c>
      <c r="K180" s="92">
        <f>D155-(B38*(D155/(2*B159)))</f>
        <v>0</v>
      </c>
      <c r="L180" s="87" t="s">
        <v>228</v>
      </c>
    </row>
    <row r="181" spans="1:18" ht="9.9499999999999993" customHeight="1" x14ac:dyDescent="0.25">
      <c r="A181" s="7" t="s">
        <v>111</v>
      </c>
      <c r="B181" s="7"/>
      <c r="C181" s="7"/>
      <c r="D181" s="7"/>
      <c r="E181" s="7"/>
      <c r="F181" s="7"/>
      <c r="K181" s="98"/>
    </row>
    <row r="182" spans="1:18" ht="9.9499999999999993" customHeight="1" x14ac:dyDescent="0.25">
      <c r="A182" s="5" t="s">
        <v>112</v>
      </c>
      <c r="B182" s="18">
        <f>(B157+B158)/2</f>
        <v>149.2943680829498</v>
      </c>
      <c r="C182" s="150" t="s">
        <v>113</v>
      </c>
      <c r="D182" s="18">
        <f>B13*B182*(F156^2-B39^2)</f>
        <v>481.47433706751309</v>
      </c>
      <c r="E182" s="12"/>
      <c r="F182" s="12"/>
      <c r="G182" s="87">
        <f>+F179/D179/H17</f>
        <v>2.8054885908101554</v>
      </c>
    </row>
    <row r="183" spans="1:18" ht="9.9499999999999993" customHeight="1" x14ac:dyDescent="0.25">
      <c r="A183" s="5" t="s">
        <v>114</v>
      </c>
      <c r="B183" s="9">
        <f>0.75*0.17*(1+2/(B36/B36))*1*B154^0.5*(2*(B36+D155+B36+D155)*D155)*1000</f>
        <v>9160.5570762943717</v>
      </c>
      <c r="C183" s="151" t="s">
        <v>115</v>
      </c>
      <c r="D183" s="9">
        <f>0.75*0.33*1*B154^0.5*2*(B36+D155+B36+D155)*D155*1000</f>
        <v>5927.4192846610649</v>
      </c>
      <c r="E183" s="151" t="s">
        <v>116</v>
      </c>
      <c r="F183" s="9">
        <f>0.75*0.083*(40*D155/(2*(B36+D155+B36+D155)))*1*(B154^0.5)*2*(B36+D155+B36+D155)*D155*1000</f>
        <v>9282.5622759786474</v>
      </c>
    </row>
    <row r="184" spans="1:18" ht="9.9499999999999993" customHeight="1" x14ac:dyDescent="0.25">
      <c r="A184" s="5" t="s">
        <v>117</v>
      </c>
      <c r="B184" s="9">
        <f>MIN(B183,D183,F183)</f>
        <v>5927.4192846610649</v>
      </c>
      <c r="C184" s="151" t="s">
        <v>113</v>
      </c>
      <c r="D184" s="9">
        <f>D182</f>
        <v>481.47433706751309</v>
      </c>
      <c r="E184" s="12"/>
      <c r="F184" s="12"/>
      <c r="R184" s="87" t="s">
        <v>118</v>
      </c>
    </row>
    <row r="185" spans="1:18" ht="9.9499999999999993" customHeight="1" x14ac:dyDescent="0.15">
      <c r="A185" s="8" t="s">
        <v>117</v>
      </c>
      <c r="B185" s="13" t="str">
        <f>IF(B184&gt;D184, "&gt;","&lt;")</f>
        <v>&gt;</v>
      </c>
      <c r="C185" s="8" t="s">
        <v>113</v>
      </c>
      <c r="D185" s="649" t="str">
        <f>IF(B184&gt;D184, "Cumple","No cumple por punzonamiento")</f>
        <v>Cumple</v>
      </c>
      <c r="E185" s="7"/>
      <c r="F185" s="7"/>
    </row>
    <row r="186" spans="1:18" ht="9.9499999999999993" customHeight="1" thickBot="1" x14ac:dyDescent="0.3">
      <c r="A186" s="207" t="s">
        <v>119</v>
      </c>
      <c r="B186" s="207"/>
      <c r="C186" s="207"/>
      <c r="D186" s="207"/>
      <c r="E186" s="207"/>
      <c r="F186" s="207"/>
      <c r="J186" s="87">
        <f>ROUNDUP(J187/(VLOOKUP(B173,$AA$23:$AC$27,2,FALSE)/100),0)</f>
        <v>2</v>
      </c>
    </row>
    <row r="187" spans="1:18" ht="9.9499999999999993" customHeight="1" thickBot="1" x14ac:dyDescent="0.3">
      <c r="A187" s="212" t="s">
        <v>120</v>
      </c>
      <c r="B187" s="212"/>
      <c r="C187" s="212"/>
      <c r="D187" s="212"/>
      <c r="E187" s="584" t="str">
        <f>IF(B42=1,"Número de barras AP=1",FALSE)</f>
        <v>Número de barras AP=1</v>
      </c>
      <c r="F187" s="586">
        <v>52</v>
      </c>
      <c r="G187" s="578">
        <f>+F187/4-1</f>
        <v>12</v>
      </c>
      <c r="J187" s="87">
        <f>J188*F156*D155*10000</f>
        <v>1.9271791206093143</v>
      </c>
    </row>
    <row r="188" spans="1:18" ht="9.9499999999999993" customHeight="1" x14ac:dyDescent="0.25">
      <c r="A188" s="5" t="s">
        <v>121</v>
      </c>
      <c r="B188" s="8">
        <f>MAX(ABS(D12),ABS(D18))</f>
        <v>51.49</v>
      </c>
      <c r="C188" s="5" t="s">
        <v>122</v>
      </c>
      <c r="D188" s="9">
        <f>MAX(ABS(D11),ABS(D17))</f>
        <v>47.21</v>
      </c>
      <c r="E188" s="8" t="s">
        <v>123</v>
      </c>
      <c r="F188" s="9">
        <f>MAX(D10*D13,D16*D19)</f>
        <v>578.77500000000009</v>
      </c>
      <c r="G188" s="87">
        <f>+B184/D184/H17</f>
        <v>11.614128843476035</v>
      </c>
      <c r="J188" s="87">
        <f>(R175-(R175^2-4*R175*0.59*D154/B154*B164*10000)^0.5)/(2*R175*0.59*D154/B154)</f>
        <v>9.733227881865223E-5</v>
      </c>
    </row>
    <row r="189" spans="1:18" ht="9.9499999999999993" customHeight="1" x14ac:dyDescent="0.25">
      <c r="A189" s="5" t="s">
        <v>124</v>
      </c>
      <c r="B189" s="9">
        <f>B41</f>
        <v>0.1</v>
      </c>
      <c r="C189" s="5" t="s">
        <v>125</v>
      </c>
      <c r="D189" s="9">
        <f>B42</f>
        <v>1</v>
      </c>
      <c r="E189" s="8" t="s">
        <v>126</v>
      </c>
      <c r="F189" s="9">
        <f>B189+D189+(B34-B37-B38-B40)</f>
        <v>1.4</v>
      </c>
    </row>
    <row r="190" spans="1:18" ht="9.9499999999999993" customHeight="1" x14ac:dyDescent="0.25">
      <c r="A190" s="5" t="s">
        <v>127</v>
      </c>
      <c r="B190" s="9">
        <f>+B45</f>
        <v>1.3499999999999999</v>
      </c>
      <c r="C190" s="5" t="s">
        <v>128</v>
      </c>
      <c r="D190" s="9">
        <f>C22</f>
        <v>0.71099999999999997</v>
      </c>
      <c r="E190" s="5" t="s">
        <v>129</v>
      </c>
      <c r="F190" s="9">
        <f>(B190-B36)/2+D190</f>
        <v>1.1359999999999999</v>
      </c>
    </row>
    <row r="191" spans="1:18" ht="9.9499999999999993" customHeight="1" x14ac:dyDescent="0.25">
      <c r="A191" s="5" t="s">
        <v>130</v>
      </c>
      <c r="B191" s="208">
        <v>7.4999999999999997E-2</v>
      </c>
      <c r="C191" s="5" t="s">
        <v>359</v>
      </c>
      <c r="D191" s="9">
        <f>+B36-B191+O225-O223</f>
        <v>0.38442947365187075</v>
      </c>
      <c r="E191" s="5" t="s">
        <v>360</v>
      </c>
      <c r="F191" s="9">
        <f>+B39-2*B155</f>
        <v>1.75</v>
      </c>
    </row>
    <row r="192" spans="1:18" ht="9.9499999999999993" customHeight="1" x14ac:dyDescent="0.25">
      <c r="A192" s="5" t="s">
        <v>207</v>
      </c>
      <c r="B192" s="9">
        <f>ABS(
MAX(ABS(D12*D13),          ABS(D18*D19))
*F189-(MAX(D10*D13,D16*D19)*F190))</f>
        <v>549.35940000000005</v>
      </c>
      <c r="C192" s="5" t="s">
        <v>208</v>
      </c>
      <c r="D192" s="9">
        <f>ABS(MAX(ABS(D11*D13),ABS(D17*D19))*F189-(MAX(D10*D13,D16*D19)*F190))</f>
        <v>558.34740000000011</v>
      </c>
      <c r="E192" s="5" t="s">
        <v>131</v>
      </c>
      <c r="F192" s="9">
        <f>(F188/(D154*1000)+2*(B192+D192)/(F191*D154*1000))*10000</f>
        <v>43.922038775510202</v>
      </c>
      <c r="I192" s="87">
        <f>7*5+7.5*2</f>
        <v>50</v>
      </c>
      <c r="M192" s="87">
        <f>3.25/7</f>
        <v>0.4642857142857143</v>
      </c>
    </row>
    <row r="193" spans="1:18" ht="9.9499999999999993" customHeight="1" x14ac:dyDescent="0.25">
      <c r="A193" s="5" t="s">
        <v>132</v>
      </c>
      <c r="B193" s="15">
        <v>0.01</v>
      </c>
      <c r="C193" s="5" t="s">
        <v>133</v>
      </c>
      <c r="D193" s="15">
        <f>F192/(B190*100*B190*100)</f>
        <v>2.4099884101788866E-3</v>
      </c>
      <c r="E193" s="5" t="s">
        <v>134</v>
      </c>
      <c r="F193" s="15">
        <f>MAX(B193,D193)</f>
        <v>0.01</v>
      </c>
    </row>
    <row r="194" spans="1:18" ht="9.9499999999999993" customHeight="1" x14ac:dyDescent="0.25">
      <c r="A194" s="5" t="s">
        <v>390</v>
      </c>
      <c r="B194" s="17">
        <v>1.8E-3</v>
      </c>
      <c r="C194" s="5" t="s">
        <v>393</v>
      </c>
      <c r="D194" s="14">
        <f>+(B36*100)^2*F193</f>
        <v>25</v>
      </c>
      <c r="E194" s="5" t="s">
        <v>394</v>
      </c>
      <c r="F194" s="9">
        <f>+(B39*100*0.3*100)*B194</f>
        <v>10.26</v>
      </c>
    </row>
    <row r="195" spans="1:18" ht="9.9499999999999993" customHeight="1" x14ac:dyDescent="0.25">
      <c r="A195" s="5" t="s">
        <v>102</v>
      </c>
      <c r="B195" s="209">
        <v>12</v>
      </c>
      <c r="C195" s="5" t="s">
        <v>391</v>
      </c>
      <c r="D195" s="188">
        <f>ROUNDUP((D194/((VLOOKUP(B195,$AA$20:$AC$27,2))/100))/4,0)*4</f>
        <v>24</v>
      </c>
      <c r="E195" s="5" t="s">
        <v>395</v>
      </c>
      <c r="F195" s="15">
        <f>ROUNDUP((F194/((VLOOKUP(B195,$AA$20:$AC$27,2))/100)),0)</f>
        <v>10</v>
      </c>
    </row>
    <row r="196" spans="1:18" ht="9.9499999999999993" customHeight="1" thickBot="1" x14ac:dyDescent="0.2">
      <c r="A196" s="5" t="s">
        <v>563</v>
      </c>
      <c r="B196" s="649" t="str">
        <f>IF(  C197 &lt;     (B37+B38-B155),
"Cumple",
"Aumentar espesor zapata")</f>
        <v>Cumple</v>
      </c>
      <c r="C196" s="7"/>
      <c r="D196" s="7"/>
      <c r="E196" s="5" t="s">
        <v>392</v>
      </c>
      <c r="F196" s="337">
        <f>+F195*4-4</f>
        <v>36</v>
      </c>
      <c r="G196" s="87">
        <f>+VLOOKUP(B195,$AA$20:$AC$27,2)</f>
        <v>113</v>
      </c>
    </row>
    <row r="197" spans="1:18" ht="9.9499999999999993" customHeight="1" thickBot="1" x14ac:dyDescent="0.3">
      <c r="A197" s="5" t="s">
        <v>561</v>
      </c>
      <c r="B197" s="15"/>
      <c r="C197" s="651">
        <f>+IF(B197="", VLOOKUP(B195,'Despiece refuerzo'!AF5:AL9, 6+IF(B191&gt;=0.07,1,0), FALSE), B197)</f>
        <v>0.25</v>
      </c>
      <c r="D197" s="7"/>
      <c r="E197" s="336" t="s">
        <v>135</v>
      </c>
      <c r="F197" s="338">
        <f>MAX(F196,D195)</f>
        <v>36</v>
      </c>
    </row>
    <row r="198" spans="1:18" ht="9.9499999999999993" customHeight="1" x14ac:dyDescent="0.25">
      <c r="A198" s="7"/>
      <c r="B198" s="7"/>
      <c r="C198" s="5" t="s">
        <v>388</v>
      </c>
      <c r="D198" s="9">
        <f>+D191/(F187/4)*100</f>
        <v>2.9571497973220824</v>
      </c>
      <c r="E198" s="5" t="s">
        <v>389</v>
      </c>
      <c r="F198" s="179">
        <f>+F191/(F187/4)*100</f>
        <v>13.461538461538462</v>
      </c>
    </row>
    <row r="199" spans="1:18" ht="9.9499999999999993" customHeight="1" x14ac:dyDescent="0.25">
      <c r="A199" s="7" t="s">
        <v>136</v>
      </c>
      <c r="B199" s="7"/>
      <c r="C199" s="7"/>
      <c r="D199" s="7"/>
      <c r="E199" s="7"/>
      <c r="F199" s="7"/>
    </row>
    <row r="200" spans="1:18" ht="9.9499999999999993" customHeight="1" x14ac:dyDescent="0.25">
      <c r="A200" s="8" t="s">
        <v>137</v>
      </c>
      <c r="B200" s="9">
        <f>MAX(D10*D13,D16*D19)</f>
        <v>578.77500000000009</v>
      </c>
      <c r="C200" s="8" t="s">
        <v>138</v>
      </c>
      <c r="D200" s="9">
        <f>MAX(ABS(B12*B13),ABS(B18*B19),ABS(D12*D13),ABS(D18*D19))</f>
        <v>78.239999999999995</v>
      </c>
      <c r="E200" s="8" t="s">
        <v>139</v>
      </c>
      <c r="F200" s="9">
        <f>MAX(ABS(B11*B13),ABS(B17*B19),ABS(D11*D13),ABS(D17*D19))</f>
        <v>95.460000000000008</v>
      </c>
      <c r="L200" s="87">
        <f>8*2.54</f>
        <v>20.32</v>
      </c>
    </row>
    <row r="201" spans="1:18" ht="9.9499999999999993" customHeight="1" x14ac:dyDescent="0.25">
      <c r="A201" s="8" t="s">
        <v>140</v>
      </c>
      <c r="B201" s="9">
        <f>(0.527*(1-(B200*1000/10)/(35*(B36*100)^2))*(B154*10)^0.5*B36*100*F201*100)*10/1000</f>
        <v>65.666494392563678</v>
      </c>
      <c r="C201" s="8" t="s">
        <v>106</v>
      </c>
      <c r="D201" s="9">
        <f>MAX(D200,F200)</f>
        <v>95.460000000000008</v>
      </c>
      <c r="E201" s="8" t="s">
        <v>90</v>
      </c>
      <c r="F201" s="19">
        <f>B36-B191</f>
        <v>0.42499999999999999</v>
      </c>
    </row>
    <row r="202" spans="1:18" ht="9.9499999999999993" customHeight="1" x14ac:dyDescent="0.25">
      <c r="A202" s="8" t="s">
        <v>106</v>
      </c>
      <c r="B202" s="21" t="str">
        <f>IF(D201&lt;0.85*B201,"&lt;","&gt;")</f>
        <v>&gt;</v>
      </c>
      <c r="C202" s="8" t="s">
        <v>141</v>
      </c>
      <c r="D202" s="650" t="str">
        <f>IF(D201&lt;0.85*B201,"Usar armadura mínima","Diseñar por cortante")</f>
        <v>Diseñar por cortante</v>
      </c>
      <c r="E202" s="7"/>
      <c r="F202" s="7"/>
    </row>
    <row r="203" spans="1:18" ht="9.9499999999999993" customHeight="1" x14ac:dyDescent="0.25">
      <c r="A203" s="5" t="s">
        <v>429</v>
      </c>
      <c r="B203" s="148">
        <f>0.1*B36^2*B154*1000</f>
        <v>750</v>
      </c>
      <c r="C203" s="5" t="s">
        <v>430</v>
      </c>
      <c r="D203" s="148">
        <f>0.1*B39^2*B154*1000</f>
        <v>10830</v>
      </c>
      <c r="E203" s="5" t="s">
        <v>431</v>
      </c>
      <c r="F203" s="148">
        <f>-MIN(B10*1.5,B16*1.2)</f>
        <v>676.03499999999997</v>
      </c>
    </row>
    <row r="204" spans="1:18" ht="9.9499999999999993" customHeight="1" x14ac:dyDescent="0.25">
      <c r="A204" s="333" t="s">
        <v>432</v>
      </c>
      <c r="B204" s="148" t="b">
        <f>+B203&lt;$F$203</f>
        <v>0</v>
      </c>
      <c r="C204" s="333" t="s">
        <v>432</v>
      </c>
      <c r="D204" s="148" t="b">
        <f>+D203&lt;$F$203</f>
        <v>0</v>
      </c>
      <c r="E204" s="210"/>
      <c r="F204" s="210"/>
    </row>
    <row r="205" spans="1:18" ht="9.9499999999999993" customHeight="1" x14ac:dyDescent="0.25">
      <c r="A205" s="212" t="s">
        <v>142</v>
      </c>
      <c r="B205" s="213"/>
      <c r="C205" s="210"/>
      <c r="D205" s="213"/>
      <c r="E205" s="3"/>
      <c r="F205" s="3"/>
    </row>
    <row r="206" spans="1:18" ht="9.9499999999999993" customHeight="1" x14ac:dyDescent="0.25">
      <c r="A206" s="5" t="s">
        <v>102</v>
      </c>
      <c r="B206" s="148">
        <v>8</v>
      </c>
      <c r="C206" s="5" t="s">
        <v>143</v>
      </c>
      <c r="D206" s="148">
        <v>2</v>
      </c>
      <c r="E206" s="5" t="s">
        <v>144</v>
      </c>
      <c r="F206" s="211">
        <v>0.25</v>
      </c>
    </row>
    <row r="207" spans="1:18" ht="9.9499999999999993" customHeight="1" x14ac:dyDescent="0.25">
      <c r="A207" s="5" t="s">
        <v>145</v>
      </c>
      <c r="B207" s="8">
        <f>VLOOKUP(B206,AA21:AC27,2,FALSE)/100*D206</f>
        <v>1.006</v>
      </c>
      <c r="C207" s="5" t="s">
        <v>146</v>
      </c>
      <c r="D207" s="9">
        <f>B207/(F206*100)</f>
        <v>4.0239999999999998E-2</v>
      </c>
      <c r="E207" s="5" t="s">
        <v>147</v>
      </c>
      <c r="F207" s="9">
        <f>B36*100/(0.3*D154*10)</f>
        <v>3.968253968253968E-2</v>
      </c>
      <c r="H207" s="87">
        <f>1.05/0.25</f>
        <v>4.2</v>
      </c>
    </row>
    <row r="208" spans="1:18" ht="9.9499999999999993" customHeight="1" x14ac:dyDescent="0.25">
      <c r="A208" s="212" t="s">
        <v>148</v>
      </c>
      <c r="B208" s="213"/>
      <c r="C208" s="210"/>
      <c r="D208" s="213"/>
      <c r="E208" s="210"/>
      <c r="F208" s="213"/>
      <c r="R208" s="87" t="s">
        <v>206</v>
      </c>
    </row>
    <row r="209" spans="1:19" ht="9.9499999999999993" customHeight="1" x14ac:dyDescent="0.25">
      <c r="A209" s="5" t="s">
        <v>149</v>
      </c>
      <c r="B209" s="15">
        <f>IF(D201/0.85-B201&lt;0,0,D201/0.85-B201)</f>
        <v>46.639387960377505</v>
      </c>
      <c r="C209" s="7"/>
      <c r="D209" s="7"/>
      <c r="E209" s="7"/>
      <c r="F209" s="7"/>
    </row>
    <row r="210" spans="1:19" ht="9.9499999999999993" customHeight="1" x14ac:dyDescent="0.25">
      <c r="A210" s="5" t="s">
        <v>150</v>
      </c>
      <c r="B210" s="15" t="str">
        <f>IF(B209&lt;2.108*(B154*10)^0.5*B190*100*F201*100*10/1000,IF(B209&lt;1.054*(B154*10)^0.5*B190*100*F201*100*10/1000,"s&lt;=mínimo entre d/2 y 60 cm","s&lt;=mínimo entre d/2 y 30 cm"),"")</f>
        <v>s&lt;=mínimo entre d/2 y 60 cm</v>
      </c>
      <c r="C210" s="7"/>
      <c r="D210" s="3"/>
      <c r="E210" s="3"/>
      <c r="F210" s="3"/>
      <c r="G210" s="92">
        <f>+B34+B42</f>
        <v>4</v>
      </c>
      <c r="H210" s="92"/>
      <c r="I210" s="92"/>
      <c r="J210" s="92">
        <f>SQRT((D200^2)+(F200^2))</f>
        <v>123.42653361413015</v>
      </c>
    </row>
    <row r="211" spans="1:19" ht="9.9499999999999993" customHeight="1" x14ac:dyDescent="0.25">
      <c r="A211" s="212" t="s">
        <v>358</v>
      </c>
      <c r="B211" s="3"/>
      <c r="C211" s="3"/>
      <c r="D211" s="3"/>
      <c r="E211" s="212" t="s">
        <v>351</v>
      </c>
      <c r="F211" s="3"/>
      <c r="G211" s="155">
        <f>+G210-F212</f>
        <v>2.25</v>
      </c>
      <c r="H211" s="99"/>
      <c r="I211" s="99"/>
      <c r="J211" s="92" t="str">
        <f>IF(J210&lt;0.85*B201,"Usar armadura mínima","Diseñar por cortante")</f>
        <v>Diseñar por cortante</v>
      </c>
    </row>
    <row r="212" spans="1:19" ht="9.9499999999999993" customHeight="1" x14ac:dyDescent="0.25">
      <c r="A212" s="5" t="s">
        <v>353</v>
      </c>
      <c r="B212" s="15">
        <f>ROUNDUP(K221/(G212/100),0)*(G212/100)</f>
        <v>2.1</v>
      </c>
      <c r="C212" s="609"/>
      <c r="D212" s="10"/>
      <c r="E212" s="5" t="s">
        <v>354</v>
      </c>
      <c r="F212" s="15">
        <f>+B34+B42-B212-B191-B155</f>
        <v>1.75</v>
      </c>
      <c r="G212" s="660">
        <v>5</v>
      </c>
      <c r="H212" s="661"/>
      <c r="J212" s="92" t="str">
        <f>IF(F206&lt;C216,"Bien separación estribos","Disminuir la separación entre estribos")</f>
        <v>Bien separación estribos</v>
      </c>
    </row>
    <row r="213" spans="1:19" ht="9.9499999999999993" customHeight="1" x14ac:dyDescent="0.25">
      <c r="A213" s="5" t="s">
        <v>90</v>
      </c>
      <c r="B213" s="15">
        <f>+F201</f>
        <v>0.42499999999999999</v>
      </c>
      <c r="C213" s="10"/>
      <c r="D213" s="10"/>
      <c r="E213" s="156" t="s">
        <v>90</v>
      </c>
      <c r="F213" s="15">
        <f>-B191+B39</f>
        <v>1.825</v>
      </c>
      <c r="J213" s="92"/>
      <c r="Q213" s="100"/>
      <c r="R213" s="100"/>
    </row>
    <row r="214" spans="1:19" ht="9.9499999999999993" customHeight="1" x14ac:dyDescent="0.25">
      <c r="A214" s="5" t="s">
        <v>102</v>
      </c>
      <c r="B214" s="147">
        <v>8</v>
      </c>
      <c r="C214" s="3"/>
      <c r="D214" s="3"/>
      <c r="E214" s="5" t="s">
        <v>102</v>
      </c>
      <c r="F214" s="8">
        <f>+B214</f>
        <v>8</v>
      </c>
      <c r="J214" s="92"/>
      <c r="Q214" s="100"/>
      <c r="R214" s="100"/>
    </row>
    <row r="215" spans="1:19" ht="9.9499999999999993" customHeight="1" x14ac:dyDescent="0.25">
      <c r="A215" s="5" t="s">
        <v>143</v>
      </c>
      <c r="B215" s="8">
        <v>2</v>
      </c>
      <c r="C215" s="3"/>
      <c r="D215" s="3"/>
      <c r="E215" s="5" t="s">
        <v>143</v>
      </c>
      <c r="F215" s="8">
        <f>+B215</f>
        <v>2</v>
      </c>
      <c r="J215" s="92"/>
      <c r="R215" s="100">
        <f>2.108*(B154*10)^0.5*B190*100*F201*100*10/1000</f>
        <v>2094.8548299762924</v>
      </c>
      <c r="S215" s="100">
        <f>1.054*(B154*10)^0.5*B190*100*F201*100*10/1000</f>
        <v>1047.4274149881462</v>
      </c>
    </row>
    <row r="216" spans="1:19" ht="9.9499999999999993" customHeight="1" x14ac:dyDescent="0.25">
      <c r="A216" s="5" t="s">
        <v>352</v>
      </c>
      <c r="B216" s="86">
        <v>25</v>
      </c>
      <c r="C216" s="157">
        <f>IF(B210="s&lt;=mínimo entre d/2 y 60 cm",(B190-B191)/2)</f>
        <v>0.63749999999999996</v>
      </c>
      <c r="D216" s="339">
        <f>+B216/100</f>
        <v>0.25</v>
      </c>
      <c r="E216" s="5" t="s">
        <v>352</v>
      </c>
      <c r="F216" s="9">
        <f>+B216</f>
        <v>25</v>
      </c>
      <c r="J216" s="92"/>
      <c r="K216" s="87" t="s">
        <v>37</v>
      </c>
    </row>
    <row r="217" spans="1:19" ht="9.9499999999999993" customHeight="1" x14ac:dyDescent="0.25">
      <c r="A217" s="146" t="s">
        <v>355</v>
      </c>
      <c r="B217" s="9">
        <f>ROUNDUP( (B212*100)/B216,0)</f>
        <v>9</v>
      </c>
      <c r="C217" s="3"/>
      <c r="D217" s="3"/>
      <c r="E217" s="146" t="s">
        <v>355</v>
      </c>
      <c r="F217" s="9">
        <f>+G217
+ IF(F218=0, 0,1)</f>
        <v>8</v>
      </c>
      <c r="G217" s="610">
        <f>ROUNDDOWN( (F212*100)/F216,0)+1</f>
        <v>8</v>
      </c>
      <c r="J217" s="96"/>
      <c r="K217" s="155">
        <f>+B34+B42-B37-B38-B191</f>
        <v>3.0249999999999999</v>
      </c>
      <c r="L217" s="87">
        <v>1</v>
      </c>
    </row>
    <row r="218" spans="1:19" ht="9.9499999999999993" customHeight="1" x14ac:dyDescent="0.25">
      <c r="A218" s="146" t="s">
        <v>356</v>
      </c>
      <c r="B218" s="9">
        <f>+B212*100-(B217-1)*B216</f>
        <v>10</v>
      </c>
      <c r="C218" s="6"/>
      <c r="D218" s="3"/>
      <c r="E218" s="146" t="s">
        <v>356</v>
      </c>
      <c r="F218" s="9">
        <f>+F212*100-(G217-1)*F216</f>
        <v>0</v>
      </c>
      <c r="J218" s="97"/>
      <c r="K218" s="155">
        <f>+B39-B191-B36-B191*O224+O223</f>
        <v>1.365570526348129</v>
      </c>
      <c r="L218" s="182">
        <v>1</v>
      </c>
      <c r="N218" s="189" t="s">
        <v>400</v>
      </c>
      <c r="O218" s="182">
        <f>+B191</f>
        <v>7.4999999999999997E-2</v>
      </c>
      <c r="P218" s="182"/>
    </row>
    <row r="219" spans="1:19" ht="9.9499999999999993" customHeight="1" x14ac:dyDescent="0.25">
      <c r="A219" s="5" t="s">
        <v>151</v>
      </c>
      <c r="B219" s="9">
        <f>B209*1000/10/(D154*10*B213*100)</f>
        <v>2.6128508661275914E-2</v>
      </c>
      <c r="C219" s="3"/>
      <c r="D219" s="3"/>
      <c r="E219" s="5" t="s">
        <v>151</v>
      </c>
      <c r="F219" s="9">
        <f>B209*1000/10/(D154*10*F213*100)</f>
        <v>6.0847211950916516E-3</v>
      </c>
      <c r="J219" s="96"/>
      <c r="K219" s="155">
        <f>+(B45-B36-O223)+O223-O224*O218</f>
        <v>0.80096153846153828</v>
      </c>
      <c r="L219" s="190">
        <v>1</v>
      </c>
      <c r="N219" s="87" t="s">
        <v>397</v>
      </c>
      <c r="O219" s="92">
        <f>+B45-B36</f>
        <v>0.84999999999999987</v>
      </c>
      <c r="P219" s="92"/>
    </row>
    <row r="220" spans="1:19" ht="9.9499999999999993" customHeight="1" x14ac:dyDescent="0.25">
      <c r="A220" s="5" t="s">
        <v>145</v>
      </c>
      <c r="B220" s="8">
        <f>VLOOKUP(B214,AA21:AC27,2,FALSE)/100*B215</f>
        <v>1.006</v>
      </c>
      <c r="C220" s="3"/>
      <c r="D220" s="3"/>
      <c r="E220" s="5" t="s">
        <v>145</v>
      </c>
      <c r="F220" s="8">
        <f>+B220</f>
        <v>1.006</v>
      </c>
      <c r="J220" s="96"/>
      <c r="K220" s="155">
        <f>+B43+B42-B191</f>
        <v>1.2249999999999999</v>
      </c>
      <c r="L220" s="87">
        <v>1</v>
      </c>
      <c r="N220" s="87" t="s">
        <v>398</v>
      </c>
      <c r="O220" s="92">
        <f>+B34+B42-B44</f>
        <v>1.2999999999999998</v>
      </c>
      <c r="P220" s="92"/>
    </row>
    <row r="221" spans="1:19" ht="9.9499999999999993" customHeight="1" x14ac:dyDescent="0.25">
      <c r="A221" s="5" t="s">
        <v>152</v>
      </c>
      <c r="B221" s="9">
        <f>B220/(D216*100)</f>
        <v>4.0239999999999998E-2</v>
      </c>
      <c r="C221" s="3"/>
      <c r="D221" s="3"/>
      <c r="E221" s="5" t="s">
        <v>152</v>
      </c>
      <c r="F221" s="9">
        <f>F220/(F216)</f>
        <v>4.0239999999999998E-2</v>
      </c>
      <c r="J221" s="96"/>
      <c r="K221" s="155">
        <f>+K220*K218/K219</f>
        <v>2.088519628532433</v>
      </c>
      <c r="L221" s="182">
        <f>+K217-K222</f>
        <v>2.088519628532433</v>
      </c>
      <c r="N221" s="87" t="s">
        <v>399</v>
      </c>
      <c r="O221" s="87">
        <f>+SUMSQ(O219,O220)^0.5</f>
        <v>1.5532224567009065</v>
      </c>
    </row>
    <row r="222" spans="1:19" ht="9.9499999999999993" customHeight="1" x14ac:dyDescent="0.15">
      <c r="A222" s="3"/>
      <c r="B222" s="649" t="str">
        <f>IF(B219&lt;B221,"Cumple","El refuerzo por cortante no cumple!")</f>
        <v>Cumple</v>
      </c>
      <c r="C222" s="3"/>
      <c r="D222" s="3"/>
      <c r="E222" s="3"/>
      <c r="F222" s="649" t="str">
        <f>IF(F219&lt;F221,"Cumple","El refuerzo por cortante no cumple!")</f>
        <v>Cumple</v>
      </c>
      <c r="J222" s="96"/>
      <c r="K222" s="155">
        <f>+K217-K221</f>
        <v>0.93648037146756691</v>
      </c>
      <c r="N222" s="189" t="s">
        <v>401</v>
      </c>
      <c r="O222" s="87">
        <f>+O220/O221</f>
        <v>0.83696961397354552</v>
      </c>
    </row>
    <row r="223" spans="1:19" ht="9.9499999999999993" customHeight="1" x14ac:dyDescent="0.25">
      <c r="J223" s="96"/>
      <c r="K223" s="155"/>
      <c r="N223" s="87" t="s">
        <v>402</v>
      </c>
      <c r="O223" s="182">
        <f>+O218/O222</f>
        <v>8.9608987886590774E-2</v>
      </c>
      <c r="P223" s="182"/>
    </row>
    <row r="224" spans="1:19" ht="9.9499999999999993" customHeight="1" x14ac:dyDescent="0.25">
      <c r="A224" s="214"/>
      <c r="B224" s="214"/>
      <c r="C224" s="214"/>
      <c r="D224" s="214"/>
      <c r="E224" s="214"/>
      <c r="F224" s="214"/>
      <c r="J224" s="96"/>
      <c r="K224" s="155"/>
      <c r="N224" s="189" t="s">
        <v>403</v>
      </c>
      <c r="O224" s="87">
        <f>+O219/O220</f>
        <v>0.65384615384615385</v>
      </c>
    </row>
    <row r="225" spans="1:15" ht="9.9499999999999993" customHeight="1" x14ac:dyDescent="0.25">
      <c r="A225" s="215" t="s">
        <v>158</v>
      </c>
      <c r="B225" s="214"/>
      <c r="C225" s="214"/>
      <c r="D225" s="214"/>
      <c r="E225" s="214"/>
      <c r="F225" s="214"/>
      <c r="J225" s="96"/>
      <c r="K225" s="155"/>
      <c r="N225" s="87" t="s">
        <v>406</v>
      </c>
      <c r="O225" s="87">
        <f>+O218*O224</f>
        <v>4.9038461538461538E-2</v>
      </c>
    </row>
    <row r="226" spans="1:15" ht="9.9499999999999993" customHeight="1" x14ac:dyDescent="0.25">
      <c r="A226" s="214" t="s">
        <v>54</v>
      </c>
      <c r="B226" s="214"/>
      <c r="C226" s="214"/>
      <c r="D226" s="214"/>
      <c r="E226" s="214"/>
      <c r="F226" s="214"/>
      <c r="J226" s="96"/>
      <c r="K226" s="155"/>
    </row>
    <row r="227" spans="1:15" ht="9.9499999999999993" customHeight="1" x14ac:dyDescent="0.25">
      <c r="A227" s="216" t="s">
        <v>155</v>
      </c>
      <c r="B227" s="217">
        <f>ABS(D11)*(B34+B42)+D10*B35/2</f>
        <v>651.86</v>
      </c>
      <c r="C227" s="216" t="s">
        <v>157</v>
      </c>
      <c r="D227" s="217">
        <f>(D50+F50)*B35/2</f>
        <v>1158.3061250281223</v>
      </c>
      <c r="E227" s="216" t="s">
        <v>156</v>
      </c>
      <c r="F227" s="217">
        <f>D227/B227</f>
        <v>1.7769246847914004</v>
      </c>
      <c r="J227" s="96"/>
      <c r="K227" s="155"/>
    </row>
    <row r="228" spans="1:15" ht="9.9499999999999993" customHeight="1" x14ac:dyDescent="0.25">
      <c r="A228" s="214"/>
      <c r="B228" s="214"/>
      <c r="C228" s="214"/>
      <c r="D228" s="214"/>
      <c r="E228" s="214"/>
      <c r="F228" s="218" t="str">
        <f>IF(F227&gt;1.5,"Está bien", "Modificar la dimensión")</f>
        <v>Está bien</v>
      </c>
      <c r="J228" s="96"/>
      <c r="K228" s="155"/>
    </row>
    <row r="229" spans="1:15" ht="9.9499999999999993" customHeight="1" x14ac:dyDescent="0.25">
      <c r="A229" s="216" t="s">
        <v>155</v>
      </c>
      <c r="B229" s="217">
        <f>ABS(D12)*(B34+B42)+D10*B35/2</f>
        <v>668.98</v>
      </c>
      <c r="C229" s="216" t="s">
        <v>157</v>
      </c>
      <c r="D229" s="217">
        <f>(D50+F50)*B35/2</f>
        <v>1158.3061250281223</v>
      </c>
      <c r="E229" s="216" t="s">
        <v>156</v>
      </c>
      <c r="F229" s="217">
        <f>D229/B229</f>
        <v>1.7314510523903888</v>
      </c>
      <c r="J229" s="96"/>
      <c r="K229" s="155"/>
    </row>
    <row r="230" spans="1:15" ht="9.9499999999999993" customHeight="1" x14ac:dyDescent="0.25">
      <c r="A230" s="214"/>
      <c r="B230" s="214"/>
      <c r="C230" s="214"/>
      <c r="D230" s="214"/>
      <c r="E230" s="214"/>
      <c r="F230" s="218" t="str">
        <f>IF(F229&gt;1.5,"Está bien", "Modificar la dimensión")</f>
        <v>Está bien</v>
      </c>
    </row>
    <row r="231" spans="1:15" ht="9.9499999999999993" customHeight="1" x14ac:dyDescent="0.25">
      <c r="A231" s="214"/>
      <c r="B231" s="214"/>
      <c r="C231" s="214"/>
      <c r="D231" s="214"/>
      <c r="E231" s="214"/>
      <c r="F231" s="214"/>
    </row>
    <row r="232" spans="1:15" ht="9.9499999999999993" customHeight="1" x14ac:dyDescent="0.25">
      <c r="A232" s="214" t="s">
        <v>70</v>
      </c>
      <c r="B232" s="214"/>
      <c r="C232" s="214"/>
      <c r="D232" s="214"/>
      <c r="E232" s="214"/>
      <c r="F232" s="214"/>
    </row>
    <row r="233" spans="1:15" ht="9.9499999999999993" customHeight="1" x14ac:dyDescent="0.25">
      <c r="A233" s="216" t="s">
        <v>155</v>
      </c>
      <c r="B233" s="217">
        <f>ABS(D17)*(B34+B42)+D16*B35/2</f>
        <v>507.08399999999995</v>
      </c>
      <c r="C233" s="216" t="s">
        <v>157</v>
      </c>
      <c r="D233" s="217">
        <f>(D50+F50)*B35/2</f>
        <v>1158.3061250281223</v>
      </c>
      <c r="E233" s="216" t="s">
        <v>156</v>
      </c>
      <c r="F233" s="217">
        <f>D233/B233</f>
        <v>2.2842490100814112</v>
      </c>
    </row>
    <row r="234" spans="1:15" ht="9.9499999999999993" customHeight="1" x14ac:dyDescent="0.25">
      <c r="A234" s="214"/>
      <c r="B234" s="214"/>
      <c r="C234" s="214"/>
      <c r="D234" s="214"/>
      <c r="E234" s="214"/>
      <c r="F234" s="218" t="str">
        <f>IF(F233&gt;1.5,"Está bien", "Modificar la dimensión")</f>
        <v>Está bien</v>
      </c>
    </row>
    <row r="235" spans="1:15" ht="9.9499999999999993" customHeight="1" x14ac:dyDescent="0.25">
      <c r="A235" s="216" t="s">
        <v>155</v>
      </c>
      <c r="B235" s="217">
        <f>ABS(D18)*(B34+B42)+D16*B35/2</f>
        <v>520.48399999999992</v>
      </c>
      <c r="C235" s="216" t="s">
        <v>157</v>
      </c>
      <c r="D235" s="217">
        <f>(D50+F50)*B35/2</f>
        <v>1158.3061250281223</v>
      </c>
      <c r="E235" s="216" t="s">
        <v>156</v>
      </c>
      <c r="F235" s="217">
        <f>D235/B235</f>
        <v>2.2254404074440761</v>
      </c>
    </row>
    <row r="236" spans="1:15" ht="9.9499999999999993" customHeight="1" x14ac:dyDescent="0.25">
      <c r="A236" s="214"/>
      <c r="B236" s="214"/>
      <c r="C236" s="214"/>
      <c r="D236" s="214"/>
      <c r="E236" s="214"/>
      <c r="F236" s="218" t="str">
        <f>IF(F235&gt;1.5,"Está bien", "Modificar la dimensión")</f>
        <v>Está bien</v>
      </c>
    </row>
    <row r="237" spans="1:15" ht="9.9499999999999993" customHeight="1" x14ac:dyDescent="0.25">
      <c r="A237" s="214">
        <v>10</v>
      </c>
      <c r="B237" s="214">
        <f>9+13</f>
        <v>22</v>
      </c>
      <c r="C237" s="214">
        <f>+A237^2/4*B237</f>
        <v>550</v>
      </c>
      <c r="D237" s="214"/>
      <c r="E237" s="214"/>
      <c r="F237" s="214"/>
    </row>
    <row r="238" spans="1:15" ht="9.9499999999999993" customHeight="1" x14ac:dyDescent="0.25">
      <c r="A238" s="214">
        <v>8</v>
      </c>
      <c r="B238" s="214">
        <f>11+17</f>
        <v>28</v>
      </c>
      <c r="C238" s="214">
        <f>+A238^2/4*B238</f>
        <v>448</v>
      </c>
      <c r="D238" s="214"/>
      <c r="E238" s="214"/>
      <c r="F238" s="214"/>
    </row>
    <row r="239" spans="1:15" ht="9.9499999999999993" customHeight="1" x14ac:dyDescent="0.25">
      <c r="A239" s="214"/>
      <c r="B239" s="214"/>
      <c r="C239" s="214"/>
      <c r="D239" s="214"/>
      <c r="E239" s="214"/>
      <c r="F239" s="214"/>
    </row>
  </sheetData>
  <mergeCells count="11">
    <mergeCell ref="G212:H212"/>
    <mergeCell ref="A153:F153"/>
    <mergeCell ref="A165:F165"/>
    <mergeCell ref="A66:F66"/>
    <mergeCell ref="A79:F79"/>
    <mergeCell ref="A22:B22"/>
    <mergeCell ref="A21:B21"/>
    <mergeCell ref="A9:B9"/>
    <mergeCell ref="C9:D9"/>
    <mergeCell ref="A15:B15"/>
    <mergeCell ref="C15:D15"/>
  </mergeCells>
  <conditionalFormatting sqref="D73">
    <cfRule type="containsText" dxfId="288" priority="243" operator="containsText" text="Ver caso 2">
      <formula>NOT(ISERROR(SEARCH("Ver caso 2",D73)))</formula>
    </cfRule>
  </conditionalFormatting>
  <conditionalFormatting sqref="E65">
    <cfRule type="cellIs" dxfId="287" priority="231" operator="equal">
      <formula>"Aumentar área, Área apoyada menor a 80%"</formula>
    </cfRule>
    <cfRule type="cellIs" dxfId="286" priority="232" operator="equal">
      <formula>"Bien, el área apoyada es mayor a 80%"</formula>
    </cfRule>
  </conditionalFormatting>
  <conditionalFormatting sqref="G211:I211">
    <cfRule type="cellIs" dxfId="285" priority="202" operator="equal">
      <formula>"Usar armadura mínima"</formula>
    </cfRule>
  </conditionalFormatting>
  <conditionalFormatting sqref="D52">
    <cfRule type="cellIs" dxfId="284" priority="175" operator="equal">
      <formula>"Cumple"</formula>
    </cfRule>
    <cfRule type="cellIs" dxfId="283" priority="176" operator="notEqual">
      <formula>"Cumple"</formula>
    </cfRule>
  </conditionalFormatting>
  <conditionalFormatting sqref="D57">
    <cfRule type="cellIs" dxfId="282" priority="173" operator="equal">
      <formula>"Cumple"</formula>
    </cfRule>
    <cfRule type="cellIs" dxfId="281" priority="174" operator="notEqual">
      <formula>"Cumple"</formula>
    </cfRule>
  </conditionalFormatting>
  <conditionalFormatting sqref="D72">
    <cfRule type="cellIs" dxfId="280" priority="172" operator="notEqual">
      <formula>"100% del área bajo zapata a compresión"</formula>
    </cfRule>
  </conditionalFormatting>
  <conditionalFormatting sqref="D72">
    <cfRule type="cellIs" dxfId="279" priority="171" operator="equal">
      <formula>"100% del área bajo zapata a compresión"</formula>
    </cfRule>
  </conditionalFormatting>
  <conditionalFormatting sqref="D77">
    <cfRule type="cellIs" dxfId="278" priority="170" operator="notEqual">
      <formula>"Más del 80% del área bajo zapata a compresión"</formula>
    </cfRule>
  </conditionalFormatting>
  <conditionalFormatting sqref="D77">
    <cfRule type="cellIs" dxfId="277" priority="169" operator="equal">
      <formula>"Más del 80% del área bajo zapata a compresión"</formula>
    </cfRule>
  </conditionalFormatting>
  <conditionalFormatting sqref="D78">
    <cfRule type="cellIs" dxfId="276" priority="168" operator="notEqual">
      <formula>"Más del 80% del área bajo zapata a compresión"</formula>
    </cfRule>
  </conditionalFormatting>
  <conditionalFormatting sqref="D78">
    <cfRule type="cellIs" dxfId="275" priority="167" operator="equal">
      <formula>"Más del 80% del área bajo zapata a compresión"</formula>
    </cfRule>
  </conditionalFormatting>
  <conditionalFormatting sqref="D85">
    <cfRule type="cellIs" dxfId="274" priority="166" operator="notEqual">
      <formula>"100% del área bajo zapata a compresión"</formula>
    </cfRule>
  </conditionalFormatting>
  <conditionalFormatting sqref="D85">
    <cfRule type="cellIs" dxfId="273" priority="165" operator="equal">
      <formula>"100% del área bajo zapata a compresión"</formula>
    </cfRule>
  </conditionalFormatting>
  <conditionalFormatting sqref="D90">
    <cfRule type="cellIs" dxfId="272" priority="164" operator="notEqual">
      <formula>"Más del 80% del área bajo zapata a compresión"</formula>
    </cfRule>
  </conditionalFormatting>
  <conditionalFormatting sqref="D90">
    <cfRule type="cellIs" dxfId="271" priority="163" operator="equal">
      <formula>"Más del 80% del área bajo zapata a compresión"</formula>
    </cfRule>
  </conditionalFormatting>
  <conditionalFormatting sqref="D96">
    <cfRule type="cellIs" dxfId="270" priority="161" operator="equal">
      <formula>"No hay volcamiento"</formula>
    </cfRule>
  </conditionalFormatting>
  <conditionalFormatting sqref="D97">
    <cfRule type="cellIs" dxfId="269" priority="160" operator="equal">
      <formula>"No hay problema de volcamiento"</formula>
    </cfRule>
  </conditionalFormatting>
  <conditionalFormatting sqref="D96:D97">
    <cfRule type="cellIs" dxfId="268" priority="162" operator="notEqual">
      <formula>"No hay volcamiento"</formula>
    </cfRule>
  </conditionalFormatting>
  <conditionalFormatting sqref="D97">
    <cfRule type="cellIs" dxfId="267" priority="159" operator="equal">
      <formula>"No hay volcamiento"</formula>
    </cfRule>
  </conditionalFormatting>
  <conditionalFormatting sqref="D102">
    <cfRule type="cellIs" dxfId="266" priority="157" operator="equal">
      <formula>"No hay volcamiento"</formula>
    </cfRule>
  </conditionalFormatting>
  <conditionalFormatting sqref="D102">
    <cfRule type="cellIs" dxfId="265" priority="158" operator="notEqual">
      <formula>"No hay volcamiento"</formula>
    </cfRule>
  </conditionalFormatting>
  <conditionalFormatting sqref="D103">
    <cfRule type="cellIs" dxfId="264" priority="155" operator="equal">
      <formula>"No hay volcamiento"</formula>
    </cfRule>
  </conditionalFormatting>
  <conditionalFormatting sqref="D103">
    <cfRule type="cellIs" dxfId="263" priority="156" operator="notEqual">
      <formula>"No hay volcamiento"</formula>
    </cfRule>
  </conditionalFormatting>
  <conditionalFormatting sqref="D108">
    <cfRule type="cellIs" dxfId="262" priority="153" operator="equal">
      <formula>"Cumple con la tensión admisible"</formula>
    </cfRule>
  </conditionalFormatting>
  <conditionalFormatting sqref="D112">
    <cfRule type="cellIs" dxfId="261" priority="151" operator="equal">
      <formula>"Cumple con la tensión admisible"</formula>
    </cfRule>
  </conditionalFormatting>
  <conditionalFormatting sqref="D150">
    <cfRule type="cellIs" dxfId="260" priority="149" operator="equal">
      <formula>"No hay deslizamiento"</formula>
    </cfRule>
  </conditionalFormatting>
  <conditionalFormatting sqref="B155">
    <cfRule type="cellIs" dxfId="259" priority="148" operator="lessThan">
      <formula>0.075</formula>
    </cfRule>
  </conditionalFormatting>
  <conditionalFormatting sqref="D157">
    <cfRule type="cellIs" dxfId="258" priority="147" operator="greaterThan">
      <formula>$D$156</formula>
    </cfRule>
  </conditionalFormatting>
  <conditionalFormatting sqref="D180">
    <cfRule type="cellIs" dxfId="257" priority="145" operator="equal">
      <formula>"Cumple"</formula>
    </cfRule>
    <cfRule type="cellIs" dxfId="256" priority="146" operator="notEqual">
      <formula>"Cumple"</formula>
    </cfRule>
  </conditionalFormatting>
  <conditionalFormatting sqref="D185">
    <cfRule type="cellIs" dxfId="255" priority="143" operator="equal">
      <formula>"Cumple"</formula>
    </cfRule>
    <cfRule type="cellIs" dxfId="254" priority="144" operator="notEqual">
      <formula>"Cumple"</formula>
    </cfRule>
  </conditionalFormatting>
  <conditionalFormatting sqref="B191">
    <cfRule type="cellIs" dxfId="253" priority="142" operator="lessThan">
      <formula>0.05</formula>
    </cfRule>
  </conditionalFormatting>
  <conditionalFormatting sqref="B195">
    <cfRule type="cellIs" dxfId="252" priority="141" operator="lessThan">
      <formula>0.05</formula>
    </cfRule>
  </conditionalFormatting>
  <conditionalFormatting sqref="D202">
    <cfRule type="cellIs" dxfId="251" priority="139" operator="equal">
      <formula>"Usar armadura mínima"</formula>
    </cfRule>
  </conditionalFormatting>
  <conditionalFormatting sqref="B222">
    <cfRule type="cellIs" dxfId="250" priority="137" operator="equal">
      <formula>"Cumple"</formula>
    </cfRule>
    <cfRule type="cellIs" dxfId="249" priority="138" operator="notEqual">
      <formula>"Cumple"</formula>
    </cfRule>
  </conditionalFormatting>
  <conditionalFormatting sqref="B214">
    <cfRule type="cellIs" dxfId="248" priority="136" operator="lessThan">
      <formula>0.05</formula>
    </cfRule>
  </conditionalFormatting>
  <conditionalFormatting sqref="B175 F175">
    <cfRule type="cellIs" dxfId="247" priority="132" operator="greaterThan">
      <formula>25</formula>
    </cfRule>
  </conditionalFormatting>
  <conditionalFormatting sqref="B176 F176">
    <cfRule type="cellIs" dxfId="246" priority="131" operator="greaterThan">
      <formula>25</formula>
    </cfRule>
  </conditionalFormatting>
  <conditionalFormatting sqref="F222">
    <cfRule type="cellIs" dxfId="245" priority="127" operator="equal">
      <formula>"Cumple"</formula>
    </cfRule>
    <cfRule type="cellIs" dxfId="244" priority="128" operator="notEqual">
      <formula>"Cumple"</formula>
    </cfRule>
  </conditionalFormatting>
  <conditionalFormatting sqref="B216">
    <cfRule type="cellIs" dxfId="243" priority="122" operator="greaterThan">
      <formula>$C$216*100</formula>
    </cfRule>
    <cfRule type="cellIs" dxfId="242" priority="123" operator="greaterThan">
      <formula>25</formula>
    </cfRule>
  </conditionalFormatting>
  <conditionalFormatting sqref="B218 F218">
    <cfRule type="cellIs" dxfId="241" priority="121" operator="greaterThan">
      <formula>25</formula>
    </cfRule>
  </conditionalFormatting>
  <conditionalFormatting sqref="B39">
    <cfRule type="cellIs" dxfId="240" priority="118" operator="lessThan">
      <formula>0</formula>
    </cfRule>
  </conditionalFormatting>
  <conditionalFormatting sqref="F198 D198">
    <cfRule type="cellIs" dxfId="239" priority="244" operator="lessThan">
      <formula>$B$195/100</formula>
    </cfRule>
  </conditionalFormatting>
  <conditionalFormatting sqref="B34">
    <cfRule type="expression" dxfId="238" priority="66">
      <formula>IF(H10&lt;&gt;"", B34-B37-B38  &lt;  H10-B41-H9, FALSE)</formula>
    </cfRule>
    <cfRule type="cellIs" dxfId="237" priority="103" operator="lessThan">
      <formula>2</formula>
    </cfRule>
  </conditionalFormatting>
  <conditionalFormatting sqref="B35">
    <cfRule type="cellIs" dxfId="236" priority="8" operator="greaterThan">
      <formula>$F$21</formula>
    </cfRule>
    <cfRule type="cellIs" dxfId="235" priority="102" operator="greaterThan">
      <formula>$F$22-1</formula>
    </cfRule>
  </conditionalFormatting>
  <conditionalFormatting sqref="B43">
    <cfRule type="cellIs" dxfId="234" priority="97" operator="lessThan">
      <formula>0.2</formula>
    </cfRule>
    <cfRule type="cellIs" dxfId="233" priority="98" operator="lessThan">
      <formula>0</formula>
    </cfRule>
    <cfRule type="cellIs" dxfId="232" priority="99" operator="greaterThan">
      <formula>0.5</formula>
    </cfRule>
    <cfRule type="cellIs" dxfId="231" priority="100" operator="greaterThan">
      <formula>0.3</formula>
    </cfRule>
  </conditionalFormatting>
  <conditionalFormatting sqref="F170">
    <cfRule type="cellIs" dxfId="230" priority="80" operator="equal">
      <formula>"No requiere acero"</formula>
    </cfRule>
    <cfRule type="cellIs" dxfId="229" priority="95" operator="equal">
      <formula>"Colocar acero mínimo"</formula>
    </cfRule>
    <cfRule type="cellIs" dxfId="228" priority="96" operator="notEqual">
      <formula>"No requiere acero"</formula>
    </cfRule>
  </conditionalFormatting>
  <conditionalFormatting sqref="B204">
    <cfRule type="cellIs" dxfId="227" priority="93" operator="equal">
      <formula>FALSE</formula>
    </cfRule>
    <cfRule type="cellIs" dxfId="226" priority="94" operator="equal">
      <formula>TRUE</formula>
    </cfRule>
  </conditionalFormatting>
  <conditionalFormatting sqref="D204">
    <cfRule type="cellIs" dxfId="225" priority="91" operator="equal">
      <formula>FALSE</formula>
    </cfRule>
    <cfRule type="cellIs" dxfId="224" priority="92" operator="equal">
      <formula>TRUE</formula>
    </cfRule>
  </conditionalFormatting>
  <conditionalFormatting sqref="B10">
    <cfRule type="cellIs" dxfId="223" priority="90" operator="greaterThan">
      <formula>0</formula>
    </cfRule>
  </conditionalFormatting>
  <conditionalFormatting sqref="D10">
    <cfRule type="cellIs" dxfId="222" priority="89" operator="lessThan">
      <formula>0</formula>
    </cfRule>
  </conditionalFormatting>
  <conditionalFormatting sqref="B16">
    <cfRule type="cellIs" dxfId="221" priority="88" operator="greaterThan">
      <formula>0</formula>
    </cfRule>
  </conditionalFormatting>
  <conditionalFormatting sqref="D16">
    <cfRule type="cellIs" dxfId="220" priority="87" operator="lessThan">
      <formula>0</formula>
    </cfRule>
  </conditionalFormatting>
  <conditionalFormatting sqref="H54">
    <cfRule type="cellIs" dxfId="219" priority="84" operator="lessThan">
      <formula>0.2</formula>
    </cfRule>
    <cfRule type="cellIs" dxfId="218" priority="85" operator="greaterThan">
      <formula>$B$35/2</formula>
    </cfRule>
  </conditionalFormatting>
  <conditionalFormatting sqref="E187">
    <cfRule type="cellIs" dxfId="217" priority="83" operator="equal">
      <formula>FALSE</formula>
    </cfRule>
  </conditionalFormatting>
  <conditionalFormatting sqref="A171:F177">
    <cfRule type="expression" dxfId="216" priority="79">
      <formula>$G$170</formula>
    </cfRule>
  </conditionalFormatting>
  <conditionalFormatting sqref="J29">
    <cfRule type="cellIs" dxfId="215" priority="76" operator="equal">
      <formula>"No requiere acero"</formula>
    </cfRule>
    <cfRule type="cellIs" dxfId="214" priority="77" operator="equal">
      <formula>"Colocar acero mínimo"</formula>
    </cfRule>
    <cfRule type="cellIs" dxfId="213" priority="78" operator="notEqual">
      <formula>"No requiere acero"</formula>
    </cfRule>
  </conditionalFormatting>
  <conditionalFormatting sqref="J35">
    <cfRule type="expression" dxfId="212" priority="73">
      <formula>$B$204</formula>
    </cfRule>
  </conditionalFormatting>
  <conditionalFormatting sqref="F177 B177">
    <cfRule type="cellIs" dxfId="211" priority="71" operator="greaterThan">
      <formula>25</formula>
    </cfRule>
    <cfRule type="cellIs" dxfId="210" priority="72" operator="lessThan">
      <formula>0</formula>
    </cfRule>
  </conditionalFormatting>
  <conditionalFormatting sqref="B216 F216">
    <cfRule type="cellIs" dxfId="209" priority="70" operator="lessThan">
      <formula>10</formula>
    </cfRule>
  </conditionalFormatting>
  <conditionalFormatting sqref="F187">
    <cfRule type="cellIs" dxfId="208" priority="69" operator="notEqual">
      <formula>$F$197</formula>
    </cfRule>
  </conditionalFormatting>
  <conditionalFormatting sqref="B36">
    <cfRule type="cellIs" dxfId="207" priority="65" operator="lessThan">
      <formula>$J$11</formula>
    </cfRule>
  </conditionalFormatting>
  <conditionalFormatting sqref="B120">
    <cfRule type="cellIs" dxfId="206" priority="63" operator="equal">
      <formula>"Cumple"</formula>
    </cfRule>
    <cfRule type="cellIs" dxfId="205" priority="64" operator="notEqual">
      <formula>"Cumple"</formula>
    </cfRule>
  </conditionalFormatting>
  <conditionalFormatting sqref="D121">
    <cfRule type="cellIs" dxfId="204" priority="61" operator="equal">
      <formula>"Cumple"</formula>
    </cfRule>
    <cfRule type="cellIs" dxfId="203" priority="62" operator="notEqual">
      <formula>"Cumple"</formula>
    </cfRule>
  </conditionalFormatting>
  <conditionalFormatting sqref="F123">
    <cfRule type="cellIs" dxfId="202" priority="59" operator="equal">
      <formula>"Cumple"</formula>
    </cfRule>
    <cfRule type="cellIs" dxfId="201" priority="60" operator="notEqual">
      <formula>"Cumple"</formula>
    </cfRule>
  </conditionalFormatting>
  <conditionalFormatting sqref="F132">
    <cfRule type="cellIs" dxfId="200" priority="47" operator="equal">
      <formula>"Cumple"</formula>
    </cfRule>
    <cfRule type="cellIs" dxfId="199" priority="48" operator="notEqual">
      <formula>"Cumple"</formula>
    </cfRule>
  </conditionalFormatting>
  <conditionalFormatting sqref="B127">
    <cfRule type="cellIs" dxfId="198" priority="51" operator="equal">
      <formula>"Cumple"</formula>
    </cfRule>
    <cfRule type="cellIs" dxfId="197" priority="52" operator="notEqual">
      <formula>"Cumple"</formula>
    </cfRule>
  </conditionalFormatting>
  <conditionalFormatting sqref="D128">
    <cfRule type="cellIs" dxfId="196" priority="49" operator="equal">
      <formula>"Cumple"</formula>
    </cfRule>
    <cfRule type="cellIs" dxfId="195" priority="50" operator="notEqual">
      <formula>"Cumple"</formula>
    </cfRule>
  </conditionalFormatting>
  <conditionalFormatting sqref="D133:D134">
    <cfRule type="cellIs" dxfId="194" priority="45" operator="equal">
      <formula>"Cumple"</formula>
    </cfRule>
    <cfRule type="cellIs" dxfId="193" priority="46" operator="notEqual">
      <formula>"Cumple"</formula>
    </cfRule>
  </conditionalFormatting>
  <conditionalFormatting sqref="B138">
    <cfRule type="cellIs" dxfId="192" priority="43" operator="equal">
      <formula>"Cumple"</formula>
    </cfRule>
    <cfRule type="cellIs" dxfId="191" priority="44" operator="notEqual">
      <formula>"Cumple"</formula>
    </cfRule>
  </conditionalFormatting>
  <conditionalFormatting sqref="M22">
    <cfRule type="cellIs" dxfId="190" priority="27" operator="lessThanOrEqual">
      <formula>0.8</formula>
    </cfRule>
    <cfRule type="cellIs" dxfId="189" priority="42" operator="greaterThan">
      <formula>0.8</formula>
    </cfRule>
  </conditionalFormatting>
  <conditionalFormatting sqref="M23">
    <cfRule type="cellIs" dxfId="188" priority="41" operator="notEqual">
      <formula>"100% del área bajo zapata a compresión"</formula>
    </cfRule>
  </conditionalFormatting>
  <conditionalFormatting sqref="M23">
    <cfRule type="cellIs" dxfId="187" priority="40" operator="equal">
      <formula>"100% del área bajo zapata a compresión"</formula>
    </cfRule>
  </conditionalFormatting>
  <conditionalFormatting sqref="N23">
    <cfRule type="cellIs" dxfId="186" priority="39" operator="notEqual">
      <formula>"100% del área bajo zapata a compresión"</formula>
    </cfRule>
  </conditionalFormatting>
  <conditionalFormatting sqref="N23">
    <cfRule type="cellIs" dxfId="185" priority="38" operator="equal">
      <formula>"100% del área bajo zapata a compresión"</formula>
    </cfRule>
  </conditionalFormatting>
  <conditionalFormatting sqref="M24">
    <cfRule type="cellIs" dxfId="184" priority="37" operator="notEqual">
      <formula>"Más del 80% del área bajo zapata a compresión"</formula>
    </cfRule>
  </conditionalFormatting>
  <conditionalFormatting sqref="M24">
    <cfRule type="cellIs" dxfId="183" priority="36" operator="equal">
      <formula>"Más del 80% del área bajo zapata a compresión"</formula>
    </cfRule>
  </conditionalFormatting>
  <conditionalFormatting sqref="M25">
    <cfRule type="cellIs" dxfId="182" priority="35" operator="notEqual">
      <formula>"Más del 80% del área bajo zapata a compresión"</formula>
    </cfRule>
  </conditionalFormatting>
  <conditionalFormatting sqref="M25">
    <cfRule type="cellIs" dxfId="181" priority="34" operator="equal">
      <formula>"Más del 80% del área bajo zapata a compresión"</formula>
    </cfRule>
  </conditionalFormatting>
  <conditionalFormatting sqref="N24">
    <cfRule type="cellIs" dxfId="180" priority="33" operator="notEqual">
      <formula>"Más del 80% del área bajo zapata a compresión"</formula>
    </cfRule>
  </conditionalFormatting>
  <conditionalFormatting sqref="N24">
    <cfRule type="cellIs" dxfId="179" priority="32" operator="equal">
      <formula>"Más del 80% del área bajo zapata a compresión"</formula>
    </cfRule>
  </conditionalFormatting>
  <conditionalFormatting sqref="M26:M28">
    <cfRule type="cellIs" dxfId="178" priority="30" operator="greaterThan">
      <formula>1</formula>
    </cfRule>
    <cfRule type="cellIs" dxfId="177" priority="31" operator="lessThan">
      <formula>1</formula>
    </cfRule>
  </conditionalFormatting>
  <conditionalFormatting sqref="N26:N28">
    <cfRule type="cellIs" dxfId="176" priority="28" operator="greaterThan">
      <formula>1</formula>
    </cfRule>
    <cfRule type="cellIs" dxfId="175" priority="29" operator="lessThan">
      <formula>1</formula>
    </cfRule>
  </conditionalFormatting>
  <conditionalFormatting sqref="O28">
    <cfRule type="cellIs" dxfId="174" priority="23" operator="greaterThan">
      <formula>1</formula>
    </cfRule>
    <cfRule type="cellIs" dxfId="173" priority="24" operator="lessThan">
      <formula>1</formula>
    </cfRule>
  </conditionalFormatting>
  <conditionalFormatting sqref="I23">
    <cfRule type="cellIs" dxfId="172" priority="14" operator="notEqual">
      <formula>1</formula>
    </cfRule>
  </conditionalFormatting>
  <conditionalFormatting sqref="I23">
    <cfRule type="cellIs" dxfId="171" priority="13" operator="equal">
      <formula>1</formula>
    </cfRule>
  </conditionalFormatting>
  <conditionalFormatting sqref="I24">
    <cfRule type="cellIs" dxfId="170" priority="12" operator="lessThanOrEqual">
      <formula>0.8</formula>
    </cfRule>
  </conditionalFormatting>
  <conditionalFormatting sqref="I24">
    <cfRule type="cellIs" dxfId="169" priority="11" operator="greaterThan">
      <formula>0.8</formula>
    </cfRule>
  </conditionalFormatting>
  <conditionalFormatting sqref="H20:H28">
    <cfRule type="cellIs" dxfId="168" priority="115" operator="greaterThanOrEqual">
      <formula>1</formula>
    </cfRule>
    <cfRule type="cellIs" dxfId="167" priority="116" operator="lessThan">
      <formula>1</formula>
    </cfRule>
  </conditionalFormatting>
  <conditionalFormatting sqref="I22">
    <cfRule type="cellIs" dxfId="166" priority="9" operator="equal">
      <formula>TRUE</formula>
    </cfRule>
    <cfRule type="cellIs" dxfId="165" priority="10" operator="equal">
      <formula>FALSE</formula>
    </cfRule>
  </conditionalFormatting>
  <conditionalFormatting sqref="Q38">
    <cfRule type="cellIs" dxfId="164" priority="7" operator="greaterThan">
      <formula>$P$37</formula>
    </cfRule>
  </conditionalFormatting>
  <conditionalFormatting sqref="A60:F113">
    <cfRule type="expression" dxfId="163" priority="5">
      <formula>$M$19=1</formula>
    </cfRule>
  </conditionalFormatting>
  <conditionalFormatting sqref="A115:F115 A117:F138">
    <cfRule type="expression" dxfId="162" priority="4">
      <formula>$M$19=2</formula>
    </cfRule>
  </conditionalFormatting>
  <conditionalFormatting sqref="A116:F116">
    <cfRule type="expression" dxfId="161" priority="3">
      <formula>$M$19=2</formula>
    </cfRule>
  </conditionalFormatting>
  <conditionalFormatting sqref="B196">
    <cfRule type="cellIs" dxfId="160" priority="1" operator="equal">
      <formula>"Cumple"</formula>
    </cfRule>
    <cfRule type="cellIs" dxfId="159" priority="2" operator="notEqual">
      <formula>"Cumple"</formula>
    </cfRule>
  </conditionalFormatting>
  <dataValidations disablePrompts="1" count="5">
    <dataValidation type="list" allowBlank="1" showInputMessage="1" showErrorMessage="1" sqref="B214">
      <formula1>$AA$21:$AA$27</formula1>
    </dataValidation>
    <dataValidation type="list" allowBlank="1" showInputMessage="1" showErrorMessage="1" sqref="B173 G175:I175 F173 B195">
      <formula1>$AA$23:$AA$27</formula1>
    </dataValidation>
    <dataValidation type="list" allowBlank="1" showInputMessage="1" showErrorMessage="1" sqref="I17:I18 G17:G18">
      <formula1>$Q$4:$Q$8</formula1>
    </dataValidation>
    <dataValidation type="list" allowBlank="1" showInputMessage="1" showErrorMessage="1" sqref="B206">
      <formula1>$X$21:$X$27</formula1>
    </dataValidation>
    <dataValidation type="list" allowBlank="1" showInputMessage="1" showErrorMessage="1" sqref="F11:F12 F17:F18">
      <formula1>$P$10:$P$14</formula1>
    </dataValidation>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71" r:id="rId4" name="Spinner 247">
              <controlPr defaultSize="0" autoPict="0">
                <anchor moveWithCells="1" sizeWithCells="1">
                  <from>
                    <xdr:col>3</xdr:col>
                    <xdr:colOff>371475</xdr:colOff>
                    <xdr:row>170</xdr:row>
                    <xdr:rowOff>0</xdr:rowOff>
                  </from>
                  <to>
                    <xdr:col>3</xdr:col>
                    <xdr:colOff>523875</xdr:colOff>
                    <xdr:row>171</xdr:row>
                    <xdr:rowOff>28575</xdr:rowOff>
                  </to>
                </anchor>
              </controlPr>
            </control>
          </mc:Choice>
        </mc:AlternateContent>
        <mc:AlternateContent xmlns:mc="http://schemas.openxmlformats.org/markup-compatibility/2006">
          <mc:Choice Requires="x14">
            <control shapeId="1351" r:id="rId5" name="Option Button 327">
              <controlPr defaultSize="0" autoFill="0" autoLine="0" autoPict="0">
                <anchor moveWithCells="1">
                  <from>
                    <xdr:col>8</xdr:col>
                    <xdr:colOff>447675</xdr:colOff>
                    <xdr:row>17</xdr:row>
                    <xdr:rowOff>19050</xdr:rowOff>
                  </from>
                  <to>
                    <xdr:col>10</xdr:col>
                    <xdr:colOff>142875</xdr:colOff>
                    <xdr:row>18</xdr:row>
                    <xdr:rowOff>104775</xdr:rowOff>
                  </to>
                </anchor>
              </controlPr>
            </control>
          </mc:Choice>
        </mc:AlternateContent>
        <mc:AlternateContent xmlns:mc="http://schemas.openxmlformats.org/markup-compatibility/2006">
          <mc:Choice Requires="x14">
            <control shapeId="1352" r:id="rId6" name="Option Button 328">
              <controlPr defaultSize="0" autoFill="0" autoLine="0" autoPict="0">
                <anchor moveWithCells="1">
                  <from>
                    <xdr:col>10</xdr:col>
                    <xdr:colOff>114300</xdr:colOff>
                    <xdr:row>17</xdr:row>
                    <xdr:rowOff>9525</xdr:rowOff>
                  </from>
                  <to>
                    <xdr:col>12</xdr:col>
                    <xdr:colOff>28575</xdr:colOff>
                    <xdr:row>18</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03" operator="containsText" id="{D250D2E8-3F45-41E4-B284-819DB7CE6040}">
            <xm:f>NOT(ISERROR(SEARCH($R$208,G211)))</xm:f>
            <xm:f>$R$208</xm:f>
            <x14:dxf>
              <font>
                <color rgb="FF9C0006"/>
              </font>
              <fill>
                <patternFill>
                  <bgColor rgb="FFFFC7CE"/>
                </patternFill>
              </fill>
            </x14:dxf>
          </x14:cfRule>
          <xm:sqref>G211:I211</xm:sqref>
        </x14:conditionalFormatting>
        <x14:conditionalFormatting xmlns:xm="http://schemas.microsoft.com/office/excel/2006/main">
          <x14:cfRule type="containsText" priority="154" operator="containsText" id="{E308D4F9-9C02-4AE4-9799-532ECEEEC0E0}">
            <xm:f>NOT(ISERROR(SEARCH($R$22,D108)))</xm:f>
            <xm:f>$R$22</xm:f>
            <x14:dxf>
              <font>
                <color rgb="FF9C0006"/>
              </font>
              <fill>
                <patternFill>
                  <bgColor rgb="FFFFC7CE"/>
                </patternFill>
              </fill>
            </x14:dxf>
          </x14:cfRule>
          <xm:sqref>D108</xm:sqref>
        </x14:conditionalFormatting>
        <x14:conditionalFormatting xmlns:xm="http://schemas.microsoft.com/office/excel/2006/main">
          <x14:cfRule type="containsText" priority="152" operator="containsText" id="{32D6AA6C-A69B-4E7A-AEEF-0226AF283091}">
            <xm:f>NOT(ISERROR(SEARCH($R$22,D112)))</xm:f>
            <xm:f>$R$22</xm:f>
            <x14:dxf>
              <font>
                <color rgb="FF9C0006"/>
              </font>
              <fill>
                <patternFill>
                  <bgColor rgb="FFFFC7CE"/>
                </patternFill>
              </fill>
            </x14:dxf>
          </x14:cfRule>
          <xm:sqref>D112</xm:sqref>
        </x14:conditionalFormatting>
        <x14:conditionalFormatting xmlns:xm="http://schemas.microsoft.com/office/excel/2006/main">
          <x14:cfRule type="containsText" priority="150" operator="containsText" id="{28A09B4F-D8A4-43E7-8DDB-CF1A9CF4C37A}">
            <xm:f>NOT(ISERROR(SEARCH($R$22,D150)))</xm:f>
            <xm:f>$R$22</xm:f>
            <x14:dxf>
              <font>
                <color rgb="FF9C0006"/>
              </font>
              <fill>
                <patternFill>
                  <bgColor rgb="FFFFC7CE"/>
                </patternFill>
              </fill>
            </x14:dxf>
          </x14:cfRule>
          <xm:sqref>D150</xm:sqref>
        </x14:conditionalFormatting>
        <x14:conditionalFormatting xmlns:xm="http://schemas.microsoft.com/office/excel/2006/main">
          <x14:cfRule type="containsText" priority="140" operator="containsText" id="{25B4B881-BA9F-4E77-BFA4-E44C8508A645}">
            <xm:f>NOT(ISERROR(SEARCH($N$211,D202)))</xm:f>
            <xm:f>$N$211</xm:f>
            <x14:dxf>
              <font>
                <color rgb="FF9C0006"/>
              </font>
              <fill>
                <patternFill>
                  <bgColor rgb="FFFFC7CE"/>
                </patternFill>
              </fill>
            </x14:dxf>
          </x14:cfRule>
          <xm:sqref>D202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Q102"/>
  <sheetViews>
    <sheetView showGridLines="0" zoomScale="115" zoomScaleNormal="115" workbookViewId="0">
      <selection activeCell="B3" sqref="B3"/>
    </sheetView>
  </sheetViews>
  <sheetFormatPr baseColWidth="10" defaultColWidth="11.42578125" defaultRowHeight="15" customHeight="1" x14ac:dyDescent="0.25"/>
  <cols>
    <col min="1" max="1" width="9" style="237" customWidth="1"/>
    <col min="2" max="3" width="8.28515625" style="237" customWidth="1"/>
    <col min="4" max="4" width="9.140625" style="237" customWidth="1"/>
    <col min="5" max="10" width="5.7109375" style="237" customWidth="1"/>
    <col min="11" max="13" width="11.42578125" style="237"/>
    <col min="14" max="14" width="0" style="237" hidden="1" customWidth="1"/>
    <col min="15" max="15" width="40.7109375" style="237" hidden="1" customWidth="1"/>
    <col min="16" max="20" width="17.7109375" style="237" hidden="1" customWidth="1"/>
    <col min="21" max="21" width="16.7109375" style="237" customWidth="1"/>
    <col min="22" max="22" width="19.85546875" style="237" customWidth="1"/>
    <col min="23" max="23" width="16.7109375" style="237" customWidth="1"/>
    <col min="24" max="24" width="11.42578125" style="237"/>
    <col min="25" max="26" width="25.7109375" style="237" customWidth="1"/>
    <col min="28" max="29" width="6.85546875" customWidth="1"/>
    <col min="30" max="32" width="6.85546875" style="237" customWidth="1"/>
    <col min="33" max="33" width="8.28515625" style="237" customWidth="1"/>
    <col min="34" max="36" width="6.85546875" style="237" customWidth="1"/>
    <col min="37" max="16384" width="11.42578125" style="237"/>
  </cols>
  <sheetData>
    <row r="1" spans="1:43" ht="15" customHeight="1" x14ac:dyDescent="0.25">
      <c r="A1" s="673" t="str">
        <f>+CONCATENATE("LISTADO DE ARMADURA POR FUNDACIÓN, ",U14)</f>
        <v>LISTADO DE ARMADURA POR FUNDACIÓN, TORRE TIPO 22FD.N</v>
      </c>
      <c r="B1" s="674"/>
      <c r="C1" s="674"/>
      <c r="D1" s="674"/>
      <c r="E1" s="674"/>
      <c r="F1" s="674"/>
      <c r="G1" s="674"/>
      <c r="H1" s="674"/>
      <c r="I1" s="674"/>
      <c r="J1" s="674"/>
      <c r="K1" s="674"/>
      <c r="L1" s="675"/>
      <c r="M1" s="236">
        <f>DEGREES(ATAN(2*Calculo!B38/(Calculo!B35-Calculo!B39)))</f>
        <v>63.43494882292201</v>
      </c>
      <c r="O1" s="238" t="s">
        <v>204</v>
      </c>
      <c r="P1" s="239"/>
      <c r="U1" s="240" t="s">
        <v>363</v>
      </c>
      <c r="V1" s="241"/>
      <c r="W1" s="242"/>
      <c r="Y1" s="240" t="s">
        <v>200</v>
      </c>
      <c r="Z1" s="243"/>
      <c r="AF1" s="646" t="s">
        <v>22</v>
      </c>
      <c r="AG1" s="646" t="s">
        <v>23</v>
      </c>
      <c r="AH1" s="646" t="s">
        <v>24</v>
      </c>
      <c r="AI1" s="646" t="s">
        <v>560</v>
      </c>
      <c r="AJ1" s="647" t="s">
        <v>562</v>
      </c>
      <c r="AK1" s="647" t="s">
        <v>564</v>
      </c>
      <c r="AL1" s="647" t="s">
        <v>565</v>
      </c>
      <c r="AP1" s="237" t="s">
        <v>156</v>
      </c>
      <c r="AQ1" s="237" t="s">
        <v>540</v>
      </c>
    </row>
    <row r="2" spans="1:43" ht="15" customHeight="1" x14ac:dyDescent="0.3">
      <c r="A2" s="244"/>
      <c r="B2" s="245"/>
      <c r="C2" s="245"/>
      <c r="D2" s="245"/>
      <c r="E2" s="245"/>
      <c r="F2" s="245"/>
      <c r="G2" s="245"/>
      <c r="H2" s="245"/>
      <c r="I2" s="245"/>
      <c r="J2" s="245"/>
      <c r="K2" s="245"/>
      <c r="L2" s="246"/>
      <c r="M2" s="236">
        <f>ATAN(2*Calculo!B38/(Calculo!B35-Calculo!B39))</f>
        <v>1.1071487177940904</v>
      </c>
      <c r="O2" s="247" t="s">
        <v>196</v>
      </c>
      <c r="P2" s="248" t="s">
        <v>197</v>
      </c>
      <c r="U2" s="249" t="str">
        <f>+$U$14</f>
        <v>TORRE TIPO 22FD.N</v>
      </c>
      <c r="V2" s="250"/>
      <c r="W2" s="251"/>
      <c r="Y2" s="252" t="str">
        <f>+U14</f>
        <v>TORRE TIPO 22FD.N</v>
      </c>
      <c r="Z2" s="253"/>
      <c r="AF2" s="647">
        <v>6</v>
      </c>
      <c r="AG2" s="647">
        <v>28.3</v>
      </c>
      <c r="AH2" s="648">
        <v>0.222</v>
      </c>
      <c r="AI2" s="647"/>
      <c r="AJ2" s="647"/>
      <c r="AK2" s="647"/>
      <c r="AP2" s="237">
        <f>+Calculo!H20</f>
        <v>1.4303219147350412</v>
      </c>
      <c r="AQ2" s="237" t="str">
        <f>+Calculo!G20</f>
        <v>A - Arranc cono</v>
      </c>
    </row>
    <row r="3" spans="1:43" ht="15" customHeight="1" x14ac:dyDescent="0.25">
      <c r="A3" s="254"/>
      <c r="L3" s="255"/>
      <c r="M3" s="256" t="s">
        <v>404</v>
      </c>
      <c r="O3" s="257" t="s">
        <v>166</v>
      </c>
      <c r="P3" s="258">
        <f>Calculo!B35*100</f>
        <v>240</v>
      </c>
      <c r="U3" s="673" t="s">
        <v>198</v>
      </c>
      <c r="V3" s="674"/>
      <c r="W3" s="675"/>
      <c r="Y3" s="680" t="s">
        <v>198</v>
      </c>
      <c r="Z3" s="681"/>
      <c r="AF3" s="647">
        <v>8</v>
      </c>
      <c r="AG3" s="647">
        <v>50.3</v>
      </c>
      <c r="AH3" s="648">
        <v>0.39500000000000002</v>
      </c>
      <c r="AI3" s="647"/>
      <c r="AJ3" s="647"/>
      <c r="AK3" s="647"/>
      <c r="AP3" s="237">
        <f>+Calculo!H21</f>
        <v>2.9007164693684722</v>
      </c>
      <c r="AQ3" s="237" t="str">
        <f>+Calculo!G21</f>
        <v>B - Arranc M&amp;A</v>
      </c>
    </row>
    <row r="4" spans="1:43" ht="15" customHeight="1" x14ac:dyDescent="0.25">
      <c r="A4" s="254"/>
      <c r="L4" s="255"/>
      <c r="M4" s="237">
        <f>+TAN(3.1416/2-M2)*Calculo!B155</f>
        <v>3.750034436361091E-2</v>
      </c>
      <c r="O4" s="257" t="s">
        <v>167</v>
      </c>
      <c r="P4" s="258">
        <f>Calculo!B34*100</f>
        <v>300</v>
      </c>
      <c r="U4" s="248" t="s">
        <v>168</v>
      </c>
      <c r="V4" s="248" t="s">
        <v>169</v>
      </c>
      <c r="W4" s="248" t="s">
        <v>170</v>
      </c>
      <c r="Y4" s="321" t="s">
        <v>435</v>
      </c>
      <c r="Z4" s="323">
        <f>Calculo!B50</f>
        <v>12.314250000000001</v>
      </c>
      <c r="AF4" s="647">
        <v>10</v>
      </c>
      <c r="AG4" s="647">
        <v>78.5</v>
      </c>
      <c r="AH4" s="648">
        <v>0.61699999999999999</v>
      </c>
      <c r="AI4" s="647"/>
      <c r="AJ4" s="647"/>
      <c r="AK4" s="647"/>
      <c r="AP4" s="237">
        <f>+Calculo!H22</f>
        <v>0.34762022485636374</v>
      </c>
      <c r="AQ4" s="237" t="str">
        <f>+Calculo!G22</f>
        <v>C - s adm</v>
      </c>
    </row>
    <row r="5" spans="1:43" ht="15" customHeight="1" x14ac:dyDescent="0.25">
      <c r="A5" s="254"/>
      <c r="L5" s="255"/>
      <c r="O5" s="257" t="s">
        <v>171</v>
      </c>
      <c r="P5" s="260">
        <f>Calculo!B37*100</f>
        <v>40</v>
      </c>
      <c r="U5" s="248">
        <v>8</v>
      </c>
      <c r="V5" s="259">
        <f t="shared" ref="V5:V11" si="0">SUMIFS($L$16:$L$23,$D$16:$D$23,U5)*1</f>
        <v>96</v>
      </c>
      <c r="W5" s="259">
        <f t="shared" ref="W5:W11" si="1">V5*VLOOKUP(U5,$AF$2:$AH$9,3,FALSE)</f>
        <v>37.92</v>
      </c>
      <c r="Y5" s="321" t="s">
        <v>426</v>
      </c>
      <c r="Z5" s="323">
        <f>Calculo!B35^2*0.05*1</f>
        <v>0.28799999999999998</v>
      </c>
      <c r="AF5" s="647">
        <v>12</v>
      </c>
      <c r="AG5" s="647">
        <v>113</v>
      </c>
      <c r="AH5" s="648">
        <v>0.88800000000000001</v>
      </c>
      <c r="AI5" s="648">
        <v>0.2</v>
      </c>
      <c r="AJ5" s="648">
        <v>0.5</v>
      </c>
      <c r="AK5" s="648">
        <v>0.3</v>
      </c>
      <c r="AL5" s="237">
        <v>0.25</v>
      </c>
      <c r="AP5" s="237">
        <f>+Calculo!H25</f>
        <v>1.4054885149094478</v>
      </c>
      <c r="AQ5" s="237" t="str">
        <f>+Calculo!G25</f>
        <v>E) volc</v>
      </c>
    </row>
    <row r="6" spans="1:43" ht="15" customHeight="1" x14ac:dyDescent="0.25">
      <c r="A6" s="254"/>
      <c r="L6" s="255"/>
      <c r="O6" s="257" t="s">
        <v>172</v>
      </c>
      <c r="P6" s="258">
        <f>Calculo!B39*100</f>
        <v>190</v>
      </c>
      <c r="U6" s="248">
        <v>10</v>
      </c>
      <c r="V6" s="259">
        <f t="shared" si="0"/>
        <v>0</v>
      </c>
      <c r="W6" s="259">
        <f t="shared" si="1"/>
        <v>0</v>
      </c>
      <c r="Y6" s="321" t="s">
        <v>427</v>
      </c>
      <c r="Z6" s="323">
        <f>+Calculo!O4</f>
        <v>12.206666666666667</v>
      </c>
      <c r="AF6" s="647">
        <v>16</v>
      </c>
      <c r="AG6" s="647">
        <v>201</v>
      </c>
      <c r="AH6" s="648">
        <v>1.58</v>
      </c>
      <c r="AI6" s="648">
        <v>0.25</v>
      </c>
      <c r="AJ6" s="648">
        <v>0.6</v>
      </c>
      <c r="AK6" s="648">
        <v>0.4</v>
      </c>
      <c r="AL6" s="237">
        <v>0.35</v>
      </c>
      <c r="AP6" s="237">
        <f>+Calculo!H26</f>
        <v>2.1147769281850946</v>
      </c>
      <c r="AQ6" s="237" t="str">
        <f>+Calculo!G26</f>
        <v>F - desliz</v>
      </c>
    </row>
    <row r="7" spans="1:43" ht="15" customHeight="1" x14ac:dyDescent="0.3">
      <c r="A7" s="254"/>
      <c r="L7" s="255"/>
      <c r="O7" s="257" t="s">
        <v>174</v>
      </c>
      <c r="P7" s="258">
        <f>Calculo!B42*100</f>
        <v>100</v>
      </c>
      <c r="U7" s="248">
        <v>12</v>
      </c>
      <c r="V7" s="259">
        <f t="shared" si="0"/>
        <v>221.16740938000885</v>
      </c>
      <c r="W7" s="259">
        <f t="shared" si="1"/>
        <v>196.39665952944787</v>
      </c>
      <c r="Y7" s="321" t="s">
        <v>428</v>
      </c>
      <c r="Z7" s="323">
        <f>+Calculo!O3</f>
        <v>0.61184467455621272</v>
      </c>
      <c r="AF7" s="647">
        <v>18</v>
      </c>
      <c r="AG7" s="647">
        <v>254</v>
      </c>
      <c r="AH7" s="648">
        <v>2</v>
      </c>
      <c r="AI7" s="648">
        <v>0.3</v>
      </c>
      <c r="AJ7" s="648">
        <v>0.75</v>
      </c>
      <c r="AK7" s="648">
        <v>0.5</v>
      </c>
      <c r="AL7" s="237">
        <v>0.4</v>
      </c>
      <c r="AP7" s="237">
        <f>+Calculo!H27</f>
        <v>2.8054885908101554</v>
      </c>
      <c r="AQ7" s="237" t="str">
        <f>+Calculo!G27</f>
        <v>Cortante</v>
      </c>
    </row>
    <row r="8" spans="1:43" ht="15" customHeight="1" x14ac:dyDescent="0.3">
      <c r="A8" s="254"/>
      <c r="L8" s="255"/>
      <c r="O8" s="257" t="s">
        <v>179</v>
      </c>
      <c r="P8" s="258">
        <f>P4-P5</f>
        <v>260</v>
      </c>
      <c r="U8" s="248">
        <v>16</v>
      </c>
      <c r="V8" s="259">
        <f t="shared" si="0"/>
        <v>0</v>
      </c>
      <c r="W8" s="259">
        <f t="shared" si="1"/>
        <v>0</v>
      </c>
      <c r="Z8" s="261"/>
      <c r="AF8" s="647">
        <v>22</v>
      </c>
      <c r="AG8" s="647">
        <v>380</v>
      </c>
      <c r="AH8" s="648">
        <v>2.98</v>
      </c>
      <c r="AI8" s="648">
        <v>0.35</v>
      </c>
      <c r="AJ8" s="648">
        <v>1.05</v>
      </c>
      <c r="AK8" s="648">
        <v>0.65</v>
      </c>
      <c r="AL8" s="237">
        <v>0.55000000000000004</v>
      </c>
      <c r="AP8" s="237">
        <f>+Calculo!H28</f>
        <v>11.614128843476035</v>
      </c>
      <c r="AQ8" s="237" t="str">
        <f>+Calculo!G28</f>
        <v>Punz</v>
      </c>
    </row>
    <row r="9" spans="1:43" ht="15" customHeight="1" x14ac:dyDescent="0.3">
      <c r="A9" s="679"/>
      <c r="B9" s="679"/>
      <c r="C9" s="679"/>
      <c r="D9" s="679"/>
      <c r="L9" s="255"/>
      <c r="O9" s="257" t="s">
        <v>187</v>
      </c>
      <c r="P9" s="258">
        <f>((P4+P7-P5+Calculo!B41*100)*TAN(Calculo!C21*PI()/180))/(2^0.5)</f>
        <v>42.156175060487271</v>
      </c>
      <c r="U9" s="248">
        <v>18</v>
      </c>
      <c r="V9" s="259">
        <f t="shared" si="0"/>
        <v>0</v>
      </c>
      <c r="W9" s="259">
        <f t="shared" si="1"/>
        <v>0</v>
      </c>
      <c r="AF9" s="647">
        <v>25</v>
      </c>
      <c r="AG9" s="647">
        <v>491</v>
      </c>
      <c r="AH9" s="648">
        <v>3.85</v>
      </c>
      <c r="AI9" s="648">
        <v>0.4</v>
      </c>
      <c r="AJ9" s="648">
        <v>1.2</v>
      </c>
      <c r="AK9" s="648">
        <v>0.8</v>
      </c>
      <c r="AL9" s="237">
        <v>0.65</v>
      </c>
    </row>
    <row r="10" spans="1:43" ht="15" customHeight="1" x14ac:dyDescent="0.3">
      <c r="A10" s="254"/>
      <c r="L10" s="255"/>
      <c r="O10" s="257" t="s">
        <v>188</v>
      </c>
      <c r="P10" s="262">
        <f>(P4+P7+10-P5)/P9</f>
        <v>8.7768873591854586</v>
      </c>
      <c r="U10" s="248">
        <v>22</v>
      </c>
      <c r="V10" s="259">
        <f t="shared" si="0"/>
        <v>0</v>
      </c>
      <c r="W10" s="259">
        <f t="shared" si="1"/>
        <v>0</v>
      </c>
    </row>
    <row r="11" spans="1:43" ht="15" customHeight="1" x14ac:dyDescent="0.3">
      <c r="A11" s="254"/>
      <c r="L11" s="255"/>
      <c r="M11" s="248" t="s">
        <v>183</v>
      </c>
      <c r="N11" s="248"/>
      <c r="O11" s="257" t="s">
        <v>189</v>
      </c>
      <c r="P11" s="258">
        <f>P6/2</f>
        <v>95</v>
      </c>
      <c r="U11" s="248">
        <v>25</v>
      </c>
      <c r="V11" s="259">
        <f t="shared" si="0"/>
        <v>0</v>
      </c>
      <c r="W11" s="259">
        <f t="shared" si="1"/>
        <v>0</v>
      </c>
    </row>
    <row r="12" spans="1:43" ht="15" customHeight="1" thickBot="1" x14ac:dyDescent="0.3">
      <c r="A12" s="254"/>
      <c r="L12" s="255"/>
      <c r="M12" s="166">
        <v>1</v>
      </c>
      <c r="N12" s="263"/>
      <c r="O12" s="257" t="s">
        <v>190</v>
      </c>
      <c r="P12" s="258">
        <f>(P3-P6)/2</f>
        <v>25</v>
      </c>
      <c r="U12" s="264" t="s">
        <v>244</v>
      </c>
      <c r="V12" s="265"/>
      <c r="W12" s="259">
        <f>SUM(W4:W11)*1.05</f>
        <v>246.03249250592026</v>
      </c>
    </row>
    <row r="13" spans="1:43" ht="15" customHeight="1" x14ac:dyDescent="0.3">
      <c r="A13" s="266" t="s">
        <v>173</v>
      </c>
      <c r="B13" s="267"/>
      <c r="C13" s="267"/>
      <c r="D13" s="267"/>
      <c r="E13" s="267"/>
      <c r="F13" s="267"/>
      <c r="G13" s="267"/>
      <c r="H13" s="267"/>
      <c r="I13" s="267"/>
      <c r="J13" s="267"/>
      <c r="K13" s="267"/>
      <c r="L13" s="268"/>
      <c r="O13" s="257" t="s">
        <v>191</v>
      </c>
      <c r="P13" s="258">
        <f>P12-P9</f>
        <v>-17.156175060487271</v>
      </c>
      <c r="AA13" s="237"/>
      <c r="AB13" s="613"/>
      <c r="AD13" s="237">
        <v>10</v>
      </c>
    </row>
    <row r="14" spans="1:43" ht="15" customHeight="1" x14ac:dyDescent="0.3">
      <c r="A14" s="269" t="s">
        <v>175</v>
      </c>
      <c r="B14" s="270" t="s">
        <v>193</v>
      </c>
      <c r="C14" s="271" t="s">
        <v>176</v>
      </c>
      <c r="D14" s="270" t="s">
        <v>194</v>
      </c>
      <c r="E14" s="238" t="s">
        <v>177</v>
      </c>
      <c r="F14" s="272"/>
      <c r="G14" s="272"/>
      <c r="H14" s="272"/>
      <c r="I14" s="272"/>
      <c r="J14" s="239"/>
      <c r="K14" s="238" t="s">
        <v>178</v>
      </c>
      <c r="L14" s="273"/>
      <c r="O14" s="274"/>
      <c r="P14" s="275"/>
      <c r="U14" s="682" t="str">
        <f>+CONCATENATE("TORRE TIPO ", Entradas_Vble!C1)</f>
        <v>TORRE TIPO 22FD.N</v>
      </c>
      <c r="V14" s="683"/>
      <c r="AB14" s="276">
        <f>+Calculo!H47</f>
        <v>60</v>
      </c>
      <c r="AC14" s="294">
        <v>7.4999999999999997E-2</v>
      </c>
      <c r="AD14" s="237">
        <v>13</v>
      </c>
    </row>
    <row r="15" spans="1:43" ht="15" customHeight="1" x14ac:dyDescent="0.3">
      <c r="A15" s="277"/>
      <c r="B15" s="278" t="s">
        <v>192</v>
      </c>
      <c r="C15" s="279"/>
      <c r="D15" s="278" t="s">
        <v>195</v>
      </c>
      <c r="E15" s="280" t="s">
        <v>180</v>
      </c>
      <c r="F15" s="280" t="s">
        <v>181</v>
      </c>
      <c r="G15" s="280" t="s">
        <v>18</v>
      </c>
      <c r="H15" s="280" t="s">
        <v>182</v>
      </c>
      <c r="I15" s="280" t="s">
        <v>183</v>
      </c>
      <c r="J15" s="280" t="s">
        <v>184</v>
      </c>
      <c r="K15" s="280" t="s">
        <v>185</v>
      </c>
      <c r="L15" s="281" t="s">
        <v>186</v>
      </c>
      <c r="O15" s="679"/>
      <c r="P15" s="679"/>
      <c r="X15" s="282"/>
      <c r="AB15">
        <v>20</v>
      </c>
      <c r="AC15" s="29">
        <v>5.2515999999999998</v>
      </c>
      <c r="AD15" s="237">
        <v>16</v>
      </c>
    </row>
    <row r="16" spans="1:43" ht="15" customHeight="1" x14ac:dyDescent="0.3">
      <c r="A16" s="224">
        <v>1</v>
      </c>
      <c r="B16" s="161">
        <v>1</v>
      </c>
      <c r="C16" s="161">
        <v>1</v>
      </c>
      <c r="D16" s="283">
        <f>Calculo!B195</f>
        <v>12</v>
      </c>
      <c r="E16" s="162">
        <f>VLOOKUP(D16,$AF$2:$AI$9,4,FALSE)*100</f>
        <v>20</v>
      </c>
      <c r="F16" s="226">
        <f>(Calculo!B34+Calculo!B42-Calculo!B191-Calculo!B155)*100</f>
        <v>384.99999999999994</v>
      </c>
      <c r="G16" s="284"/>
      <c r="H16" s="284"/>
      <c r="I16" s="284"/>
      <c r="J16" s="284"/>
      <c r="K16" s="285">
        <f>SUM(E16:J16)/100</f>
        <v>4.05</v>
      </c>
      <c r="L16" s="286">
        <f>K16*B16</f>
        <v>4.05</v>
      </c>
      <c r="X16" s="282"/>
      <c r="AB16">
        <v>30</v>
      </c>
      <c r="AC16" s="237">
        <v>4.3300999999999998</v>
      </c>
      <c r="AD16" s="237">
        <v>19</v>
      </c>
      <c r="AL16" s="237" t="s">
        <v>566</v>
      </c>
      <c r="AM16" s="237" t="s">
        <v>567</v>
      </c>
    </row>
    <row r="17" spans="1:39" ht="15" customHeight="1" x14ac:dyDescent="0.3">
      <c r="A17" s="225">
        <v>2</v>
      </c>
      <c r="B17" s="226">
        <f>(Calculo!F187/4-1)*2</f>
        <v>24</v>
      </c>
      <c r="C17" s="167">
        <v>3</v>
      </c>
      <c r="D17" s="280">
        <f>Calculo!B195</f>
        <v>12</v>
      </c>
      <c r="E17" s="226">
        <f>VLOOKUP(D17,$AF$2:$AI$9,4,FALSE)*100</f>
        <v>20</v>
      </c>
      <c r="F17" s="226">
        <f>ROUNDDOWN(Calculo!F212*100,0)</f>
        <v>175</v>
      </c>
      <c r="G17" s="163">
        <f>SUMSQ(Calculo!B212, (Calculo!F198/100-Calculo!D198/100)*(1))^0.5*100</f>
        <v>210.26255534737732</v>
      </c>
      <c r="H17" s="287"/>
      <c r="I17" s="287"/>
      <c r="J17" s="287"/>
      <c r="K17" s="288">
        <f>(E17+F17+AVERAGE(G17,G18))/100</f>
        <v>4.1528087241670359</v>
      </c>
      <c r="L17" s="365">
        <f>K17*B17</f>
        <v>99.667409380008863</v>
      </c>
      <c r="X17" s="282"/>
      <c r="AB17">
        <v>40</v>
      </c>
      <c r="AC17" s="29">
        <v>3.4973000000000001</v>
      </c>
      <c r="AD17" s="237">
        <v>22</v>
      </c>
      <c r="AL17" s="237" t="s">
        <v>568</v>
      </c>
      <c r="AM17" s="237" t="s">
        <v>568</v>
      </c>
    </row>
    <row r="18" spans="1:39" ht="15" customHeight="1" x14ac:dyDescent="0.3">
      <c r="A18" s="227"/>
      <c r="B18" s="168"/>
      <c r="C18" s="169"/>
      <c r="D18" s="289"/>
      <c r="E18" s="168"/>
      <c r="F18" s="231"/>
      <c r="G18" s="164">
        <f>SUMSQ(Calculo!B212, (Calculo!F198/100-Calculo!D198/100)*(Calculo!F197/4))^0.5*100</f>
        <v>230.29918948602992</v>
      </c>
      <c r="H18" s="290"/>
      <c r="I18" s="290"/>
      <c r="J18" s="290"/>
      <c r="K18" s="291"/>
      <c r="L18" s="298"/>
      <c r="M18" s="236">
        <f>+Calculo!B38*100*Calculo!B155*100*2/(Calculo!B35*100-Calculo!B39*100)+Z21</f>
        <v>17</v>
      </c>
      <c r="N18" s="282"/>
      <c r="O18" s="282"/>
      <c r="P18" s="282"/>
      <c r="Q18" s="282"/>
      <c r="R18" s="282"/>
      <c r="S18" s="282"/>
      <c r="T18" s="282"/>
      <c r="U18" s="282">
        <f>+M18</f>
        <v>17</v>
      </c>
      <c r="V18" s="292" t="s">
        <v>396</v>
      </c>
      <c r="X18" s="282"/>
      <c r="AB18">
        <v>45</v>
      </c>
      <c r="AC18" s="237">
        <v>3.1065999999999998</v>
      </c>
      <c r="AD18" s="237">
        <v>25</v>
      </c>
      <c r="AL18" s="237">
        <v>0.2</v>
      </c>
      <c r="AM18" s="237">
        <v>0.15</v>
      </c>
    </row>
    <row r="19" spans="1:39" ht="15" customHeight="1" x14ac:dyDescent="0.3">
      <c r="A19" s="225">
        <v>3</v>
      </c>
      <c r="B19" s="167">
        <f>Calculo!F187/4*2+1</f>
        <v>27</v>
      </c>
      <c r="C19" s="167">
        <v>3</v>
      </c>
      <c r="D19" s="280">
        <f>Calculo!B195</f>
        <v>12</v>
      </c>
      <c r="E19" s="226">
        <f>VLOOKUP(D19,$AF$2:$AI$9,4,FALSE)*100</f>
        <v>20</v>
      </c>
      <c r="F19" s="226">
        <f>ROUNDDOWN((Calculo!B34+Calculo!B42-Calculo!B155-Calculo!B191-Calculo!K221)*100,0)</f>
        <v>176</v>
      </c>
      <c r="G19" s="163">
        <f>+ROUNDDOWN(SUMSQ(SUMSQ(Calculo!B212,(Calculo!F198/100-Calculo!D198/100)*(Calculo!F197/4))^0.5*100,
(Calculo!F198-Calculo!D198))^0.5,0)</f>
        <v>230</v>
      </c>
      <c r="H19" s="287"/>
      <c r="I19" s="287"/>
      <c r="J19" s="287"/>
      <c r="K19" s="288">
        <f>(E19+F19+AVERAGE(G19,G20))/100</f>
        <v>4.3499999999999996</v>
      </c>
      <c r="L19" s="365">
        <f>K19*B19</f>
        <v>117.44999999999999</v>
      </c>
      <c r="M19" s="236" t="e">
        <f>+Calculo!B38*100*2/(Calculo!B35*100-Calculo!B39*100)*(Calculo!B155*100+Calculo!B177+('Despiece refuerzo'!#REF!/4-2)*Calculo!B176)+Z21</f>
        <v>#REF!</v>
      </c>
      <c r="N19" s="282"/>
      <c r="O19" s="282"/>
      <c r="P19" s="282"/>
      <c r="Q19" s="282"/>
      <c r="R19" s="282"/>
      <c r="S19" s="282"/>
      <c r="T19" s="282"/>
      <c r="U19" s="282"/>
      <c r="V19" s="293"/>
      <c r="X19" s="282"/>
      <c r="AB19">
        <v>50</v>
      </c>
      <c r="AC19" s="29">
        <v>2.7298</v>
      </c>
      <c r="AL19" s="237">
        <v>0.3</v>
      </c>
      <c r="AM19" s="237">
        <v>0.25</v>
      </c>
    </row>
    <row r="20" spans="1:39" ht="15" customHeight="1" x14ac:dyDescent="0.3">
      <c r="A20" s="227"/>
      <c r="B20" s="169"/>
      <c r="C20" s="169"/>
      <c r="D20" s="289"/>
      <c r="E20" s="172"/>
      <c r="F20" s="172"/>
      <c r="G20" s="164">
        <f>+ROUNDDOWN(SUMSQ(SUMSQ(Calculo!B212,(Calculo!F198/100-Calculo!D198/100)*(Calculo!F197/4))^0.5*100,
(Calculo!F198-Calculo!D198)*Calculo!F197/4)^0.5,0)</f>
        <v>248</v>
      </c>
      <c r="H20" s="290"/>
      <c r="I20" s="290"/>
      <c r="J20" s="290"/>
      <c r="K20" s="291"/>
      <c r="L20" s="298"/>
      <c r="X20" s="282"/>
      <c r="AB20">
        <v>60</v>
      </c>
      <c r="AC20" s="294">
        <v>2</v>
      </c>
      <c r="AL20" s="237">
        <v>0.4</v>
      </c>
      <c r="AM20" s="237">
        <v>0.35</v>
      </c>
    </row>
    <row r="21" spans="1:39" ht="15" customHeight="1" x14ac:dyDescent="0.25">
      <c r="A21" s="229">
        <v>4</v>
      </c>
      <c r="B21" s="171">
        <f>+Calculo!B217</f>
        <v>9</v>
      </c>
      <c r="C21" s="170">
        <v>2</v>
      </c>
      <c r="D21" s="279">
        <f>Calculo!B214</f>
        <v>8</v>
      </c>
      <c r="E21" s="165">
        <f>(Calculo!B36-2*Calculo!B191)*100</f>
        <v>35</v>
      </c>
      <c r="F21" s="165">
        <f>+E21</f>
        <v>35</v>
      </c>
      <c r="G21" s="165">
        <f t="shared" ref="F21:H22" si="2">+F21</f>
        <v>35</v>
      </c>
      <c r="H21" s="165">
        <f t="shared" si="2"/>
        <v>35</v>
      </c>
      <c r="I21" s="171">
        <v>10</v>
      </c>
      <c r="J21" s="171">
        <v>10</v>
      </c>
      <c r="K21" s="295">
        <f>(AVERAGE(SUM(E21:H21),SUM(E22:H22))+I21+J21)/100</f>
        <v>4.2666666666666666</v>
      </c>
      <c r="L21" s="296">
        <f>K21*B21</f>
        <v>38.4</v>
      </c>
      <c r="X21" s="282"/>
      <c r="Y21" s="237" t="s">
        <v>405</v>
      </c>
      <c r="Z21" s="297">
        <f>IFERROR(VLOOKUP(AB14,AB15:AC22,2,FALSE),VLOOKUP(AB14+5,AB15:AC22,2,FALSE))</f>
        <v>2</v>
      </c>
      <c r="AB21">
        <v>70</v>
      </c>
      <c r="AC21" s="29">
        <v>1.3225</v>
      </c>
      <c r="AL21" s="237">
        <v>0.5</v>
      </c>
      <c r="AM21" s="237">
        <v>0.4</v>
      </c>
    </row>
    <row r="22" spans="1:39" ht="15" customHeight="1" x14ac:dyDescent="0.3">
      <c r="A22" s="227"/>
      <c r="B22" s="168"/>
      <c r="C22" s="169"/>
      <c r="D22" s="289"/>
      <c r="E22" s="164">
        <f>(   (Calculo!$B$212-Calculo!$B$218/100)/Calculo!$B$212*(Calculo!$B$39-Calculo!$B$36)   +   'Despiece refuerzo'!E21/100   )  * 100</f>
        <v>168.33333333333331</v>
      </c>
      <c r="F22" s="164">
        <f t="shared" si="2"/>
        <v>168.33333333333331</v>
      </c>
      <c r="G22" s="164">
        <f t="shared" si="2"/>
        <v>168.33333333333331</v>
      </c>
      <c r="H22" s="164">
        <f t="shared" si="2"/>
        <v>168.33333333333331</v>
      </c>
      <c r="I22" s="172"/>
      <c r="J22" s="172"/>
      <c r="K22" s="291"/>
      <c r="L22" s="298"/>
      <c r="X22" s="282"/>
      <c r="AB22">
        <v>80</v>
      </c>
      <c r="AC22" s="29">
        <v>0.65620000000000001</v>
      </c>
      <c r="AL22" s="237">
        <v>0.65</v>
      </c>
      <c r="AM22" s="237">
        <v>0.55000000000000004</v>
      </c>
    </row>
    <row r="23" spans="1:39" ht="15" customHeight="1" thickBot="1" x14ac:dyDescent="0.35">
      <c r="A23" s="228">
        <v>5</v>
      </c>
      <c r="B23" s="173">
        <f>+Calculo!G217
   + IF(Calculo!F218=0,  0,    1)</f>
        <v>8</v>
      </c>
      <c r="C23" s="174">
        <v>2</v>
      </c>
      <c r="D23" s="299">
        <f>Calculo!B214</f>
        <v>8</v>
      </c>
      <c r="E23" s="173">
        <f>(Calculo!B39-2*Calculo!B191)*100</f>
        <v>175</v>
      </c>
      <c r="F23" s="173">
        <f>E23</f>
        <v>175</v>
      </c>
      <c r="G23" s="173">
        <f>F23</f>
        <v>175</v>
      </c>
      <c r="H23" s="173">
        <f>G23</f>
        <v>175</v>
      </c>
      <c r="I23" s="173">
        <v>10</v>
      </c>
      <c r="J23" s="173">
        <v>10</v>
      </c>
      <c r="K23" s="300">
        <f>SUM(E23:J23)/100</f>
        <v>7.2</v>
      </c>
      <c r="L23" s="301">
        <f>K23*B23</f>
        <v>57.6</v>
      </c>
      <c r="X23" s="282"/>
      <c r="AL23" s="237">
        <v>0.8</v>
      </c>
      <c r="AM23" s="237">
        <v>0.65</v>
      </c>
    </row>
    <row r="24" spans="1:39" ht="15" customHeight="1" x14ac:dyDescent="0.3">
      <c r="U24" s="261"/>
      <c r="X24" s="282"/>
    </row>
    <row r="25" spans="1:39" ht="15" customHeight="1" x14ac:dyDescent="0.3">
      <c r="U25" s="611"/>
      <c r="X25" s="282"/>
    </row>
    <row r="26" spans="1:39" ht="15" customHeight="1" x14ac:dyDescent="0.3">
      <c r="X26" s="282"/>
    </row>
    <row r="27" spans="1:39" ht="15" customHeight="1" x14ac:dyDescent="0.3">
      <c r="X27" s="282"/>
    </row>
    <row r="28" spans="1:39" s="302" customFormat="1" ht="15" customHeight="1" x14ac:dyDescent="0.3">
      <c r="B28" s="303"/>
      <c r="D28" s="303"/>
      <c r="E28" s="684"/>
      <c r="F28" s="684"/>
      <c r="G28" s="684"/>
      <c r="H28" s="684"/>
      <c r="I28" s="684"/>
      <c r="J28" s="684"/>
      <c r="K28" s="684"/>
      <c r="L28" s="684"/>
      <c r="O28" s="304"/>
      <c r="P28" s="305"/>
      <c r="Q28" s="305"/>
      <c r="R28" s="305"/>
      <c r="S28" s="305"/>
      <c r="T28" s="305"/>
      <c r="X28" s="305"/>
      <c r="Y28" s="306"/>
      <c r="AA28" s="307"/>
      <c r="AB28" s="307"/>
      <c r="AC28" s="307"/>
    </row>
    <row r="29" spans="1:39" customFormat="1" ht="15" customHeight="1" x14ac:dyDescent="0.3">
      <c r="A29" s="237"/>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D29" s="237"/>
      <c r="AE29" s="237"/>
      <c r="AF29" s="237"/>
      <c r="AG29" s="237"/>
      <c r="AH29" s="237"/>
    </row>
    <row r="30" spans="1:39" customFormat="1" ht="15" customHeight="1" thickBot="1" x14ac:dyDescent="0.35">
      <c r="A30" s="237"/>
      <c r="B30" s="237"/>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B30" s="587" t="s">
        <v>180</v>
      </c>
      <c r="AC30" s="594" t="s">
        <v>376</v>
      </c>
      <c r="AD30" s="594" t="s">
        <v>468</v>
      </c>
      <c r="AE30" s="588" t="s">
        <v>312</v>
      </c>
      <c r="AF30" s="596" t="s">
        <v>539</v>
      </c>
      <c r="AG30" s="597"/>
      <c r="AH30" s="589" t="s">
        <v>183</v>
      </c>
      <c r="AI30" s="590"/>
    </row>
    <row r="31" spans="1:39" customFormat="1" ht="15" customHeight="1" x14ac:dyDescent="0.25">
      <c r="A31" s="670" t="str">
        <f>+CONCATENATE("LISTADO DE ARMADURA POR PATA, ",$U$14)</f>
        <v>LISTADO DE ARMADURA POR PATA, TORRE TIPO 22FD.N</v>
      </c>
      <c r="B31" s="671"/>
      <c r="C31" s="671"/>
      <c r="D31" s="671"/>
      <c r="E31" s="671"/>
      <c r="F31" s="671"/>
      <c r="G31" s="671"/>
      <c r="H31" s="671"/>
      <c r="I31" s="671"/>
      <c r="J31" s="671"/>
      <c r="K31" s="671"/>
      <c r="L31" s="672"/>
      <c r="M31" s="237"/>
      <c r="N31" s="237"/>
      <c r="O31" s="673" t="s">
        <v>205</v>
      </c>
      <c r="P31" s="674"/>
      <c r="Q31" s="674"/>
      <c r="R31" s="674"/>
      <c r="S31" s="675"/>
      <c r="T31" s="237"/>
      <c r="U31" s="308" t="s">
        <v>363</v>
      </c>
      <c r="V31" s="309"/>
      <c r="W31" s="310"/>
      <c r="X31" s="237"/>
      <c r="Y31" s="668" t="s">
        <v>200</v>
      </c>
      <c r="Z31" s="669"/>
      <c r="AB31" s="591">
        <f>+Calculo!B35</f>
        <v>2.4</v>
      </c>
      <c r="AC31" s="595">
        <f>+Calculo!B34</f>
        <v>3</v>
      </c>
      <c r="AD31" s="595">
        <f>+Calculo!B38</f>
        <v>0.5</v>
      </c>
      <c r="AE31" s="592">
        <f>+Calculo!H47</f>
        <v>60</v>
      </c>
      <c r="AF31" s="598">
        <f>+Calculo!F187</f>
        <v>52</v>
      </c>
      <c r="AG31" s="599">
        <f>+Calculo!B195</f>
        <v>12</v>
      </c>
      <c r="AH31" s="612">
        <f>+Calculo!B214</f>
        <v>8</v>
      </c>
      <c r="AI31" s="593">
        <f>+Calculo!B216</f>
        <v>25</v>
      </c>
      <c r="AJ31">
        <f>+MIN(AP2:AP8)</f>
        <v>0.34762022485636374</v>
      </c>
      <c r="AK31" t="str">
        <f>+VLOOKUP(AJ31,AP2:AQ8,2,FALSE)</f>
        <v>C - s adm</v>
      </c>
    </row>
    <row r="32" spans="1:39" customFormat="1" ht="12.75" customHeight="1" x14ac:dyDescent="0.3">
      <c r="A32" s="329"/>
      <c r="B32" s="237"/>
      <c r="C32" s="237"/>
      <c r="D32" s="237"/>
      <c r="E32" s="237"/>
      <c r="F32" s="237"/>
      <c r="G32" s="237"/>
      <c r="H32" s="237"/>
      <c r="I32" s="237"/>
      <c r="J32" s="237"/>
      <c r="K32" s="237"/>
      <c r="L32" s="326"/>
      <c r="M32" s="237"/>
      <c r="N32" s="237"/>
      <c r="O32" s="247" t="s">
        <v>196</v>
      </c>
      <c r="P32" s="248" t="s">
        <v>199</v>
      </c>
      <c r="Q32" s="248" t="s">
        <v>201</v>
      </c>
      <c r="R32" s="248" t="s">
        <v>202</v>
      </c>
      <c r="S32" s="248" t="s">
        <v>203</v>
      </c>
      <c r="T32" s="237"/>
      <c r="U32" s="311" t="str">
        <f>+$U$14</f>
        <v>TORRE TIPO 22FD.N</v>
      </c>
      <c r="V32" s="250"/>
      <c r="W32" s="312"/>
      <c r="X32" s="237"/>
      <c r="Y32" s="664" t="str">
        <f>CONCATENATE("POR PATA, ", $U$14)</f>
        <v>POR PATA, TORRE TIPO 22FD.N</v>
      </c>
      <c r="Z32" s="665"/>
      <c r="AD32" s="237"/>
      <c r="AE32" s="237"/>
      <c r="AF32" s="237"/>
      <c r="AG32" s="237"/>
      <c r="AH32" s="237"/>
    </row>
    <row r="33" spans="1:34" ht="12.75" customHeight="1" x14ac:dyDescent="0.25">
      <c r="A33" s="329"/>
      <c r="L33" s="326"/>
      <c r="M33"/>
      <c r="N33"/>
      <c r="O33" s="257" t="s">
        <v>166</v>
      </c>
      <c r="P33" s="313">
        <v>200</v>
      </c>
      <c r="Q33" s="313">
        <v>200</v>
      </c>
      <c r="R33" s="313">
        <v>200</v>
      </c>
      <c r="S33" s="314">
        <v>200</v>
      </c>
      <c r="T33"/>
      <c r="U33" s="676" t="s">
        <v>544</v>
      </c>
      <c r="V33" s="677"/>
      <c r="W33" s="678"/>
      <c r="Y33" s="666" t="s">
        <v>544</v>
      </c>
      <c r="Z33" s="667"/>
      <c r="AD33"/>
      <c r="AE33"/>
      <c r="AF33"/>
      <c r="AG33"/>
      <c r="AH33"/>
    </row>
    <row r="34" spans="1:34" ht="12.75" customHeight="1" x14ac:dyDescent="0.25">
      <c r="A34" s="329"/>
      <c r="L34" s="326"/>
      <c r="M34"/>
      <c r="N34"/>
      <c r="O34" s="257" t="s">
        <v>167</v>
      </c>
      <c r="P34" s="313">
        <v>200</v>
      </c>
      <c r="Q34" s="313">
        <v>200</v>
      </c>
      <c r="R34" s="313">
        <v>200</v>
      </c>
      <c r="S34" s="314">
        <v>200</v>
      </c>
      <c r="T34"/>
      <c r="U34" s="317" t="s">
        <v>545</v>
      </c>
      <c r="V34" s="321" t="s">
        <v>169</v>
      </c>
      <c r="W34" s="322" t="s">
        <v>170</v>
      </c>
      <c r="Y34" s="334" t="str">
        <f>CONCATENATE("Hormigón G", Calculo!$B$154,", m³")</f>
        <v>Hormigón G30, m³</v>
      </c>
      <c r="Z34" s="318">
        <v>11.039624999999999</v>
      </c>
      <c r="AD34"/>
      <c r="AE34"/>
      <c r="AF34"/>
      <c r="AG34"/>
      <c r="AH34"/>
    </row>
    <row r="35" spans="1:34" ht="12.75" customHeight="1" x14ac:dyDescent="0.25">
      <c r="A35" s="329"/>
      <c r="L35" s="326"/>
      <c r="M35"/>
      <c r="N35"/>
      <c r="O35" s="257" t="s">
        <v>171</v>
      </c>
      <c r="P35" s="313">
        <v>60</v>
      </c>
      <c r="Q35" s="313">
        <v>60</v>
      </c>
      <c r="R35" s="313">
        <v>60</v>
      </c>
      <c r="S35" s="314">
        <v>60</v>
      </c>
      <c r="T35"/>
      <c r="U35" s="317">
        <v>8</v>
      </c>
      <c r="V35" s="323">
        <v>75.250000000000014</v>
      </c>
      <c r="W35" s="318">
        <v>29.723750000000006</v>
      </c>
      <c r="Y35" s="334" t="s">
        <v>436</v>
      </c>
      <c r="Z35" s="318">
        <v>0.54449999999999998</v>
      </c>
      <c r="AD35"/>
      <c r="AE35"/>
      <c r="AF35"/>
      <c r="AG35"/>
      <c r="AH35"/>
    </row>
    <row r="36" spans="1:34" ht="12.75" customHeight="1" x14ac:dyDescent="0.25">
      <c r="A36" s="329"/>
      <c r="L36" s="326"/>
      <c r="M36"/>
      <c r="N36"/>
      <c r="O36" s="257" t="s">
        <v>172</v>
      </c>
      <c r="P36" s="313">
        <v>70</v>
      </c>
      <c r="Q36" s="313">
        <v>70</v>
      </c>
      <c r="R36" s="313">
        <v>70</v>
      </c>
      <c r="S36" s="314">
        <v>70</v>
      </c>
      <c r="T36"/>
      <c r="U36" s="317">
        <v>10</v>
      </c>
      <c r="V36" s="323">
        <v>0</v>
      </c>
      <c r="W36" s="318">
        <v>0</v>
      </c>
      <c r="Y36" s="334" t="s">
        <v>437</v>
      </c>
      <c r="Z36" s="318">
        <v>22.324499999999997</v>
      </c>
      <c r="AD36"/>
      <c r="AE36"/>
      <c r="AF36"/>
      <c r="AG36"/>
      <c r="AH36"/>
    </row>
    <row r="37" spans="1:34" ht="12.75" customHeight="1" thickBot="1" x14ac:dyDescent="0.3">
      <c r="A37" s="329"/>
      <c r="L37" s="326"/>
      <c r="M37"/>
      <c r="N37"/>
      <c r="O37" s="257" t="s">
        <v>174</v>
      </c>
      <c r="P37" s="313">
        <v>25</v>
      </c>
      <c r="Q37" s="313">
        <v>50</v>
      </c>
      <c r="R37" s="313">
        <v>75</v>
      </c>
      <c r="S37" s="314">
        <v>100</v>
      </c>
      <c r="T37"/>
      <c r="U37" s="317">
        <v>12</v>
      </c>
      <c r="V37" s="323">
        <v>0</v>
      </c>
      <c r="W37" s="318">
        <v>0</v>
      </c>
      <c r="Y37" s="335" t="s">
        <v>438</v>
      </c>
      <c r="Z37" s="320">
        <v>10.920948347107434</v>
      </c>
    </row>
    <row r="38" spans="1:34" ht="12.75" customHeight="1" x14ac:dyDescent="0.25">
      <c r="A38" s="329"/>
      <c r="L38" s="326"/>
      <c r="M38"/>
      <c r="N38"/>
      <c r="O38" s="257" t="s">
        <v>179</v>
      </c>
      <c r="P38" s="313">
        <v>140</v>
      </c>
      <c r="Q38" s="313">
        <v>140</v>
      </c>
      <c r="R38" s="313">
        <v>140</v>
      </c>
      <c r="S38" s="314">
        <v>140</v>
      </c>
      <c r="T38"/>
      <c r="U38" s="317">
        <v>16</v>
      </c>
      <c r="V38" s="323">
        <v>63.473264324931776</v>
      </c>
      <c r="W38" s="318">
        <v>100.2877576333922</v>
      </c>
      <c r="Y38" s="668" t="s">
        <v>200</v>
      </c>
      <c r="Z38" s="669"/>
    </row>
    <row r="39" spans="1:34" ht="12.75" customHeight="1" x14ac:dyDescent="0.25">
      <c r="A39" s="329"/>
      <c r="L39" s="326"/>
      <c r="M39"/>
      <c r="N39"/>
      <c r="O39" s="257" t="s">
        <v>187</v>
      </c>
      <c r="P39" s="313">
        <v>13.851649316865378</v>
      </c>
      <c r="Q39" s="313">
        <v>15.830456362131864</v>
      </c>
      <c r="R39" s="313">
        <v>17.809263407398344</v>
      </c>
      <c r="S39" s="314">
        <v>19.788070452664829</v>
      </c>
      <c r="T39"/>
      <c r="U39" s="317">
        <v>18</v>
      </c>
      <c r="V39" s="323">
        <v>0</v>
      </c>
      <c r="W39" s="318">
        <v>0</v>
      </c>
      <c r="Y39" s="664" t="str">
        <f>CONCATENATE("POR PATA, ", $U$14)</f>
        <v>POR PATA, TORRE TIPO 22FD.N</v>
      </c>
      <c r="Z39" s="665"/>
    </row>
    <row r="40" spans="1:34" ht="12.75" customHeight="1" x14ac:dyDescent="0.25">
      <c r="A40" s="329"/>
      <c r="L40" s="326"/>
      <c r="M40"/>
      <c r="N40"/>
      <c r="O40" s="257" t="s">
        <v>188</v>
      </c>
      <c r="P40" s="315">
        <v>12.633874565891942</v>
      </c>
      <c r="Q40" s="315">
        <v>12.63387456589194</v>
      </c>
      <c r="R40" s="315">
        <v>12.633874565891942</v>
      </c>
      <c r="S40" s="316">
        <v>12.63387456589194</v>
      </c>
      <c r="T40"/>
      <c r="U40" s="317">
        <v>22</v>
      </c>
      <c r="V40" s="323">
        <v>0</v>
      </c>
      <c r="W40" s="318">
        <v>0</v>
      </c>
      <c r="Y40" s="666" t="s">
        <v>543</v>
      </c>
      <c r="Z40" s="667"/>
    </row>
    <row r="41" spans="1:34" ht="12.75" customHeight="1" x14ac:dyDescent="0.25">
      <c r="A41" s="329"/>
      <c r="L41" s="326"/>
      <c r="M41"/>
      <c r="N41"/>
      <c r="O41" s="257" t="s">
        <v>189</v>
      </c>
      <c r="P41" s="313">
        <v>35</v>
      </c>
      <c r="Q41" s="313">
        <v>35</v>
      </c>
      <c r="R41" s="313">
        <v>35</v>
      </c>
      <c r="S41" s="314">
        <v>35</v>
      </c>
      <c r="T41"/>
      <c r="U41" s="317">
        <v>25</v>
      </c>
      <c r="V41" s="323">
        <v>0</v>
      </c>
      <c r="W41" s="318">
        <v>0</v>
      </c>
      <c r="Y41" s="334" t="str">
        <f>CONCATENATE("Hormigón G", Calculo!$B$154,", m³")</f>
        <v>Hormigón G30, m³</v>
      </c>
      <c r="Z41" s="318">
        <v>11.379</v>
      </c>
    </row>
    <row r="42" spans="1:34" ht="15" customHeight="1" thickBot="1" x14ac:dyDescent="0.3">
      <c r="A42" s="330"/>
      <c r="B42" s="331"/>
      <c r="C42" s="331"/>
      <c r="D42" s="331"/>
      <c r="E42" s="331"/>
      <c r="F42" s="331"/>
      <c r="G42" s="331"/>
      <c r="H42" s="331"/>
      <c r="I42" s="331"/>
      <c r="J42" s="331"/>
      <c r="K42" s="331"/>
      <c r="L42" s="332"/>
      <c r="M42"/>
      <c r="N42"/>
      <c r="O42" s="257" t="s">
        <v>190</v>
      </c>
      <c r="P42" s="313">
        <v>65</v>
      </c>
      <c r="Q42" s="313">
        <v>65</v>
      </c>
      <c r="R42" s="313">
        <v>65</v>
      </c>
      <c r="S42" s="314">
        <v>65</v>
      </c>
      <c r="T42"/>
      <c r="U42" s="324" t="s">
        <v>244</v>
      </c>
      <c r="V42" s="325"/>
      <c r="W42" s="319">
        <v>136.51208301506182</v>
      </c>
      <c r="Y42" s="334" t="s">
        <v>436</v>
      </c>
      <c r="Z42" s="318">
        <v>0.54449999999999998</v>
      </c>
    </row>
    <row r="43" spans="1:34" ht="15" customHeight="1" x14ac:dyDescent="0.25">
      <c r="A43" s="670" t="str">
        <f>+CONCATENATE($U$14, " (ALTURA DE PEDESTAL AP = 25 cm)")</f>
        <v>TORRE TIPO 22FD.N (ALTURA DE PEDESTAL AP = 25 cm)</v>
      </c>
      <c r="B43" s="671"/>
      <c r="C43" s="671"/>
      <c r="D43" s="671"/>
      <c r="E43" s="671"/>
      <c r="F43" s="671"/>
      <c r="G43" s="671"/>
      <c r="H43" s="671"/>
      <c r="I43" s="671"/>
      <c r="J43" s="671"/>
      <c r="K43" s="671"/>
      <c r="L43" s="672"/>
      <c r="O43" s="257" t="s">
        <v>191</v>
      </c>
      <c r="P43" s="313">
        <v>51.148350683134623</v>
      </c>
      <c r="Q43" s="313">
        <v>49.169543637868138</v>
      </c>
      <c r="R43" s="313">
        <v>47.190736592601652</v>
      </c>
      <c r="S43" s="314">
        <v>45.211929547335174</v>
      </c>
      <c r="U43" s="308" t="s">
        <v>363</v>
      </c>
      <c r="V43" s="309"/>
      <c r="W43" s="310"/>
      <c r="Y43" s="334" t="s">
        <v>437</v>
      </c>
      <c r="Z43" s="318">
        <v>22.324499999999997</v>
      </c>
      <c r="AA43" s="237"/>
    </row>
    <row r="44" spans="1:34" ht="15" customHeight="1" thickBot="1" x14ac:dyDescent="0.3">
      <c r="A44" s="269" t="s">
        <v>175</v>
      </c>
      <c r="B44" s="270" t="s">
        <v>193</v>
      </c>
      <c r="C44" s="271" t="s">
        <v>176</v>
      </c>
      <c r="D44" s="270" t="s">
        <v>194</v>
      </c>
      <c r="E44" s="238" t="s">
        <v>177</v>
      </c>
      <c r="F44" s="272"/>
      <c r="G44" s="272"/>
      <c r="H44" s="272"/>
      <c r="I44" s="272"/>
      <c r="J44" s="239"/>
      <c r="K44" s="238" t="s">
        <v>178</v>
      </c>
      <c r="L44" s="273"/>
      <c r="O44" s="274"/>
      <c r="P44" s="275"/>
      <c r="U44" s="311" t="str">
        <f>+$U$14</f>
        <v>TORRE TIPO 22FD.N</v>
      </c>
      <c r="V44" s="250"/>
      <c r="W44" s="312"/>
      <c r="Y44" s="335" t="s">
        <v>438</v>
      </c>
      <c r="Z44" s="320">
        <v>10.849652343749996</v>
      </c>
    </row>
    <row r="45" spans="1:34" ht="15" customHeight="1" x14ac:dyDescent="0.25">
      <c r="A45" s="277"/>
      <c r="B45" s="278" t="s">
        <v>192</v>
      </c>
      <c r="C45" s="279"/>
      <c r="D45" s="278" t="s">
        <v>195</v>
      </c>
      <c r="E45" s="280" t="s">
        <v>180</v>
      </c>
      <c r="F45" s="280" t="s">
        <v>181</v>
      </c>
      <c r="G45" s="280" t="s">
        <v>18</v>
      </c>
      <c r="H45" s="280" t="s">
        <v>182</v>
      </c>
      <c r="I45" s="280" t="s">
        <v>183</v>
      </c>
      <c r="J45" s="280" t="s">
        <v>184</v>
      </c>
      <c r="K45" s="280" t="s">
        <v>185</v>
      </c>
      <c r="L45" s="281" t="s">
        <v>186</v>
      </c>
      <c r="O45" s="679"/>
      <c r="P45" s="679"/>
      <c r="U45" s="676" t="s">
        <v>543</v>
      </c>
      <c r="V45" s="677"/>
      <c r="W45" s="678"/>
      <c r="Y45" s="668" t="s">
        <v>200</v>
      </c>
      <c r="Z45" s="669"/>
    </row>
    <row r="46" spans="1:34" ht="15" customHeight="1" x14ac:dyDescent="0.25">
      <c r="A46" s="224">
        <v>1</v>
      </c>
      <c r="B46" s="161">
        <v>1</v>
      </c>
      <c r="C46" s="161">
        <v>2</v>
      </c>
      <c r="D46" s="283">
        <v>16</v>
      </c>
      <c r="E46" s="162">
        <v>25</v>
      </c>
      <c r="F46" s="226">
        <v>209.99999999999997</v>
      </c>
      <c r="G46" s="284"/>
      <c r="H46" s="284"/>
      <c r="I46" s="284"/>
      <c r="J46" s="284"/>
      <c r="K46" s="285">
        <v>2.3499999999999996</v>
      </c>
      <c r="L46" s="286">
        <v>2.3499999999999996</v>
      </c>
      <c r="U46" s="317" t="s">
        <v>545</v>
      </c>
      <c r="V46" s="321" t="s">
        <v>169</v>
      </c>
      <c r="W46" s="322" t="s">
        <v>170</v>
      </c>
      <c r="Y46" s="664" t="str">
        <f>CONCATENATE("POR PATA, ", $U$14)</f>
        <v>POR PATA, TORRE TIPO 22FD.N</v>
      </c>
      <c r="Z46" s="665"/>
    </row>
    <row r="47" spans="1:34" ht="15" customHeight="1" x14ac:dyDescent="0.25">
      <c r="A47" s="225">
        <v>2</v>
      </c>
      <c r="B47" s="226">
        <v>8</v>
      </c>
      <c r="C47" s="167">
        <v>7</v>
      </c>
      <c r="D47" s="280">
        <v>16</v>
      </c>
      <c r="E47" s="226">
        <v>25</v>
      </c>
      <c r="F47" s="226">
        <v>130</v>
      </c>
      <c r="G47" s="162">
        <v>85.049535014504357</v>
      </c>
      <c r="H47" s="607"/>
      <c r="I47" s="607"/>
      <c r="J47" s="607"/>
      <c r="K47" s="288">
        <v>2.800408040616472</v>
      </c>
      <c r="L47" s="286">
        <v>22.403264324931776</v>
      </c>
      <c r="U47" s="317">
        <v>8</v>
      </c>
      <c r="V47" s="323">
        <v>71.043478260869577</v>
      </c>
      <c r="W47" s="318">
        <v>28.062173913043484</v>
      </c>
      <c r="Y47" s="666" t="s">
        <v>542</v>
      </c>
      <c r="Z47" s="667"/>
    </row>
    <row r="48" spans="1:34" ht="15" customHeight="1" x14ac:dyDescent="0.25">
      <c r="A48" s="227"/>
      <c r="B48" s="168"/>
      <c r="C48" s="169"/>
      <c r="D48" s="289"/>
      <c r="E48" s="168"/>
      <c r="F48" s="168"/>
      <c r="G48" s="162">
        <v>165.03207310879003</v>
      </c>
      <c r="H48" s="608"/>
      <c r="I48" s="608"/>
      <c r="J48" s="608"/>
      <c r="K48" s="291"/>
      <c r="L48" s="286"/>
      <c r="U48" s="317">
        <v>10</v>
      </c>
      <c r="V48" s="323">
        <v>0</v>
      </c>
      <c r="W48" s="318">
        <v>0</v>
      </c>
      <c r="Y48" s="334" t="str">
        <f>CONCATENATE("Hormigón G", Calculo!$B$154,", m³")</f>
        <v>Hormigón G30, m³</v>
      </c>
      <c r="Z48" s="318">
        <v>11.718374999999998</v>
      </c>
    </row>
    <row r="49" spans="1:26" ht="15" customHeight="1" x14ac:dyDescent="0.25">
      <c r="A49" s="225">
        <v>3</v>
      </c>
      <c r="B49" s="167">
        <v>11</v>
      </c>
      <c r="C49" s="167">
        <v>7</v>
      </c>
      <c r="D49" s="280">
        <v>16</v>
      </c>
      <c r="E49" s="226">
        <v>25</v>
      </c>
      <c r="F49" s="226">
        <v>134</v>
      </c>
      <c r="G49" s="162">
        <v>167</v>
      </c>
      <c r="H49" s="284"/>
      <c r="I49" s="284"/>
      <c r="J49" s="284"/>
      <c r="K49" s="285">
        <v>3.52</v>
      </c>
      <c r="L49" s="286">
        <v>38.72</v>
      </c>
      <c r="U49" s="317">
        <v>12</v>
      </c>
      <c r="V49" s="323">
        <v>0</v>
      </c>
      <c r="W49" s="318">
        <v>0</v>
      </c>
      <c r="Y49" s="334" t="s">
        <v>436</v>
      </c>
      <c r="Z49" s="318">
        <v>0.54449999999999998</v>
      </c>
    </row>
    <row r="50" spans="1:26" ht="15" customHeight="1" x14ac:dyDescent="0.25">
      <c r="A50" s="227"/>
      <c r="B50" s="169"/>
      <c r="C50" s="169"/>
      <c r="D50" s="289"/>
      <c r="E50" s="168"/>
      <c r="F50" s="168"/>
      <c r="G50" s="162">
        <v>219</v>
      </c>
      <c r="H50" s="284"/>
      <c r="I50" s="284"/>
      <c r="J50" s="284"/>
      <c r="K50" s="285"/>
      <c r="L50" s="286"/>
      <c r="U50" s="317">
        <v>16</v>
      </c>
      <c r="V50" s="323">
        <v>65.94776132827316</v>
      </c>
      <c r="W50" s="318">
        <v>104.1974628986716</v>
      </c>
      <c r="Y50" s="334" t="s">
        <v>437</v>
      </c>
      <c r="Z50" s="318">
        <v>22.324499999999997</v>
      </c>
    </row>
    <row r="51" spans="1:26" ht="15" customHeight="1" thickBot="1" x14ac:dyDescent="0.3">
      <c r="A51" s="229">
        <v>4</v>
      </c>
      <c r="B51" s="171">
        <v>4</v>
      </c>
      <c r="C51" s="170">
        <v>4</v>
      </c>
      <c r="D51" s="279">
        <v>8</v>
      </c>
      <c r="E51" s="168">
        <v>44.999999999999993</v>
      </c>
      <c r="F51" s="168">
        <v>44.999999999999993</v>
      </c>
      <c r="G51" s="168">
        <v>44.999999999999993</v>
      </c>
      <c r="H51" s="168">
        <v>44.999999999999993</v>
      </c>
      <c r="I51" s="171">
        <v>10</v>
      </c>
      <c r="J51" s="171">
        <v>10</v>
      </c>
      <c r="K51" s="295">
        <v>4.8125</v>
      </c>
      <c r="L51" s="296">
        <v>19.25</v>
      </c>
      <c r="U51" s="317">
        <v>18</v>
      </c>
      <c r="V51" s="323">
        <v>0</v>
      </c>
      <c r="W51" s="318">
        <v>0</v>
      </c>
      <c r="Y51" s="335" t="s">
        <v>438</v>
      </c>
      <c r="Z51" s="319">
        <v>10.809749999999996</v>
      </c>
    </row>
    <row r="52" spans="1:26" ht="15" customHeight="1" x14ac:dyDescent="0.25">
      <c r="A52" s="227"/>
      <c r="B52" s="168"/>
      <c r="C52" s="169"/>
      <c r="D52" s="289"/>
      <c r="E52" s="162">
        <v>185.625</v>
      </c>
      <c r="F52" s="162">
        <v>185.625</v>
      </c>
      <c r="G52" s="162">
        <v>185.625</v>
      </c>
      <c r="H52" s="162">
        <v>185.625</v>
      </c>
      <c r="I52" s="168"/>
      <c r="J52" s="168"/>
      <c r="K52" s="291"/>
      <c r="L52" s="298"/>
      <c r="U52" s="317">
        <v>22</v>
      </c>
      <c r="V52" s="323">
        <v>0</v>
      </c>
      <c r="W52" s="318">
        <v>0</v>
      </c>
      <c r="Y52" s="668" t="s">
        <v>200</v>
      </c>
      <c r="Z52" s="669"/>
    </row>
    <row r="53" spans="1:26" ht="15" customHeight="1" x14ac:dyDescent="0.25">
      <c r="A53" s="224">
        <v>5</v>
      </c>
      <c r="B53" s="162">
        <v>7</v>
      </c>
      <c r="C53" s="161">
        <v>4</v>
      </c>
      <c r="D53" s="283">
        <v>8</v>
      </c>
      <c r="E53" s="162">
        <v>195.00000000000003</v>
      </c>
      <c r="F53" s="162">
        <v>195.00000000000003</v>
      </c>
      <c r="G53" s="162">
        <v>195.00000000000003</v>
      </c>
      <c r="H53" s="162">
        <v>195.00000000000003</v>
      </c>
      <c r="I53" s="162">
        <v>10</v>
      </c>
      <c r="J53" s="162">
        <v>10</v>
      </c>
      <c r="K53" s="285">
        <v>8.0000000000000018</v>
      </c>
      <c r="L53" s="286">
        <v>56.000000000000014</v>
      </c>
      <c r="U53" s="317">
        <v>25</v>
      </c>
      <c r="V53" s="323">
        <v>0</v>
      </c>
      <c r="W53" s="318">
        <v>0</v>
      </c>
      <c r="Y53" s="664" t="str">
        <f>CONCATENATE("POR PATA, ", $U$14)</f>
        <v>POR PATA, TORRE TIPO 22FD.N</v>
      </c>
      <c r="Z53" s="665"/>
    </row>
    <row r="54" spans="1:26" ht="15" customHeight="1" thickBot="1" x14ac:dyDescent="0.3">
      <c r="A54" s="224"/>
      <c r="B54" s="162"/>
      <c r="C54" s="161"/>
      <c r="D54" s="283"/>
      <c r="E54" s="162"/>
      <c r="F54" s="162"/>
      <c r="G54" s="162"/>
      <c r="H54" s="162"/>
      <c r="I54" s="162"/>
      <c r="J54" s="162"/>
      <c r="K54" s="285"/>
      <c r="L54" s="286"/>
      <c r="U54" s="324" t="s">
        <v>244</v>
      </c>
      <c r="V54" s="325"/>
      <c r="W54" s="319">
        <v>138.87261865230087</v>
      </c>
      <c r="Y54" s="666" t="s">
        <v>541</v>
      </c>
      <c r="Z54" s="667"/>
    </row>
    <row r="55" spans="1:26" ht="15" customHeight="1" x14ac:dyDescent="0.25">
      <c r="A55" s="224"/>
      <c r="B55" s="162"/>
      <c r="C55" s="161"/>
      <c r="D55" s="283"/>
      <c r="E55" s="162"/>
      <c r="F55" s="162"/>
      <c r="G55" s="162"/>
      <c r="H55" s="162"/>
      <c r="I55" s="162"/>
      <c r="J55" s="162"/>
      <c r="K55" s="285"/>
      <c r="L55" s="286"/>
      <c r="U55" s="308" t="s">
        <v>363</v>
      </c>
      <c r="V55" s="309"/>
      <c r="W55" s="310"/>
      <c r="Y55" s="334" t="str">
        <f>CONCATENATE("Hormigón G", Calculo!$B$154,", m³")</f>
        <v>Hormigón G30, m³</v>
      </c>
      <c r="Z55" s="318">
        <v>12.057749999999999</v>
      </c>
    </row>
    <row r="56" spans="1:26" ht="15" customHeight="1" x14ac:dyDescent="0.25">
      <c r="A56" s="227"/>
      <c r="B56" s="168"/>
      <c r="C56" s="169"/>
      <c r="D56" s="289"/>
      <c r="E56" s="168"/>
      <c r="F56" s="168"/>
      <c r="G56" s="168"/>
      <c r="H56" s="168"/>
      <c r="I56" s="168"/>
      <c r="J56" s="168"/>
      <c r="K56" s="291"/>
      <c r="L56" s="298"/>
      <c r="U56" s="311" t="str">
        <f>+$U$14</f>
        <v>TORRE TIPO 22FD.N</v>
      </c>
      <c r="V56" s="250"/>
      <c r="W56" s="312"/>
      <c r="Y56" s="334" t="s">
        <v>436</v>
      </c>
      <c r="Z56" s="318">
        <v>0.54449999999999998</v>
      </c>
    </row>
    <row r="57" spans="1:26" ht="15" customHeight="1" thickBot="1" x14ac:dyDescent="0.3">
      <c r="A57" s="228"/>
      <c r="B57" s="173"/>
      <c r="C57" s="174"/>
      <c r="D57" s="299"/>
      <c r="E57" s="173"/>
      <c r="F57" s="173"/>
      <c r="G57" s="173"/>
      <c r="H57" s="173"/>
      <c r="I57" s="173"/>
      <c r="J57" s="173"/>
      <c r="K57" s="300"/>
      <c r="L57" s="301"/>
      <c r="U57" s="676" t="s">
        <v>542</v>
      </c>
      <c r="V57" s="677"/>
      <c r="W57" s="678"/>
      <c r="Y57" s="334" t="s">
        <v>437</v>
      </c>
      <c r="Z57" s="318">
        <v>22.324499999999997</v>
      </c>
    </row>
    <row r="58" spans="1:26" ht="15" customHeight="1" thickBot="1" x14ac:dyDescent="0.3">
      <c r="A58" s="670" t="str">
        <f>+CONCATENATE($U$14, " (ALTURA DE PEDESTAL AP = 50 cm)")</f>
        <v>TORRE TIPO 22FD.N (ALTURA DE PEDESTAL AP = 50 cm)</v>
      </c>
      <c r="B58" s="671"/>
      <c r="C58" s="671"/>
      <c r="D58" s="671"/>
      <c r="E58" s="671"/>
      <c r="F58" s="671"/>
      <c r="G58" s="671"/>
      <c r="H58" s="671"/>
      <c r="I58" s="671"/>
      <c r="J58" s="671"/>
      <c r="K58" s="671"/>
      <c r="L58" s="672"/>
      <c r="O58" s="679"/>
      <c r="P58" s="679"/>
      <c r="U58" s="317" t="s">
        <v>545</v>
      </c>
      <c r="V58" s="321" t="s">
        <v>169</v>
      </c>
      <c r="W58" s="322" t="s">
        <v>170</v>
      </c>
      <c r="Y58" s="335" t="s">
        <v>438</v>
      </c>
      <c r="Z58" s="320">
        <v>10.784321005917157</v>
      </c>
    </row>
    <row r="59" spans="1:26" ht="15" customHeight="1" x14ac:dyDescent="0.25">
      <c r="A59" s="269" t="s">
        <v>175</v>
      </c>
      <c r="B59" s="270" t="s">
        <v>193</v>
      </c>
      <c r="C59" s="271" t="s">
        <v>176</v>
      </c>
      <c r="D59" s="270" t="s">
        <v>194</v>
      </c>
      <c r="E59" s="603" t="s">
        <v>177</v>
      </c>
      <c r="F59" s="604"/>
      <c r="G59" s="604"/>
      <c r="H59" s="604"/>
      <c r="I59" s="604"/>
      <c r="J59" s="605"/>
      <c r="K59" s="603" t="s">
        <v>178</v>
      </c>
      <c r="L59" s="606"/>
      <c r="O59" s="274"/>
      <c r="P59" s="275"/>
      <c r="U59" s="317">
        <v>8</v>
      </c>
      <c r="V59" s="323">
        <v>75.000000000000014</v>
      </c>
      <c r="W59" s="318">
        <v>29.625000000000007</v>
      </c>
    </row>
    <row r="60" spans="1:26" ht="15" customHeight="1" x14ac:dyDescent="0.25">
      <c r="A60" s="277"/>
      <c r="B60" s="278" t="s">
        <v>192</v>
      </c>
      <c r="C60" s="279"/>
      <c r="D60" s="278" t="s">
        <v>195</v>
      </c>
      <c r="E60" s="280" t="s">
        <v>180</v>
      </c>
      <c r="F60" s="280" t="s">
        <v>181</v>
      </c>
      <c r="G60" s="280" t="s">
        <v>18</v>
      </c>
      <c r="H60" s="280" t="s">
        <v>182</v>
      </c>
      <c r="I60" s="280" t="s">
        <v>183</v>
      </c>
      <c r="J60" s="280" t="s">
        <v>184</v>
      </c>
      <c r="K60" s="280" t="s">
        <v>185</v>
      </c>
      <c r="L60" s="281" t="s">
        <v>186</v>
      </c>
      <c r="O60" s="679"/>
      <c r="P60" s="679"/>
      <c r="U60" s="317">
        <v>10</v>
      </c>
      <c r="V60" s="323">
        <v>0</v>
      </c>
      <c r="W60" s="318">
        <v>0</v>
      </c>
    </row>
    <row r="61" spans="1:26" ht="15" customHeight="1" x14ac:dyDescent="0.25">
      <c r="A61" s="224">
        <v>1</v>
      </c>
      <c r="B61" s="161">
        <v>1</v>
      </c>
      <c r="C61" s="161">
        <v>2</v>
      </c>
      <c r="D61" s="283">
        <v>16</v>
      </c>
      <c r="E61" s="162">
        <v>25</v>
      </c>
      <c r="F61" s="226">
        <v>234.99999999999997</v>
      </c>
      <c r="G61" s="284"/>
      <c r="H61" s="284"/>
      <c r="I61" s="284"/>
      <c r="J61" s="284"/>
      <c r="K61" s="285">
        <v>2.6</v>
      </c>
      <c r="L61" s="286">
        <v>2.6</v>
      </c>
      <c r="U61" s="317">
        <v>12</v>
      </c>
      <c r="V61" s="323">
        <v>0</v>
      </c>
      <c r="W61" s="318">
        <v>0</v>
      </c>
    </row>
    <row r="62" spans="1:26" ht="15" customHeight="1" x14ac:dyDescent="0.25">
      <c r="A62" s="225">
        <v>2</v>
      </c>
      <c r="B62" s="226">
        <v>8</v>
      </c>
      <c r="C62" s="167">
        <v>7</v>
      </c>
      <c r="D62" s="280">
        <v>16</v>
      </c>
      <c r="E62" s="226">
        <v>25</v>
      </c>
      <c r="F62" s="226">
        <v>120</v>
      </c>
      <c r="G62" s="162">
        <v>118.60171440250937</v>
      </c>
      <c r="H62" s="607"/>
      <c r="I62" s="607"/>
      <c r="J62" s="607"/>
      <c r="K62" s="288">
        <v>2.9684701660341442</v>
      </c>
      <c r="L62" s="286">
        <v>23.747761328273153</v>
      </c>
      <c r="U62" s="317">
        <v>16</v>
      </c>
      <c r="V62" s="323">
        <v>68.988968337189704</v>
      </c>
      <c r="W62" s="318">
        <v>109.00256997275973</v>
      </c>
    </row>
    <row r="63" spans="1:26" ht="15" customHeight="1" x14ac:dyDescent="0.25">
      <c r="A63" s="227"/>
      <c r="B63" s="168"/>
      <c r="C63" s="169"/>
      <c r="D63" s="289"/>
      <c r="E63" s="168"/>
      <c r="F63" s="168"/>
      <c r="G63" s="162">
        <v>185.09231880431955</v>
      </c>
      <c r="H63" s="608"/>
      <c r="I63" s="608"/>
      <c r="J63" s="608"/>
      <c r="K63" s="291"/>
      <c r="L63" s="286"/>
      <c r="U63" s="317">
        <v>18</v>
      </c>
      <c r="V63" s="323">
        <v>0</v>
      </c>
      <c r="W63" s="318">
        <v>0</v>
      </c>
    </row>
    <row r="64" spans="1:26" ht="15" customHeight="1" x14ac:dyDescent="0.25">
      <c r="A64" s="225">
        <v>3</v>
      </c>
      <c r="B64" s="167">
        <v>11</v>
      </c>
      <c r="C64" s="167">
        <v>7</v>
      </c>
      <c r="D64" s="280">
        <v>16</v>
      </c>
      <c r="E64" s="226">
        <v>25</v>
      </c>
      <c r="F64" s="226">
        <v>124</v>
      </c>
      <c r="G64" s="162">
        <v>187</v>
      </c>
      <c r="H64" s="284"/>
      <c r="I64" s="284"/>
      <c r="J64" s="284"/>
      <c r="K64" s="285">
        <v>3.6</v>
      </c>
      <c r="L64" s="286">
        <v>39.6</v>
      </c>
      <c r="U64" s="317">
        <v>22</v>
      </c>
      <c r="V64" s="323">
        <v>0</v>
      </c>
      <c r="W64" s="318">
        <v>0</v>
      </c>
    </row>
    <row r="65" spans="1:24" ht="15" customHeight="1" x14ac:dyDescent="0.25">
      <c r="A65" s="227"/>
      <c r="B65" s="169"/>
      <c r="C65" s="169"/>
      <c r="D65" s="289"/>
      <c r="E65" s="168"/>
      <c r="F65" s="168"/>
      <c r="G65" s="162">
        <v>235</v>
      </c>
      <c r="H65" s="284"/>
      <c r="I65" s="284"/>
      <c r="J65" s="284"/>
      <c r="K65" s="285"/>
      <c r="L65" s="286"/>
      <c r="U65" s="317">
        <v>25</v>
      </c>
      <c r="V65" s="323">
        <v>0</v>
      </c>
      <c r="W65" s="318">
        <v>0</v>
      </c>
    </row>
    <row r="66" spans="1:24" ht="15" customHeight="1" thickBot="1" x14ac:dyDescent="0.3">
      <c r="A66" s="229">
        <v>4</v>
      </c>
      <c r="B66" s="171">
        <v>5</v>
      </c>
      <c r="C66" s="170">
        <v>4</v>
      </c>
      <c r="D66" s="279">
        <v>8</v>
      </c>
      <c r="E66" s="168">
        <v>44.999999999999993</v>
      </c>
      <c r="F66" s="168">
        <v>44.999999999999993</v>
      </c>
      <c r="G66" s="168">
        <v>44.999999999999993</v>
      </c>
      <c r="H66" s="168">
        <v>44.999999999999993</v>
      </c>
      <c r="I66" s="171">
        <v>10</v>
      </c>
      <c r="J66" s="171">
        <v>10</v>
      </c>
      <c r="K66" s="295">
        <v>4.6086956521739122</v>
      </c>
      <c r="L66" s="296">
        <v>23.043478260869563</v>
      </c>
      <c r="U66" s="324" t="s">
        <v>244</v>
      </c>
      <c r="V66" s="325"/>
      <c r="W66" s="319">
        <v>145.55894847139774</v>
      </c>
    </row>
    <row r="67" spans="1:24" ht="15" customHeight="1" x14ac:dyDescent="0.25">
      <c r="A67" s="227"/>
      <c r="B67" s="168"/>
      <c r="C67" s="169"/>
      <c r="D67" s="289"/>
      <c r="E67" s="162">
        <v>175.43478260869563</v>
      </c>
      <c r="F67" s="162">
        <v>175.43478260869563</v>
      </c>
      <c r="G67" s="162">
        <v>175.43478260869563</v>
      </c>
      <c r="H67" s="162">
        <v>175.43478260869563</v>
      </c>
      <c r="I67" s="168"/>
      <c r="J67" s="168"/>
      <c r="K67" s="291"/>
      <c r="L67" s="298"/>
      <c r="U67" s="308" t="s">
        <v>363</v>
      </c>
      <c r="V67" s="309"/>
      <c r="W67" s="310"/>
    </row>
    <row r="68" spans="1:24" ht="15" customHeight="1" x14ac:dyDescent="0.25">
      <c r="A68" s="224">
        <v>5</v>
      </c>
      <c r="B68" s="162">
        <v>6</v>
      </c>
      <c r="C68" s="161">
        <v>4</v>
      </c>
      <c r="D68" s="283">
        <v>8</v>
      </c>
      <c r="E68" s="162">
        <v>195.00000000000003</v>
      </c>
      <c r="F68" s="162">
        <v>195.00000000000003</v>
      </c>
      <c r="G68" s="162">
        <v>195.00000000000003</v>
      </c>
      <c r="H68" s="162">
        <v>195.00000000000003</v>
      </c>
      <c r="I68" s="162">
        <v>10</v>
      </c>
      <c r="J68" s="162">
        <v>10</v>
      </c>
      <c r="K68" s="285">
        <v>8.0000000000000018</v>
      </c>
      <c r="L68" s="286">
        <v>48.000000000000014</v>
      </c>
      <c r="U68" s="311" t="str">
        <f>+$U$14</f>
        <v>TORRE TIPO 22FD.N</v>
      </c>
      <c r="V68" s="250"/>
      <c r="W68" s="312"/>
    </row>
    <row r="69" spans="1:24" ht="15" customHeight="1" x14ac:dyDescent="0.25">
      <c r="A69" s="224"/>
      <c r="B69" s="162"/>
      <c r="C69" s="161"/>
      <c r="D69" s="283"/>
      <c r="E69" s="162"/>
      <c r="F69" s="162"/>
      <c r="G69" s="162"/>
      <c r="H69" s="162"/>
      <c r="I69" s="162"/>
      <c r="J69" s="162"/>
      <c r="K69" s="285"/>
      <c r="L69" s="286"/>
      <c r="U69" s="676" t="s">
        <v>541</v>
      </c>
      <c r="V69" s="677"/>
      <c r="W69" s="678"/>
    </row>
    <row r="70" spans="1:24" ht="15" customHeight="1" x14ac:dyDescent="0.25">
      <c r="A70" s="224"/>
      <c r="B70" s="162"/>
      <c r="C70" s="161"/>
      <c r="D70" s="283"/>
      <c r="E70" s="162"/>
      <c r="F70" s="162"/>
      <c r="G70" s="162"/>
      <c r="H70" s="162"/>
      <c r="I70" s="162"/>
      <c r="J70" s="162"/>
      <c r="K70" s="285"/>
      <c r="L70" s="286"/>
      <c r="U70" s="317" t="s">
        <v>545</v>
      </c>
      <c r="V70" s="321" t="s">
        <v>169</v>
      </c>
      <c r="W70" s="322" t="s">
        <v>170</v>
      </c>
    </row>
    <row r="71" spans="1:24" ht="15" customHeight="1" x14ac:dyDescent="0.25">
      <c r="A71" s="227"/>
      <c r="B71" s="168"/>
      <c r="C71" s="169"/>
      <c r="D71" s="289"/>
      <c r="E71" s="168"/>
      <c r="F71" s="168"/>
      <c r="G71" s="168"/>
      <c r="H71" s="168"/>
      <c r="I71" s="168"/>
      <c r="J71" s="168"/>
      <c r="K71" s="291"/>
      <c r="L71" s="298"/>
      <c r="U71" s="317">
        <v>8</v>
      </c>
      <c r="V71" s="323">
        <v>78.702702702702709</v>
      </c>
      <c r="W71" s="318">
        <v>31.087567567567572</v>
      </c>
    </row>
    <row r="72" spans="1:24" ht="15" customHeight="1" thickBot="1" x14ac:dyDescent="0.3">
      <c r="A72" s="228"/>
      <c r="B72" s="173"/>
      <c r="C72" s="174"/>
      <c r="D72" s="299"/>
      <c r="E72" s="173"/>
      <c r="F72" s="173"/>
      <c r="G72" s="173"/>
      <c r="H72" s="173"/>
      <c r="I72" s="173"/>
      <c r="J72" s="173"/>
      <c r="K72" s="300"/>
      <c r="L72" s="301"/>
      <c r="U72" s="317">
        <v>10</v>
      </c>
      <c r="V72" s="323">
        <v>0</v>
      </c>
      <c r="W72" s="318">
        <v>0</v>
      </c>
    </row>
    <row r="73" spans="1:24" ht="15" customHeight="1" x14ac:dyDescent="0.25">
      <c r="A73" s="670" t="str">
        <f>+CONCATENATE($U$14, " (ALTURA DE PEDESTAL AP = 75 cm)")</f>
        <v>TORRE TIPO 22FD.N (ALTURA DE PEDESTAL AP = 75 cm)</v>
      </c>
      <c r="B73" s="671"/>
      <c r="C73" s="671"/>
      <c r="D73" s="671"/>
      <c r="E73" s="671"/>
      <c r="F73" s="671"/>
      <c r="G73" s="671"/>
      <c r="H73" s="671"/>
      <c r="I73" s="671"/>
      <c r="J73" s="671"/>
      <c r="K73" s="671"/>
      <c r="L73" s="672"/>
      <c r="U73" s="317">
        <v>12</v>
      </c>
      <c r="V73" s="323">
        <v>0</v>
      </c>
      <c r="W73" s="318">
        <v>0</v>
      </c>
    </row>
    <row r="74" spans="1:24" ht="15" customHeight="1" x14ac:dyDescent="0.25">
      <c r="A74" s="269" t="s">
        <v>175</v>
      </c>
      <c r="B74" s="270" t="s">
        <v>193</v>
      </c>
      <c r="C74" s="271" t="s">
        <v>176</v>
      </c>
      <c r="D74" s="270" t="s">
        <v>194</v>
      </c>
      <c r="E74" s="603" t="s">
        <v>177</v>
      </c>
      <c r="F74" s="604"/>
      <c r="G74" s="604"/>
      <c r="H74" s="604"/>
      <c r="I74" s="604"/>
      <c r="J74" s="605"/>
      <c r="K74" s="603" t="s">
        <v>178</v>
      </c>
      <c r="L74" s="606"/>
      <c r="O74" s="274"/>
      <c r="P74" s="275"/>
      <c r="U74" s="317">
        <v>16</v>
      </c>
      <c r="V74" s="323">
        <v>72.480629799385738</v>
      </c>
      <c r="W74" s="318">
        <v>114.51939508302947</v>
      </c>
    </row>
    <row r="75" spans="1:24" ht="15" customHeight="1" x14ac:dyDescent="0.25">
      <c r="A75" s="277"/>
      <c r="B75" s="278" t="s">
        <v>192</v>
      </c>
      <c r="C75" s="279"/>
      <c r="D75" s="278" t="s">
        <v>195</v>
      </c>
      <c r="E75" s="280" t="s">
        <v>180</v>
      </c>
      <c r="F75" s="280" t="s">
        <v>181</v>
      </c>
      <c r="G75" s="280" t="s">
        <v>18</v>
      </c>
      <c r="H75" s="280" t="s">
        <v>182</v>
      </c>
      <c r="I75" s="280" t="s">
        <v>183</v>
      </c>
      <c r="J75" s="280" t="s">
        <v>184</v>
      </c>
      <c r="K75" s="280" t="s">
        <v>185</v>
      </c>
      <c r="L75" s="281" t="s">
        <v>186</v>
      </c>
      <c r="O75" s="679"/>
      <c r="P75" s="679"/>
      <c r="U75" s="317">
        <v>18</v>
      </c>
      <c r="V75" s="323">
        <v>0</v>
      </c>
      <c r="W75" s="318">
        <v>0</v>
      </c>
      <c r="X75" s="282"/>
    </row>
    <row r="76" spans="1:24" ht="15" customHeight="1" x14ac:dyDescent="0.25">
      <c r="A76" s="224">
        <v>1</v>
      </c>
      <c r="B76" s="161">
        <v>1</v>
      </c>
      <c r="C76" s="161">
        <v>2</v>
      </c>
      <c r="D76" s="283">
        <v>16</v>
      </c>
      <c r="E76" s="162">
        <v>25</v>
      </c>
      <c r="F76" s="226">
        <v>259.99999999999994</v>
      </c>
      <c r="G76" s="284"/>
      <c r="H76" s="284"/>
      <c r="I76" s="284"/>
      <c r="J76" s="284"/>
      <c r="K76" s="285">
        <v>2.8499999999999996</v>
      </c>
      <c r="L76" s="286">
        <v>2.8499999999999996</v>
      </c>
      <c r="U76" s="317">
        <v>22</v>
      </c>
      <c r="V76" s="323">
        <v>0</v>
      </c>
      <c r="W76" s="318">
        <v>0</v>
      </c>
      <c r="X76" s="282"/>
    </row>
    <row r="77" spans="1:24" ht="15" customHeight="1" x14ac:dyDescent="0.25">
      <c r="A77" s="225">
        <v>2</v>
      </c>
      <c r="B77" s="226">
        <v>8</v>
      </c>
      <c r="C77" s="167">
        <v>7</v>
      </c>
      <c r="D77" s="280">
        <v>16</v>
      </c>
      <c r="E77" s="226">
        <v>25</v>
      </c>
      <c r="F77" s="226">
        <v>110</v>
      </c>
      <c r="G77" s="162">
        <v>152.80069142039974</v>
      </c>
      <c r="H77" s="607"/>
      <c r="I77" s="607"/>
      <c r="J77" s="607"/>
      <c r="K77" s="288">
        <v>3.159246042148713</v>
      </c>
      <c r="L77" s="286">
        <v>25.273968337189704</v>
      </c>
      <c r="U77" s="317">
        <v>25</v>
      </c>
      <c r="V77" s="323">
        <v>0</v>
      </c>
      <c r="W77" s="318">
        <v>0</v>
      </c>
      <c r="X77" s="282"/>
    </row>
    <row r="78" spans="1:24" ht="15" customHeight="1" thickBot="1" x14ac:dyDescent="0.3">
      <c r="A78" s="227"/>
      <c r="B78" s="168"/>
      <c r="C78" s="169"/>
      <c r="D78" s="289"/>
      <c r="E78" s="168"/>
      <c r="F78" s="168"/>
      <c r="G78" s="162">
        <v>209.04851700934285</v>
      </c>
      <c r="H78" s="608"/>
      <c r="I78" s="608"/>
      <c r="J78" s="608"/>
      <c r="K78" s="291"/>
      <c r="L78" s="286"/>
      <c r="U78" s="327" t="s">
        <v>244</v>
      </c>
      <c r="V78" s="328"/>
      <c r="W78" s="320">
        <v>152.88731078312691</v>
      </c>
      <c r="X78" s="282"/>
    </row>
    <row r="79" spans="1:24" ht="15" customHeight="1" x14ac:dyDescent="0.25">
      <c r="A79" s="225">
        <v>3</v>
      </c>
      <c r="B79" s="167">
        <v>11</v>
      </c>
      <c r="C79" s="167">
        <v>7</v>
      </c>
      <c r="D79" s="280">
        <v>16</v>
      </c>
      <c r="E79" s="226">
        <v>25</v>
      </c>
      <c r="F79" s="226">
        <v>114</v>
      </c>
      <c r="G79" s="162">
        <v>211</v>
      </c>
      <c r="H79" s="284"/>
      <c r="I79" s="284"/>
      <c r="J79" s="284"/>
      <c r="K79" s="285">
        <v>3.7149999999999999</v>
      </c>
      <c r="L79" s="286">
        <v>40.864999999999995</v>
      </c>
      <c r="X79" s="282"/>
    </row>
    <row r="80" spans="1:24" ht="15" customHeight="1" x14ac:dyDescent="0.25">
      <c r="A80" s="227"/>
      <c r="B80" s="169"/>
      <c r="C80" s="169"/>
      <c r="D80" s="289"/>
      <c r="E80" s="168"/>
      <c r="F80" s="168"/>
      <c r="G80" s="162">
        <v>254</v>
      </c>
      <c r="H80" s="284"/>
      <c r="I80" s="284"/>
      <c r="J80" s="284"/>
      <c r="K80" s="285"/>
      <c r="L80" s="286"/>
      <c r="X80" s="282"/>
    </row>
    <row r="81" spans="1:24" ht="15" customHeight="1" x14ac:dyDescent="0.25">
      <c r="A81" s="229">
        <v>4</v>
      </c>
      <c r="B81" s="171">
        <v>6</v>
      </c>
      <c r="C81" s="170">
        <v>4</v>
      </c>
      <c r="D81" s="279">
        <v>8</v>
      </c>
      <c r="E81" s="168">
        <v>44.999999999999993</v>
      </c>
      <c r="F81" s="168">
        <v>44.999999999999993</v>
      </c>
      <c r="G81" s="168">
        <v>44.999999999999993</v>
      </c>
      <c r="H81" s="168">
        <v>44.999999999999993</v>
      </c>
      <c r="I81" s="171">
        <v>10</v>
      </c>
      <c r="J81" s="171">
        <v>10</v>
      </c>
      <c r="K81" s="295">
        <v>4.5</v>
      </c>
      <c r="L81" s="296">
        <v>27</v>
      </c>
      <c r="X81" s="282"/>
    </row>
    <row r="82" spans="1:24" ht="15" customHeight="1" x14ac:dyDescent="0.25">
      <c r="A82" s="227"/>
      <c r="B82" s="168"/>
      <c r="C82" s="169"/>
      <c r="D82" s="289"/>
      <c r="E82" s="162">
        <v>170</v>
      </c>
      <c r="F82" s="162">
        <v>170</v>
      </c>
      <c r="G82" s="162">
        <v>170</v>
      </c>
      <c r="H82" s="162">
        <v>170</v>
      </c>
      <c r="I82" s="168"/>
      <c r="J82" s="168"/>
      <c r="K82" s="291"/>
      <c r="L82" s="298"/>
      <c r="X82" s="282"/>
    </row>
    <row r="83" spans="1:24" ht="15" customHeight="1" x14ac:dyDescent="0.25">
      <c r="A83" s="224">
        <v>5</v>
      </c>
      <c r="B83" s="162">
        <v>6</v>
      </c>
      <c r="C83" s="161">
        <v>4</v>
      </c>
      <c r="D83" s="283">
        <v>8</v>
      </c>
      <c r="E83" s="162">
        <v>195.00000000000003</v>
      </c>
      <c r="F83" s="162">
        <v>195.00000000000003</v>
      </c>
      <c r="G83" s="162">
        <v>195.00000000000003</v>
      </c>
      <c r="H83" s="162">
        <v>195.00000000000003</v>
      </c>
      <c r="I83" s="162">
        <v>10</v>
      </c>
      <c r="J83" s="162">
        <v>10</v>
      </c>
      <c r="K83" s="285">
        <v>8.0000000000000018</v>
      </c>
      <c r="L83" s="286">
        <v>48.000000000000014</v>
      </c>
      <c r="X83" s="282"/>
    </row>
    <row r="84" spans="1:24" ht="15" customHeight="1" x14ac:dyDescent="0.25">
      <c r="A84" s="224"/>
      <c r="B84" s="162"/>
      <c r="C84" s="161"/>
      <c r="D84" s="283"/>
      <c r="E84" s="162"/>
      <c r="F84" s="162"/>
      <c r="G84" s="162"/>
      <c r="H84" s="162"/>
      <c r="I84" s="162"/>
      <c r="J84" s="162"/>
      <c r="K84" s="285"/>
      <c r="L84" s="286"/>
      <c r="X84" s="282"/>
    </row>
    <row r="85" spans="1:24" ht="15" customHeight="1" x14ac:dyDescent="0.25">
      <c r="A85" s="224"/>
      <c r="B85" s="162"/>
      <c r="C85" s="161"/>
      <c r="D85" s="283"/>
      <c r="E85" s="162"/>
      <c r="F85" s="162"/>
      <c r="G85" s="162"/>
      <c r="H85" s="162"/>
      <c r="I85" s="162"/>
      <c r="J85" s="162"/>
      <c r="K85" s="285"/>
      <c r="L85" s="286"/>
      <c r="X85" s="282"/>
    </row>
    <row r="86" spans="1:24" ht="15" customHeight="1" x14ac:dyDescent="0.25">
      <c r="A86" s="227"/>
      <c r="B86" s="168"/>
      <c r="C86" s="169"/>
      <c r="D86" s="289"/>
      <c r="E86" s="168"/>
      <c r="F86" s="168"/>
      <c r="G86" s="168"/>
      <c r="H86" s="168"/>
      <c r="I86" s="168"/>
      <c r="J86" s="168"/>
      <c r="K86" s="291"/>
      <c r="L86" s="298"/>
      <c r="X86" s="282"/>
    </row>
    <row r="87" spans="1:24" ht="15" customHeight="1" thickBot="1" x14ac:dyDescent="0.3">
      <c r="A87" s="228"/>
      <c r="B87" s="173"/>
      <c r="C87" s="174"/>
      <c r="D87" s="299"/>
      <c r="E87" s="173"/>
      <c r="F87" s="173"/>
      <c r="G87" s="173"/>
      <c r="H87" s="173"/>
      <c r="I87" s="173"/>
      <c r="J87" s="173"/>
      <c r="K87" s="300"/>
      <c r="L87" s="301"/>
      <c r="X87" s="282"/>
    </row>
    <row r="88" spans="1:24" ht="15" customHeight="1" x14ac:dyDescent="0.25">
      <c r="A88" s="670" t="str">
        <f>+CONCATENATE($U$14, " (ALTURA DE PEDESTAL AP = 100 cm)")</f>
        <v>TORRE TIPO 22FD.N (ALTURA DE PEDESTAL AP = 100 cm)</v>
      </c>
      <c r="B88" s="671"/>
      <c r="C88" s="671"/>
      <c r="D88" s="671"/>
      <c r="E88" s="671"/>
      <c r="F88" s="671"/>
      <c r="G88" s="671"/>
      <c r="H88" s="671"/>
      <c r="I88" s="671"/>
      <c r="J88" s="671"/>
      <c r="K88" s="671"/>
      <c r="L88" s="672"/>
      <c r="X88" s="282"/>
    </row>
    <row r="89" spans="1:24" ht="15" customHeight="1" x14ac:dyDescent="0.25">
      <c r="A89" s="269" t="s">
        <v>175</v>
      </c>
      <c r="B89" s="270" t="s">
        <v>193</v>
      </c>
      <c r="C89" s="271" t="s">
        <v>176</v>
      </c>
      <c r="D89" s="270" t="s">
        <v>194</v>
      </c>
      <c r="E89" s="603" t="s">
        <v>177</v>
      </c>
      <c r="F89" s="604"/>
      <c r="G89" s="604"/>
      <c r="H89" s="604"/>
      <c r="I89" s="604"/>
      <c r="J89" s="605"/>
      <c r="K89" s="603" t="s">
        <v>178</v>
      </c>
      <c r="L89" s="606"/>
      <c r="O89" s="274"/>
      <c r="P89" s="275"/>
    </row>
    <row r="90" spans="1:24" ht="15" customHeight="1" x14ac:dyDescent="0.25">
      <c r="A90" s="277"/>
      <c r="B90" s="278" t="s">
        <v>192</v>
      </c>
      <c r="C90" s="279"/>
      <c r="D90" s="278" t="s">
        <v>195</v>
      </c>
      <c r="E90" s="280" t="s">
        <v>180</v>
      </c>
      <c r="F90" s="280" t="s">
        <v>181</v>
      </c>
      <c r="G90" s="280" t="s">
        <v>18</v>
      </c>
      <c r="H90" s="280" t="s">
        <v>182</v>
      </c>
      <c r="I90" s="280" t="s">
        <v>183</v>
      </c>
      <c r="J90" s="280" t="s">
        <v>184</v>
      </c>
      <c r="K90" s="280" t="s">
        <v>185</v>
      </c>
      <c r="L90" s="281" t="s">
        <v>186</v>
      </c>
      <c r="O90" s="679"/>
      <c r="P90" s="679"/>
      <c r="X90" s="282"/>
    </row>
    <row r="91" spans="1:24" ht="15" customHeight="1" x14ac:dyDescent="0.25">
      <c r="A91" s="224">
        <v>1</v>
      </c>
      <c r="B91" s="161">
        <v>1</v>
      </c>
      <c r="C91" s="161">
        <v>2</v>
      </c>
      <c r="D91" s="283">
        <v>16</v>
      </c>
      <c r="E91" s="162">
        <v>25</v>
      </c>
      <c r="F91" s="226">
        <v>284.99999999999994</v>
      </c>
      <c r="G91" s="284"/>
      <c r="H91" s="284"/>
      <c r="I91" s="284"/>
      <c r="J91" s="284"/>
      <c r="K91" s="285">
        <v>3.0999999999999996</v>
      </c>
      <c r="L91" s="286">
        <v>3.0999999999999996</v>
      </c>
      <c r="X91" s="282"/>
    </row>
    <row r="92" spans="1:24" ht="15" customHeight="1" x14ac:dyDescent="0.25">
      <c r="A92" s="225">
        <v>2</v>
      </c>
      <c r="B92" s="226">
        <v>8</v>
      </c>
      <c r="C92" s="167">
        <v>7</v>
      </c>
      <c r="D92" s="280">
        <v>16</v>
      </c>
      <c r="E92" s="226">
        <v>25</v>
      </c>
      <c r="F92" s="226">
        <v>100</v>
      </c>
      <c r="G92" s="162">
        <v>187.29284915534296</v>
      </c>
      <c r="H92" s="607"/>
      <c r="I92" s="607"/>
      <c r="J92" s="607"/>
      <c r="K92" s="288">
        <v>3.365078724923217</v>
      </c>
      <c r="L92" s="286">
        <v>26.920629799385736</v>
      </c>
      <c r="X92" s="282"/>
    </row>
    <row r="93" spans="1:24" ht="15" customHeight="1" x14ac:dyDescent="0.25">
      <c r="A93" s="227"/>
      <c r="B93" s="168"/>
      <c r="C93" s="169"/>
      <c r="D93" s="289"/>
      <c r="E93" s="168"/>
      <c r="F93" s="168"/>
      <c r="G93" s="162">
        <v>235.72289582930051</v>
      </c>
      <c r="H93" s="608"/>
      <c r="I93" s="608"/>
      <c r="J93" s="608"/>
      <c r="K93" s="291"/>
      <c r="L93" s="286"/>
      <c r="X93" s="282"/>
    </row>
    <row r="94" spans="1:24" ht="15" customHeight="1" x14ac:dyDescent="0.25">
      <c r="A94" s="225">
        <v>3</v>
      </c>
      <c r="B94" s="167">
        <v>11</v>
      </c>
      <c r="C94" s="167">
        <v>7</v>
      </c>
      <c r="D94" s="280">
        <v>16</v>
      </c>
      <c r="E94" s="226">
        <v>25</v>
      </c>
      <c r="F94" s="226">
        <v>104</v>
      </c>
      <c r="G94" s="162">
        <v>237</v>
      </c>
      <c r="H94" s="284"/>
      <c r="I94" s="284"/>
      <c r="J94" s="284"/>
      <c r="K94" s="285">
        <v>3.86</v>
      </c>
      <c r="L94" s="286">
        <v>42.46</v>
      </c>
      <c r="X94" s="282"/>
    </row>
    <row r="95" spans="1:24" ht="15" customHeight="1" x14ac:dyDescent="0.25">
      <c r="A95" s="227"/>
      <c r="B95" s="169"/>
      <c r="C95" s="169"/>
      <c r="D95" s="289"/>
      <c r="E95" s="168"/>
      <c r="F95" s="168"/>
      <c r="G95" s="162">
        <v>277</v>
      </c>
      <c r="H95" s="284"/>
      <c r="I95" s="284"/>
      <c r="J95" s="284"/>
      <c r="K95" s="285"/>
      <c r="L95" s="286"/>
      <c r="X95" s="282"/>
    </row>
    <row r="96" spans="1:24" ht="15" customHeight="1" x14ac:dyDescent="0.25">
      <c r="A96" s="229">
        <v>4</v>
      </c>
      <c r="B96" s="171">
        <v>8</v>
      </c>
      <c r="C96" s="170">
        <v>4</v>
      </c>
      <c r="D96" s="279">
        <v>8</v>
      </c>
      <c r="E96" s="168">
        <v>44.999999999999993</v>
      </c>
      <c r="F96" s="168">
        <v>44.999999999999993</v>
      </c>
      <c r="G96" s="168">
        <v>44.999999999999993</v>
      </c>
      <c r="H96" s="168">
        <v>44.999999999999993</v>
      </c>
      <c r="I96" s="171">
        <v>10</v>
      </c>
      <c r="J96" s="171">
        <v>10</v>
      </c>
      <c r="K96" s="295">
        <v>4.8378378378378377</v>
      </c>
      <c r="L96" s="296">
        <v>38.702702702702702</v>
      </c>
      <c r="X96" s="282"/>
    </row>
    <row r="97" spans="1:24" ht="15" customHeight="1" x14ac:dyDescent="0.25">
      <c r="A97" s="227"/>
      <c r="B97" s="168"/>
      <c r="C97" s="169"/>
      <c r="D97" s="289"/>
      <c r="E97" s="162">
        <v>186.89189189189187</v>
      </c>
      <c r="F97" s="162">
        <v>186.89189189189187</v>
      </c>
      <c r="G97" s="162">
        <v>186.89189189189187</v>
      </c>
      <c r="H97" s="162">
        <v>186.89189189189187</v>
      </c>
      <c r="I97" s="168"/>
      <c r="J97" s="168"/>
      <c r="K97" s="291"/>
      <c r="L97" s="298"/>
      <c r="X97" s="282"/>
    </row>
    <row r="98" spans="1:24" ht="15" customHeight="1" x14ac:dyDescent="0.25">
      <c r="A98" s="224">
        <v>5</v>
      </c>
      <c r="B98" s="162">
        <v>5</v>
      </c>
      <c r="C98" s="161">
        <v>4</v>
      </c>
      <c r="D98" s="283">
        <v>8</v>
      </c>
      <c r="E98" s="162">
        <v>195.00000000000003</v>
      </c>
      <c r="F98" s="162">
        <v>195.00000000000003</v>
      </c>
      <c r="G98" s="162">
        <v>195.00000000000003</v>
      </c>
      <c r="H98" s="162">
        <v>195.00000000000003</v>
      </c>
      <c r="I98" s="162">
        <v>10</v>
      </c>
      <c r="J98" s="162">
        <v>10</v>
      </c>
      <c r="K98" s="285">
        <v>8.0000000000000018</v>
      </c>
      <c r="L98" s="286">
        <v>40.000000000000007</v>
      </c>
      <c r="X98" s="282"/>
    </row>
    <row r="99" spans="1:24" ht="15" customHeight="1" x14ac:dyDescent="0.25">
      <c r="A99" s="224"/>
      <c r="B99" s="162"/>
      <c r="C99" s="161"/>
      <c r="D99" s="283"/>
      <c r="E99" s="162"/>
      <c r="F99" s="162"/>
      <c r="G99" s="162"/>
      <c r="H99" s="162"/>
      <c r="I99" s="162"/>
      <c r="J99" s="162"/>
      <c r="K99" s="285"/>
      <c r="L99" s="286"/>
      <c r="X99" s="282"/>
    </row>
    <row r="100" spans="1:24" ht="15" customHeight="1" x14ac:dyDescent="0.25">
      <c r="A100" s="224"/>
      <c r="B100" s="162"/>
      <c r="C100" s="161"/>
      <c r="D100" s="283"/>
      <c r="E100" s="162"/>
      <c r="F100" s="162"/>
      <c r="G100" s="162"/>
      <c r="H100" s="162"/>
      <c r="I100" s="162"/>
      <c r="J100" s="162"/>
      <c r="K100" s="285"/>
      <c r="L100" s="286"/>
      <c r="X100" s="282"/>
    </row>
    <row r="101" spans="1:24" ht="15" customHeight="1" x14ac:dyDescent="0.25">
      <c r="A101" s="227"/>
      <c r="B101" s="168"/>
      <c r="C101" s="169"/>
      <c r="D101" s="289"/>
      <c r="E101" s="168"/>
      <c r="F101" s="168"/>
      <c r="G101" s="168"/>
      <c r="H101" s="168"/>
      <c r="I101" s="168"/>
      <c r="J101" s="168"/>
      <c r="K101" s="291"/>
      <c r="L101" s="298"/>
      <c r="X101" s="282"/>
    </row>
    <row r="102" spans="1:24" ht="15" customHeight="1" thickBot="1" x14ac:dyDescent="0.3">
      <c r="A102" s="228"/>
      <c r="B102" s="173"/>
      <c r="C102" s="174"/>
      <c r="D102" s="299"/>
      <c r="E102" s="173"/>
      <c r="F102" s="173"/>
      <c r="G102" s="173"/>
      <c r="H102" s="173"/>
      <c r="I102" s="173"/>
      <c r="J102" s="173"/>
      <c r="K102" s="300"/>
      <c r="L102" s="301"/>
      <c r="X102" s="282"/>
    </row>
  </sheetData>
  <mergeCells count="36">
    <mergeCell ref="C9:D9"/>
    <mergeCell ref="A9:B9"/>
    <mergeCell ref="A1:L1"/>
    <mergeCell ref="Y46:Z46"/>
    <mergeCell ref="Y47:Z47"/>
    <mergeCell ref="O45:P45"/>
    <mergeCell ref="Y31:Z31"/>
    <mergeCell ref="Y32:Z32"/>
    <mergeCell ref="U3:W3"/>
    <mergeCell ref="Y3:Z3"/>
    <mergeCell ref="O15:P15"/>
    <mergeCell ref="U14:V14"/>
    <mergeCell ref="E28:J28"/>
    <mergeCell ref="K28:L28"/>
    <mergeCell ref="U33:W33"/>
    <mergeCell ref="U45:W45"/>
    <mergeCell ref="A31:L31"/>
    <mergeCell ref="O31:S31"/>
    <mergeCell ref="U69:W69"/>
    <mergeCell ref="O90:P90"/>
    <mergeCell ref="O75:P75"/>
    <mergeCell ref="O58:P58"/>
    <mergeCell ref="O60:P60"/>
    <mergeCell ref="U57:W57"/>
    <mergeCell ref="A43:L43"/>
    <mergeCell ref="A58:L58"/>
    <mergeCell ref="A73:L73"/>
    <mergeCell ref="A88:L88"/>
    <mergeCell ref="Y53:Z53"/>
    <mergeCell ref="Y54:Z54"/>
    <mergeCell ref="Y33:Z33"/>
    <mergeCell ref="Y38:Z38"/>
    <mergeCell ref="Y39:Z39"/>
    <mergeCell ref="Y40:Z40"/>
    <mergeCell ref="Y45:Z45"/>
    <mergeCell ref="Y52:Z5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eroveinticincoCP">
                <anchor moveWithCells="1" sizeWithCells="1">
                  <from>
                    <xdr:col>12</xdr:col>
                    <xdr:colOff>47625</xdr:colOff>
                    <xdr:row>14</xdr:row>
                    <xdr:rowOff>76200</xdr:rowOff>
                  </from>
                  <to>
                    <xdr:col>12</xdr:col>
                    <xdr:colOff>695325</xdr:colOff>
                    <xdr:row>15</xdr:row>
                    <xdr:rowOff>142875</xdr:rowOff>
                  </to>
                </anchor>
              </controlPr>
            </control>
          </mc:Choice>
        </mc:AlternateContent>
        <mc:AlternateContent xmlns:mc="http://schemas.openxmlformats.org/markup-compatibility/2006">
          <mc:Choice Requires="x14">
            <control shapeId="11268" r:id="rId5" name="Button 4">
              <controlPr defaultSize="0" print="0" autoFill="0" autoPict="0" macro="[0]!cerocincoCP">
                <anchor moveWithCells="1" sizeWithCells="1">
                  <from>
                    <xdr:col>12</xdr:col>
                    <xdr:colOff>47625</xdr:colOff>
                    <xdr:row>16</xdr:row>
                    <xdr:rowOff>66675</xdr:rowOff>
                  </from>
                  <to>
                    <xdr:col>12</xdr:col>
                    <xdr:colOff>695325</xdr:colOff>
                    <xdr:row>17</xdr:row>
                    <xdr:rowOff>133350</xdr:rowOff>
                  </to>
                </anchor>
              </controlPr>
            </control>
          </mc:Choice>
        </mc:AlternateContent>
        <mc:AlternateContent xmlns:mc="http://schemas.openxmlformats.org/markup-compatibility/2006">
          <mc:Choice Requires="x14">
            <control shapeId="11269" r:id="rId6" name="Button 5">
              <controlPr defaultSize="0" print="0" autoFill="0" autoPict="0" macro="[0]!cerosetentaycincoCP">
                <anchor moveWithCells="1" sizeWithCells="1">
                  <from>
                    <xdr:col>12</xdr:col>
                    <xdr:colOff>47625</xdr:colOff>
                    <xdr:row>18</xdr:row>
                    <xdr:rowOff>28575</xdr:rowOff>
                  </from>
                  <to>
                    <xdr:col>12</xdr:col>
                    <xdr:colOff>695325</xdr:colOff>
                    <xdr:row>19</xdr:row>
                    <xdr:rowOff>85725</xdr:rowOff>
                  </to>
                </anchor>
              </controlPr>
            </control>
          </mc:Choice>
        </mc:AlternateContent>
        <mc:AlternateContent xmlns:mc="http://schemas.openxmlformats.org/markup-compatibility/2006">
          <mc:Choice Requires="x14">
            <control shapeId="11270" r:id="rId7" name="Button 6">
              <controlPr defaultSize="0" print="0" autoFill="0" autoPict="0" macro="[0]!cerounoCP">
                <anchor moveWithCells="1" sizeWithCells="1">
                  <from>
                    <xdr:col>12</xdr:col>
                    <xdr:colOff>47625</xdr:colOff>
                    <xdr:row>19</xdr:row>
                    <xdr:rowOff>171450</xdr:rowOff>
                  </from>
                  <to>
                    <xdr:col>12</xdr:col>
                    <xdr:colOff>695325</xdr:colOff>
                    <xdr:row>21</xdr:row>
                    <xdr:rowOff>47625</xdr:rowOff>
                  </to>
                </anchor>
              </controlPr>
            </control>
          </mc:Choice>
        </mc:AlternateContent>
        <mc:AlternateContent xmlns:mc="http://schemas.openxmlformats.org/markup-compatibility/2006">
          <mc:Choice Requires="x14">
            <control shapeId="11271" r:id="rId8" name="Button 7">
              <controlPr defaultSize="0" print="0" autoFill="0" autoPict="0" macro="[0]!EMPTY_CELLS">
                <anchor moveWithCells="1" sizeWithCells="1">
                  <from>
                    <xdr:col>12</xdr:col>
                    <xdr:colOff>47625</xdr:colOff>
                    <xdr:row>2</xdr:row>
                    <xdr:rowOff>9525</xdr:rowOff>
                  </from>
                  <to>
                    <xdr:col>12</xdr:col>
                    <xdr:colOff>714375</xdr:colOff>
                    <xdr:row>3</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Q27"/>
  <sheetViews>
    <sheetView showGridLines="0" zoomScale="160" zoomScaleNormal="160" workbookViewId="0">
      <selection activeCell="I8" sqref="I8"/>
    </sheetView>
  </sheetViews>
  <sheetFormatPr baseColWidth="10" defaultColWidth="11.42578125" defaultRowHeight="8.25" x14ac:dyDescent="0.15"/>
  <cols>
    <col min="1" max="5" width="6.5703125" style="47" customWidth="1"/>
    <col min="6" max="11" width="11.5703125" style="47" customWidth="1"/>
    <col min="12" max="12" width="8.5703125" style="47" bestFit="1" customWidth="1"/>
    <col min="13" max="13" width="7" style="47" bestFit="1" customWidth="1"/>
    <col min="14" max="14" width="2.140625" style="47" bestFit="1" customWidth="1"/>
    <col min="15" max="16" width="4.28515625" style="47" bestFit="1" customWidth="1"/>
    <col min="17" max="17" width="4.140625" style="47" bestFit="1" customWidth="1"/>
    <col min="18" max="16384" width="11.42578125" style="47"/>
  </cols>
  <sheetData>
    <row r="1" spans="1:17" ht="7.9" x14ac:dyDescent="0.15">
      <c r="A1" s="47" t="s">
        <v>281</v>
      </c>
      <c r="M1" s="48" t="s">
        <v>283</v>
      </c>
      <c r="N1" s="49" t="s">
        <v>284</v>
      </c>
      <c r="O1" s="50" t="s">
        <v>285</v>
      </c>
      <c r="P1" s="51" t="s">
        <v>286</v>
      </c>
      <c r="Q1" s="52" t="s">
        <v>18</v>
      </c>
    </row>
    <row r="2" spans="1:17" ht="33" x14ac:dyDescent="0.15">
      <c r="A2" s="53" t="s">
        <v>287</v>
      </c>
      <c r="B2" s="53" t="s">
        <v>288</v>
      </c>
      <c r="C2" s="53" t="s">
        <v>253</v>
      </c>
      <c r="D2" s="53" t="s">
        <v>289</v>
      </c>
      <c r="E2" s="53" t="s">
        <v>258</v>
      </c>
      <c r="F2" s="53" t="s">
        <v>260</v>
      </c>
      <c r="G2" s="53" t="s">
        <v>262</v>
      </c>
      <c r="H2" s="53" t="s">
        <v>264</v>
      </c>
      <c r="I2" s="53" t="s">
        <v>265</v>
      </c>
      <c r="J2" s="53" t="s">
        <v>290</v>
      </c>
      <c r="K2" s="53" t="s">
        <v>291</v>
      </c>
      <c r="L2" s="54" t="s">
        <v>280</v>
      </c>
      <c r="M2" s="54"/>
      <c r="N2" s="54"/>
      <c r="O2" s="54"/>
      <c r="P2" s="54"/>
      <c r="Q2" s="54"/>
    </row>
    <row r="3" spans="1:17" x14ac:dyDescent="0.15">
      <c r="A3" s="47" t="s">
        <v>292</v>
      </c>
      <c r="B3" s="47" t="s">
        <v>293</v>
      </c>
      <c r="C3" s="47" t="s">
        <v>294</v>
      </c>
      <c r="D3" s="47" t="s">
        <v>295</v>
      </c>
      <c r="E3" s="47" t="s">
        <v>295</v>
      </c>
      <c r="F3" s="47" t="s">
        <v>294</v>
      </c>
      <c r="G3" s="47" t="s">
        <v>294</v>
      </c>
      <c r="H3" s="47" t="s">
        <v>294</v>
      </c>
      <c r="I3" s="47" t="s">
        <v>294</v>
      </c>
      <c r="J3" s="47" t="s">
        <v>294</v>
      </c>
      <c r="K3" s="47" t="s">
        <v>294</v>
      </c>
    </row>
    <row r="4" spans="1:17" ht="7.9" x14ac:dyDescent="0.15">
      <c r="A4" s="55">
        <v>1</v>
      </c>
      <c r="B4" s="55" t="s">
        <v>296</v>
      </c>
      <c r="C4" s="56">
        <v>0</v>
      </c>
      <c r="D4" s="56">
        <v>0</v>
      </c>
      <c r="E4" s="56">
        <v>30</v>
      </c>
      <c r="F4" s="56">
        <v>2</v>
      </c>
      <c r="G4" s="56">
        <v>2.2999999999999998</v>
      </c>
      <c r="H4" s="56">
        <v>2.2999999999999998</v>
      </c>
      <c r="I4" s="56">
        <v>2.4</v>
      </c>
      <c r="J4" s="56">
        <v>200</v>
      </c>
      <c r="K4" s="56">
        <v>150</v>
      </c>
      <c r="L4" s="57" t="s">
        <v>297</v>
      </c>
      <c r="M4" s="48" t="s">
        <v>298</v>
      </c>
      <c r="N4" s="58"/>
      <c r="O4" s="58"/>
      <c r="P4" s="58"/>
      <c r="Q4" s="59"/>
    </row>
    <row r="5" spans="1:17" ht="7.9" x14ac:dyDescent="0.15">
      <c r="A5" s="47">
        <v>2</v>
      </c>
      <c r="B5" s="47" t="s">
        <v>299</v>
      </c>
      <c r="C5" s="60">
        <v>6</v>
      </c>
      <c r="D5" s="60">
        <v>35</v>
      </c>
      <c r="E5" s="60">
        <v>40</v>
      </c>
      <c r="F5" s="60">
        <v>2</v>
      </c>
      <c r="G5" s="60">
        <v>2</v>
      </c>
      <c r="H5" s="60">
        <v>2.2999999999999998</v>
      </c>
      <c r="I5" s="60">
        <v>2.4</v>
      </c>
      <c r="J5" s="60">
        <v>60</v>
      </c>
      <c r="K5" s="60">
        <v>50</v>
      </c>
      <c r="L5" s="61" t="s">
        <v>297</v>
      </c>
      <c r="M5" s="48" t="s">
        <v>298</v>
      </c>
      <c r="N5" s="48" t="s">
        <v>283</v>
      </c>
      <c r="O5" s="49" t="s">
        <v>284</v>
      </c>
      <c r="P5" s="50" t="s">
        <v>300</v>
      </c>
      <c r="Q5" s="62"/>
    </row>
    <row r="6" spans="1:17" ht="7.9" x14ac:dyDescent="0.15">
      <c r="A6" s="63" t="s">
        <v>247</v>
      </c>
      <c r="B6" s="55" t="s">
        <v>184</v>
      </c>
      <c r="C6" s="56">
        <v>0</v>
      </c>
      <c r="D6" s="56">
        <v>35</v>
      </c>
      <c r="E6" s="56">
        <v>30</v>
      </c>
      <c r="F6" s="56">
        <v>2</v>
      </c>
      <c r="G6" s="56">
        <v>2</v>
      </c>
      <c r="H6" s="56">
        <v>2.2999999999999998</v>
      </c>
      <c r="I6" s="56">
        <v>2.4</v>
      </c>
      <c r="J6" s="56">
        <v>40</v>
      </c>
      <c r="K6" s="56">
        <v>30</v>
      </c>
      <c r="L6" s="57" t="s">
        <v>297</v>
      </c>
      <c r="M6" s="58"/>
      <c r="N6" s="64" t="s">
        <v>301</v>
      </c>
      <c r="O6" s="65" t="s">
        <v>284</v>
      </c>
      <c r="P6" s="66" t="s">
        <v>302</v>
      </c>
      <c r="Q6" s="59"/>
    </row>
    <row r="7" spans="1:17" ht="7.9" x14ac:dyDescent="0.15">
      <c r="A7" s="67" t="s">
        <v>303</v>
      </c>
      <c r="B7" s="47" t="s">
        <v>184</v>
      </c>
      <c r="C7" s="60">
        <v>0</v>
      </c>
      <c r="D7" s="60">
        <v>30</v>
      </c>
      <c r="E7" s="60">
        <v>30</v>
      </c>
      <c r="F7" s="60">
        <v>1.6</v>
      </c>
      <c r="G7" s="60">
        <v>2</v>
      </c>
      <c r="H7" s="60">
        <v>2.2999999999999998</v>
      </c>
      <c r="I7" s="60">
        <v>2.4</v>
      </c>
      <c r="J7" s="60">
        <v>20</v>
      </c>
      <c r="K7" s="60">
        <v>15</v>
      </c>
      <c r="L7" s="61"/>
      <c r="M7" s="68"/>
      <c r="N7" s="69" t="s">
        <v>284</v>
      </c>
      <c r="O7" s="70" t="s">
        <v>285</v>
      </c>
      <c r="P7" s="71" t="s">
        <v>304</v>
      </c>
      <c r="Q7" s="62"/>
    </row>
    <row r="8" spans="1:17" ht="7.9" x14ac:dyDescent="0.15">
      <c r="A8" s="67" t="s">
        <v>305</v>
      </c>
      <c r="B8" s="47" t="s">
        <v>18</v>
      </c>
      <c r="C8" s="60">
        <v>7</v>
      </c>
      <c r="D8" s="60">
        <v>0</v>
      </c>
      <c r="E8" s="60">
        <v>30</v>
      </c>
      <c r="F8" s="60">
        <v>1.6</v>
      </c>
      <c r="G8" s="60">
        <v>2</v>
      </c>
      <c r="H8" s="60">
        <v>2.2999999999999998</v>
      </c>
      <c r="I8" s="60">
        <v>2.4</v>
      </c>
      <c r="J8" s="60">
        <v>20</v>
      </c>
      <c r="K8" s="60">
        <v>15</v>
      </c>
      <c r="L8" s="72" t="s">
        <v>297</v>
      </c>
      <c r="M8" s="73"/>
      <c r="N8" s="73"/>
      <c r="O8" s="73"/>
      <c r="P8" s="73"/>
      <c r="Q8" s="74"/>
    </row>
    <row r="9" spans="1:17" ht="7.9" x14ac:dyDescent="0.15">
      <c r="A9" s="63" t="s">
        <v>306</v>
      </c>
      <c r="B9" s="55" t="s">
        <v>184</v>
      </c>
      <c r="C9" s="56">
        <v>0</v>
      </c>
      <c r="D9" s="56">
        <v>35</v>
      </c>
      <c r="E9" s="56">
        <v>40</v>
      </c>
      <c r="F9" s="56">
        <v>1</v>
      </c>
      <c r="G9" s="56">
        <v>2</v>
      </c>
      <c r="H9" s="56">
        <v>1.3</v>
      </c>
      <c r="I9" s="56">
        <v>2.4</v>
      </c>
      <c r="J9" s="56">
        <v>30</v>
      </c>
      <c r="K9" s="56">
        <v>25</v>
      </c>
      <c r="L9" s="75" t="s">
        <v>307</v>
      </c>
      <c r="M9" s="48" t="s">
        <v>298</v>
      </c>
      <c r="N9" s="48" t="s">
        <v>301</v>
      </c>
      <c r="O9" s="49" t="s">
        <v>284</v>
      </c>
      <c r="P9" s="50" t="s">
        <v>300</v>
      </c>
      <c r="Q9" s="62"/>
    </row>
    <row r="10" spans="1:17" ht="7.9" x14ac:dyDescent="0.15">
      <c r="A10" s="63" t="s">
        <v>308</v>
      </c>
      <c r="B10" s="55" t="s">
        <v>18</v>
      </c>
      <c r="C10" s="56">
        <v>4</v>
      </c>
      <c r="D10" s="56">
        <v>30</v>
      </c>
      <c r="E10" s="56">
        <v>40</v>
      </c>
      <c r="F10" s="56">
        <v>1</v>
      </c>
      <c r="G10" s="56">
        <v>2</v>
      </c>
      <c r="H10" s="56">
        <v>1.3</v>
      </c>
      <c r="I10" s="56">
        <v>2.4</v>
      </c>
      <c r="J10" s="56">
        <v>30</v>
      </c>
      <c r="K10" s="56">
        <v>25</v>
      </c>
      <c r="L10" s="76"/>
      <c r="M10" s="73"/>
      <c r="N10" s="73"/>
      <c r="O10" s="73"/>
      <c r="P10" s="73"/>
      <c r="Q10" s="74"/>
    </row>
    <row r="11" spans="1:17" ht="7.9" x14ac:dyDescent="0.15">
      <c r="A11" s="67" t="s">
        <v>309</v>
      </c>
      <c r="B11" s="47" t="s">
        <v>184</v>
      </c>
      <c r="C11" s="60">
        <v>0</v>
      </c>
      <c r="D11" s="60">
        <v>30</v>
      </c>
      <c r="E11" s="60">
        <v>30</v>
      </c>
      <c r="F11" s="60">
        <v>1</v>
      </c>
      <c r="G11" s="60">
        <v>2</v>
      </c>
      <c r="H11" s="60">
        <v>1.3</v>
      </c>
      <c r="I11" s="60">
        <v>2.4</v>
      </c>
      <c r="J11" s="60">
        <v>15</v>
      </c>
      <c r="K11" s="60">
        <v>0</v>
      </c>
      <c r="L11" s="75" t="s">
        <v>307</v>
      </c>
      <c r="M11" s="77" t="s">
        <v>283</v>
      </c>
      <c r="N11" s="49" t="s">
        <v>284</v>
      </c>
      <c r="O11" s="78" t="s">
        <v>302</v>
      </c>
      <c r="P11" s="50" t="s">
        <v>285</v>
      </c>
      <c r="Q11" s="79" t="s">
        <v>304</v>
      </c>
    </row>
    <row r="12" spans="1:17" ht="7.9" x14ac:dyDescent="0.15">
      <c r="A12" s="67" t="s">
        <v>282</v>
      </c>
      <c r="B12" s="47" t="s">
        <v>18</v>
      </c>
      <c r="C12" s="60">
        <v>5</v>
      </c>
      <c r="D12" s="60">
        <v>0</v>
      </c>
      <c r="E12" s="60">
        <v>30</v>
      </c>
      <c r="F12" s="60">
        <v>1</v>
      </c>
      <c r="G12" s="60">
        <v>2</v>
      </c>
      <c r="H12" s="60">
        <v>1.3</v>
      </c>
      <c r="I12" s="60">
        <v>2.4</v>
      </c>
      <c r="J12" s="60">
        <v>15</v>
      </c>
      <c r="K12" s="60">
        <v>0</v>
      </c>
      <c r="L12" s="76"/>
      <c r="M12" s="73"/>
      <c r="N12" s="73"/>
      <c r="O12" s="73"/>
      <c r="P12" s="73"/>
      <c r="Q12" s="74"/>
    </row>
    <row r="13" spans="1:17" ht="7.9" x14ac:dyDescent="0.15">
      <c r="A13" s="63" t="s">
        <v>310</v>
      </c>
      <c r="B13" s="55" t="s">
        <v>18</v>
      </c>
      <c r="C13" s="56">
        <v>2.5</v>
      </c>
      <c r="D13" s="56">
        <v>0</v>
      </c>
      <c r="E13" s="56">
        <v>20</v>
      </c>
      <c r="F13" s="56">
        <v>1</v>
      </c>
      <c r="G13" s="56">
        <v>1.6</v>
      </c>
      <c r="H13" s="56">
        <v>1.3</v>
      </c>
      <c r="I13" s="56">
        <v>2.4</v>
      </c>
      <c r="J13" s="56">
        <v>5</v>
      </c>
      <c r="K13" s="56">
        <v>0</v>
      </c>
      <c r="L13" s="80" t="s">
        <v>307</v>
      </c>
      <c r="M13" s="71" t="s">
        <v>304</v>
      </c>
      <c r="N13" s="52" t="s">
        <v>18</v>
      </c>
      <c r="O13" s="51" t="s">
        <v>286</v>
      </c>
      <c r="P13" s="58"/>
      <c r="Q13" s="59"/>
    </row>
    <row r="15" spans="1:17" ht="14.45" x14ac:dyDescent="0.3">
      <c r="H15" s="105" t="s">
        <v>315</v>
      </c>
      <c r="I15" s="106" t="s">
        <v>36</v>
      </c>
    </row>
    <row r="16" spans="1:17" ht="14.45" x14ac:dyDescent="0.3">
      <c r="H16" s="107">
        <f>IF(I16&lt;30,0,0.126*LOG(I16,EXP(1))+0.4857)</f>
        <v>0</v>
      </c>
      <c r="I16" s="43">
        <f>+Entradas_Vble!D22</f>
        <v>0</v>
      </c>
    </row>
    <row r="19" spans="6:11" ht="17.25" thickBot="1" x14ac:dyDescent="0.2">
      <c r="F19" s="67" t="s">
        <v>316</v>
      </c>
      <c r="G19" s="109" t="s">
        <v>317</v>
      </c>
      <c r="H19" s="109" t="s">
        <v>336</v>
      </c>
      <c r="I19" s="109" t="s">
        <v>337</v>
      </c>
    </row>
    <row r="20" spans="6:11" ht="33.75" thickBot="1" x14ac:dyDescent="0.2">
      <c r="G20" s="110" t="s">
        <v>338</v>
      </c>
      <c r="H20" s="111"/>
      <c r="I20" s="112"/>
    </row>
    <row r="21" spans="6:11" ht="7.9" x14ac:dyDescent="0.15">
      <c r="F21" s="47">
        <v>1</v>
      </c>
      <c r="G21" s="113" t="s">
        <v>318</v>
      </c>
      <c r="H21" s="114" t="s">
        <v>319</v>
      </c>
      <c r="I21" s="115">
        <v>35</v>
      </c>
      <c r="J21" s="132">
        <f>+TAN(RADIANS(K21))</f>
        <v>0.70020753820970971</v>
      </c>
      <c r="K21" s="133">
        <v>35</v>
      </c>
    </row>
    <row r="22" spans="6:11" ht="7.9" x14ac:dyDescent="0.15">
      <c r="F22" s="47">
        <v>2</v>
      </c>
      <c r="G22" s="116" t="s">
        <v>320</v>
      </c>
      <c r="H22" s="117" t="s">
        <v>321</v>
      </c>
      <c r="I22" s="118" t="s">
        <v>322</v>
      </c>
      <c r="J22" s="132">
        <f>+TAN(RADIANS(K22))</f>
        <v>0.57735026918962573</v>
      </c>
      <c r="K22" s="133">
        <v>30</v>
      </c>
    </row>
    <row r="23" spans="6:11" ht="7.9" x14ac:dyDescent="0.15">
      <c r="F23" s="47">
        <v>3</v>
      </c>
      <c r="G23" s="119" t="s">
        <v>323</v>
      </c>
      <c r="H23" s="120" t="s">
        <v>324</v>
      </c>
      <c r="I23" s="121">
        <v>0</v>
      </c>
      <c r="J23" s="132">
        <f>+TAN(RADIANS(26.565))</f>
        <v>0.49999888348985805</v>
      </c>
      <c r="K23" s="133">
        <v>0</v>
      </c>
    </row>
    <row r="24" spans="6:11" ht="8.4499999999999993" thickBot="1" x14ac:dyDescent="0.2">
      <c r="F24" s="47">
        <v>6</v>
      </c>
      <c r="G24" s="122" t="s">
        <v>325</v>
      </c>
      <c r="H24" s="123" t="s">
        <v>326</v>
      </c>
      <c r="I24" s="124" t="s">
        <v>327</v>
      </c>
      <c r="J24" s="132">
        <f t="shared" ref="J24:J27" si="0">+TAN(RADIANS(K24))</f>
        <v>0.38386403503541577</v>
      </c>
      <c r="K24" s="133">
        <v>21</v>
      </c>
    </row>
    <row r="25" spans="6:11" x14ac:dyDescent="0.15">
      <c r="F25" s="47">
        <v>6</v>
      </c>
      <c r="G25" s="125" t="s">
        <v>328</v>
      </c>
      <c r="H25" s="126" t="s">
        <v>329</v>
      </c>
      <c r="I25" s="127" t="s">
        <v>330</v>
      </c>
      <c r="J25" s="132">
        <f t="shared" si="0"/>
        <v>0.32491969623290629</v>
      </c>
      <c r="K25" s="133">
        <f>+AVERAGE(17,19)</f>
        <v>18</v>
      </c>
    </row>
    <row r="26" spans="6:11" ht="9" thickBot="1" x14ac:dyDescent="0.2">
      <c r="F26" s="47">
        <v>7</v>
      </c>
      <c r="G26" s="128" t="s">
        <v>331</v>
      </c>
      <c r="H26" s="123" t="s">
        <v>332</v>
      </c>
      <c r="I26" s="124" t="s">
        <v>333</v>
      </c>
      <c r="J26" s="132">
        <f t="shared" si="0"/>
        <v>0.44522868530853621</v>
      </c>
      <c r="K26" s="133">
        <f>+AVERAGE(22,26)</f>
        <v>24</v>
      </c>
    </row>
    <row r="27" spans="6:11" ht="9" thickBot="1" x14ac:dyDescent="0.2">
      <c r="F27" s="47">
        <v>7</v>
      </c>
      <c r="G27" s="129" t="s">
        <v>334</v>
      </c>
      <c r="H27" s="130" t="s">
        <v>335</v>
      </c>
      <c r="I27" s="131" t="s">
        <v>330</v>
      </c>
      <c r="J27" s="132">
        <f t="shared" si="0"/>
        <v>0.32491969623290629</v>
      </c>
      <c r="K27" s="133">
        <f>+AVERAGE(17,19)</f>
        <v>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Z44"/>
  <sheetViews>
    <sheetView showGridLines="0" topLeftCell="M1" zoomScale="115" zoomScaleNormal="115" workbookViewId="0">
      <selection activeCell="W24" sqref="W24"/>
    </sheetView>
  </sheetViews>
  <sheetFormatPr baseColWidth="10" defaultColWidth="0" defaultRowHeight="15" zeroHeight="1" x14ac:dyDescent="0.25"/>
  <cols>
    <col min="1" max="12" width="11.42578125" style="233" hidden="1" customWidth="1"/>
    <col min="13" max="26" width="11.42578125" style="233" customWidth="1"/>
    <col min="27" max="16384" width="11.42578125" style="233" hidden="1"/>
  </cols>
  <sheetData>
    <row r="1" spans="1:24" ht="14.45" x14ac:dyDescent="0.3">
      <c r="A1" s="233">
        <f>+(Calculo!B35-Calculo!B39)/2</f>
        <v>0.25</v>
      </c>
    </row>
    <row r="2" spans="1:24" ht="14.45" x14ac:dyDescent="0.3">
      <c r="A2" s="235">
        <f>+Calculo!B39-Calculo!B45</f>
        <v>0.55000000000000004</v>
      </c>
      <c r="B2" s="233" t="str">
        <f>CONCATENATE("EX = ", Calculo!C22)</f>
        <v>EX = 0.711</v>
      </c>
      <c r="X2" s="233" t="s">
        <v>422</v>
      </c>
    </row>
    <row r="3" spans="1:24" ht="14.45" x14ac:dyDescent="0.3">
      <c r="A3" s="233">
        <f>+Calculo!B35-2*A1-A2-Calculo!B36</f>
        <v>0.84999999999999987</v>
      </c>
      <c r="B3" s="233" t="str">
        <f>CONCATENATE("AP = ",Calculo!B42)</f>
        <v>AP = 1</v>
      </c>
      <c r="W3" s="234">
        <v>1</v>
      </c>
      <c r="X3" s="234" t="str">
        <f>CONCATENATE("CALIDAD DEL HORMIGÓN: GRADO G", Calculo!B154, ", SEGÚN NCh 170 of 2016. EN CASO DE ENCONTRAR NIVEL FREÁTICO ANTES DE ALCANZAR LA PROFUNDIDAD DE LA ZAPATA, SE DEBERÁ UTILIZAR HORMIGÓN DE CALIDAD GRADO G", Calculo!B154+10, ".")</f>
        <v>CALIDAD DEL HORMIGÓN: GRADO G30, SEGÚN NCh 170 of 2016. EN CASO DE ENCONTRAR NIVEL FREÁTICO ANTES DE ALCANZAR LA PROFUNDIDAD DE LA ZAPATA, SE DEBERÁ UTILIZAR HORMIGÓN DE CALIDAD GRADO G40.</v>
      </c>
    </row>
    <row r="4" spans="1:24" x14ac:dyDescent="0.25">
      <c r="A4" s="233" t="str">
        <f>CONCATENATE(Calculo!F187, " ∅ ", Calculo!B195)</f>
        <v>52 ∅ 12</v>
      </c>
      <c r="B4" s="233" t="str">
        <f>CONCATENATE(" ∅ ", Calculo!B195)</f>
        <v xml:space="preserve"> ∅ 12</v>
      </c>
      <c r="C4" s="233" t="str">
        <f>CONCATENATE(Calculo!G187, " ∅ ", Calculo!B195)</f>
        <v>12 ∅ 12</v>
      </c>
      <c r="W4" s="234">
        <v>2</v>
      </c>
      <c r="X4" s="234" t="s">
        <v>433</v>
      </c>
    </row>
    <row r="5" spans="1:24" x14ac:dyDescent="0.25">
      <c r="A5" s="233" t="str">
        <f>CONCATENATE(Calculo!B217, " ∅ ", Calculo!B214, " @ ", Calculo!B216)</f>
        <v>9 ∅ 8 @ 25</v>
      </c>
      <c r="B5" s="233" t="str">
        <f>CONCATENATE("E ∅ ", Calculo!B214)</f>
        <v>E ∅ 8</v>
      </c>
      <c r="W5" s="234">
        <v>3</v>
      </c>
      <c r="X5" s="234" t="s">
        <v>434</v>
      </c>
    </row>
    <row r="6" spans="1:24" ht="14.45" x14ac:dyDescent="0.3">
      <c r="A6" s="233" t="str">
        <f>CONCATENATE(Calculo!G217, " ∅ ", Calculo!F214, " @ ", Calculo!F216)</f>
        <v>8 ∅ 8 @ 25</v>
      </c>
      <c r="W6" s="234">
        <v>4</v>
      </c>
      <c r="X6" s="234" t="s">
        <v>411</v>
      </c>
    </row>
    <row r="7" spans="1:24" ht="14.45" x14ac:dyDescent="0.3">
      <c r="W7" s="234">
        <v>5</v>
      </c>
      <c r="X7" s="234" t="s">
        <v>412</v>
      </c>
    </row>
    <row r="8" spans="1:24" ht="14.45" x14ac:dyDescent="0.3">
      <c r="W8" s="234">
        <v>6</v>
      </c>
      <c r="X8" s="234" t="str">
        <f>CONCATENATE("RECUBRIMIENTO DE ", IF(Calculo!B191=Calculo!B155,Calculo!B155*100,"IND"), " cm EN ESTRUCTURA EN CONTACTO CON SUELO.")</f>
        <v>RECUBRIMIENTO DE 7.5 cm EN ESTRUCTURA EN CONTACTO CON SUELO.</v>
      </c>
    </row>
    <row r="9" spans="1:24" x14ac:dyDescent="0.25">
      <c r="A9" s="685"/>
      <c r="B9" s="685"/>
      <c r="C9" s="685"/>
      <c r="D9" s="685"/>
      <c r="W9" s="234">
        <v>7</v>
      </c>
      <c r="X9" s="234" t="s">
        <v>420</v>
      </c>
    </row>
    <row r="10" spans="1:24" x14ac:dyDescent="0.25">
      <c r="W10" s="234">
        <v>8</v>
      </c>
      <c r="X10" s="234" t="s">
        <v>413</v>
      </c>
    </row>
    <row r="11" spans="1:24" x14ac:dyDescent="0.25">
      <c r="W11" s="234">
        <v>9</v>
      </c>
      <c r="X11" s="234" t="s">
        <v>414</v>
      </c>
    </row>
    <row r="12" spans="1:24" ht="14.45" x14ac:dyDescent="0.3">
      <c r="W12" s="234">
        <v>10</v>
      </c>
      <c r="X12" s="234" t="str">
        <f>CONCATENATE("EL RELLENO DEBERÁ QUEDAR CON UN GRADO DE DENSIDAD MAYOR O IGUAL AL 95% DEL PROCTOR MODIFICADO O DEL 80% DE LA DENSIDAD RELATIVA. LA DENSIDAD OBTENIDA NO SERÁ INFERIOR A ", Entradas_Vble!D24," kN/m3 Y PARA EL PROCESO SE PODRÁN UTILIZAR EQUIPOS LIVIANOS COMO PLACAS VIBRATORIAS O PISONES NEUMÁTICOS.")</f>
        <v>EL RELLENO DEBERÁ QUEDAR CON UN GRADO DE DENSIDAD MAYOR O IGUAL AL 95% DEL PROCTOR MODIFICADO O DEL 80% DE LA DENSIDAD RELATIVA. LA DENSIDAD OBTENIDA NO SERÁ INFERIOR A 16 kN/m3 Y PARA EL PROCESO SE PODRÁN UTILIZAR EQUIPOS LIVIANOS COMO PLACAS VIBRATORIAS O PISONES NEUMÁTICOS.</v>
      </c>
    </row>
    <row r="13" spans="1:24" x14ac:dyDescent="0.25">
      <c r="W13" s="234">
        <v>11</v>
      </c>
      <c r="X13" s="234" t="s">
        <v>415</v>
      </c>
    </row>
    <row r="14" spans="1:24" x14ac:dyDescent="0.25">
      <c r="W14" s="234">
        <v>12</v>
      </c>
      <c r="X14" s="234" t="s">
        <v>416</v>
      </c>
    </row>
    <row r="15" spans="1:24" x14ac:dyDescent="0.25">
      <c r="W15" s="234">
        <v>13</v>
      </c>
      <c r="X15" s="234" t="s">
        <v>417</v>
      </c>
    </row>
    <row r="16" spans="1:24" x14ac:dyDescent="0.25">
      <c r="W16" s="234">
        <v>14</v>
      </c>
      <c r="X16" s="234" t="s">
        <v>418</v>
      </c>
    </row>
    <row r="17" spans="14:24" x14ac:dyDescent="0.25">
      <c r="N17" s="235"/>
      <c r="W17" s="234">
        <v>15</v>
      </c>
      <c r="X17" s="234" t="s">
        <v>419</v>
      </c>
    </row>
    <row r="18" spans="14:24" x14ac:dyDescent="0.25">
      <c r="W18" s="234">
        <v>16</v>
      </c>
      <c r="X18" s="234" t="s">
        <v>421</v>
      </c>
    </row>
    <row r="19" spans="14:24" x14ac:dyDescent="0.25">
      <c r="W19" s="234">
        <v>17</v>
      </c>
      <c r="X19" s="234" t="s">
        <v>440</v>
      </c>
    </row>
    <row r="20" spans="14:24" ht="14.45" x14ac:dyDescent="0.3"/>
    <row r="21" spans="14:24" ht="14.45" x14ac:dyDescent="0.3"/>
    <row r="22" spans="14:24" ht="14.45" x14ac:dyDescent="0.3"/>
    <row r="23" spans="14:24" ht="14.45" x14ac:dyDescent="0.3"/>
    <row r="24" spans="14:24" ht="14.45" x14ac:dyDescent="0.3"/>
    <row r="25" spans="14:24" ht="14.45" x14ac:dyDescent="0.3"/>
    <row r="26" spans="14:24" ht="14.45" x14ac:dyDescent="0.3"/>
    <row r="27" spans="14:24" ht="14.45" x14ac:dyDescent="0.3"/>
    <row r="28" spans="14:24" ht="14.45" x14ac:dyDescent="0.3"/>
    <row r="29" spans="14:24" ht="14.45" x14ac:dyDescent="0.3"/>
    <row r="30" spans="14:24" ht="14.45" x14ac:dyDescent="0.3"/>
    <row r="31" spans="14:24" ht="14.45" x14ac:dyDescent="0.3"/>
    <row r="32" spans="14:24" ht="14.45" x14ac:dyDescent="0.3"/>
    <row r="33" spans="1:8" ht="14.45" x14ac:dyDescent="0.3"/>
    <row r="34" spans="1:8" ht="14.45" x14ac:dyDescent="0.3"/>
    <row r="38" spans="1:8" ht="14.45" hidden="1" x14ac:dyDescent="0.3">
      <c r="B38" s="235"/>
    </row>
    <row r="39" spans="1:8" ht="14.45" hidden="1" x14ac:dyDescent="0.3">
      <c r="A39"/>
      <c r="B39" s="187"/>
      <c r="C39"/>
      <c r="D39"/>
      <c r="E39"/>
      <c r="F39"/>
      <c r="G39"/>
    </row>
    <row r="40" spans="1:8" ht="14.45" hidden="1" x14ac:dyDescent="0.3">
      <c r="A40"/>
      <c r="B40"/>
      <c r="C40"/>
      <c r="D40"/>
      <c r="E40"/>
      <c r="F40"/>
      <c r="G40"/>
      <c r="H40" s="235"/>
    </row>
    <row r="41" spans="1:8" ht="14.45" hidden="1" x14ac:dyDescent="0.3">
      <c r="A41" s="187"/>
      <c r="B41" s="187"/>
      <c r="C41"/>
      <c r="D41"/>
      <c r="E41"/>
      <c r="F41"/>
      <c r="G41"/>
    </row>
    <row r="42" spans="1:8" ht="14.45" hidden="1" x14ac:dyDescent="0.3">
      <c r="A42" s="187"/>
      <c r="B42"/>
      <c r="C42"/>
      <c r="D42"/>
      <c r="E42"/>
      <c r="F42"/>
      <c r="G42"/>
    </row>
    <row r="43" spans="1:8" ht="14.45" hidden="1" x14ac:dyDescent="0.3">
      <c r="A43"/>
      <c r="B43"/>
      <c r="C43"/>
      <c r="D43"/>
      <c r="E43"/>
      <c r="F43"/>
      <c r="G43"/>
    </row>
    <row r="44" spans="1:8" ht="14.45" hidden="1" x14ac:dyDescent="0.3">
      <c r="A44"/>
      <c r="B44"/>
      <c r="C44"/>
      <c r="D44"/>
      <c r="E44"/>
      <c r="F44"/>
      <c r="G44"/>
    </row>
  </sheetData>
  <mergeCells count="2">
    <mergeCell ref="C9:D9"/>
    <mergeCell ref="A9:B9"/>
  </mergeCells>
  <pageMargins left="0.25" right="0.25" top="0.75" bottom="0.75" header="0.3" footer="0.3"/>
  <pageSetup scale="83" fitToHeight="0"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166"/>
  <sheetViews>
    <sheetView showGridLines="0" topLeftCell="A55" zoomScale="130" zoomScaleNormal="130" workbookViewId="0">
      <selection activeCell="C80" sqref="C80"/>
    </sheetView>
  </sheetViews>
  <sheetFormatPr baseColWidth="10" defaultColWidth="8.85546875" defaultRowHeight="13.5" customHeight="1" x14ac:dyDescent="0.15"/>
  <cols>
    <col min="1" max="1" width="26.5703125" style="421" customWidth="1"/>
    <col min="2" max="2" width="6.28515625" style="421" customWidth="1"/>
    <col min="3" max="3" width="26.5703125" style="421" customWidth="1"/>
    <col min="4" max="4" width="6.28515625" style="421" customWidth="1"/>
    <col min="5" max="5" width="26.5703125" style="421" customWidth="1"/>
    <col min="6" max="6" width="6.28515625" style="421" customWidth="1"/>
    <col min="7" max="7" width="11.85546875" style="421" bestFit="1" customWidth="1"/>
    <col min="8" max="16384" width="8.85546875" style="421"/>
  </cols>
  <sheetData>
    <row r="1" spans="1:8" ht="13.5" customHeight="1" thickBot="1" x14ac:dyDescent="0.25">
      <c r="A1" s="690" t="str">
        <f>IF(Calculo!A1="","",
Calculo!A1)</f>
        <v>DISEÑO ZAPATAS TORRE TIPO 22FD.N</v>
      </c>
      <c r="B1" s="690"/>
      <c r="C1" s="690"/>
      <c r="D1" s="690"/>
      <c r="E1" s="690"/>
      <c r="F1" s="690"/>
      <c r="H1" s="421">
        <v>1</v>
      </c>
    </row>
    <row r="2" spans="1:8" ht="15" customHeight="1" x14ac:dyDescent="0.2">
      <c r="A2" s="692" t="str">
        <f>IF(Calculo!A2="","",
Calculo!A2)</f>
        <v>PROPIEDADES DEL SUELO TIPO 4C</v>
      </c>
      <c r="B2" s="692"/>
      <c r="C2" s="692"/>
      <c r="D2" s="692"/>
      <c r="E2" s="692"/>
      <c r="F2" s="692"/>
      <c r="H2" s="421">
        <v>2</v>
      </c>
    </row>
    <row r="3" spans="1:8" ht="13.5" customHeight="1" x14ac:dyDescent="0.2">
      <c r="A3" s="401" t="str">
        <f>IF(Calculo!A3="","",
Calculo!A3)</f>
        <v/>
      </c>
      <c r="B3" s="401"/>
      <c r="C3" s="401"/>
      <c r="D3" s="401"/>
      <c r="E3" s="401"/>
      <c r="F3" s="401"/>
      <c r="H3" s="421">
        <v>3</v>
      </c>
    </row>
    <row r="4" spans="1:8" ht="13.5" customHeight="1" x14ac:dyDescent="0.15">
      <c r="A4" s="402" t="str">
        <f>IF(Calculo!A4="","",
Calculo!A4)</f>
        <v>Esfuerzo Admisible (MPa)</v>
      </c>
      <c r="B4" s="433">
        <f>IF(Calculo!B4="","",
Calculo!B4)</f>
        <v>0.2</v>
      </c>
      <c r="C4" s="402" t="str">
        <f>IF(Calculo!C4="","",
Calculo!C4)</f>
        <v>Esfuerzo Admisible sism (MPa)</v>
      </c>
      <c r="D4" s="433">
        <f>IF(Calculo!D4="","",
Calculo!D4)</f>
        <v>0.26666666666666666</v>
      </c>
      <c r="E4" s="5" t="s">
        <v>4</v>
      </c>
      <c r="F4" s="432">
        <f>IF(Calculo!F4="","",
Calculo!F4)</f>
        <v>70</v>
      </c>
      <c r="H4" s="421">
        <v>4</v>
      </c>
    </row>
    <row r="5" spans="1:8" ht="13.5" customHeight="1" x14ac:dyDescent="0.2">
      <c r="A5" s="5" t="s">
        <v>219</v>
      </c>
      <c r="B5" s="434">
        <f>IF(Calculo!B5="","",
Calculo!B5)</f>
        <v>16</v>
      </c>
      <c r="C5" s="5" t="s">
        <v>221</v>
      </c>
      <c r="D5" s="431">
        <f>IF(Calculo!D5="","",
Calculo!D5)</f>
        <v>20</v>
      </c>
      <c r="E5" s="403" t="str">
        <f>IF(Calculo!E5="","",
Calculo!E5)</f>
        <v>Angulo de fricción</v>
      </c>
      <c r="F5" s="431">
        <f>IF(Calculo!F5="","",
Calculo!F5)</f>
        <v>0</v>
      </c>
      <c r="H5" s="421">
        <v>5</v>
      </c>
    </row>
    <row r="6" spans="1:8" ht="13.5" customHeight="1" x14ac:dyDescent="0.15">
      <c r="A6" s="5" t="s">
        <v>220</v>
      </c>
      <c r="B6" s="434">
        <f>IF(Calculo!B6="","",
Calculo!B6)</f>
        <v>23</v>
      </c>
      <c r="C6" s="5" t="s">
        <v>222</v>
      </c>
      <c r="D6" s="431">
        <f>IF(Calculo!D6="","",
Calculo!D6)</f>
        <v>24</v>
      </c>
      <c r="E6" s="403" t="str">
        <f>IF(Calculo!E6="","",
Calculo!E6)</f>
        <v>Angulo cono arrancamiento</v>
      </c>
      <c r="F6" s="431">
        <f>IF(Calculo!F6="","",
Calculo!F6)</f>
        <v>30</v>
      </c>
      <c r="H6" s="421">
        <v>6</v>
      </c>
    </row>
    <row r="7" spans="1:8" ht="13.5" customHeight="1" x14ac:dyDescent="0.2">
      <c r="A7" s="5" t="s">
        <v>154</v>
      </c>
      <c r="B7" s="435">
        <f>IF(Calculo!B7="","",
Calculo!B7)</f>
        <v>0.4</v>
      </c>
      <c r="C7" s="404" t="str">
        <f>IF(Calculo!C7="","",
Calculo!C7)</f>
        <v/>
      </c>
      <c r="D7" s="404" t="str">
        <f>IF(Calculo!D7="","",
Calculo!D7)</f>
        <v/>
      </c>
      <c r="E7" s="404" t="str">
        <f>IF(Calculo!E7="","",
Calculo!E7)</f>
        <v/>
      </c>
      <c r="F7" s="404" t="str">
        <f>IF(Calculo!F7="","",
Calculo!F7)</f>
        <v/>
      </c>
      <c r="H7" s="421">
        <v>7</v>
      </c>
    </row>
    <row r="8" spans="1:8" ht="15" customHeight="1" x14ac:dyDescent="0.2">
      <c r="A8" s="693" t="str">
        <f>IF(Calculo!A8="","",
Calculo!A8)</f>
        <v>REACCIONES CARGAS PERMANENTES (con signo, compresión - y tracción +)</v>
      </c>
      <c r="B8" s="693"/>
      <c r="C8" s="693"/>
      <c r="D8" s="693"/>
      <c r="E8" s="693"/>
      <c r="F8" s="693"/>
      <c r="H8" s="421">
        <v>8</v>
      </c>
    </row>
    <row r="9" spans="1:8" ht="13.5" customHeight="1" x14ac:dyDescent="0.2">
      <c r="A9" s="697" t="str">
        <f>IF(Calculo!A9="","",
Calculo!A9)</f>
        <v>Compresión Permanente</v>
      </c>
      <c r="B9" s="697" t="str">
        <f>IF(Calculo!B9="","",
Calculo!B9)</f>
        <v/>
      </c>
      <c r="C9" s="697" t="str">
        <f>IF(Calculo!C9="","",
Calculo!C9)</f>
        <v>Tracción Permanente</v>
      </c>
      <c r="D9" s="697" t="str">
        <f>IF(Calculo!D9="","",
Calculo!D9)</f>
        <v/>
      </c>
      <c r="E9" s="401" t="str">
        <f>IF(Calculo!E9="","",
Calculo!E9)</f>
        <v/>
      </c>
      <c r="F9" s="401" t="str">
        <f>IF(Calculo!F9="","",
Calculo!F9)</f>
        <v/>
      </c>
      <c r="H9" s="421">
        <v>9</v>
      </c>
    </row>
    <row r="10" spans="1:8" ht="13.5" customHeight="1" x14ac:dyDescent="0.2">
      <c r="A10" s="403" t="str">
        <f>IF(Calculo!A10="","",
Calculo!A10)</f>
        <v>C (kN)</v>
      </c>
      <c r="B10" s="437">
        <f>IF(Calculo!B10="","",
Calculo!B10)</f>
        <v>-450.69</v>
      </c>
      <c r="C10" s="403" t="str">
        <f>IF(Calculo!C10="","",
Calculo!C10)</f>
        <v>T (kN)</v>
      </c>
      <c r="D10" s="437">
        <f>IF(Calculo!D10="","",
Calculo!D10)</f>
        <v>385.85</v>
      </c>
      <c r="E10" s="426" t="str">
        <f>IF(Calculo!E10="","",
Calculo!E10)</f>
        <v>Pata a la que aplica la reacción</v>
      </c>
      <c r="F10" s="436" t="str">
        <f>IF(Calculo!F10="","",
Calculo!F10)</f>
        <v/>
      </c>
      <c r="H10" s="421">
        <v>10</v>
      </c>
    </row>
    <row r="11" spans="1:8" ht="13.5" customHeight="1" x14ac:dyDescent="0.2">
      <c r="A11" s="403" t="str">
        <f>IF(Calculo!A11="","",
Calculo!A11)</f>
        <v>Fx long (kN)</v>
      </c>
      <c r="B11" s="437">
        <f>IF(Calculo!B11="","",
Calculo!B11)</f>
        <v>63.64</v>
      </c>
      <c r="C11" s="403" t="str">
        <f>IF(Calculo!C11="","",
Calculo!C11)</f>
        <v>Fx long (kN)</v>
      </c>
      <c r="D11" s="437">
        <f>IF(Calculo!D11="","",
Calculo!D11)</f>
        <v>47.21</v>
      </c>
      <c r="E11" s="403" t="str">
        <f>IF(Calculo!E11="","",
Calculo!E11)</f>
        <v>Compresión</v>
      </c>
      <c r="F11" s="437">
        <f>IF(Calculo!F11="min","",
Calculo!F11)</f>
        <v>4</v>
      </c>
      <c r="H11" s="421">
        <v>11</v>
      </c>
    </row>
    <row r="12" spans="1:8" ht="13.5" customHeight="1" x14ac:dyDescent="0.2">
      <c r="A12" s="403" t="str">
        <f>IF(Calculo!A12="","",
Calculo!A12)</f>
        <v>Fy trans (kN)</v>
      </c>
      <c r="B12" s="437">
        <f>IF(Calculo!B12="","",
Calculo!B12)</f>
        <v>-52.16</v>
      </c>
      <c r="C12" s="403" t="str">
        <f>IF(Calculo!C12="","",
Calculo!C12)</f>
        <v>Fy trans (kN)</v>
      </c>
      <c r="D12" s="437">
        <f>IF(Calculo!D12="","",
Calculo!D12)</f>
        <v>-51.49</v>
      </c>
      <c r="E12" s="403" t="str">
        <f>IF(Calculo!E12="","",
Calculo!E12)</f>
        <v>Tracción</v>
      </c>
      <c r="F12" s="437">
        <f>IF(Calculo!F12="min","",
Calculo!F12)</f>
        <v>2</v>
      </c>
      <c r="H12" s="421">
        <v>12</v>
      </c>
    </row>
    <row r="13" spans="1:8" ht="13.5" customHeight="1" x14ac:dyDescent="0.2">
      <c r="A13" s="403" t="str">
        <f>IF(Calculo!A13="","",
Calculo!A13)</f>
        <v>Factor mayoración Cargas</v>
      </c>
      <c r="B13" s="438">
        <f>IF(Calculo!B13="","",
Calculo!B13)</f>
        <v>1.5</v>
      </c>
      <c r="C13" s="403" t="str">
        <f>IF(Calculo!C13="","",
Calculo!C13)</f>
        <v>Factor mayoración Cargas</v>
      </c>
      <c r="D13" s="438">
        <f>IF(Calculo!D13="","",
Calculo!D13)</f>
        <v>1.5</v>
      </c>
      <c r="E13" s="404" t="str">
        <f>IF(Calculo!E13="","",
Calculo!E13)</f>
        <v/>
      </c>
      <c r="F13" s="404" t="str">
        <f>IF(Calculo!F13="","",
Calculo!F13)</f>
        <v/>
      </c>
      <c r="H13" s="421">
        <v>13</v>
      </c>
    </row>
    <row r="14" spans="1:8" ht="15" customHeight="1" x14ac:dyDescent="0.2">
      <c r="A14" s="693" t="str">
        <f>IF(Calculo!A14="","",
Calculo!A14)</f>
        <v>REACCIONES CARGAS EVENTUALES (con signo, compresión - y tracción +)</v>
      </c>
      <c r="B14" s="693" t="str">
        <f>IF(Calculo!B14="","",
Calculo!B14)</f>
        <v/>
      </c>
      <c r="C14" s="693" t="str">
        <f>IF(Calculo!C14="","",
Calculo!C14)</f>
        <v/>
      </c>
      <c r="D14" s="693" t="str">
        <f>IF(Calculo!D14="","",
Calculo!D14)</f>
        <v/>
      </c>
      <c r="E14" s="693" t="str">
        <f>IF(Calculo!E14="","",
Calculo!E14)</f>
        <v/>
      </c>
      <c r="F14" s="693" t="str">
        <f>IF(Calculo!F14="","",
Calculo!F14)</f>
        <v/>
      </c>
      <c r="H14" s="421">
        <v>14</v>
      </c>
    </row>
    <row r="15" spans="1:8" ht="13.5" customHeight="1" x14ac:dyDescent="0.2">
      <c r="A15" s="697" t="str">
        <f>IF(Calculo!A15="","",
Calculo!A15)</f>
        <v>Compresión Eventual</v>
      </c>
      <c r="B15" s="697" t="str">
        <f>IF(Calculo!B15="","",
Calculo!B15)</f>
        <v/>
      </c>
      <c r="C15" s="697" t="str">
        <f>IF(Calculo!C15="","",
Calculo!C15)</f>
        <v>Tracción Eventual</v>
      </c>
      <c r="D15" s="697" t="str">
        <f>IF(Calculo!D15="","",
Calculo!D15)</f>
        <v/>
      </c>
      <c r="E15" s="401" t="str">
        <f>IF(Calculo!E15="","",
Calculo!E15)</f>
        <v/>
      </c>
      <c r="F15" s="401" t="str">
        <f>IF(Calculo!F15="","",
Calculo!F15)</f>
        <v/>
      </c>
      <c r="H15" s="421">
        <v>15</v>
      </c>
    </row>
    <row r="16" spans="1:8" ht="13.5" customHeight="1" x14ac:dyDescent="0.2">
      <c r="A16" s="403" t="str">
        <f>IF(Calculo!A16="","",
Calculo!A16)</f>
        <v>C (kN)</v>
      </c>
      <c r="B16" s="437">
        <f>IF(Calculo!B16="","",
Calculo!B16)</f>
        <v>-370.42</v>
      </c>
      <c r="C16" s="403" t="str">
        <f>IF(Calculo!C16="","",
Calculo!C16)</f>
        <v>T (kN)</v>
      </c>
      <c r="D16" s="437">
        <f>IF(Calculo!D16="","",
Calculo!D16)</f>
        <v>300.77</v>
      </c>
      <c r="E16" s="426" t="str">
        <f>IF(Calculo!E16="","",
Calculo!E16)</f>
        <v>Pata a la que aplica la reacción</v>
      </c>
      <c r="F16" s="436" t="str">
        <f>IF(Calculo!F16="","",
Calculo!F16)</f>
        <v/>
      </c>
      <c r="H16" s="421">
        <v>16</v>
      </c>
    </row>
    <row r="17" spans="1:8" ht="13.5" customHeight="1" x14ac:dyDescent="0.2">
      <c r="A17" s="403" t="str">
        <f>IF(Calculo!A17="","",
Calculo!A17)</f>
        <v>Fx long (kN)</v>
      </c>
      <c r="B17" s="437">
        <f>IF(Calculo!B17="","",
Calculo!B17)</f>
        <v>52.36</v>
      </c>
      <c r="C17" s="403" t="str">
        <f>IF(Calculo!C17="","",
Calculo!C17)</f>
        <v>Fx long (kN)</v>
      </c>
      <c r="D17" s="437">
        <f>IF(Calculo!D17="","",
Calculo!D17)</f>
        <v>36.54</v>
      </c>
      <c r="E17" s="403" t="str">
        <f>IF(Calculo!E17="","",
Calculo!E17)</f>
        <v>Compresión</v>
      </c>
      <c r="F17" s="437">
        <f>IF(Calculo!F17="min","",
Calculo!F17)</f>
        <v>4</v>
      </c>
      <c r="H17" s="421">
        <v>17</v>
      </c>
    </row>
    <row r="18" spans="1:8" ht="13.5" customHeight="1" x14ac:dyDescent="0.2">
      <c r="A18" s="403" t="str">
        <f>IF(Calculo!A18="","",
Calculo!A18)</f>
        <v>Fy trans (kN)</v>
      </c>
      <c r="B18" s="437">
        <f>IF(Calculo!B18="","",
Calculo!B18)</f>
        <v>-42.6</v>
      </c>
      <c r="C18" s="403" t="str">
        <f>IF(Calculo!C18="","",
Calculo!C18)</f>
        <v>Fy trans (kN)</v>
      </c>
      <c r="D18" s="437">
        <f>IF(Calculo!D18="","",
Calculo!D18)</f>
        <v>-39.89</v>
      </c>
      <c r="E18" s="403" t="str">
        <f>IF(Calculo!E18="","",
Calculo!E18)</f>
        <v>Tracción</v>
      </c>
      <c r="F18" s="437">
        <f>IF(Calculo!F18="min","",
Calculo!F18)</f>
        <v>2</v>
      </c>
      <c r="H18" s="421">
        <v>18</v>
      </c>
    </row>
    <row r="19" spans="1:8" ht="13.5" customHeight="1" x14ac:dyDescent="0.2">
      <c r="A19" s="403" t="str">
        <f>IF(Calculo!A19="","",
Calculo!A19)</f>
        <v>Factor mayoración Cargas</v>
      </c>
      <c r="B19" s="437">
        <f>IF(Calculo!B19="","",
Calculo!B19)</f>
        <v>1.2</v>
      </c>
      <c r="C19" s="403" t="str">
        <f>IF(Calculo!C19="","",
Calculo!C19)</f>
        <v>Factor mayoración Cargas</v>
      </c>
      <c r="D19" s="437">
        <f>IF(Calculo!D19="","",
Calculo!D19)</f>
        <v>1.2</v>
      </c>
      <c r="E19" s="404" t="str">
        <f>IF(Calculo!E19="","",
Calculo!E19)</f>
        <v/>
      </c>
      <c r="F19" s="404" t="str">
        <f>IF(Calculo!F19="","",
Calculo!F19)</f>
        <v/>
      </c>
      <c r="H19" s="421">
        <v>19</v>
      </c>
    </row>
    <row r="20" spans="1:8" ht="15" customHeight="1" x14ac:dyDescent="0.2">
      <c r="A20" s="694" t="s">
        <v>469</v>
      </c>
      <c r="B20" s="694" t="str">
        <f>IF(Calculo!B20="","",
Calculo!B20)</f>
        <v/>
      </c>
      <c r="C20" s="694" t="str">
        <f>IF(Calculo!C20="","",
Calculo!C20)</f>
        <v/>
      </c>
      <c r="D20" s="694" t="str">
        <f>IF(Calculo!D20="","",
Calculo!D20)</f>
        <v/>
      </c>
      <c r="E20" s="694" t="str">
        <f>IF(Calculo!E20="","",
Calculo!E20)</f>
        <v/>
      </c>
      <c r="F20" s="694" t="str">
        <f>IF(Calculo!F20="","",
Calculo!F20)</f>
        <v/>
      </c>
      <c r="H20" s="421">
        <v>20</v>
      </c>
    </row>
    <row r="21" spans="1:8" ht="13.5" customHeight="1" x14ac:dyDescent="0.2">
      <c r="A21" s="439" t="str">
        <f>IF(Calculo!A21="","",
Calculo!A21)</f>
        <v>Angulo pata torre tridimensional</v>
      </c>
      <c r="B21" s="444">
        <f>IF(Calculo!C21="","",
Calculo!C21)</f>
        <v>9.1533538468540545</v>
      </c>
      <c r="E21" s="417" t="str">
        <f>IF(Calculo!E21="","",
Calculo!E21)</f>
        <v>Separación entre patas (m)</v>
      </c>
      <c r="F21" s="444">
        <f>IF(Calculo!F21="","",
Calculo!F21)</f>
        <v>5.3</v>
      </c>
      <c r="H21" s="421">
        <v>21</v>
      </c>
    </row>
    <row r="22" spans="1:8" ht="13.5" customHeight="1" x14ac:dyDescent="0.2">
      <c r="A22" s="441" t="str">
        <f>IF(Calculo!A22="","",
Calculo!A22)</f>
        <v>Excentricidad carga vertical (m) x=y</v>
      </c>
      <c r="B22" s="416">
        <f>IF(Calculo!C22="","",
Calculo!C22)</f>
        <v>0.71099999999999997</v>
      </c>
      <c r="D22" s="404" t="str">
        <f>IF(Calculo!D22="","",
Calculo!D22)</f>
        <v/>
      </c>
      <c r="E22" s="439" t="s">
        <v>470</v>
      </c>
      <c r="F22" s="416">
        <f>IF(Calculo!F22="","",
Calculo!F22)</f>
        <v>6.72</v>
      </c>
      <c r="H22" s="421">
        <v>22</v>
      </c>
    </row>
    <row r="23" spans="1:8" ht="15" customHeight="1" x14ac:dyDescent="0.2">
      <c r="A23" s="695" t="str">
        <f>IF(Calculo!A23="","",
Calculo!A23)</f>
        <v>REACCIONES PARA DISEÑO DE ZAPATA PERMANENTES</v>
      </c>
      <c r="B23" s="695" t="str">
        <f>IF(Calculo!B23="","",
Calculo!B23)</f>
        <v/>
      </c>
      <c r="C23" s="695" t="str">
        <f>IF(Calculo!C23="","",
Calculo!C23)</f>
        <v/>
      </c>
      <c r="D23" s="695" t="str">
        <f>IF(Calculo!D23="","",
Calculo!D23)</f>
        <v/>
      </c>
      <c r="E23" s="695" t="str">
        <f>IF(Calculo!E23="","",
Calculo!E23)</f>
        <v/>
      </c>
      <c r="F23" s="695" t="str">
        <f>IF(Calculo!F23="","",
Calculo!F23)</f>
        <v/>
      </c>
      <c r="H23" s="421">
        <v>23</v>
      </c>
    </row>
    <row r="24" spans="1:8" ht="13.5" customHeight="1" x14ac:dyDescent="0.2">
      <c r="A24" s="403" t="str">
        <f>IF(Calculo!A24="","",
Calculo!A24)</f>
        <v>C (kN)</v>
      </c>
      <c r="B24" s="416">
        <f>IF(Calculo!B24="","",
Calculo!B24)</f>
        <v>-450.69</v>
      </c>
      <c r="C24" s="403" t="str">
        <f>IF(Calculo!C24="","",
Calculo!C24)</f>
        <v>T (kN)</v>
      </c>
      <c r="D24" s="416">
        <f>IF(Calculo!D24="","",
Calculo!D24)</f>
        <v>385.85</v>
      </c>
      <c r="E24" s="404" t="str">
        <f>IF(Calculo!E24="","",
Calculo!E24)</f>
        <v/>
      </c>
      <c r="F24" s="404" t="str">
        <f>IF(Calculo!F24="","",
Calculo!F24)</f>
        <v/>
      </c>
      <c r="H24" s="421">
        <v>24</v>
      </c>
    </row>
    <row r="25" spans="1:8" ht="13.5" customHeight="1" x14ac:dyDescent="0.2">
      <c r="A25" s="403" t="str">
        <f>IF(Calculo!A25="","",
Calculo!A25)</f>
        <v>Fx long (kN)</v>
      </c>
      <c r="B25" s="416">
        <f>IF(Calculo!B25="","",
Calculo!B25)</f>
        <v>143.7501475</v>
      </c>
      <c r="C25" s="403" t="str">
        <f>IF(Calculo!C25="","",
Calculo!C25)</f>
        <v>Fx long (kN)</v>
      </c>
      <c r="D25" s="416">
        <f>IF(Calculo!D25="","",
Calculo!D25)</f>
        <v>115.7948375</v>
      </c>
      <c r="E25" s="404" t="str">
        <f>IF(Calculo!E25="","",
Calculo!E25)</f>
        <v/>
      </c>
      <c r="F25" s="404" t="str">
        <f>IF(Calculo!F25="","",
Calculo!F25)</f>
        <v/>
      </c>
      <c r="H25" s="421">
        <v>25</v>
      </c>
    </row>
    <row r="26" spans="1:8" ht="13.5" customHeight="1" x14ac:dyDescent="0.2">
      <c r="A26" s="403" t="str">
        <f>IF(Calculo!A26="","",
Calculo!A26)</f>
        <v>Fy trans (kN)</v>
      </c>
      <c r="B26" s="416">
        <f>IF(Calculo!B26="","",
Calculo!B26)</f>
        <v>132.27014750000001</v>
      </c>
      <c r="C26" s="403" t="str">
        <f>IF(Calculo!C26="","",
Calculo!C26)</f>
        <v>Fy trans (kN)</v>
      </c>
      <c r="D26" s="416">
        <f>IF(Calculo!D26="","",
Calculo!D26)</f>
        <v>120.0748375</v>
      </c>
      <c r="E26" s="404" t="str">
        <f>IF(Calculo!E26="","",
Calculo!E26)</f>
        <v/>
      </c>
      <c r="F26" s="404" t="str">
        <f>IF(Calculo!F26="","",
Calculo!F26)</f>
        <v/>
      </c>
      <c r="H26" s="421">
        <v>26</v>
      </c>
    </row>
    <row r="27" spans="1:8" ht="15" customHeight="1" x14ac:dyDescent="0.2">
      <c r="A27" s="695" t="str">
        <f>IF(Calculo!A27="","",
Calculo!A27)</f>
        <v>REACCIONES PARA DISEÑO DE ZAPATA EVENTUALES</v>
      </c>
      <c r="B27" s="695" t="str">
        <f>IF(Calculo!B27="","",
Calculo!B27)</f>
        <v/>
      </c>
      <c r="C27" s="695" t="str">
        <f>IF(Calculo!C27="","",
Calculo!C27)</f>
        <v/>
      </c>
      <c r="D27" s="695" t="str">
        <f>IF(Calculo!D27="","",
Calculo!D27)</f>
        <v/>
      </c>
      <c r="E27" s="695" t="str">
        <f>IF(Calculo!E27="","",
Calculo!E27)</f>
        <v/>
      </c>
      <c r="F27" s="695">
        <f>IF(Calculo!F27="","",
Calculo!F27)</f>
        <v>36</v>
      </c>
      <c r="H27" s="421">
        <v>27</v>
      </c>
    </row>
    <row r="28" spans="1:8" ht="13.5" customHeight="1" x14ac:dyDescent="0.2">
      <c r="A28" s="403" t="str">
        <f>IF(Calculo!A28="","",
Calculo!A28)</f>
        <v>C (kN)</v>
      </c>
      <c r="B28" s="416">
        <f>IF(Calculo!B28="","",
Calculo!B28)</f>
        <v>-370.42</v>
      </c>
      <c r="C28" s="403" t="str">
        <f>IF(Calculo!C28="","",
Calculo!C28)</f>
        <v>T (kN)</v>
      </c>
      <c r="D28" s="416">
        <f>IF(Calculo!D28="","",
Calculo!D28)</f>
        <v>300.77</v>
      </c>
      <c r="E28" s="404" t="str">
        <f>IF(Calculo!E28="","",
Calculo!E28)</f>
        <v/>
      </c>
      <c r="F28" s="408" t="str">
        <f>IF(Calculo!F28="","",
Calculo!F28)</f>
        <v/>
      </c>
      <c r="H28" s="421">
        <v>28</v>
      </c>
    </row>
    <row r="29" spans="1:8" ht="13.5" customHeight="1" x14ac:dyDescent="0.2">
      <c r="A29" s="403" t="str">
        <f>IF(Calculo!A29="","",
Calculo!A29)</f>
        <v>Fx long (kN)</v>
      </c>
      <c r="B29" s="416">
        <f>IF(Calculo!B29="","",
Calculo!B29)</f>
        <v>118.202155</v>
      </c>
      <c r="C29" s="403" t="str">
        <f>IF(Calculo!C29="","",
Calculo!C29)</f>
        <v>Fx long (kN)</v>
      </c>
      <c r="D29" s="416">
        <f>IF(Calculo!D29="","",
Calculo!D29)</f>
        <v>90.001867500000003</v>
      </c>
      <c r="E29" s="404" t="str">
        <f>IF(Calculo!E29="","",
Calculo!E29)</f>
        <v/>
      </c>
      <c r="F29" s="404" t="str">
        <f>IF(Calculo!F29="","",
Calculo!F29)</f>
        <v/>
      </c>
      <c r="H29" s="421">
        <v>29</v>
      </c>
    </row>
    <row r="30" spans="1:8" ht="13.5" customHeight="1" x14ac:dyDescent="0.2">
      <c r="A30" s="403" t="str">
        <f>IF(Calculo!A30="","",
Calculo!A30)</f>
        <v>Fy trans (kN)</v>
      </c>
      <c r="B30" s="416">
        <f>IF(Calculo!B30="","",
Calculo!B30)</f>
        <v>108.44215500000001</v>
      </c>
      <c r="C30" s="403" t="str">
        <f>IF(Calculo!C30="","",
Calculo!C30)</f>
        <v>Fy trans (kN)</v>
      </c>
      <c r="D30" s="416">
        <f>IF(Calculo!D30="","",
Calculo!D30)</f>
        <v>93.351867499999997</v>
      </c>
      <c r="E30" s="404" t="str">
        <f>IF(Calculo!E30="","",
Calculo!E30)</f>
        <v/>
      </c>
      <c r="F30" s="404" t="str">
        <f>IF(Calculo!F30="","",
Calculo!F30)</f>
        <v/>
      </c>
      <c r="H30" s="421">
        <v>30</v>
      </c>
    </row>
    <row r="31" spans="1:8" ht="15" customHeight="1" x14ac:dyDescent="0.2">
      <c r="A31" s="696" t="str">
        <f>IF(Calculo!A31="","",
Calculo!A31)</f>
        <v>GEOMETRÍA ZAPATA Y PEDESTAL</v>
      </c>
      <c r="B31" s="696" t="str">
        <f>IF(Calculo!B31="","",
Calculo!B31)</f>
        <v/>
      </c>
      <c r="C31" s="696" t="str">
        <f>IF(Calculo!C31="","",
Calculo!C31)</f>
        <v/>
      </c>
      <c r="D31" s="696" t="str">
        <f>IF(Calculo!D31="","",
Calculo!D31)</f>
        <v/>
      </c>
      <c r="E31" s="696" t="str">
        <f>IF(Calculo!E31="","",
Calculo!E31)</f>
        <v/>
      </c>
      <c r="F31" s="696" t="str">
        <f>IF(Calculo!F31="","",
Calculo!F31)</f>
        <v/>
      </c>
      <c r="H31" s="421">
        <v>31</v>
      </c>
    </row>
    <row r="32" spans="1:8" ht="11.25" customHeight="1" x14ac:dyDescent="0.2">
      <c r="A32" s="417" t="str">
        <f>IF(Calculo!A34="","",
Calculo!A34)</f>
        <v>Profundidad zapata (m)</v>
      </c>
      <c r="B32" s="449">
        <f>IF(Calculo!B34="","",
Calculo!B34)</f>
        <v>3</v>
      </c>
      <c r="C32" s="410">
        <f>IF(Calculo!C34="","",
Calculo!C34)</f>
        <v>2.5</v>
      </c>
      <c r="D32" s="404" t="str">
        <f>IF(Calculo!D34="","",
Calculo!D34)</f>
        <v/>
      </c>
      <c r="E32" s="404" t="str">
        <f>IF(Calculo!E34="","",
Calculo!E34)</f>
        <v/>
      </c>
      <c r="F32" s="404">
        <f>IF(Calculo!O37="","",
Calculo!O37)</f>
        <v>859.93556015779086</v>
      </c>
      <c r="H32" s="421">
        <v>32</v>
      </c>
    </row>
    <row r="33" spans="1:8" ht="11.25" customHeight="1" x14ac:dyDescent="0.2">
      <c r="A33" s="440" t="str">
        <f>IF(Calculo!A35="","",
Calculo!A35)</f>
        <v>A Ancho zapata (m)</v>
      </c>
      <c r="B33" s="445">
        <f>IF(Calculo!B35="","",
Calculo!B35)</f>
        <v>2.4</v>
      </c>
      <c r="C33" s="410">
        <f>IF(Calculo!C35="","",
Calculo!C35)</f>
        <v>3.5</v>
      </c>
      <c r="D33" s="404" t="str">
        <f>IF(Calculo!D35="","",
Calculo!D35)</f>
        <v/>
      </c>
      <c r="E33" s="404" t="str">
        <f>IF(Calculo!E35="","",
Calculo!E35)</f>
        <v/>
      </c>
      <c r="F33" s="404">
        <f>IF(Calculo!O38="","",
Calculo!O38)</f>
        <v>575.00058999999999</v>
      </c>
      <c r="H33" s="421">
        <v>33</v>
      </c>
    </row>
    <row r="34" spans="1:8" ht="11.25" customHeight="1" x14ac:dyDescent="0.2">
      <c r="A34" s="440" t="str">
        <f>IF(Calculo!A36="","",
Calculo!A36)</f>
        <v>D Ancho pedestal (m)</v>
      </c>
      <c r="B34" s="445">
        <f>IF(Calculo!B36="","",
Calculo!B36)</f>
        <v>0.5</v>
      </c>
      <c r="C34" s="410">
        <f>IF(Calculo!C36="","",
Calculo!C36)</f>
        <v>0.6</v>
      </c>
      <c r="D34" s="404" t="str">
        <f>IF(Calculo!D36="","",
Calculo!D36)</f>
        <v/>
      </c>
      <c r="E34" s="404" t="str">
        <f>IF(Calculo!E36="","",
Calculo!E36)</f>
        <v/>
      </c>
      <c r="F34" s="404">
        <f>IF(Calculo!O39="","",
Calculo!O39)</f>
        <v>529.08059000000003</v>
      </c>
      <c r="H34" s="421">
        <v>34</v>
      </c>
    </row>
    <row r="35" spans="1:8" ht="11.25" customHeight="1" x14ac:dyDescent="0.2">
      <c r="A35" s="440" t="str">
        <f>IF(Calculo!A37="","",
Calculo!A37)</f>
        <v>I Espesor zapata (m)</v>
      </c>
      <c r="B35" s="445">
        <f>IF(Calculo!B37="","",
Calculo!B37)</f>
        <v>0.4</v>
      </c>
      <c r="C35" s="410">
        <f>IF(Calculo!C37="","",
Calculo!C37)</f>
        <v>0.3</v>
      </c>
      <c r="D35" s="404" t="str">
        <f>IF(Calculo!D37="","",
Calculo!D37)</f>
        <v/>
      </c>
      <c r="E35" s="404" t="str">
        <f>IF(Calculo!E37="","",
Calculo!E37)</f>
        <v/>
      </c>
      <c r="F35" s="404">
        <f>IF(Calculo!F37="","",
Calculo!F37)</f>
        <v>0.28867513459481298</v>
      </c>
      <c r="H35" s="421">
        <v>35</v>
      </c>
    </row>
    <row r="36" spans="1:8" ht="11.25" customHeight="1" x14ac:dyDescent="0.2">
      <c r="A36" s="440" t="str">
        <f>IF(Calculo!A38="","",
Calculo!A38)</f>
        <v>H altura desnivel losa (m)</v>
      </c>
      <c r="B36" s="445">
        <f>IF(Calculo!B38="","",
Calculo!B38)</f>
        <v>0.5</v>
      </c>
      <c r="C36" s="410">
        <f>IF(Calculo!C38="","",
Calculo!C38)</f>
        <v>0.7</v>
      </c>
      <c r="D36" s="404" t="str">
        <f>IF(Calculo!D38="","",
Calculo!D38)</f>
        <v/>
      </c>
      <c r="E36" s="404" t="str">
        <f>IF(Calculo!E38="","",
Calculo!E38)</f>
        <v/>
      </c>
      <c r="F36" s="411" t="str">
        <f>IF(Calculo!F38="","",
Calculo!F38)</f>
        <v/>
      </c>
      <c r="H36" s="421">
        <v>36</v>
      </c>
    </row>
    <row r="37" spans="1:8" ht="11.25" customHeight="1" x14ac:dyDescent="0.2">
      <c r="A37" s="440" t="str">
        <f>IF(Calculo!A39="","",
Calculo!A39)</f>
        <v>B Ancho inferior pedestal (m)</v>
      </c>
      <c r="B37" s="446">
        <f>IF(Calculo!B39="","",
Calculo!B39)</f>
        <v>1.9</v>
      </c>
      <c r="C37" s="410" t="str">
        <f>IF(Calculo!C39="","",
Calculo!C39)</f>
        <v/>
      </c>
      <c r="D37" s="404" t="str">
        <f>IF(Calculo!D39="","",
Calculo!D39)</f>
        <v/>
      </c>
      <c r="E37" s="404" t="str">
        <f>IF(Calculo!E39="","",
Calculo!E39)</f>
        <v/>
      </c>
      <c r="F37" s="408" t="str">
        <f>IF(Calculo!F39="","",
Calculo!F39)</f>
        <v/>
      </c>
      <c r="H37" s="421">
        <v>37</v>
      </c>
    </row>
    <row r="38" spans="1:8" ht="11.25" customHeight="1" x14ac:dyDescent="0.2">
      <c r="A38" s="440" t="str">
        <f>IF(Calculo!A40="","",
Calculo!A40)</f>
        <v>G altura uñeta (m)</v>
      </c>
      <c r="B38" s="447">
        <f>IF(Calculo!B40="","",
Calculo!B40)</f>
        <v>1.8000000000000003</v>
      </c>
      <c r="C38" s="410">
        <f>IF(Calculo!C40="","",
Calculo!C40)</f>
        <v>1.2000000000000002</v>
      </c>
      <c r="D38" s="404" t="str">
        <f>IF(Calculo!D40="","",
Calculo!D40)</f>
        <v/>
      </c>
      <c r="E38" s="404" t="str">
        <f>IF(Calculo!E40="","",
Calculo!E40)</f>
        <v/>
      </c>
      <c r="F38" s="404" t="str">
        <f>IF(Calculo!F40="","",
Calculo!F40)</f>
        <v/>
      </c>
      <c r="H38" s="421">
        <v>38</v>
      </c>
    </row>
    <row r="39" spans="1:8" ht="11.25" customHeight="1" x14ac:dyDescent="0.2">
      <c r="A39" s="440" t="str">
        <f>IF(Calculo!A41="","",
Calculo!A41)</f>
        <v>E1 Distancia pedestal perf de ref (m)</v>
      </c>
      <c r="B39" s="446">
        <f>IF(Calculo!B41="","",
Calculo!B41)</f>
        <v>0.1</v>
      </c>
      <c r="C39" s="410">
        <f>IF(Calculo!C41="","",
Calculo!C41)</f>
        <v>0.1</v>
      </c>
      <c r="D39" s="404" t="str">
        <f>IF(Calculo!D41="","",
Calculo!D41)</f>
        <v/>
      </c>
      <c r="E39" s="404" t="str">
        <f>IF(Calculo!E41="","",
Calculo!E41)</f>
        <v/>
      </c>
      <c r="F39" s="404" t="str">
        <f>IF(Calculo!F41="","",
Calculo!F41)</f>
        <v/>
      </c>
      <c r="H39" s="421">
        <v>39</v>
      </c>
    </row>
    <row r="40" spans="1:8" ht="11.25" customHeight="1" x14ac:dyDescent="0.2">
      <c r="A40" s="440" t="str">
        <f>IF(Calculo!A42="","",
Calculo!A42)</f>
        <v>E Altura sobresale  pedestal (m)</v>
      </c>
      <c r="B40" s="445">
        <f>IF(Calculo!B42="","",
Calculo!B42)</f>
        <v>1</v>
      </c>
      <c r="C40" s="410">
        <f>IF(Calculo!C42="","",
Calculo!C42)</f>
        <v>1</v>
      </c>
      <c r="D40" s="404" t="str">
        <f>IF(Calculo!D42="","",
Calculo!D42)</f>
        <v/>
      </c>
      <c r="E40" s="404" t="str">
        <f>IF(Calculo!E42="","",
Calculo!E42)</f>
        <v/>
      </c>
      <c r="F40" s="409"/>
      <c r="H40" s="421">
        <v>40</v>
      </c>
    </row>
    <row r="41" spans="1:8" ht="11.25" customHeight="1" x14ac:dyDescent="0.2">
      <c r="A41" s="440" t="str">
        <f>IF(Calculo!A43="","",
Calculo!A43)</f>
        <v>F Prof a cuña (m)</v>
      </c>
      <c r="B41" s="446">
        <f>IF(Calculo!B43="","",
Calculo!B43)</f>
        <v>0.29999999999999982</v>
      </c>
      <c r="C41" s="410">
        <f>IF(Calculo!C43="","",
Calculo!C43)</f>
        <v>0.30000000000000004</v>
      </c>
      <c r="D41" s="404" t="str">
        <f>IF(Calculo!D43="","",
Calculo!D43)</f>
        <v/>
      </c>
      <c r="E41" s="404" t="str">
        <f>IF(Calculo!E43="","",
Calculo!E43)</f>
        <v/>
      </c>
      <c r="F41" s="404" t="str">
        <f>IF(Calculo!F43="","",
Calculo!F43)</f>
        <v/>
      </c>
      <c r="H41" s="421">
        <v>41</v>
      </c>
    </row>
    <row r="42" spans="1:8" ht="11.25" customHeight="1" x14ac:dyDescent="0.2">
      <c r="A42" s="440" t="str">
        <f>IF(Calculo!A44="","",
Calculo!A44)</f>
        <v>G + H + I (m)</v>
      </c>
      <c r="B42" s="446">
        <f>IF(Calculo!B44="","",
Calculo!B44)</f>
        <v>2.7</v>
      </c>
      <c r="C42" s="410">
        <f>IF(Calculo!C44="","",
Calculo!C44)</f>
        <v>2.2000000000000002</v>
      </c>
      <c r="D42" s="404" t="str">
        <f>IF(Calculo!D44="","",
Calculo!D44)</f>
        <v/>
      </c>
      <c r="E42" s="404" t="str">
        <f>IF(Calculo!E44="","",
Calculo!E44)</f>
        <v/>
      </c>
      <c r="F42" s="404" t="str">
        <f>IF(Calculo!F44="","",
Calculo!F44)</f>
        <v/>
      </c>
      <c r="H42" s="421">
        <v>42</v>
      </c>
    </row>
    <row r="43" spans="1:8" ht="11.25" customHeight="1" x14ac:dyDescent="0.2">
      <c r="A43" s="440" t="str">
        <f>IF(Calculo!A45="","",
Calculo!A45)</f>
        <v>C ancho terraza (m)</v>
      </c>
      <c r="B43" s="446">
        <f>IF(Calculo!B45="","",
Calculo!B45)</f>
        <v>1.3499999999999999</v>
      </c>
      <c r="C43" s="410">
        <f>IF(Calculo!C45="","",
Calculo!C45)</f>
        <v>1.4</v>
      </c>
      <c r="D43" s="404" t="str">
        <f>IF(Calculo!D45="","",
Calculo!D45)</f>
        <v/>
      </c>
      <c r="E43" s="404" t="str">
        <f>IF(Calculo!E45="","",
Calculo!E45)</f>
        <v/>
      </c>
      <c r="F43" s="404" t="str">
        <f>IF(Calculo!F45="","",
Calculo!F45)</f>
        <v/>
      </c>
      <c r="H43" s="421">
        <v>43</v>
      </c>
    </row>
    <row r="44" spans="1:8" ht="11.25" customHeight="1" x14ac:dyDescent="0.2">
      <c r="A44" s="448" t="str">
        <f>IF(Calculo!A46="","",
Calculo!A46)</f>
        <v xml:space="preserve">a  </v>
      </c>
      <c r="B44" s="446">
        <f>IF(Calculo!B46="","",
Calculo!B46)</f>
        <v>60</v>
      </c>
      <c r="C44" s="410">
        <f>IF(Calculo!C46="","",
Calculo!C46)</f>
        <v>40</v>
      </c>
      <c r="D44" s="404" t="str">
        <f>IF(Calculo!D46="","",
Calculo!D46)</f>
        <v/>
      </c>
      <c r="E44" s="404" t="str">
        <f>IF(Calculo!E46="","",
Calculo!E46)</f>
        <v/>
      </c>
      <c r="F44" s="404" t="str">
        <f>IF(Calculo!F46="","",
Calculo!F46)</f>
        <v/>
      </c>
      <c r="H44" s="421">
        <v>44</v>
      </c>
    </row>
    <row r="45" spans="1:8" ht="13.5" customHeight="1" thickBot="1" x14ac:dyDescent="0.25">
      <c r="A45" s="412" t="str">
        <f>IF(Calculo!A47="","",
Calculo!A47)</f>
        <v/>
      </c>
      <c r="B45" s="413" t="str">
        <f>IF(Calculo!B47="","",
Calculo!B47)</f>
        <v/>
      </c>
      <c r="C45" s="413" t="str">
        <f>IF(Calculo!C47="","",
Calculo!C47)</f>
        <v/>
      </c>
      <c r="D45" s="413" t="str">
        <f>IF(Calculo!D47="","",
Calculo!D47)</f>
        <v/>
      </c>
      <c r="E45" s="413" t="str">
        <f>IF(Calculo!E47="","",
Calculo!E47)</f>
        <v/>
      </c>
      <c r="F45" s="413" t="str">
        <f>IF(Calculo!F47="","",
Calculo!F47)</f>
        <v/>
      </c>
      <c r="H45" s="421">
        <v>45</v>
      </c>
    </row>
    <row r="46" spans="1:8" ht="13.5" customHeight="1" thickBot="1" x14ac:dyDescent="0.25">
      <c r="A46" s="686" t="str">
        <f>IF(Calculo!A48="","",
Calculo!A48)</f>
        <v>VERIFICACIONES</v>
      </c>
      <c r="B46" s="686"/>
      <c r="C46" s="686"/>
      <c r="D46" s="686"/>
      <c r="E46" s="686"/>
      <c r="F46" s="686"/>
      <c r="H46" s="421">
        <v>46</v>
      </c>
    </row>
    <row r="47" spans="1:8" ht="13.5" customHeight="1" thickBot="1" x14ac:dyDescent="0.25">
      <c r="A47" s="414" t="str">
        <f>IF(Calculo!A49="","",
Calculo!A49)</f>
        <v>A)  Arrancamiento por el método del cono de arrancamiento</v>
      </c>
      <c r="B47" s="414"/>
      <c r="C47" s="414"/>
      <c r="D47" s="414"/>
      <c r="E47" s="414"/>
      <c r="F47" s="414"/>
      <c r="H47" s="421">
        <v>47</v>
      </c>
    </row>
    <row r="48" spans="1:8" ht="13.5" customHeight="1" x14ac:dyDescent="0.15">
      <c r="A48" s="5" t="s">
        <v>42</v>
      </c>
      <c r="B48" s="416">
        <f>IF(Calculo!B50="","",
Calculo!B50)</f>
        <v>12.314250000000001</v>
      </c>
      <c r="C48" s="403" t="str">
        <f>IF(Calculo!C50="","",
Calculo!C50)</f>
        <v>Peso hormigón zapata, Wf (kN)</v>
      </c>
      <c r="D48" s="416">
        <f>IF(Calculo!D50="","",
Calculo!D50)</f>
        <v>283.22775000000001</v>
      </c>
      <c r="E48" s="403" t="str">
        <f>IF(Calculo!E50="","",
Calculo!E50)</f>
        <v>Peso cono tierra, Ws (kN)</v>
      </c>
      <c r="F48" s="416">
        <f>IF(Calculo!F50="","",
Calculo!F50)</f>
        <v>682.02735419010196</v>
      </c>
      <c r="H48" s="421">
        <v>48</v>
      </c>
    </row>
    <row r="49" spans="1:11" ht="13.5" customHeight="1" x14ac:dyDescent="0.2">
      <c r="A49" s="403" t="str">
        <f>IF(Calculo!A51="","",
Calculo!A51)</f>
        <v>Factor seguridad arrancamiento FSc</v>
      </c>
      <c r="B49" s="416">
        <f>IF(Calculo!B51="","",
Calculo!B51)</f>
        <v>2.5016330288715873</v>
      </c>
      <c r="C49" s="403" t="str">
        <f>IF(Calculo!C51="","",
Calculo!C51)</f>
        <v>FS límite (1.1*FS may cargas)</v>
      </c>
      <c r="D49" s="416">
        <f>IF(Calculo!D51="","",
Calculo!D51)</f>
        <v>1.6500000000000001</v>
      </c>
      <c r="E49" s="415" t="str">
        <f>IF(Calculo!E51="","",
Calculo!E51)</f>
        <v/>
      </c>
      <c r="F49" s="408">
        <f>IF(Calculo!F51="","",
Calculo!F51)</f>
        <v>42.626709636881372</v>
      </c>
      <c r="H49" s="421">
        <v>49</v>
      </c>
    </row>
    <row r="50" spans="1:11" ht="13.5" customHeight="1" x14ac:dyDescent="0.2">
      <c r="A50" s="403" t="str">
        <f>IF(Calculo!A52="","",
Calculo!A52)</f>
        <v>Factor seguridad arrancamiento FSc</v>
      </c>
      <c r="B50" s="416" t="str">
        <f>IF(Calculo!B52="","",
Calculo!B52)</f>
        <v>&gt;</v>
      </c>
      <c r="C50" s="403" t="str">
        <f>IF(Calculo!C52="","",
Calculo!C52)</f>
        <v>FS límite (1.1*FS may cargas)</v>
      </c>
      <c r="D50" s="451" t="str">
        <f>IF(Calculo!D52="","",
Calculo!D52)</f>
        <v>Cumple</v>
      </c>
      <c r="E50" s="415" t="str">
        <f>IF(Calculo!E52="","",
Calculo!E52)</f>
        <v/>
      </c>
      <c r="F50" s="408" t="str">
        <f>IF(Calculo!F52="","",
Calculo!F52)</f>
        <v/>
      </c>
      <c r="H50" s="421">
        <v>50</v>
      </c>
    </row>
    <row r="51" spans="1:11" ht="13.5" customHeight="1" thickBot="1" x14ac:dyDescent="0.25">
      <c r="A51" s="414" t="str">
        <f>IF(Calculo!A53="","",
Calculo!A53)</f>
        <v>B) Arrancamiento  por el método de Meyerhof y Adams</v>
      </c>
      <c r="B51" s="414"/>
      <c r="C51" s="414"/>
      <c r="D51" s="414"/>
      <c r="E51" s="414"/>
      <c r="F51" s="414"/>
      <c r="H51" s="421">
        <v>51</v>
      </c>
    </row>
    <row r="52" spans="1:11" ht="13.5" customHeight="1" x14ac:dyDescent="0.15">
      <c r="A52" s="403" t="str">
        <f>IF(Calculo!A54="","",
Calculo!A54)</f>
        <v>Fuerza normal (kN)</v>
      </c>
      <c r="B52" s="416">
        <f>IF(Calculo!B54="","",
Calculo!B54)</f>
        <v>824.88059812623283</v>
      </c>
      <c r="C52" s="403" t="str">
        <f>IF(Calculo!C54="","",
Calculo!C54)</f>
        <v>Presión perimetro corte s pc (kN/m2)</v>
      </c>
      <c r="D52" s="416">
        <f>IF(Calculo!D54="","",
Calculo!D54)</f>
        <v>0.46712347250670189</v>
      </c>
      <c r="E52" s="5" t="s">
        <v>49</v>
      </c>
      <c r="F52" s="416">
        <f>IF(Calculo!F54="","",
Calculo!F54)</f>
        <v>47.731279069767446</v>
      </c>
      <c r="H52" s="421">
        <v>52</v>
      </c>
    </row>
    <row r="53" spans="1:11" ht="13.5" customHeight="1" x14ac:dyDescent="0.2">
      <c r="A53" s="403" t="str">
        <f>IF(Calculo!A55="","",
Calculo!A55)</f>
        <v>m (tabla 1)</v>
      </c>
      <c r="B53" s="416">
        <f>IF(Calculo!B55="","",
Calculo!B55)</f>
        <v>0</v>
      </c>
      <c r="C53" s="403" t="str">
        <f>IF(Calculo!C55="","",
Calculo!C55)</f>
        <v>Ku (sacado figura 1)</v>
      </c>
      <c r="D53" s="416">
        <f>IF(Calculo!D55="","",
Calculo!D55)</f>
        <v>0</v>
      </c>
      <c r="E53" s="403" t="str">
        <f>IF(Calculo!E55="","",
Calculo!E55)</f>
        <v>Qu (kN)</v>
      </c>
      <c r="F53" s="416">
        <f>IF(Calculo!F55="","",
Calculo!F55)</f>
        <v>1957.5532955354881</v>
      </c>
      <c r="H53" s="421">
        <v>53</v>
      </c>
    </row>
    <row r="54" spans="1:11" ht="13.5" customHeight="1" x14ac:dyDescent="0.2">
      <c r="A54" s="403" t="str">
        <f>IF(Calculo!A56="","",
Calculo!A56)</f>
        <v>Factor seguridad arrancamiento FS</v>
      </c>
      <c r="B54" s="416">
        <f>IF(Calculo!B56="","",
Calculo!B56)</f>
        <v>5.0733531049254585</v>
      </c>
      <c r="C54" s="403" t="str">
        <f>IF(Calculo!C56="","",
Calculo!C56)</f>
        <v>FS límite (1.1*FS may cargas)</v>
      </c>
      <c r="D54" s="416">
        <f>IF(Calculo!D56="","",
Calculo!D56)</f>
        <v>1.6500000000000001</v>
      </c>
      <c r="E54" s="403" t="str">
        <f>IF(Calculo!E56="","",
Calculo!E56)</f>
        <v>W c1 (kN)</v>
      </c>
      <c r="F54" s="416">
        <f>IF(Calculo!F56="","",
Calculo!F56)</f>
        <v>90.962848126232728</v>
      </c>
      <c r="H54" s="421">
        <v>54</v>
      </c>
    </row>
    <row r="55" spans="1:11" ht="13.5" customHeight="1" x14ac:dyDescent="0.2">
      <c r="A55" s="403" t="str">
        <f>IF(Calculo!A57="","",
Calculo!A57)</f>
        <v>Factor seguridad arrancamiento FS</v>
      </c>
      <c r="B55" s="416" t="str">
        <f>IF(Calculo!B57="","",
Calculo!B57)</f>
        <v>&gt;</v>
      </c>
      <c r="C55" s="403" t="str">
        <f>IF(Calculo!C57="","",
Calculo!C57)</f>
        <v>FS límite (1.1*FS may cargas)</v>
      </c>
      <c r="D55" s="451" t="str">
        <f>IF(Calculo!D57="","",
Calculo!D57)</f>
        <v>Cumple</v>
      </c>
      <c r="E55" s="404" t="str">
        <f>IF(Calculo!E57="","",
Calculo!E57)</f>
        <v/>
      </c>
      <c r="F55" s="404" t="str">
        <f>IF(Calculo!F57="","",
Calculo!F57)</f>
        <v/>
      </c>
      <c r="H55" s="421">
        <v>55</v>
      </c>
    </row>
    <row r="56" spans="1:11" ht="13.5" customHeight="1" thickBot="1" x14ac:dyDescent="0.25">
      <c r="A56" s="414" t="str">
        <f>IF(Calculo!A116="","",
Calculo!A116)</f>
        <v>C) Verificación a la presión admisible del suelo</v>
      </c>
      <c r="B56" s="414"/>
      <c r="C56" s="414" t="str">
        <f>IF(Calculo!C116="","",
Calculo!C116)</f>
        <v/>
      </c>
      <c r="D56" s="414" t="str">
        <f>IF(Calculo!D116="","",
Calculo!D116)</f>
        <v/>
      </c>
      <c r="E56" s="414" t="str">
        <f>IF(Calculo!E116="","",
Calculo!E116)</f>
        <v/>
      </c>
      <c r="F56" s="414" t="str">
        <f>IF(Calculo!F116="","",
Calculo!F116)</f>
        <v/>
      </c>
      <c r="H56" s="547">
        <v>56</v>
      </c>
    </row>
    <row r="57" spans="1:11" ht="13.5" customHeight="1" x14ac:dyDescent="0.2">
      <c r="A57" s="548" t="str">
        <f>IF(Calculo!A117="","",
Calculo!A117)</f>
        <v>Permanentes</v>
      </c>
      <c r="B57" s="404" t="str">
        <f>IF(Calculo!B117="","",
Calculo!B117)</f>
        <v/>
      </c>
      <c r="C57" s="404" t="str">
        <f>IF(Calculo!C117="","",
Calculo!C117)</f>
        <v/>
      </c>
      <c r="D57" s="404" t="str">
        <f>IF(Calculo!D117="","",
Calculo!D117)</f>
        <v/>
      </c>
      <c r="E57" s="404" t="str">
        <f>IF(Calculo!E117="","",
Calculo!E117)</f>
        <v/>
      </c>
      <c r="F57" s="404" t="str">
        <f>IF(Calculo!F117="","",
Calculo!F117)</f>
        <v/>
      </c>
      <c r="H57" s="547">
        <v>57</v>
      </c>
    </row>
    <row r="58" spans="1:11" ht="13.5" customHeight="1" x14ac:dyDescent="0.2">
      <c r="A58" s="5" t="s">
        <v>47</v>
      </c>
      <c r="B58" s="9">
        <f>IF(Calculo!B118="","",
Calculo!B118)</f>
        <v>859.93556015779086</v>
      </c>
      <c r="C58" s="5" t="s">
        <v>56</v>
      </c>
      <c r="D58" s="9">
        <f>IF(Calculo!D118="","",
Calculo!D118)</f>
        <v>575.00058999999999</v>
      </c>
      <c r="E58" s="5" t="str">
        <f>IF(Calculo!E118="","",
Calculo!E118)</f>
        <v>Momento transversal basal, mT (kNm)</v>
      </c>
      <c r="F58" s="9">
        <f>IF(Calculo!F118="","",
Calculo!F118)</f>
        <v>529.08059000000003</v>
      </c>
      <c r="H58" s="547">
        <v>58</v>
      </c>
    </row>
    <row r="59" spans="1:11" ht="13.5" customHeight="1" x14ac:dyDescent="0.2">
      <c r="A59" s="5" t="s">
        <v>63</v>
      </c>
      <c r="B59" s="9">
        <f>IF(Calculo!B119="","",
Calculo!B119)</f>
        <v>0.39999999999999997</v>
      </c>
      <c r="C59" s="5" t="s">
        <v>507</v>
      </c>
      <c r="D59" s="9">
        <f>IF(Calculo!D119="","",
Calculo!D119)</f>
        <v>0.66865543959420903</v>
      </c>
      <c r="E59" s="5" t="str">
        <f>IF(Calculo!E119="","",
Calculo!E119)</f>
        <v>Excentricidad Trans, eT (m)</v>
      </c>
      <c r="F59" s="9">
        <f>IF(Calculo!F119="","",
Calculo!F119)</f>
        <v>0.61525608954107935</v>
      </c>
      <c r="H59" s="547">
        <v>59</v>
      </c>
      <c r="K59" s="421" t="s">
        <v>507</v>
      </c>
    </row>
    <row r="60" spans="1:11" ht="13.5" customHeight="1" x14ac:dyDescent="0.2">
      <c r="A60" s="5" t="s">
        <v>509</v>
      </c>
      <c r="B60" s="149" t="str">
        <f>IF(Calculo!B120="","",
Calculo!B120)</f>
        <v>Cambiar la dimensión de la zapata</v>
      </c>
      <c r="C60" s="5" t="s">
        <v>82</v>
      </c>
      <c r="D60" s="9">
        <f>IF(Calculo!D120="","",
Calculo!D120)</f>
        <v>628.49626912461645</v>
      </c>
      <c r="E60" s="5" t="s">
        <v>95</v>
      </c>
      <c r="F60" s="9">
        <f>IF(Calculo!F120="","",
Calculo!F120)</f>
        <v>-329.90753295871684</v>
      </c>
      <c r="H60" s="547">
        <v>60</v>
      </c>
      <c r="K60" s="421" t="s">
        <v>529</v>
      </c>
    </row>
    <row r="61" spans="1:11" ht="19.5" customHeight="1" x14ac:dyDescent="0.2">
      <c r="A61" s="5" t="s">
        <v>510</v>
      </c>
      <c r="B61" s="549">
        <f>IF(Calculo!B121="","",
Calculo!B121)</f>
        <v>200</v>
      </c>
      <c r="C61" s="538" t="s">
        <v>511</v>
      </c>
      <c r="D61" s="149" t="str">
        <f>IF(Calculo!D121="","",
Calculo!D121)</f>
        <v>Cambiar la dimensión de la zapata</v>
      </c>
      <c r="E61" s="7" t="str">
        <f>IF(Calculo!E121="","",
Calculo!E121)</f>
        <v xml:space="preserve"> </v>
      </c>
      <c r="F61" s="7" t="str">
        <f>IF(Calculo!F121="","",
Calculo!F121)</f>
        <v/>
      </c>
      <c r="H61" s="547">
        <v>61</v>
      </c>
      <c r="K61" s="421" t="s">
        <v>530</v>
      </c>
    </row>
    <row r="62" spans="1:11" ht="13.5" customHeight="1" x14ac:dyDescent="0.2">
      <c r="A62" s="5" t="s">
        <v>512</v>
      </c>
      <c r="B62" s="550">
        <f>IF(Calculo!B122="","",
Calculo!B122)</f>
        <v>1.5940336812173728</v>
      </c>
      <c r="C62" s="5" t="s">
        <v>514</v>
      </c>
      <c r="D62" s="550">
        <f>IF(Calculo!D122="","",
Calculo!D122)</f>
        <v>1.5940336812173728</v>
      </c>
      <c r="E62" s="5" t="str">
        <f>IF(Calculo!E122="","",
Calculo!E122)</f>
        <v>A_compT (m)</v>
      </c>
      <c r="F62" s="550">
        <f>IF(Calculo!F122="","",
Calculo!F122)</f>
        <v>1.7542317313767617</v>
      </c>
      <c r="H62" s="547">
        <v>62</v>
      </c>
      <c r="K62" s="421" t="s">
        <v>514</v>
      </c>
    </row>
    <row r="63" spans="1:11" ht="13.5" customHeight="1" x14ac:dyDescent="0.2">
      <c r="A63" s="5" t="s">
        <v>517</v>
      </c>
      <c r="B63" s="551">
        <f>IF(Calculo!B123="","",
Calculo!B123)</f>
        <v>0.66418070050723865</v>
      </c>
      <c r="C63" s="5" t="s">
        <v>513</v>
      </c>
      <c r="D63" s="551">
        <f>IF(Calculo!D123="","",
Calculo!D123)</f>
        <v>0.33581929949276135</v>
      </c>
      <c r="E63" s="5" t="str">
        <f>IF(Calculo!E123="","",
Calculo!E123)</f>
        <v>A_Tr (%) &lt; 20%</v>
      </c>
      <c r="F63" s="149" t="str">
        <f>IF(Calculo!F123="","",
Calculo!F123)</f>
        <v>Cambiar la dimensión de la zapata</v>
      </c>
      <c r="H63" s="547">
        <v>63</v>
      </c>
      <c r="K63" s="421" t="s">
        <v>513</v>
      </c>
    </row>
    <row r="64" spans="1:11" ht="13.5" customHeight="1" x14ac:dyDescent="0.2">
      <c r="A64" s="552" t="str">
        <f>IF(Calculo!A124="","",
Calculo!A124)</f>
        <v>Eventuales</v>
      </c>
      <c r="B64" s="7" t="str">
        <f>IF(Calculo!B124="","",
Calculo!B124)</f>
        <v/>
      </c>
      <c r="C64" s="7" t="str">
        <f>IF(Calculo!C124="","",
Calculo!C124)</f>
        <v/>
      </c>
      <c r="D64" s="7" t="str">
        <f>IF(Calculo!D124="","",
Calculo!D124)</f>
        <v/>
      </c>
      <c r="E64" s="7" t="str">
        <f>IF(Calculo!E124="","",
Calculo!E124)</f>
        <v/>
      </c>
      <c r="F64" s="7" t="str">
        <f>IF(Calculo!F124="","",
Calculo!F124)</f>
        <v/>
      </c>
      <c r="H64" s="547">
        <v>64</v>
      </c>
    </row>
    <row r="65" spans="1:8" ht="13.5" customHeight="1" x14ac:dyDescent="0.2">
      <c r="A65" s="5" t="str">
        <f>IF(Calculo!A125="","",
Calculo!A125)</f>
        <v>Fuerza normal (kN)</v>
      </c>
      <c r="B65" s="9">
        <f>IF(Calculo!B125="","",
Calculo!B125)</f>
        <v>859.93556015779086</v>
      </c>
      <c r="C65" s="5" t="str">
        <f>IF(Calculo!C125="","",
Calculo!C125)</f>
        <v>Momento longitudinal basal, mL (kNm)</v>
      </c>
      <c r="D65" s="9">
        <f>IF(Calculo!D125="","",
Calculo!D125)</f>
        <v>472.80862000000002</v>
      </c>
      <c r="E65" s="5" t="str">
        <f>IF(Calculo!E125="","",
Calculo!E125)</f>
        <v>Momento transversal basal, mT (kNm)</v>
      </c>
      <c r="F65" s="9">
        <f>IF(Calculo!F125="","",
Calculo!F125)</f>
        <v>433.76862000000006</v>
      </c>
      <c r="H65" s="547">
        <v>65</v>
      </c>
    </row>
    <row r="66" spans="1:8" ht="13.5" customHeight="1" x14ac:dyDescent="0.2">
      <c r="A66" s="5" t="str">
        <f>IF(Calculo!A126="","",
Calculo!A126)</f>
        <v>A/6 (m)</v>
      </c>
      <c r="B66" s="9">
        <f>IF(Calculo!B126="","",
Calculo!B126)</f>
        <v>0.39999999999999997</v>
      </c>
      <c r="C66" s="5" t="str">
        <f>IF(Calculo!C126="","",
Calculo!C126)</f>
        <v>Excentricidad Long, eL (m)</v>
      </c>
      <c r="D66" s="9">
        <f>IF(Calculo!D126="","",
Calculo!D126)</f>
        <v>0.54981866305568716</v>
      </c>
      <c r="E66" s="5" t="str">
        <f>IF(Calculo!E126="","",
Calculo!E126)</f>
        <v>Excentricidad Trans, eT (m)</v>
      </c>
      <c r="F66" s="9">
        <f>IF(Calculo!F126="","",
Calculo!F126)</f>
        <v>0.50441991248786966</v>
      </c>
      <c r="H66" s="547">
        <v>66</v>
      </c>
    </row>
    <row r="67" spans="1:8" ht="13.5" customHeight="1" x14ac:dyDescent="0.2">
      <c r="A67" s="5" t="str">
        <f>IF(Calculo!A127="","",
Calculo!A127)</f>
        <v>eL + eT &lt; A/6</v>
      </c>
      <c r="B67" s="149" t="str">
        <f>IF(Calculo!B127="","",
Calculo!B127)</f>
        <v>Cambiar la dimensión de la zapata</v>
      </c>
      <c r="C67" s="5" t="str">
        <f>IF(Calculo!C127="","",
Calculo!C127)</f>
        <v>s max (kN/m2)</v>
      </c>
      <c r="D67" s="9">
        <f>IF(Calculo!D127="","",
Calculo!D127)</f>
        <v>542.774072944061</v>
      </c>
      <c r="E67" s="5" t="str">
        <f>IF(Calculo!E127="","",
Calculo!E127)</f>
        <v>s min (kN/m2)</v>
      </c>
      <c r="F67" s="9">
        <f>IF(Calculo!F127="","",
Calculo!F127)</f>
        <v>-244.18533677816134</v>
      </c>
      <c r="H67" s="547">
        <v>67</v>
      </c>
    </row>
    <row r="68" spans="1:8" ht="13.5" customHeight="1" x14ac:dyDescent="0.2">
      <c r="A68" s="5" t="str">
        <f>IF(Calculo!A128="","",
Calculo!A128)</f>
        <v>s adm (kN/m2)</v>
      </c>
      <c r="B68" s="549">
        <f>IF(Calculo!B128="","",
Calculo!B128)</f>
        <v>200</v>
      </c>
      <c r="C68" s="538" t="str">
        <f>IF(Calculo!C128="","",
Calculo!C128)</f>
        <v>s max &gt;  s max</v>
      </c>
      <c r="D68" s="149" t="str">
        <f>IF(Calculo!D128="","",
Calculo!D128)</f>
        <v>Cambiar la dimensión de la zapata</v>
      </c>
      <c r="E68" s="7" t="str">
        <f>IF(Calculo!E128="","",
Calculo!E128)</f>
        <v xml:space="preserve"> </v>
      </c>
      <c r="F68" s="7" t="str">
        <f>IF(Calculo!F128="","",
Calculo!F128)</f>
        <v/>
      </c>
      <c r="H68" s="547">
        <v>68</v>
      </c>
    </row>
    <row r="69" spans="1:8" ht="13.5" customHeight="1" thickBot="1" x14ac:dyDescent="0.25">
      <c r="A69" s="536" t="str">
        <f>IF(Calculo!A130="","",
Calculo!A130)</f>
        <v>D) Verificación al vuelco</v>
      </c>
      <c r="B69" s="536" t="str">
        <f>IF(Calculo!B130="","",
Calculo!B130)</f>
        <v/>
      </c>
      <c r="C69" s="536" t="str">
        <f>IF(Calculo!C130="","",
Calculo!C130)</f>
        <v/>
      </c>
      <c r="D69" s="537" t="str">
        <f>IF(Calculo!D130="","",
Calculo!D130)</f>
        <v/>
      </c>
      <c r="E69" s="536" t="str">
        <f>IF(Calculo!E130="","",
Calculo!E130)</f>
        <v/>
      </c>
      <c r="F69" s="537" t="str">
        <f>IF(Calculo!F130="","",
Calculo!F130)</f>
        <v/>
      </c>
      <c r="H69" s="547">
        <v>69</v>
      </c>
    </row>
    <row r="70" spans="1:8" ht="13.5" customHeight="1" x14ac:dyDescent="0.2">
      <c r="A70" s="5" t="str">
        <f>IF(Calculo!A131="","",
Calculo!A131)</f>
        <v>A_comp (m)</v>
      </c>
      <c r="B70" s="550">
        <f>IF(Calculo!B131="","",
Calculo!B131)</f>
        <v>1.9505440108329384</v>
      </c>
      <c r="C70" s="5" t="str">
        <f>IF(Calculo!C131="","",
Calculo!C131)</f>
        <v>A_compL (m)</v>
      </c>
      <c r="D70" s="550">
        <f>IF(Calculo!D131="","",
Calculo!D131)</f>
        <v>1.9505440108329384</v>
      </c>
      <c r="E70" s="5" t="str">
        <f>IF(Calculo!E131="","",
Calculo!E131)</f>
        <v>A_compT (m)</v>
      </c>
      <c r="F70" s="550">
        <f>IF(Calculo!F131="","",
Calculo!F131)</f>
        <v>2.0867402625363907</v>
      </c>
      <c r="H70" s="547">
        <v>70</v>
      </c>
    </row>
    <row r="71" spans="1:8" ht="13.5" customHeight="1" x14ac:dyDescent="0.2">
      <c r="A71" s="5" t="str">
        <f>IF(Calculo!A132="","",
Calculo!A132)</f>
        <v>A_comp (%)</v>
      </c>
      <c r="B71" s="551">
        <f>IF(Calculo!B132="","",
Calculo!B132)</f>
        <v>0.81272667118039099</v>
      </c>
      <c r="C71" s="5" t="str">
        <f>IF(Calculo!C132="","",
Calculo!C132)</f>
        <v>A_Tr (%)</v>
      </c>
      <c r="D71" s="553">
        <f>IF(Calculo!D132="","",
Calculo!D132)</f>
        <v>0.18727332881960901</v>
      </c>
      <c r="E71" s="5" t="str">
        <f>IF(Calculo!E132="","",
Calculo!E132)</f>
        <v>A_Tr (%) &lt; 20%</v>
      </c>
      <c r="F71" s="149" t="str">
        <f>IF(Calculo!F132="","",
Calculo!F132)</f>
        <v>Cumple</v>
      </c>
      <c r="H71" s="547">
        <v>72</v>
      </c>
    </row>
    <row r="72" spans="1:8" ht="13.5" customHeight="1" x14ac:dyDescent="0.2">
      <c r="A72" s="5" t="str">
        <f>IF(Calculo!A133="","",
Calculo!A133)</f>
        <v>A_comp (%)</v>
      </c>
      <c r="B72" s="551">
        <f>IF(Calculo!B133="","",
Calculo!B133)</f>
        <v>0.66418070050723865</v>
      </c>
      <c r="C72" s="546" t="str">
        <f>IF(Calculo!C133="","",
Calculo!C133)</f>
        <v>Permanente = 100%</v>
      </c>
      <c r="D72" s="149" t="str">
        <f>IF(Calculo!D133="","",
Calculo!D133)</f>
        <v>Cambiar la dimensión de la zapata</v>
      </c>
      <c r="E72" s="7" t="str">
        <f>IF(Calculo!E133="","",
Calculo!E133)</f>
        <v/>
      </c>
      <c r="F72" s="7" t="str">
        <f>IF(Calculo!F133="","",
Calculo!F133)</f>
        <v/>
      </c>
    </row>
    <row r="73" spans="1:8" ht="19.5" customHeight="1" x14ac:dyDescent="0.2">
      <c r="A73" s="5" t="str">
        <f>IF(Calculo!A134="","",
Calculo!A134)</f>
        <v>A_comp (%)</v>
      </c>
      <c r="B73" s="551">
        <f>IF(Calculo!B134="","",
Calculo!B134)</f>
        <v>0.81272667118039099</v>
      </c>
      <c r="C73" s="546" t="str">
        <f>IF(Calculo!C134="","",
Calculo!C134)</f>
        <v>Eventuales &gt; 80%</v>
      </c>
      <c r="D73" s="149" t="str">
        <f>IF(Calculo!D134="","",
Calculo!D134)</f>
        <v>Cumple</v>
      </c>
      <c r="E73" s="7" t="str">
        <f>IF(Calculo!E134="","",
Calculo!E134)</f>
        <v/>
      </c>
      <c r="F73" s="7" t="str">
        <f>IF(Calculo!F134="","",
Calculo!F134)</f>
        <v/>
      </c>
    </row>
    <row r="74" spans="1:8" ht="13.5" customHeight="1" thickBot="1" x14ac:dyDescent="0.25">
      <c r="A74" s="536" t="str">
        <f>IF(Calculo!A136="","",
Calculo!A136)</f>
        <v>E) Verificación al volcamiento</v>
      </c>
      <c r="B74" s="536" t="str">
        <f>IF(Calculo!B136="","",
Calculo!B136)</f>
        <v/>
      </c>
      <c r="C74" s="536" t="str">
        <f>IF(Calculo!C136="","",
Calculo!C136)</f>
        <v/>
      </c>
      <c r="D74" s="537" t="str">
        <f>IF(Calculo!D136="","",
Calculo!D136)</f>
        <v/>
      </c>
      <c r="E74" s="536" t="str">
        <f>IF(Calculo!E136="","",
Calculo!E136)</f>
        <v/>
      </c>
      <c r="F74" s="537" t="str">
        <f>IF(Calculo!F136="","",
Calculo!F136)</f>
        <v/>
      </c>
      <c r="H74" s="547">
        <v>76</v>
      </c>
    </row>
    <row r="75" spans="1:8" ht="13.5" customHeight="1" x14ac:dyDescent="0.2">
      <c r="A75" s="5" t="str">
        <f>IF(Calculo!A137="","",
Calculo!A137)</f>
        <v>Rtvm (kNm)</v>
      </c>
      <c r="B75" s="550">
        <f>IF(Calculo!B137="","",
Calculo!B137)</f>
        <v>1073.3378000281223</v>
      </c>
      <c r="C75" s="5" t="str">
        <f>IF(Calculo!C137="","",
Calculo!C137)</f>
        <v>mL (kNm)</v>
      </c>
      <c r="D75" s="550">
        <f>IF(Calculo!D137="","",
Calculo!D137)</f>
        <v>463.17935</v>
      </c>
      <c r="E75" s="5" t="str">
        <f>IF(Calculo!E137="","",
Calculo!E137)</f>
        <v>mT (kNm)</v>
      </c>
      <c r="F75" s="550">
        <f>IF(Calculo!F137="","",
Calculo!F137)</f>
        <v>480.29935</v>
      </c>
      <c r="H75" s="547">
        <v>77</v>
      </c>
    </row>
    <row r="76" spans="1:8" ht="13.5" customHeight="1" x14ac:dyDescent="0.2">
      <c r="A76" s="5" t="str">
        <f>IF(Calculo!A138="","",
Calculo!A138)</f>
        <v>Rtvm /mBasal  &gt; 1.5</v>
      </c>
      <c r="B76" s="149" t="str">
        <f>IF(Calculo!B138="","",
Calculo!B138)</f>
        <v>Cumple</v>
      </c>
      <c r="C76" s="7" t="str">
        <f>IF(Calculo!C138="","",
Calculo!C138)</f>
        <v/>
      </c>
      <c r="D76" s="7" t="str">
        <f>IF(Calculo!D138="","",
Calculo!D138)</f>
        <v/>
      </c>
      <c r="E76" s="7" t="str">
        <f>IF(Calculo!E138="","",
Calculo!E138)</f>
        <v/>
      </c>
      <c r="F76" s="7" t="str">
        <f>IF(Calculo!F138="","",
Calculo!F138)</f>
        <v/>
      </c>
      <c r="H76" s="547">
        <v>78</v>
      </c>
    </row>
    <row r="77" spans="1:8" ht="13.5" customHeight="1" thickBot="1" x14ac:dyDescent="0.25">
      <c r="A77" s="414" t="str">
        <f>IF(Calculo!A141="","",
Calculo!A141)</f>
        <v>F) Verificación al deslizamiento</v>
      </c>
      <c r="B77" s="414"/>
      <c r="C77" s="414"/>
      <c r="D77" s="414"/>
      <c r="E77" s="414"/>
      <c r="F77" s="414"/>
      <c r="H77" s="421">
        <v>108</v>
      </c>
    </row>
    <row r="78" spans="1:8" ht="13.5" customHeight="1" x14ac:dyDescent="0.2">
      <c r="A78" s="452" t="s">
        <v>70</v>
      </c>
      <c r="B78" s="554"/>
      <c r="C78" s="452" t="s">
        <v>54</v>
      </c>
      <c r="H78" s="421">
        <v>109</v>
      </c>
    </row>
    <row r="79" spans="1:8" ht="13.5" customHeight="1" x14ac:dyDescent="0.2">
      <c r="A79" s="403" t="str">
        <f>IF(Calculo!A143="","",
Calculo!A143)</f>
        <v>F desl X,Y (kN)</v>
      </c>
      <c r="B79" s="416">
        <f>IF(Calculo!B143="","",
Calculo!B143)</f>
        <v>52.36</v>
      </c>
      <c r="C79" s="403" t="str">
        <f>IF(Calculo!C143="","",
Calculo!C143)</f>
        <v>F desl X, Y (kN)</v>
      </c>
      <c r="D79" s="416">
        <f>IF(Calculo!D143="","",
Calculo!D143)</f>
        <v>63.64</v>
      </c>
      <c r="E79" s="403" t="str">
        <f>IF(Calculo!E142="","",
Calculo!E142)</f>
        <v>Coeficiente de rozamiento, m</v>
      </c>
      <c r="F79" s="443">
        <f>IF(Calculo!F142="","",
Calculo!F142)</f>
        <v>0.4</v>
      </c>
      <c r="H79" s="421">
        <v>110</v>
      </c>
    </row>
    <row r="80" spans="1:8" ht="13.5" customHeight="1" x14ac:dyDescent="0.2">
      <c r="A80" s="403" t="str">
        <f>IF(Calculo!A144="","",
Calculo!A144)</f>
        <v>P (kN)</v>
      </c>
      <c r="B80" s="416">
        <f>IF(Calculo!B144="","",
Calculo!B144)</f>
        <v>370.42</v>
      </c>
      <c r="C80" s="403" t="str">
        <f>IF(Calculo!C144="","",
Calculo!C144)</f>
        <v>P (kN)</v>
      </c>
      <c r="D80" s="416">
        <f>IF(Calculo!D144="","",
Calculo!D144)</f>
        <v>450.69</v>
      </c>
      <c r="E80" s="403" t="str">
        <f>IF(Calculo!E143="","",
Calculo!E143)</f>
        <v>Coeficiente de cohesión, C</v>
      </c>
      <c r="F80" s="416">
        <f>IF(Calculo!F143="","",
Calculo!F143)</f>
        <v>70</v>
      </c>
      <c r="H80" s="421">
        <v>111</v>
      </c>
    </row>
    <row r="81" spans="1:8" ht="13.5" customHeight="1" x14ac:dyDescent="0.2">
      <c r="A81" s="403" t="str">
        <f>IF(Calculo!A145="","",
Calculo!A145)</f>
        <v>Fuerza resist rozamiento, FR1: /1.3 (kN)</v>
      </c>
      <c r="B81" s="416">
        <f>IF(Calculo!B145="","",
Calculo!B145)</f>
        <v>8.1573262023972148</v>
      </c>
      <c r="C81" s="403" t="str">
        <f>IF(Calculo!C145="","",
Calculo!C145)</f>
        <v>Fuerza resist rozamiento, FR1 /1.5 (kN)</v>
      </c>
      <c r="D81" s="416">
        <f>IF(Calculo!D145="","",
Calculo!D145)</f>
        <v>14.335650624589078</v>
      </c>
      <c r="E81" s="403" t="str">
        <f>IF(Calculo!E144="","",
Calculo!E144)</f>
        <v>Empuje pasivo, Kp</v>
      </c>
      <c r="F81" s="416">
        <f>IF(Calculo!F144="","",
Calculo!F144)</f>
        <v>0.99999999999999978</v>
      </c>
      <c r="H81" s="421">
        <v>112</v>
      </c>
    </row>
    <row r="82" spans="1:8" ht="13.5" customHeight="1" x14ac:dyDescent="0.2">
      <c r="A82" s="403" t="str">
        <f>IF(Calculo!A146="","",
Calculo!A146)</f>
        <v>Fuerza resist por cohesión, FR2: /3 (kN)</v>
      </c>
      <c r="B82" s="416">
        <f>IF(Calculo!B146="","",
Calculo!B146)</f>
        <v>134.4</v>
      </c>
      <c r="C82" s="403" t="str">
        <f>IF(Calculo!C146="","",
Calculo!C146)</f>
        <v>Fuerza resist por cohesión, FR2 /4 (kN)</v>
      </c>
      <c r="D82" s="416">
        <f>IF(Calculo!D146="","",
Calculo!D146)</f>
        <v>100.8</v>
      </c>
      <c r="E82" s="404" t="str">
        <f>IF(Calculo!E146="","",
Calculo!E146)</f>
        <v/>
      </c>
      <c r="F82" s="453" t="str">
        <f>IF(Calculo!F146="","",
Calculo!F146)</f>
        <v/>
      </c>
      <c r="H82" s="421">
        <v>113</v>
      </c>
    </row>
    <row r="83" spans="1:8" ht="13.5" customHeight="1" x14ac:dyDescent="0.2">
      <c r="A83" s="403" t="str">
        <f>IF(Calculo!A147="","",
Calculo!A147)</f>
        <v>Fuerza resist empuje pasivo Ped FR3: /3</v>
      </c>
      <c r="B83" s="416">
        <f>IF(Calculo!B147="","",
Calculo!B147)</f>
        <v>21.255230769230767</v>
      </c>
      <c r="C83" s="403" t="str">
        <f>IF(Calculo!C147="","",
Calculo!C147)</f>
        <v>Fuerza resist empuje pasivo Ped FR3: /4</v>
      </c>
      <c r="D83" s="416">
        <f>IF(Calculo!D147="","",
Calculo!D147)</f>
        <v>15.941423076923076</v>
      </c>
      <c r="E83" s="404" t="str">
        <f>IF(Calculo!E147="","",
Calculo!E147)</f>
        <v/>
      </c>
      <c r="F83" s="453" t="str">
        <f>IF(Calculo!F147="","",
Calculo!F147)</f>
        <v/>
      </c>
      <c r="H83" s="421">
        <v>114</v>
      </c>
    </row>
    <row r="84" spans="1:8" ht="13.5" customHeight="1" x14ac:dyDescent="0.2">
      <c r="A84" s="403" t="str">
        <f>IF(Calculo!A148="","",
Calculo!A148)</f>
        <v>Fuerza resist empuje pasivo Losa FR4: /3</v>
      </c>
      <c r="B84" s="416">
        <f>IF(Calculo!B148="","",
Calculo!B148)</f>
        <v>27.675999999999998</v>
      </c>
      <c r="C84" s="403" t="str">
        <f>IF(Calculo!C148="","",
Calculo!C148)</f>
        <v>Fuerza resist empuje pasivo Losa FR4: /4</v>
      </c>
      <c r="D84" s="416">
        <f>IF(Calculo!D148="","",
Calculo!D148)</f>
        <v>20.756999999999998</v>
      </c>
      <c r="E84" s="404" t="str">
        <f>IF(Calculo!E148="","",
Calculo!E148)</f>
        <v/>
      </c>
      <c r="F84" s="453" t="str">
        <f>IF(Calculo!F148="","",
Calculo!F148)</f>
        <v/>
      </c>
      <c r="H84" s="421">
        <v>115</v>
      </c>
    </row>
    <row r="85" spans="1:8" ht="13.5" customHeight="1" x14ac:dyDescent="0.2">
      <c r="A85" s="403" t="str">
        <f>IF(Calculo!A149="","",
Calculo!A149)</f>
        <v>Fuerza resist total FR1 + FR2 (kN)</v>
      </c>
      <c r="B85" s="416">
        <f>IF(Calculo!B149="","",
Calculo!B149)</f>
        <v>179.2557492793203</v>
      </c>
      <c r="C85" s="403" t="str">
        <f>IF(Calculo!C149="","",
Calculo!C149)</f>
        <v>Fuerza resist total FR1 + FR2 (kN)</v>
      </c>
      <c r="D85" s="416">
        <f>IF(Calculo!D149="","",
Calculo!D149)</f>
        <v>142.65946793228139</v>
      </c>
      <c r="H85" s="421">
        <v>116</v>
      </c>
    </row>
    <row r="86" spans="1:8" ht="13.5" customHeight="1" x14ac:dyDescent="0.2">
      <c r="A86" s="461" t="str">
        <f>IF(Calculo!E149="","",
Calculo!E149)</f>
        <v>Fuerza resistente (kN)</v>
      </c>
      <c r="B86" s="457">
        <f>IF(Calculo!F149="","",
Calculo!F149)</f>
        <v>142.65946793228139</v>
      </c>
      <c r="C86" s="454" t="str">
        <f>IF(Calculo!D150="","",
Calculo!D150)</f>
        <v>No hay deslizamiento</v>
      </c>
      <c r="E86" s="404"/>
      <c r="H86" s="421">
        <v>117</v>
      </c>
    </row>
    <row r="87" spans="1:8" ht="4.5" customHeight="1" thickBot="1" x14ac:dyDescent="0.2">
      <c r="A87" s="410"/>
      <c r="B87" s="410"/>
      <c r="C87" s="410"/>
      <c r="E87" s="404"/>
      <c r="H87" s="421">
        <v>118</v>
      </c>
    </row>
    <row r="88" spans="1:8" ht="24" customHeight="1" thickBot="1" x14ac:dyDescent="0.2">
      <c r="A88" s="689" t="str">
        <f>IF(Calculo!A152="","",
Calculo!A152)</f>
        <v>DISEÑO ESTRUCTURAL</v>
      </c>
      <c r="B88" s="690"/>
      <c r="C88" s="690"/>
      <c r="D88" s="690"/>
      <c r="E88" s="690"/>
      <c r="F88" s="691"/>
      <c r="H88" s="421">
        <v>119</v>
      </c>
    </row>
    <row r="89" spans="1:8" ht="16.5" customHeight="1" thickBot="1" x14ac:dyDescent="0.2">
      <c r="A89" s="687" t="str">
        <f>IF(Calculo!A153="","",
Calculo!A153)</f>
        <v>ARMADURA DE LA LOSA DE LA ZAPATA</v>
      </c>
      <c r="B89" s="687" t="str">
        <f>IF(Calculo!B153="","",
Calculo!B153)</f>
        <v/>
      </c>
      <c r="C89" s="687" t="str">
        <f>IF(Calculo!C153="","",
Calculo!C153)</f>
        <v/>
      </c>
      <c r="D89" s="687" t="str">
        <f>IF(Calculo!D153="","",
Calculo!D153)</f>
        <v/>
      </c>
      <c r="E89" s="687" t="str">
        <f>IF(Calculo!E153="","",
Calculo!E153)</f>
        <v/>
      </c>
      <c r="F89" s="687" t="str">
        <f>IF(Calculo!F153="","",
Calculo!F153)</f>
        <v/>
      </c>
      <c r="H89" s="421">
        <v>120</v>
      </c>
    </row>
    <row r="90" spans="1:8" ht="13.5" customHeight="1" x14ac:dyDescent="0.15">
      <c r="A90" s="417" t="str">
        <f>IF(Calculo!A154="","",
Calculo!A154)</f>
        <v>Capacidad compresión Conc (MPa)</v>
      </c>
      <c r="B90" s="455">
        <f>IF(Calculo!B154="","",
Calculo!B154)</f>
        <v>30</v>
      </c>
      <c r="C90" s="417" t="str">
        <f>IF(Calculo!C154="","",
Calculo!C154)</f>
        <v>Resistencia tracción acero (MPa)</v>
      </c>
      <c r="D90" s="459">
        <f>IF(Calculo!D154="","",
Calculo!D154)</f>
        <v>420</v>
      </c>
      <c r="E90" s="403" t="str">
        <f>IF(Calculo!E155="","",
Calculo!E155)</f>
        <v>Recubrimiento acero losa(m)</v>
      </c>
      <c r="F90" s="443">
        <f>IF(Calculo!F155="","",
Calculo!F155)</f>
        <v>7.4999999999999997E-2</v>
      </c>
      <c r="H90" s="421">
        <v>121</v>
      </c>
    </row>
    <row r="91" spans="1:8" ht="13.5" customHeight="1" x14ac:dyDescent="0.15">
      <c r="A91" s="403" t="str">
        <f>IF(Calculo!A155="","",
Calculo!A155)</f>
        <v>Recubrimiento acero losa (m)</v>
      </c>
      <c r="B91" s="456">
        <f>IF(Calculo!B155="","",
Calculo!B155)</f>
        <v>7.4999999999999997E-2</v>
      </c>
      <c r="C91" s="403" t="str">
        <f>IF(Calculo!C155="","",
Calculo!C155)</f>
        <v>d (m)</v>
      </c>
      <c r="D91" s="416">
        <f>IF(Calculo!D155="","",
Calculo!D155)</f>
        <v>0.82500000000000007</v>
      </c>
      <c r="E91" s="403" t="str">
        <f>IF(Calculo!E156="","",
Calculo!E156)</f>
        <v>b (m)</v>
      </c>
      <c r="F91" s="416">
        <f>IF(Calculo!F156="","",
Calculo!F156)</f>
        <v>2.4</v>
      </c>
      <c r="H91" s="421">
        <v>122</v>
      </c>
    </row>
    <row r="92" spans="1:8" ht="13.5" customHeight="1" x14ac:dyDescent="0.15">
      <c r="A92" s="5" t="s">
        <v>92</v>
      </c>
      <c r="B92" s="457">
        <f>IF(Calculo!B156="","",
Calculo!B156)</f>
        <v>859.93556015779086</v>
      </c>
      <c r="C92" s="5" t="s">
        <v>344</v>
      </c>
      <c r="D92" s="460">
        <f>IF(Calculo!D156="","",
Calculo!D156)</f>
        <v>1.7410714285714286E-2</v>
      </c>
      <c r="E92" s="403" t="str">
        <f>IF(Calculo!E157="","",
Calculo!E157)</f>
        <v>FT (kN)</v>
      </c>
      <c r="F92" s="416">
        <f>IF(Calculo!F157="","",
Calculo!F157)</f>
        <v>385.85</v>
      </c>
      <c r="H92" s="421">
        <v>123</v>
      </c>
    </row>
    <row r="93" spans="1:8" ht="13.5" customHeight="1" x14ac:dyDescent="0.15">
      <c r="A93" s="5" t="s">
        <v>82</v>
      </c>
      <c r="B93" s="457">
        <f>IF(Calculo!B157="","",
Calculo!B157)</f>
        <v>628.49626912461645</v>
      </c>
      <c r="C93" s="5" t="s">
        <v>345</v>
      </c>
      <c r="D93" s="460">
        <f>IF(Calculo!D157="","",
Calculo!D157)</f>
        <v>3.5999999999999999E-3</v>
      </c>
      <c r="E93" s="403" t="str">
        <f>IF(Calculo!E158="","",
Calculo!E158)</f>
        <v>Me' (kNm)</v>
      </c>
      <c r="F93" s="416">
        <f>IF(Calculo!F158="","",
Calculo!F158)</f>
        <v>36.173437500000006</v>
      </c>
      <c r="H93" s="421">
        <v>124</v>
      </c>
    </row>
    <row r="94" spans="1:8" ht="13.5" customHeight="1" x14ac:dyDescent="0.15">
      <c r="A94" s="5" t="s">
        <v>95</v>
      </c>
      <c r="B94" s="457">
        <f>IF(Calculo!B158="","",
Calculo!B158)</f>
        <v>-329.90753295871684</v>
      </c>
      <c r="C94" s="404" t="str">
        <f>IF(Calculo!C158="","",
Calculo!C158)</f>
        <v/>
      </c>
      <c r="D94" s="408" t="str">
        <f>IF(Calculo!D158="","",
Calculo!D158)</f>
        <v/>
      </c>
      <c r="H94" s="421">
        <v>125</v>
      </c>
    </row>
    <row r="95" spans="1:8" ht="13.5" customHeight="1" x14ac:dyDescent="0.15">
      <c r="A95" s="5" t="s">
        <v>96</v>
      </c>
      <c r="B95" s="458">
        <f>IF(Calculo!B159="","",
Calculo!B159)</f>
        <v>0.25</v>
      </c>
      <c r="C95" s="404" t="str">
        <f>IF(Calculo!C159="","",
Calculo!C159)</f>
        <v/>
      </c>
      <c r="D95" s="408" t="str">
        <f>IF(Calculo!D159="","",
Calculo!D159)</f>
        <v/>
      </c>
      <c r="E95" s="408" t="str">
        <f>IF(Calculo!E159="","",
Calculo!E159)</f>
        <v/>
      </c>
      <c r="F95" s="404" t="str">
        <f>IF(Calculo!F159="","",
Calculo!F159)</f>
        <v/>
      </c>
      <c r="H95" s="421">
        <v>126</v>
      </c>
    </row>
    <row r="96" spans="1:8" ht="13.5" customHeight="1" x14ac:dyDescent="0.15">
      <c r="A96" s="5" t="s">
        <v>97</v>
      </c>
      <c r="B96" s="457">
        <f>IF(Calculo!B160="","",
Calculo!B160)</f>
        <v>99.833729383680549</v>
      </c>
      <c r="C96" s="408" t="str">
        <f>IF(Calculo!C160="","",
Calculo!C160)</f>
        <v/>
      </c>
      <c r="D96" s="404" t="str">
        <f>IF(Calculo!D160="","",
Calculo!D160)</f>
        <v/>
      </c>
      <c r="E96" s="404" t="str">
        <f>IF(Calculo!E160="","",
Calculo!E160)</f>
        <v/>
      </c>
      <c r="F96" s="404" t="str">
        <f>IF(Calculo!F160="","",
Calculo!F160)</f>
        <v/>
      </c>
      <c r="H96" s="421">
        <v>127</v>
      </c>
    </row>
    <row r="97" spans="1:8" ht="13.5" customHeight="1" x14ac:dyDescent="0.15">
      <c r="A97" s="5" t="s">
        <v>98</v>
      </c>
      <c r="B97" s="457">
        <f>IF(Calculo!B161="","",
Calculo!B161)</f>
        <v>528.66253974093593</v>
      </c>
      <c r="C97" s="404" t="str">
        <f>IF(Calculo!C161="","",
Calculo!C161)</f>
        <v/>
      </c>
      <c r="D97" s="408" t="str">
        <f>IF(Calculo!D161="","",
Calculo!D161)</f>
        <v/>
      </c>
      <c r="H97" s="421">
        <v>128</v>
      </c>
    </row>
    <row r="98" spans="1:8" ht="13.5" customHeight="1" x14ac:dyDescent="0.15">
      <c r="A98" s="5" t="s">
        <v>99</v>
      </c>
      <c r="B98" s="457">
        <f>IF(Calculo!B162="","",
Calculo!B162)</f>
        <v>3.6500000000000004</v>
      </c>
      <c r="C98" s="408" t="str">
        <f>IF(Calculo!C162="","",
Calculo!C162)</f>
        <v/>
      </c>
      <c r="D98" s="408" t="str">
        <f>IF(Calculo!D162="","",
Calculo!D162)</f>
        <v/>
      </c>
      <c r="H98" s="421">
        <v>129</v>
      </c>
    </row>
    <row r="99" spans="1:8" ht="13.5" customHeight="1" x14ac:dyDescent="0.15">
      <c r="A99" s="5" t="s">
        <v>100</v>
      </c>
      <c r="B99" s="457">
        <f>IF(Calculo!B163="","",
Calculo!B163)</f>
        <v>0.95753472222222213</v>
      </c>
      <c r="C99" s="404" t="str">
        <f>IF(Calculo!C163="","",
Calculo!C163)</f>
        <v/>
      </c>
      <c r="D99" s="408" t="str">
        <f>IF(Calculo!D163="","",
Calculo!D163)</f>
        <v/>
      </c>
      <c r="H99" s="421">
        <v>130</v>
      </c>
    </row>
    <row r="100" spans="1:8" ht="13.5" customHeight="1" x14ac:dyDescent="0.15">
      <c r="A100" s="5" t="s">
        <v>94</v>
      </c>
      <c r="B100" s="457">
        <f>IF(Calculo!B164="","",
Calculo!B164)</f>
        <v>60.050763341297994</v>
      </c>
      <c r="C100" s="404" t="str">
        <f>IF(Calculo!C164="","",
Calculo!C164)</f>
        <v/>
      </c>
      <c r="D100" s="404" t="str">
        <f>IF(Calculo!D164="","",
Calculo!D164)</f>
        <v/>
      </c>
      <c r="H100" s="421">
        <v>131</v>
      </c>
    </row>
    <row r="101" spans="1:8" ht="13.5" customHeight="1" thickBot="1" x14ac:dyDescent="0.2">
      <c r="A101" s="688" t="str">
        <f>IF(Calculo!A165="","",
Calculo!A165)</f>
        <v>VERIFICACION ROTURA DEL CONCRETO</v>
      </c>
      <c r="B101" s="688" t="str">
        <f>IF(Calculo!B165="","",
Calculo!B165)</f>
        <v/>
      </c>
      <c r="C101" s="688" t="str">
        <f>IF(Calculo!C165="","",
Calculo!C165)</f>
        <v/>
      </c>
      <c r="D101" s="688" t="str">
        <f>IF(Calculo!D165="","",
Calculo!D165)</f>
        <v/>
      </c>
      <c r="E101" s="688" t="str">
        <f>IF(Calculo!E165="","",
Calculo!E165)</f>
        <v/>
      </c>
      <c r="F101" s="688" t="str">
        <f>IF(Calculo!F165="","",
Calculo!F165)</f>
        <v/>
      </c>
      <c r="H101" s="421">
        <v>132</v>
      </c>
    </row>
    <row r="102" spans="1:8" ht="13.5" customHeight="1" x14ac:dyDescent="0.15">
      <c r="A102" s="403" t="str">
        <f>IF(Calculo!A166="","",
Calculo!A166)</f>
        <v>Capacidad compresión Conc (MPa)</v>
      </c>
      <c r="B102" s="462">
        <f>IF(Calculo!B166="","",
Calculo!B166)</f>
        <v>30</v>
      </c>
      <c r="C102" s="404" t="str">
        <f>IF(Calculo!C166="","",
Calculo!C166)</f>
        <v/>
      </c>
      <c r="D102" s="408" t="str">
        <f>IF(Calculo!D166="","",
Calculo!D166)</f>
        <v/>
      </c>
      <c r="E102" s="403" t="str">
        <f>IF(Calculo!E166="","",
Calculo!E166)</f>
        <v>Esfuerzo maximo a tracción (Mpa)</v>
      </c>
      <c r="F102" s="465">
        <f>IF(Calculo!F166="","",
Calculo!F166)</f>
        <v>1.4952825819891036</v>
      </c>
      <c r="H102" s="421">
        <v>133</v>
      </c>
    </row>
    <row r="103" spans="1:8" ht="13.5" customHeight="1" x14ac:dyDescent="0.15">
      <c r="A103" s="403" t="str">
        <f>IF(Calculo!A167="","",
Calculo!A167)</f>
        <v>Capacidad rotura Conc (MPa) nominal</v>
      </c>
      <c r="B103" s="462">
        <f>IF(Calculo!B167="","",
Calculo!B167)</f>
        <v>3.3958798565320301</v>
      </c>
      <c r="C103" s="472" t="str">
        <f>IF(Calculo!C167="","",
Calculo!C167)</f>
        <v>3.07 NSR</v>
      </c>
      <c r="D103" s="408" t="str">
        <f>IF(Calculo!D167="","",
Calculo!D167)</f>
        <v/>
      </c>
      <c r="E103" s="403" t="e">
        <f>IF(Calculo!#REF!="","",
Calculo!#REF!)</f>
        <v>#REF!</v>
      </c>
      <c r="F103" s="416" t="e">
        <f>IF(Calculo!#REF!="","",
Calculo!#REF!)</f>
        <v>#REF!</v>
      </c>
      <c r="H103" s="421">
        <v>134</v>
      </c>
    </row>
    <row r="104" spans="1:8" ht="13.5" customHeight="1" x14ac:dyDescent="0.15">
      <c r="A104" s="403" t="str">
        <f>IF(Calculo!A168="","",
Calculo!A168)</f>
        <v>s equiv (kN/m2)</v>
      </c>
      <c r="B104" s="416">
        <f>IF(Calculo!B168="","",
Calculo!B168)</f>
        <v>533.78456303376004</v>
      </c>
      <c r="C104" s="404" t="str">
        <f>IF(Calculo!C168="","",
Calculo!C168)</f>
        <v/>
      </c>
      <c r="D104" s="408" t="str">
        <f>IF(Calculo!D168="","",
Calculo!D168)</f>
        <v/>
      </c>
      <c r="E104" s="403" t="str">
        <f>IF(Calculo!E168="","",
Calculo!E168)</f>
        <v>l voladizo</v>
      </c>
      <c r="F104" s="416">
        <f>IF(Calculo!F168="","",
Calculo!F168)</f>
        <v>0.25</v>
      </c>
      <c r="H104" s="421">
        <v>135</v>
      </c>
    </row>
    <row r="105" spans="1:8" ht="13.5" customHeight="1" x14ac:dyDescent="0.15">
      <c r="A105" s="403" t="str">
        <f>IF(Calculo!E167="","",
Calculo!E167)</f>
        <v>s tracc (MPa)</v>
      </c>
      <c r="B105" s="416">
        <f>IF(Calculo!F167="","",
Calculo!F167)</f>
        <v>4.0804366777889642</v>
      </c>
      <c r="C105" s="404" t="str">
        <f>IF(Calculo!C169="","",
Calculo!C169)</f>
        <v/>
      </c>
      <c r="D105" s="408" t="str">
        <f>IF(Calculo!D169="","",
Calculo!D169)</f>
        <v/>
      </c>
      <c r="E105" s="403" t="str">
        <f>IF(Calculo!E169="","",
Calculo!E169)</f>
        <v>FS q l2 / 2 (kN*m/m)</v>
      </c>
      <c r="F105" s="416">
        <f>IF(Calculo!F169="","",
Calculo!F169)</f>
        <v>29.460762615216396</v>
      </c>
      <c r="H105" s="421">
        <v>136</v>
      </c>
    </row>
    <row r="106" spans="1:8" ht="13.5" customHeight="1" x14ac:dyDescent="0.15">
      <c r="A106" s="418" t="str">
        <f>IF(Calculo!A170="","",
Calculo!A170)</f>
        <v>Esfuerzo maximo a tracción</v>
      </c>
      <c r="B106" s="419" t="str">
        <f>IF(Calculo!B170="","",
Calculo!B170)</f>
        <v>&lt;</v>
      </c>
      <c r="C106" s="406" t="str">
        <f>IF(Calculo!C170="","",
Calculo!C170)</f>
        <v>s tracc</v>
      </c>
      <c r="D106" s="502" t="str">
        <f>IF(Calculo!F170="","",
Calculo!F170)</f>
        <v>Requiere acero sup e inf</v>
      </c>
      <c r="E106" s="408"/>
      <c r="H106" s="421">
        <v>137</v>
      </c>
    </row>
    <row r="107" spans="1:8" ht="13.5" customHeight="1" x14ac:dyDescent="0.15">
      <c r="A107" s="16" t="s">
        <v>101</v>
      </c>
      <c r="B107" s="473">
        <f>+Calculo!B171</f>
        <v>1.8E-3</v>
      </c>
      <c r="C107" s="367" t="str">
        <f>+Calculo!C171</f>
        <v>Cuantía a suministrar</v>
      </c>
      <c r="D107" s="470">
        <f>+Calculo!D171</f>
        <v>1.8E-3</v>
      </c>
      <c r="E107" s="467" t="s">
        <v>101</v>
      </c>
      <c r="F107" s="476">
        <f>+Calculo!F171</f>
        <v>1.8E-3</v>
      </c>
      <c r="H107" s="421">
        <v>138</v>
      </c>
    </row>
    <row r="108" spans="1:8" ht="13.5" customHeight="1" x14ac:dyDescent="0.15">
      <c r="A108" s="369" t="s">
        <v>459</v>
      </c>
      <c r="B108" s="13">
        <f>+Calculo!B172</f>
        <v>35.64</v>
      </c>
      <c r="C108" s="7"/>
      <c r="D108" s="7"/>
      <c r="E108" s="468" t="s">
        <v>460</v>
      </c>
      <c r="F108" s="477">
        <f>+Calculo!F172</f>
        <v>35.64</v>
      </c>
      <c r="H108" s="421">
        <v>139</v>
      </c>
    </row>
    <row r="109" spans="1:8" ht="13.5" customHeight="1" x14ac:dyDescent="0.15">
      <c r="A109" s="5" t="s">
        <v>102</v>
      </c>
      <c r="B109" s="474">
        <f>+Calculo!B173</f>
        <v>12</v>
      </c>
      <c r="C109" s="7"/>
      <c r="D109" s="7"/>
      <c r="E109" s="450" t="s">
        <v>102</v>
      </c>
      <c r="F109" s="478">
        <f>+Calculo!F173</f>
        <v>12</v>
      </c>
      <c r="H109" s="421">
        <v>140</v>
      </c>
    </row>
    <row r="110" spans="1:8" ht="13.5" customHeight="1" x14ac:dyDescent="0.15">
      <c r="A110" s="5" t="s">
        <v>103</v>
      </c>
      <c r="B110" s="21">
        <f>+Calculo!B174</f>
        <v>32</v>
      </c>
      <c r="C110" s="7"/>
      <c r="D110" s="7"/>
      <c r="E110" s="450" t="s">
        <v>103</v>
      </c>
      <c r="F110" s="477">
        <f>+Calculo!F174</f>
        <v>32</v>
      </c>
      <c r="H110" s="421">
        <v>141</v>
      </c>
    </row>
    <row r="111" spans="1:8" ht="13.5" customHeight="1" x14ac:dyDescent="0.15">
      <c r="A111" s="5" t="s">
        <v>104</v>
      </c>
      <c r="B111" s="13">
        <f>+Calculo!B175</f>
        <v>7.2580645161290329</v>
      </c>
      <c r="C111" s="7"/>
      <c r="D111" s="7"/>
      <c r="E111" s="450" t="s">
        <v>104</v>
      </c>
      <c r="F111" s="479">
        <f>+Calculo!F175</f>
        <v>7.2580645161290329</v>
      </c>
      <c r="H111" s="421">
        <v>142</v>
      </c>
    </row>
    <row r="112" spans="1:8" ht="13.5" customHeight="1" x14ac:dyDescent="0.15">
      <c r="A112" s="146" t="s">
        <v>346</v>
      </c>
      <c r="B112" s="475">
        <f>+Calculo!B176</f>
        <v>7.2580645161290329</v>
      </c>
      <c r="C112" s="7"/>
      <c r="D112" s="7"/>
      <c r="E112" s="469" t="s">
        <v>346</v>
      </c>
      <c r="F112" s="480">
        <f>+Calculo!F176</f>
        <v>7.2580645161290329</v>
      </c>
      <c r="H112" s="421">
        <v>143</v>
      </c>
    </row>
    <row r="113" spans="1:8" ht="13.5" customHeight="1" x14ac:dyDescent="0.15">
      <c r="A113" s="146" t="s">
        <v>347</v>
      </c>
      <c r="B113" s="13">
        <f>+Calculo!B177</f>
        <v>7.2580645161290036</v>
      </c>
      <c r="C113" s="11"/>
      <c r="D113" s="372"/>
      <c r="E113" s="469" t="s">
        <v>347</v>
      </c>
      <c r="F113" s="479">
        <f>+Calculo!F177</f>
        <v>7.2580645161290036</v>
      </c>
      <c r="H113" s="421">
        <v>144</v>
      </c>
    </row>
    <row r="114" spans="1:8" ht="13.5" customHeight="1" x14ac:dyDescent="0.15">
      <c r="A114" s="404" t="str">
        <f>IF(Calculo!A178="","",
Calculo!A178)</f>
        <v>Revisión a cortante unidireccional</v>
      </c>
      <c r="B114" s="404" t="str">
        <f>IF(Calculo!B178="","",
Calculo!B178)</f>
        <v/>
      </c>
      <c r="C114" s="404" t="str">
        <f>IF(Calculo!C178="","",
Calculo!C178)</f>
        <v/>
      </c>
      <c r="D114" s="404" t="str">
        <f>IF(Calculo!D178="","",
Calculo!D178)</f>
        <v/>
      </c>
      <c r="E114" s="404" t="str">
        <f>IF(Calculo!E178="","",
Calculo!E178)</f>
        <v/>
      </c>
      <c r="F114" s="404" t="str">
        <f>IF(Calculo!F178="","",
Calculo!F178)</f>
        <v/>
      </c>
      <c r="H114" s="421">
        <v>145</v>
      </c>
    </row>
    <row r="115" spans="1:8" ht="13.5" customHeight="1" x14ac:dyDescent="0.15">
      <c r="A115" s="403" t="str">
        <f>IF(Calculo!A179="","",
Calculo!A179)</f>
        <v>A (m2)</v>
      </c>
      <c r="B115" s="416">
        <f>IF(Calculo!B179="","",
Calculo!B179)</f>
        <v>1.98</v>
      </c>
      <c r="C115" s="403" t="str">
        <f>IF(Calculo!C179="","",
Calculo!C179)</f>
        <v>Vu (kN)</v>
      </c>
      <c r="D115" s="416">
        <f>IF(Calculo!D179="","",
Calculo!D179)</f>
        <v>464.96646398949861</v>
      </c>
      <c r="E115" s="403" t="str">
        <f>IF(Calculo!E179="","",
Calculo!E179)</f>
        <v>f Vc (kPa)</v>
      </c>
      <c r="F115" s="416">
        <f>IF(Calculo!F179="","",
Calculo!F179)</f>
        <v>1382.725596421792</v>
      </c>
      <c r="H115" s="421">
        <v>146</v>
      </c>
    </row>
    <row r="116" spans="1:8" ht="13.5" customHeight="1" x14ac:dyDescent="0.15">
      <c r="A116" s="406" t="str">
        <f>IF(Calculo!A180="","",
Calculo!A180)</f>
        <v>Vu</v>
      </c>
      <c r="B116" s="416" t="str">
        <f>IF(Calculo!B180="","",
Calculo!B180)</f>
        <v>&lt;</v>
      </c>
      <c r="C116" s="406" t="str">
        <f>IF(Calculo!C180="","",
Calculo!C180)</f>
        <v>f Vc</v>
      </c>
      <c r="D116" s="502" t="str">
        <f>IF(Calculo!D180="","",
Calculo!D180)</f>
        <v>Cumple</v>
      </c>
      <c r="E116" s="404" t="str">
        <f>IF(Calculo!E180="","",
Calculo!E180)</f>
        <v/>
      </c>
      <c r="F116" s="453" t="str">
        <f>IF(Calculo!F180="","",
Calculo!F180)</f>
        <v/>
      </c>
      <c r="H116" s="421">
        <v>147</v>
      </c>
    </row>
    <row r="117" spans="1:8" ht="13.5" customHeight="1" x14ac:dyDescent="0.15">
      <c r="A117" s="404" t="str">
        <f>IF(Calculo!A181="","",
Calculo!A181)</f>
        <v>Revisión punzonamiento</v>
      </c>
      <c r="B117" s="453" t="str">
        <f>IF(Calculo!B181="","",
Calculo!B181)</f>
        <v/>
      </c>
      <c r="C117" s="404" t="str">
        <f>IF(Calculo!C181="","",
Calculo!C181)</f>
        <v/>
      </c>
      <c r="D117" s="453" t="str">
        <f>IF(Calculo!D181="","",
Calculo!D181)</f>
        <v/>
      </c>
      <c r="E117" s="404" t="str">
        <f>IF(Calculo!E181="","",
Calculo!E181)</f>
        <v/>
      </c>
      <c r="F117" s="453" t="str">
        <f>IF(Calculo!F181="","",
Calculo!F181)</f>
        <v/>
      </c>
      <c r="H117" s="421">
        <v>148</v>
      </c>
    </row>
    <row r="118" spans="1:8" ht="13.5" customHeight="1" x14ac:dyDescent="0.15">
      <c r="A118" s="403" t="str">
        <f>IF(Calculo!A182="","",
Calculo!A182)</f>
        <v>s prom (kN/m2)</v>
      </c>
      <c r="B118" s="481">
        <f>IF(Calculo!B182="","",
Calculo!B182)</f>
        <v>149.2943680829498</v>
      </c>
      <c r="C118" s="422" t="str">
        <f>IF(Calculo!C182="","",
Calculo!C182)</f>
        <v>Vubd (kN)</v>
      </c>
      <c r="D118" s="481">
        <f>IF(Calculo!D182="","",
Calculo!D182)</f>
        <v>481.47433706751309</v>
      </c>
      <c r="E118" s="408" t="str">
        <f>IF(Calculo!E182="","",
Calculo!E182)</f>
        <v/>
      </c>
      <c r="F118" s="486" t="str">
        <f>IF(Calculo!F182="","",
Calculo!F182)</f>
        <v/>
      </c>
      <c r="H118" s="421">
        <v>149</v>
      </c>
    </row>
    <row r="119" spans="1:8" ht="13.5" customHeight="1" x14ac:dyDescent="0.15">
      <c r="A119" s="403" t="str">
        <f>IF(Calculo!A183="","",
Calculo!A183)</f>
        <v>fv 0,17(1+2/b)l(f'c)0.5b0d (kN)</v>
      </c>
      <c r="B119" s="416">
        <f>IF(Calculo!B183="","",
Calculo!B183)</f>
        <v>9160.5570762943717</v>
      </c>
      <c r="C119" s="423" t="str">
        <f>IF(Calculo!C183="","",
Calculo!C183)</f>
        <v>fv 0,33l(f'c)0.5b0d (kN)</v>
      </c>
      <c r="D119" s="416">
        <f>IF(Calculo!D183="","",
Calculo!D183)</f>
        <v>5927.4192846610649</v>
      </c>
      <c r="E119" s="423" t="str">
        <f>IF(Calculo!E183="","",
Calculo!E183)</f>
        <v>fv 0,083(asd/b0+2)l(f'c)0.5b0d (kN)</v>
      </c>
      <c r="F119" s="416">
        <f>IF(Calculo!F183="","",
Calculo!F183)</f>
        <v>9282.5622759786474</v>
      </c>
      <c r="H119" s="421">
        <v>150</v>
      </c>
    </row>
    <row r="120" spans="1:8" ht="13.5" customHeight="1" x14ac:dyDescent="0.15">
      <c r="A120" s="403" t="str">
        <f>IF(Calculo!A184="","",
Calculo!A184)</f>
        <v>fv V (kN)</v>
      </c>
      <c r="B120" s="416">
        <f>IF(Calculo!B184="","",
Calculo!B184)</f>
        <v>5927.4192846610649</v>
      </c>
      <c r="C120" s="423" t="str">
        <f>IF(Calculo!C184="","",
Calculo!C184)</f>
        <v>Vubd (kN)</v>
      </c>
      <c r="D120" s="416">
        <f>IF(Calculo!D184="","",
Calculo!D184)</f>
        <v>481.47433706751309</v>
      </c>
      <c r="E120" s="408" t="str">
        <f>IF(Calculo!E184="","",
Calculo!E184)</f>
        <v/>
      </c>
      <c r="F120" s="486" t="str">
        <f>IF(Calculo!F184="","",
Calculo!F184)</f>
        <v/>
      </c>
      <c r="H120" s="421">
        <v>151</v>
      </c>
    </row>
    <row r="121" spans="1:8" ht="13.5" customHeight="1" x14ac:dyDescent="0.15">
      <c r="A121" s="406" t="str">
        <f>IF(Calculo!A185="","",
Calculo!A185)</f>
        <v>fv V (kN)</v>
      </c>
      <c r="B121" s="416" t="str">
        <f>IF(Calculo!B185="","",
Calculo!B185)</f>
        <v>&gt;</v>
      </c>
      <c r="C121" s="406" t="str">
        <f>IF(Calculo!C185="","",
Calculo!C185)</f>
        <v>Vubd (kN)</v>
      </c>
      <c r="D121" s="502" t="str">
        <f>IF(Calculo!D185="","",
Calculo!D185)</f>
        <v>Cumple</v>
      </c>
      <c r="E121" s="404" t="str">
        <f>IF(Calculo!E185="","",
Calculo!E185)</f>
        <v/>
      </c>
      <c r="F121" s="453" t="str">
        <f>IF(Calculo!F185="","",
Calculo!F185)</f>
        <v/>
      </c>
      <c r="H121" s="421">
        <v>152</v>
      </c>
    </row>
    <row r="122" spans="1:8" ht="13.5" customHeight="1" thickBot="1" x14ac:dyDescent="0.2">
      <c r="A122" s="424" t="str">
        <f>IF(Calculo!A186="","",
Calculo!A186)</f>
        <v>ARMADURA DEL PEDESTAL</v>
      </c>
      <c r="B122" s="530" t="str">
        <f>IF(Calculo!B186="","",
Calculo!B186)</f>
        <v/>
      </c>
      <c r="C122" s="424" t="str">
        <f>IF(Calculo!C186="","",
Calculo!C186)</f>
        <v/>
      </c>
      <c r="D122" s="530" t="str">
        <f>IF(Calculo!D186="","",
Calculo!D186)</f>
        <v/>
      </c>
      <c r="E122" s="424" t="str">
        <f>IF(Calculo!E186="","",
Calculo!E186)</f>
        <v/>
      </c>
      <c r="F122" s="530" t="str">
        <f>IF(Calculo!F186="","",
Calculo!F186)</f>
        <v/>
      </c>
      <c r="H122" s="421">
        <v>153</v>
      </c>
    </row>
    <row r="123" spans="1:8" ht="13.5" customHeight="1" x14ac:dyDescent="0.15">
      <c r="A123" s="425" t="str">
        <f>IF(Calculo!A187="","",
Calculo!A187)</f>
        <v>Refuerzo longitudinal</v>
      </c>
      <c r="B123" s="482" t="str">
        <f>IF(Calculo!B187="","",
Calculo!B187)</f>
        <v/>
      </c>
      <c r="C123" s="425" t="str">
        <f>IF(Calculo!C187="","",
Calculo!C187)</f>
        <v/>
      </c>
      <c r="D123" s="483" t="str">
        <f>IF(Calculo!D187="","",
Calculo!D187)</f>
        <v/>
      </c>
      <c r="E123" s="471" t="str">
        <f>IF(Calculo!E187="","",
Calculo!E187)</f>
        <v>Número de barras AP=1</v>
      </c>
      <c r="F123" s="487">
        <f>IF(Calculo!F187="","",
Calculo!F187)</f>
        <v>52</v>
      </c>
      <c r="H123" s="421">
        <v>154</v>
      </c>
    </row>
    <row r="124" spans="1:8" ht="13.5" customHeight="1" x14ac:dyDescent="0.15">
      <c r="A124" s="403" t="str">
        <f>IF(Calculo!A188="","",
Calculo!A188)</f>
        <v>K (kN) Fuerza trans de arranc</v>
      </c>
      <c r="B124" s="405">
        <f>IF(Calculo!B188="","",
Calculo!B188)</f>
        <v>51.49</v>
      </c>
      <c r="C124" s="403" t="str">
        <f>IF(Calculo!C188="","",
Calculo!C188)</f>
        <v>L (kN) Fuerza long de arranc</v>
      </c>
      <c r="D124" s="416">
        <f>IF(Calculo!D188="","",
Calculo!D188)</f>
        <v>47.21</v>
      </c>
      <c r="E124" s="403" t="str">
        <f>IF(Calculo!E188="","",
Calculo!E188)</f>
        <v>J (kN) Fuerza de arrancam vert</v>
      </c>
      <c r="F124" s="444">
        <f>IF(Calculo!F188="","",
Calculo!F188)</f>
        <v>578.77500000000009</v>
      </c>
      <c r="H124" s="421">
        <v>155</v>
      </c>
    </row>
    <row r="125" spans="1:8" ht="13.5" customHeight="1" x14ac:dyDescent="0.15">
      <c r="A125" s="403" t="str">
        <f>IF(Calculo!A189="","",
Calculo!A189)</f>
        <v>E1 (m) distancia perf de referen</v>
      </c>
      <c r="B125" s="416">
        <f>IF(Calculo!B189="","",
Calculo!B189)</f>
        <v>0.1</v>
      </c>
      <c r="C125" s="403" t="str">
        <f>IF(Calculo!C189="","",
Calculo!C189)</f>
        <v>E (m) Altura sobresale pedestal</v>
      </c>
      <c r="D125" s="416">
        <f>IF(Calculo!D189="","",
Calculo!D189)</f>
        <v>1</v>
      </c>
      <c r="E125" s="403" t="str">
        <f>IF(Calculo!E189="","",
Calculo!E189)</f>
        <v>Z(m) = E1+E+F</v>
      </c>
      <c r="F125" s="416">
        <f>IF(Calculo!F189="","",
Calculo!F189)</f>
        <v>1.4</v>
      </c>
      <c r="H125" s="421">
        <v>156</v>
      </c>
    </row>
    <row r="126" spans="1:8" ht="13.5" customHeight="1" x14ac:dyDescent="0.15">
      <c r="A126" s="403" t="str">
        <f>IF(Calculo!A190="","",
Calculo!A190)</f>
        <v>C (m)</v>
      </c>
      <c r="B126" s="416">
        <f>IF(Calculo!B190="","",
Calculo!B190)</f>
        <v>1.3499999999999999</v>
      </c>
      <c r="C126" s="403" t="str">
        <f>IF(Calculo!C190="","",
Calculo!C190)</f>
        <v>Ex (m)</v>
      </c>
      <c r="D126" s="416">
        <f>IF(Calculo!D190="","",
Calculo!D190)</f>
        <v>0.71099999999999997</v>
      </c>
      <c r="E126" s="403" t="str">
        <f>IF(Calculo!E190="","",
Calculo!E190)</f>
        <v>e (m)</v>
      </c>
      <c r="F126" s="416">
        <f>IF(Calculo!F190="","",
Calculo!F190)</f>
        <v>1.1359999999999999</v>
      </c>
      <c r="H126" s="421">
        <v>157</v>
      </c>
    </row>
    <row r="127" spans="1:8" ht="13.5" customHeight="1" x14ac:dyDescent="0.15">
      <c r="A127" s="403" t="str">
        <f>IF(Calculo!A191="","",
Calculo!A191)</f>
        <v>r (m) recubrimiento</v>
      </c>
      <c r="B127" s="489">
        <f>IF(Calculo!B191="","",
Calculo!B191)</f>
        <v>7.4999999999999997E-2</v>
      </c>
      <c r="C127" s="403" t="str">
        <f>IF(Calculo!C191="","",
Calculo!C191)</f>
        <v>d (m) distancia libre 1 D-D</v>
      </c>
      <c r="D127" s="416">
        <f>IF(Calculo!D191="","",
Calculo!D191)</f>
        <v>0.38442947365187075</v>
      </c>
      <c r="E127" s="403" t="str">
        <f>IF(Calculo!E191="","",
Calculo!E191)</f>
        <v>d (m) distancia libre 2 B-B</v>
      </c>
      <c r="F127" s="416">
        <f>IF(Calculo!F191="","",
Calculo!F191)</f>
        <v>1.75</v>
      </c>
      <c r="H127" s="421">
        <v>158</v>
      </c>
    </row>
    <row r="128" spans="1:8" ht="13.5" customHeight="1" x14ac:dyDescent="0.15">
      <c r="A128" s="403" t="str">
        <f>IF(Calculo!A192="","",
Calculo!A192)</f>
        <v>Mx (kNm)</v>
      </c>
      <c r="B128" s="416">
        <f>IF(Calculo!B192="","",
Calculo!B192)</f>
        <v>549.35940000000005</v>
      </c>
      <c r="C128" s="403" t="str">
        <f>IF(Calculo!C192="","",
Calculo!C192)</f>
        <v>My (kNm)</v>
      </c>
      <c r="D128" s="416">
        <f>IF(Calculo!D192="","",
Calculo!D192)</f>
        <v>558.34740000000011</v>
      </c>
      <c r="E128" s="403" t="str">
        <f>IF(Calculo!E192="","",
Calculo!E192)</f>
        <v>Fe (cm2)</v>
      </c>
      <c r="F128" s="416">
        <f>IF(Calculo!F192="","",
Calculo!F192)</f>
        <v>43.922038775510202</v>
      </c>
      <c r="H128" s="421">
        <v>159</v>
      </c>
    </row>
    <row r="129" spans="1:8" ht="13.5" customHeight="1" x14ac:dyDescent="0.15">
      <c r="A129" s="403" t="str">
        <f>IF(Calculo!A193="","",
Calculo!A193)</f>
        <v>Cuantía mínima</v>
      </c>
      <c r="B129" s="443">
        <f>IF(Calculo!B193="","",
Calculo!B193)</f>
        <v>0.01</v>
      </c>
      <c r="C129" s="403" t="str">
        <f>IF(Calculo!C193="","",
Calculo!C193)</f>
        <v>Cuantía requerida</v>
      </c>
      <c r="D129" s="443">
        <f>IF(Calculo!D193="","",
Calculo!D193)</f>
        <v>2.4099884101788866E-3</v>
      </c>
      <c r="E129" s="403" t="str">
        <f>IF(Calculo!E193="","",
Calculo!E193)</f>
        <v>Cuantía a suministrar</v>
      </c>
      <c r="F129" s="443">
        <f>IF(Calculo!F193="","",
Calculo!F193)</f>
        <v>0.01</v>
      </c>
      <c r="H129" s="421">
        <v>160</v>
      </c>
    </row>
    <row r="130" spans="1:8" ht="13.5" customHeight="1" x14ac:dyDescent="0.15">
      <c r="A130" s="403" t="str">
        <f>IF(Calculo!A194="","",
Calculo!A194)</f>
        <v>Cuantía fraguado</v>
      </c>
      <c r="B130" s="442">
        <f>IF(Calculo!B194="","",
Calculo!B194)</f>
        <v>1.8E-3</v>
      </c>
      <c r="C130" s="403" t="str">
        <f>IF(Calculo!C194="","",
Calculo!C194)</f>
        <v>Area Fe requerida Pedestal (cm2)</v>
      </c>
      <c r="D130" s="484">
        <f>IF(Calculo!D194="","",
Calculo!D194)</f>
        <v>25</v>
      </c>
      <c r="E130" s="403" t="str">
        <f>IF(Calculo!E194="","",
Calculo!E194)</f>
        <v>Area Fe requerida Cu-a (cm2)</v>
      </c>
      <c r="F130" s="416">
        <f>IF(Calculo!F194="","",
Calculo!F194)</f>
        <v>10.26</v>
      </c>
      <c r="H130" s="421">
        <v>161</v>
      </c>
    </row>
    <row r="131" spans="1:8" ht="13.5" customHeight="1" x14ac:dyDescent="0.15">
      <c r="A131" s="403" t="str">
        <f>IF(Calculo!A195="","",
Calculo!A195)</f>
        <v>Barra No</v>
      </c>
      <c r="B131" s="463">
        <f>IF(Calculo!B195="","",
Calculo!B195)</f>
        <v>12</v>
      </c>
      <c r="C131" s="403" t="str">
        <f>IF(Calculo!C195="","",
Calculo!C195)</f>
        <v>Cantidad de barras Pedestal</v>
      </c>
      <c r="D131" s="485">
        <f>IF(Calculo!D195="","",
Calculo!D195)</f>
        <v>24</v>
      </c>
      <c r="E131" s="403" t="str">
        <f>IF(Calculo!E195="","",
Calculo!E195)</f>
        <v>Cantidad de barras por cara Cu-a</v>
      </c>
      <c r="F131" s="443">
        <f>IF(Calculo!F195="","",
Calculo!F195)</f>
        <v>10</v>
      </c>
      <c r="H131" s="421">
        <v>162</v>
      </c>
    </row>
    <row r="132" spans="1:8" ht="13.5" customHeight="1" thickBot="1" x14ac:dyDescent="0.2">
      <c r="A132" s="404" t="str">
        <f>IF(Calculo!A196="","",
Calculo!A196)</f>
        <v>lond desarrollo   ( ldh &lt; I + H )</v>
      </c>
      <c r="B132" s="404" t="str">
        <f>IF(Calculo!B196="","",
Calculo!B196)</f>
        <v>Cumple</v>
      </c>
      <c r="C132" s="404" t="str">
        <f>IF(Calculo!C196="","",
Calculo!C196)</f>
        <v/>
      </c>
      <c r="D132" s="404" t="str">
        <f>IF(Calculo!D196="","",
Calculo!D196)</f>
        <v/>
      </c>
      <c r="E132" s="403" t="str">
        <f>IF(Calculo!E196="","",
Calculo!E196)</f>
        <v>Cantidad de barras Cu-a</v>
      </c>
      <c r="F132" s="488">
        <f>IF(Calculo!F196="","",
Calculo!F196)</f>
        <v>36</v>
      </c>
      <c r="H132" s="421">
        <v>163</v>
      </c>
    </row>
    <row r="133" spans="1:8" ht="13.5" customHeight="1" thickBot="1" x14ac:dyDescent="0.2">
      <c r="A133" s="404" t="str">
        <f>IF(Calculo!A197="","",
Calculo!A197)</f>
        <v>ldh</v>
      </c>
      <c r="B133" s="404" t="str">
        <f>IF(Calculo!B197="","",
Calculo!B197)</f>
        <v/>
      </c>
      <c r="C133" s="404">
        <f>IF(Calculo!C197="","",
Calculo!C197)</f>
        <v>0.25</v>
      </c>
      <c r="D133" s="404" t="str">
        <f>IF(Calculo!D197="","",
Calculo!D197)</f>
        <v/>
      </c>
      <c r="E133" s="491" t="str">
        <f>IF(Calculo!E197="","",
Calculo!E197)</f>
        <v>Cantidad de barras</v>
      </c>
      <c r="F133" s="490">
        <f>IF(Calculo!F197="","",
Calculo!F197)</f>
        <v>36</v>
      </c>
      <c r="H133" s="421">
        <v>164</v>
      </c>
    </row>
    <row r="134" spans="1:8" ht="13.5" customHeight="1" x14ac:dyDescent="0.15">
      <c r="A134" s="404" t="str">
        <f>IF(Calculo!A198="","",
Calculo!A198)</f>
        <v/>
      </c>
      <c r="B134" s="404" t="str">
        <f>IF(Calculo!B198="","",
Calculo!B198)</f>
        <v/>
      </c>
      <c r="C134" s="403" t="str">
        <f>IF(Calculo!C198="","",
Calculo!C198)</f>
        <v>d (cm) distancia entre barras 1 D-D</v>
      </c>
      <c r="D134" s="407">
        <f>IF(Calculo!D198="","",
Calculo!D198)</f>
        <v>2.9571497973220824</v>
      </c>
      <c r="E134" s="403" t="str">
        <f>IF(Calculo!E198="","",
Calculo!E198)</f>
        <v>d (cm) distancia entre barras 2 B-B</v>
      </c>
      <c r="F134" s="444">
        <f>IF(Calculo!F198="","",
Calculo!F198)</f>
        <v>13.461538461538462</v>
      </c>
      <c r="H134" s="421">
        <v>165</v>
      </c>
    </row>
    <row r="135" spans="1:8" ht="13.5" customHeight="1" x14ac:dyDescent="0.15">
      <c r="A135" s="404" t="str">
        <f>IF(Calculo!A199="","",
Calculo!A199)</f>
        <v>Estribos del vástago</v>
      </c>
      <c r="B135" s="404" t="str">
        <f>IF(Calculo!B199="","",
Calculo!B199)</f>
        <v/>
      </c>
      <c r="C135" s="404" t="str">
        <f>IF(Calculo!C199="","",
Calculo!C199)</f>
        <v/>
      </c>
      <c r="D135" s="404" t="str">
        <f>IF(Calculo!D199="","",
Calculo!D199)</f>
        <v/>
      </c>
      <c r="E135" s="404" t="str">
        <f>IF(Calculo!E199="","",
Calculo!E199)</f>
        <v/>
      </c>
      <c r="F135" s="404" t="str">
        <f>IF(Calculo!F199="","",
Calculo!F199)</f>
        <v/>
      </c>
      <c r="H135" s="421">
        <v>166</v>
      </c>
    </row>
    <row r="136" spans="1:8" ht="13.5" customHeight="1" x14ac:dyDescent="0.15">
      <c r="A136" s="406" t="str">
        <f>IF(Calculo!A200="","",
Calculo!A200)</f>
        <v>J (kN)</v>
      </c>
      <c r="B136" s="416">
        <f>IF(Calculo!B200="","",
Calculo!B200)</f>
        <v>578.77500000000009</v>
      </c>
      <c r="C136" s="406" t="str">
        <f>IF(Calculo!C200="","",
Calculo!C200)</f>
        <v>K (kN)</v>
      </c>
      <c r="D136" s="416">
        <f>IF(Calculo!D200="","",
Calculo!D200)</f>
        <v>78.239999999999995</v>
      </c>
      <c r="E136" s="406" t="str">
        <f>IF(Calculo!E200="","",
Calculo!E200)</f>
        <v>L (kN)</v>
      </c>
      <c r="F136" s="416">
        <f>IF(Calculo!F200="","",
Calculo!F200)</f>
        <v>95.460000000000008</v>
      </c>
      <c r="H136" s="421">
        <v>167</v>
      </c>
    </row>
    <row r="137" spans="1:8" ht="13.5" customHeight="1" x14ac:dyDescent="0.15">
      <c r="A137" s="406" t="str">
        <f>IF(Calculo!A201="","",
Calculo!A201)</f>
        <v>Vc (kN)</v>
      </c>
      <c r="B137" s="416">
        <f>IF(Calculo!B201="","",
Calculo!B201)</f>
        <v>65.666494392563678</v>
      </c>
      <c r="C137" s="406" t="str">
        <f>IF(Calculo!C201="","",
Calculo!C201)</f>
        <v>Vu (kN)</v>
      </c>
      <c r="D137" s="416">
        <f>IF(Calculo!D201="","",
Calculo!D201)</f>
        <v>95.460000000000008</v>
      </c>
      <c r="E137" s="406" t="str">
        <f>IF(Calculo!E201="","",
Calculo!E201)</f>
        <v>d (m)</v>
      </c>
      <c r="F137" s="492">
        <f>IF(Calculo!F201="","",
Calculo!F201)</f>
        <v>0.42499999999999999</v>
      </c>
      <c r="H137" s="421">
        <v>168</v>
      </c>
    </row>
    <row r="138" spans="1:8" ht="13.5" customHeight="1" x14ac:dyDescent="0.15">
      <c r="A138" s="406" t="str">
        <f>IF(Calculo!A202="","",
Calculo!A202)</f>
        <v>Vu (kN)</v>
      </c>
      <c r="B138" s="405" t="str">
        <f>IF(Calculo!B202="","",
Calculo!B202)</f>
        <v>&gt;</v>
      </c>
      <c r="C138" s="406" t="str">
        <f>IF(Calculo!C202="","",
Calculo!C202)</f>
        <v>0,85*Vc</v>
      </c>
      <c r="D138" s="454" t="str">
        <f>IF(Calculo!D202="","",
Calculo!D202)</f>
        <v>Diseñar por cortante</v>
      </c>
      <c r="E138" s="404"/>
      <c r="F138" s="453" t="str">
        <f>IF(Calculo!F202="","",
Calculo!F202)</f>
        <v/>
      </c>
      <c r="H138" s="421">
        <v>169</v>
      </c>
    </row>
    <row r="139" spans="1:8" ht="13.5" customHeight="1" x14ac:dyDescent="0.15">
      <c r="A139" s="403" t="str">
        <f>IF(Calculo!A203="","",
Calculo!A203)</f>
        <v>Resist concr tramo pendiente (kN)</v>
      </c>
      <c r="B139" s="466">
        <f>IF(Calculo!B203="","",
Calculo!B203)</f>
        <v>750</v>
      </c>
      <c r="C139" s="403" t="str">
        <f>IF(Calculo!C203="","",
Calculo!C203)</f>
        <v>Resist concr tramo reto cuña (kN)</v>
      </c>
      <c r="D139" s="466">
        <f>IF(Calculo!D203="","",
Calculo!D203)</f>
        <v>10830</v>
      </c>
      <c r="E139" s="403" t="str">
        <f>IF(Calculo!E203="","",
Calculo!E203)</f>
        <v>Fuerza compresión (kN)</v>
      </c>
      <c r="F139" s="466">
        <f>IF(Calculo!F203="","",
Calculo!F203)</f>
        <v>676.03499999999997</v>
      </c>
      <c r="H139" s="421">
        <v>170</v>
      </c>
    </row>
    <row r="140" spans="1:8" ht="13.5" customHeight="1" x14ac:dyDescent="0.15">
      <c r="A140" s="426" t="str">
        <f>IF(Calculo!A204="","",
Calculo!A204)</f>
        <v>Req estribo (4) (5)</v>
      </c>
      <c r="B140" s="555" t="b">
        <f>IF(Calculo!B204="","",
Calculo!B204)</f>
        <v>0</v>
      </c>
      <c r="C140" s="426" t="str">
        <f>IF(Calculo!C204="","",
Calculo!C204)</f>
        <v>Req estribo (4) (5)</v>
      </c>
      <c r="D140" s="555" t="b">
        <f>IF(Calculo!D204="","",
Calculo!D204)</f>
        <v>0</v>
      </c>
      <c r="E140" s="427" t="str">
        <f>IF(Calculo!E204="","",
Calculo!E204)</f>
        <v/>
      </c>
      <c r="F140" s="482" t="str">
        <f>IF(Calculo!F204="","",
Calculo!F204)</f>
        <v/>
      </c>
      <c r="H140" s="421">
        <v>171</v>
      </c>
    </row>
    <row r="141" spans="1:8" ht="13.5" customHeight="1" x14ac:dyDescent="0.15">
      <c r="A141" s="425" t="str">
        <f>IF(Calculo!A205="","",
Calculo!A205)</f>
        <v>Armadura mínima</v>
      </c>
      <c r="B141" s="428" t="str">
        <f>IF(Calculo!B205="","",
Calculo!B205)</f>
        <v/>
      </c>
      <c r="C141" s="427" t="str">
        <f>IF(Calculo!C205="","",
Calculo!C205)</f>
        <v/>
      </c>
      <c r="D141" s="428" t="str">
        <f>IF(Calculo!D205="","",
Calculo!D205)</f>
        <v/>
      </c>
      <c r="E141" s="404" t="str">
        <f>IF(Calculo!E205="","",
Calculo!E205)</f>
        <v/>
      </c>
      <c r="F141" s="453" t="str">
        <f>IF(Calculo!F205="","",
Calculo!F205)</f>
        <v/>
      </c>
      <c r="H141" s="421">
        <v>172</v>
      </c>
    </row>
    <row r="142" spans="1:8" ht="13.5" customHeight="1" x14ac:dyDescent="0.15">
      <c r="A142" s="403" t="str">
        <f>IF(Calculo!A206="","",
Calculo!A206)</f>
        <v>Barra No</v>
      </c>
      <c r="B142" s="466">
        <f>IF(Calculo!B206="","",
Calculo!B206)</f>
        <v>8</v>
      </c>
      <c r="C142" s="403" t="str">
        <f>IF(Calculo!C206="","",
Calculo!C206)</f>
        <v>Número de ramas</v>
      </c>
      <c r="D142" s="466">
        <f>IF(Calculo!D206="","",
Calculo!D206)</f>
        <v>2</v>
      </c>
      <c r="E142" s="403" t="str">
        <f>IF(Calculo!E206="","",
Calculo!E206)</f>
        <v>Separación entre estribos (m)</v>
      </c>
      <c r="F142" s="464">
        <f>IF(Calculo!F206="","",
Calculo!F206)</f>
        <v>0.25</v>
      </c>
      <c r="H142" s="421">
        <v>173</v>
      </c>
    </row>
    <row r="143" spans="1:8" ht="13.5" customHeight="1" x14ac:dyDescent="0.15">
      <c r="A143" s="403" t="str">
        <f>IF(Calculo!A207="","",
Calculo!A207)</f>
        <v>Av (cm2)</v>
      </c>
      <c r="B143" s="405">
        <f>IF(Calculo!B207="","",
Calculo!B207)</f>
        <v>1.006</v>
      </c>
      <c r="C143" s="403" t="str">
        <f>IF(Calculo!C207="","",
Calculo!C207)</f>
        <v>(Av/s) min  (cm2/cm)</v>
      </c>
      <c r="D143" s="416">
        <f>IF(Calculo!D207="","",
Calculo!D207)</f>
        <v>4.0239999999999998E-2</v>
      </c>
      <c r="E143" s="403" t="str">
        <f>IF(Calculo!E207="","",
Calculo!E207)</f>
        <v>D/(0.3*fy) (cm2/cm)</v>
      </c>
      <c r="F143" s="416">
        <f>IF(Calculo!F207="","",
Calculo!F207)</f>
        <v>3.968253968253968E-2</v>
      </c>
      <c r="H143" s="421">
        <v>174</v>
      </c>
    </row>
    <row r="144" spans="1:8" ht="13.5" customHeight="1" x14ac:dyDescent="0.15">
      <c r="A144" s="425" t="str">
        <f>IF(Calculo!A208="","",
Calculo!A208)</f>
        <v>Armadura de corte</v>
      </c>
      <c r="B144" s="428" t="str">
        <f>IF(Calculo!B208="","",
Calculo!B208)</f>
        <v/>
      </c>
      <c r="C144" s="427" t="str">
        <f>IF(Calculo!C208="","",
Calculo!C208)</f>
        <v/>
      </c>
      <c r="D144" s="428" t="str">
        <f>IF(Calculo!D208="","",
Calculo!D208)</f>
        <v/>
      </c>
      <c r="E144" s="427" t="str">
        <f>IF(Calculo!E208="","",
Calculo!E208)</f>
        <v/>
      </c>
      <c r="F144" s="428" t="str">
        <f>IF(Calculo!F208="","",
Calculo!F208)</f>
        <v/>
      </c>
      <c r="H144" s="421">
        <v>175</v>
      </c>
    </row>
    <row r="145" spans="1:9" ht="13.5" customHeight="1" x14ac:dyDescent="0.15">
      <c r="A145" s="403" t="str">
        <f>IF(Calculo!A209="","",
Calculo!A209)</f>
        <v>Vs (kN)</v>
      </c>
      <c r="B145" s="443">
        <f>IF(Calculo!B209="","",
Calculo!B209)</f>
        <v>46.639387960377505</v>
      </c>
      <c r="C145" s="404" t="str">
        <f>IF(Calculo!C209="","",
Calculo!C209)</f>
        <v/>
      </c>
      <c r="D145" s="404" t="str">
        <f>IF(Calculo!D209="","",
Calculo!D209)</f>
        <v/>
      </c>
      <c r="E145" s="404" t="str">
        <f>IF(Calculo!E209="","",
Calculo!E209)</f>
        <v/>
      </c>
      <c r="F145" s="404" t="str">
        <f>IF(Calculo!F209="","",
Calculo!F209)</f>
        <v/>
      </c>
      <c r="H145" s="421">
        <v>176</v>
      </c>
    </row>
    <row r="146" spans="1:9" ht="13.5" customHeight="1" x14ac:dyDescent="0.15">
      <c r="A146" s="403" t="str">
        <f>IF(Calculo!A210="","",
Calculo!A210)</f>
        <v>S min (m)</v>
      </c>
      <c r="B146" s="496" t="str">
        <f>IF(Calculo!B210="","",
Calculo!B210)</f>
        <v>s&lt;=mínimo entre d/2 y 60 cm</v>
      </c>
      <c r="C146" s="404"/>
      <c r="D146" s="404" t="str">
        <f>IF(Calculo!D210="","",
Calculo!D210)</f>
        <v/>
      </c>
      <c r="E146" s="404" t="str">
        <f>IF(Calculo!E210="","",
Calculo!E210)</f>
        <v/>
      </c>
      <c r="F146" s="404" t="str">
        <f>IF(Calculo!F210="","",
Calculo!F210)</f>
        <v/>
      </c>
      <c r="H146" s="421">
        <v>177</v>
      </c>
    </row>
    <row r="147" spans="1:9" ht="13.5" customHeight="1" x14ac:dyDescent="0.15">
      <c r="A147" s="425" t="str">
        <f>IF(Calculo!A211="","",
Calculo!A211)</f>
        <v>Tramo en pendiente</v>
      </c>
      <c r="B147" s="453" t="str">
        <f>IF(Calculo!B211="","",
Calculo!B211)</f>
        <v/>
      </c>
      <c r="C147" s="404" t="str">
        <f>IF(Calculo!C211="","",
Calculo!C211)</f>
        <v/>
      </c>
      <c r="D147" s="404" t="str">
        <f>IF(Calculo!D211="","",
Calculo!D211)</f>
        <v/>
      </c>
      <c r="E147" s="425" t="str">
        <f>IF(Calculo!E211="","",
Calculo!E211)</f>
        <v>Tramo recto cuña</v>
      </c>
      <c r="F147" s="404" t="str">
        <f>IF(Calculo!F211="","",
Calculo!F211)</f>
        <v/>
      </c>
      <c r="H147" s="421">
        <v>178</v>
      </c>
    </row>
    <row r="148" spans="1:9" ht="13.5" customHeight="1" x14ac:dyDescent="0.15">
      <c r="A148" s="403" t="str">
        <f>IF(Calculo!A212="","",
Calculo!A212)</f>
        <v>l1 (m) - recub</v>
      </c>
      <c r="B148" s="443">
        <f>IF(Calculo!B212="","",
Calculo!B212)</f>
        <v>2.1</v>
      </c>
      <c r="C148" s="429" t="str">
        <f>IF(Calculo!C212="","",
Calculo!C212)</f>
        <v/>
      </c>
      <c r="D148" s="429" t="str">
        <f>IF(Calculo!D212="","",
Calculo!D212)</f>
        <v/>
      </c>
      <c r="E148" s="403" t="str">
        <f>IF(Calculo!E212="","",
Calculo!E212)</f>
        <v>l2 (m) - recub</v>
      </c>
      <c r="F148" s="442">
        <f>IF(Calculo!F212="","",
Calculo!F212)</f>
        <v>1.75</v>
      </c>
      <c r="H148" s="421">
        <v>179</v>
      </c>
    </row>
    <row r="149" spans="1:9" ht="13.5" customHeight="1" x14ac:dyDescent="0.15">
      <c r="A149" s="403" t="str">
        <f>IF(Calculo!A213="","",
Calculo!A213)</f>
        <v>d (m)</v>
      </c>
      <c r="B149" s="443">
        <f>IF(Calculo!B213="","",
Calculo!B213)</f>
        <v>0.42499999999999999</v>
      </c>
      <c r="C149" s="429" t="str">
        <f>IF(Calculo!C213="","",
Calculo!C213)</f>
        <v/>
      </c>
      <c r="D149" s="429" t="str">
        <f>IF(Calculo!D213="","",
Calculo!D213)</f>
        <v/>
      </c>
      <c r="E149" s="430" t="str">
        <f>IF(Calculo!E213="","",
Calculo!E213)</f>
        <v>d (m)</v>
      </c>
      <c r="F149" s="443">
        <f>IF(Calculo!F213="","",
Calculo!F213)</f>
        <v>1.825</v>
      </c>
      <c r="H149" s="421">
        <v>180</v>
      </c>
    </row>
    <row r="150" spans="1:9" ht="13.5" customHeight="1" x14ac:dyDescent="0.15">
      <c r="A150" s="403" t="str">
        <f>IF(Calculo!A214="","",
Calculo!A214)</f>
        <v>Barra No</v>
      </c>
      <c r="B150" s="494">
        <f>IF(Calculo!B214="","",
Calculo!B214)</f>
        <v>8</v>
      </c>
      <c r="C150" s="404" t="str">
        <f>IF(Calculo!C214="","",
Calculo!C214)</f>
        <v/>
      </c>
      <c r="D150" s="404" t="str">
        <f>IF(Calculo!D214="","",
Calculo!D214)</f>
        <v/>
      </c>
      <c r="E150" s="403" t="str">
        <f>IF(Calculo!E214="","",
Calculo!E214)</f>
        <v>Barra No</v>
      </c>
      <c r="F150" s="405">
        <f>IF(Calculo!F214="","",
Calculo!F214)</f>
        <v>8</v>
      </c>
      <c r="H150" s="421">
        <v>181</v>
      </c>
    </row>
    <row r="151" spans="1:9" ht="13.5" customHeight="1" x14ac:dyDescent="0.15">
      <c r="A151" s="403" t="str">
        <f>IF(Calculo!A215="","",
Calculo!A215)</f>
        <v>Número de ramas</v>
      </c>
      <c r="B151" s="405">
        <f>IF(Calculo!B215="","",
Calculo!B215)</f>
        <v>2</v>
      </c>
      <c r="C151" s="404" t="str">
        <f>IF(Calculo!C215="","",
Calculo!C215)</f>
        <v/>
      </c>
      <c r="D151" s="404" t="str">
        <f>IF(Calculo!D215="","",
Calculo!D215)</f>
        <v/>
      </c>
      <c r="E151" s="403" t="str">
        <f>IF(Calculo!E215="","",
Calculo!E215)</f>
        <v>Número de ramas</v>
      </c>
      <c r="F151" s="405">
        <f>IF(Calculo!F215="","",
Calculo!F215)</f>
        <v>2</v>
      </c>
      <c r="H151" s="421">
        <v>182</v>
      </c>
    </row>
    <row r="152" spans="1:9" ht="13.5" customHeight="1" x14ac:dyDescent="0.15">
      <c r="A152" s="403" t="str">
        <f>IF(Calculo!A216="","",
Calculo!A216)</f>
        <v>Sep entre estribos (cm)</v>
      </c>
      <c r="B152" s="495">
        <f>IF(Calculo!B216="","",
Calculo!B216)</f>
        <v>25</v>
      </c>
      <c r="C152" s="493">
        <f>IF(Calculo!C216="","",
Calculo!C216)</f>
        <v>0.63749999999999996</v>
      </c>
      <c r="D152" s="404"/>
      <c r="E152" s="403" t="str">
        <f>IF(Calculo!E216="","",
Calculo!E216)</f>
        <v>Sep entre estribos (cm)</v>
      </c>
      <c r="F152" s="416">
        <f>IF(Calculo!F216="","",
Calculo!F216)</f>
        <v>25</v>
      </c>
      <c r="H152" s="421">
        <v>183</v>
      </c>
    </row>
    <row r="153" spans="1:9" ht="13.5" customHeight="1" x14ac:dyDescent="0.15">
      <c r="A153" s="420" t="str">
        <f>IF(Calculo!A217="","",
Calculo!A217)</f>
        <v>n2</v>
      </c>
      <c r="B153" s="416">
        <f>IF(Calculo!B217="","",
Calculo!B217)</f>
        <v>9</v>
      </c>
      <c r="C153" s="404" t="str">
        <f>IF(Calculo!C217="","",
Calculo!C217)</f>
        <v/>
      </c>
      <c r="D153" s="404" t="str">
        <f>IF(Calculo!D217="","",
Calculo!D217)</f>
        <v/>
      </c>
      <c r="E153" s="420" t="str">
        <f>IF(Calculo!E217="","",
Calculo!E217)</f>
        <v>n2</v>
      </c>
      <c r="F153" s="416">
        <f>IF(Calculo!F217="","",
Calculo!F217)</f>
        <v>8</v>
      </c>
      <c r="H153" s="421">
        <v>184</v>
      </c>
    </row>
    <row r="154" spans="1:9" ht="13.5" customHeight="1" x14ac:dyDescent="0.15">
      <c r="A154" s="420" t="str">
        <f>IF(Calculo!A218="","",
Calculo!A218)</f>
        <v>Sep intermedia (cm)</v>
      </c>
      <c r="B154" s="416">
        <f>IF(Calculo!B218="","",
Calculo!B218)</f>
        <v>10</v>
      </c>
      <c r="C154" s="408" t="str">
        <f>IF(Calculo!C218="","",
Calculo!C218)</f>
        <v/>
      </c>
      <c r="D154" s="404" t="str">
        <f>IF(Calculo!D218="","",
Calculo!D218)</f>
        <v/>
      </c>
      <c r="E154" s="420" t="str">
        <f>IF(Calculo!E218="","",
Calculo!E218)</f>
        <v>Sep intermedia (cm)</v>
      </c>
      <c r="F154" s="416">
        <f>IF(Calculo!F218="","",
Calculo!F218)</f>
        <v>0</v>
      </c>
      <c r="H154" s="421">
        <v>185</v>
      </c>
    </row>
    <row r="155" spans="1:9" ht="13.5" customHeight="1" x14ac:dyDescent="0.15">
      <c r="A155" s="403" t="str">
        <f>IF(Calculo!A219="","",
Calculo!A219)</f>
        <v>Vs/(fy*d)  (cm2/cm) requerido</v>
      </c>
      <c r="B155" s="416">
        <f>IF(Calculo!B219="","",
Calculo!B219)</f>
        <v>2.6128508661275914E-2</v>
      </c>
      <c r="C155" s="404" t="str">
        <f>IF(Calculo!C219="","",
Calculo!C219)</f>
        <v/>
      </c>
      <c r="D155" s="404" t="str">
        <f>IF(Calculo!D219="","",
Calculo!D219)</f>
        <v/>
      </c>
      <c r="E155" s="403" t="str">
        <f>IF(Calculo!E219="","",
Calculo!E219)</f>
        <v>Vs/(fy*d)  (cm2/cm) requerido</v>
      </c>
      <c r="F155" s="416">
        <f>IF(Calculo!F219="","",
Calculo!F219)</f>
        <v>6.0847211950916516E-3</v>
      </c>
      <c r="H155" s="421">
        <v>186</v>
      </c>
    </row>
    <row r="156" spans="1:9" ht="13.5" customHeight="1" x14ac:dyDescent="0.15">
      <c r="A156" s="403" t="str">
        <f>IF(Calculo!A220="","",
Calculo!A220)</f>
        <v>Av (cm2)</v>
      </c>
      <c r="B156" s="405">
        <f>IF(Calculo!B220="","",
Calculo!B220)</f>
        <v>1.006</v>
      </c>
      <c r="C156" s="404" t="str">
        <f>IF(Calculo!C220="","",
Calculo!C220)</f>
        <v/>
      </c>
      <c r="D156" s="404" t="str">
        <f>IF(Calculo!D220="","",
Calculo!D220)</f>
        <v/>
      </c>
      <c r="E156" s="403" t="str">
        <f>IF(Calculo!E220="","",
Calculo!E220)</f>
        <v>Av (cm2)</v>
      </c>
      <c r="F156" s="405">
        <f>IF(Calculo!F220="","",
Calculo!F220)</f>
        <v>1.006</v>
      </c>
      <c r="H156" s="421">
        <v>187</v>
      </c>
    </row>
    <row r="157" spans="1:9" ht="13.5" customHeight="1" x14ac:dyDescent="0.15">
      <c r="A157" s="403" t="str">
        <f>IF(Calculo!A221="","",
Calculo!A221)</f>
        <v>(Av/s) proporcion (cm2/cm)</v>
      </c>
      <c r="B157" s="416">
        <f>IF(Calculo!B221="","",
Calculo!B221)</f>
        <v>4.0239999999999998E-2</v>
      </c>
      <c r="C157" s="404" t="str">
        <f>IF(Calculo!C221="","",
Calculo!C221)</f>
        <v/>
      </c>
      <c r="D157" s="404" t="str">
        <f>IF(Calculo!D221="","",
Calculo!D221)</f>
        <v/>
      </c>
      <c r="E157" s="403" t="str">
        <f>IF(Calculo!E221="","",
Calculo!E221)</f>
        <v>(Av/s) proporcion (cm2/cm)</v>
      </c>
      <c r="F157" s="416">
        <f>IF(Calculo!F221="","",
Calculo!F221)</f>
        <v>4.0239999999999998E-2</v>
      </c>
      <c r="H157" s="421">
        <v>188</v>
      </c>
    </row>
    <row r="158" spans="1:9" ht="13.5" customHeight="1" x14ac:dyDescent="0.15">
      <c r="A158" s="404" t="str">
        <f>IF(Calculo!A222="","",
Calculo!A222)</f>
        <v/>
      </c>
      <c r="B158" s="503" t="str">
        <f>IF(Calculo!B222="","",
Calculo!B222)</f>
        <v>Cumple</v>
      </c>
      <c r="C158" s="404" t="str">
        <f>IF(Calculo!C222="","",
Calculo!C222)</f>
        <v/>
      </c>
      <c r="D158" s="404" t="str">
        <f>IF(Calculo!D222="","",
Calculo!D222)</f>
        <v/>
      </c>
      <c r="E158" s="404" t="str">
        <f>IF(Calculo!E222="","",
Calculo!E222)</f>
        <v/>
      </c>
      <c r="F158" s="503" t="str">
        <f>IF(Calculo!F222="","",
Calculo!F222)</f>
        <v>Cumple</v>
      </c>
      <c r="H158" s="421">
        <v>189</v>
      </c>
    </row>
    <row r="160" spans="1:9" ht="13.5" customHeight="1" x14ac:dyDescent="0.15">
      <c r="H160" s="421">
        <v>1</v>
      </c>
      <c r="I160" s="421">
        <f>+$H$158/H160</f>
        <v>189</v>
      </c>
    </row>
    <row r="161" spans="8:9" ht="13.5" customHeight="1" x14ac:dyDescent="0.15">
      <c r="H161" s="421">
        <v>2</v>
      </c>
      <c r="I161" s="421">
        <f t="shared" ref="I161:I166" si="0">+$H$158/H161</f>
        <v>94.5</v>
      </c>
    </row>
    <row r="162" spans="8:9" ht="13.5" customHeight="1" x14ac:dyDescent="0.15">
      <c r="H162" s="421">
        <v>3</v>
      </c>
      <c r="I162" s="421">
        <f t="shared" si="0"/>
        <v>63</v>
      </c>
    </row>
    <row r="163" spans="8:9" ht="13.5" customHeight="1" x14ac:dyDescent="0.15">
      <c r="H163" s="421">
        <v>4</v>
      </c>
      <c r="I163" s="421">
        <f t="shared" si="0"/>
        <v>47.25</v>
      </c>
    </row>
    <row r="164" spans="8:9" ht="13.5" customHeight="1" x14ac:dyDescent="0.15">
      <c r="H164" s="421">
        <v>5</v>
      </c>
      <c r="I164" s="421">
        <f t="shared" si="0"/>
        <v>37.799999999999997</v>
      </c>
    </row>
    <row r="165" spans="8:9" ht="13.5" customHeight="1" x14ac:dyDescent="0.15">
      <c r="H165" s="421">
        <v>6</v>
      </c>
      <c r="I165" s="421">
        <f t="shared" si="0"/>
        <v>31.5</v>
      </c>
    </row>
    <row r="166" spans="8:9" ht="13.5" customHeight="1" x14ac:dyDescent="0.15">
      <c r="H166" s="421">
        <v>7</v>
      </c>
      <c r="I166" s="421">
        <f t="shared" si="0"/>
        <v>27</v>
      </c>
    </row>
  </sheetData>
  <mergeCells count="16">
    <mergeCell ref="A46:F46"/>
    <mergeCell ref="A89:F89"/>
    <mergeCell ref="A101:F101"/>
    <mergeCell ref="A88:F88"/>
    <mergeCell ref="A1:F1"/>
    <mergeCell ref="A2:F2"/>
    <mergeCell ref="A8:F8"/>
    <mergeCell ref="A14:F14"/>
    <mergeCell ref="A20:F20"/>
    <mergeCell ref="A27:F27"/>
    <mergeCell ref="A31:F31"/>
    <mergeCell ref="A23:F23"/>
    <mergeCell ref="A9:B9"/>
    <mergeCell ref="C9:D9"/>
    <mergeCell ref="A15:B15"/>
    <mergeCell ref="C15:D15"/>
  </mergeCells>
  <conditionalFormatting sqref="D50">
    <cfRule type="cellIs" dxfId="140" priority="97" operator="equal">
      <formula>"Cumple"</formula>
    </cfRule>
    <cfRule type="cellIs" dxfId="139" priority="98" operator="notEqual">
      <formula>"Cumple"</formula>
    </cfRule>
  </conditionalFormatting>
  <conditionalFormatting sqref="D55">
    <cfRule type="cellIs" dxfId="138" priority="95" operator="equal">
      <formula>"Cumple"</formula>
    </cfRule>
    <cfRule type="cellIs" dxfId="137" priority="96" operator="notEqual">
      <formula>"Cumple"</formula>
    </cfRule>
  </conditionalFormatting>
  <conditionalFormatting sqref="C86:C87 A87:B87">
    <cfRule type="cellIs" dxfId="136" priority="71" operator="equal">
      <formula>"No hay deslizamiento"</formula>
    </cfRule>
  </conditionalFormatting>
  <conditionalFormatting sqref="B91">
    <cfRule type="cellIs" dxfId="135" priority="70" operator="lessThan">
      <formula>0.075</formula>
    </cfRule>
  </conditionalFormatting>
  <conditionalFormatting sqref="D93">
    <cfRule type="cellIs" dxfId="134" priority="69" operator="greaterThan">
      <formula>$D$92</formula>
    </cfRule>
  </conditionalFormatting>
  <conditionalFormatting sqref="D116">
    <cfRule type="cellIs" dxfId="133" priority="67" operator="equal">
      <formula>"Cumple"</formula>
    </cfRule>
    <cfRule type="cellIs" dxfId="132" priority="68" operator="notEqual">
      <formula>"Cumple"</formula>
    </cfRule>
  </conditionalFormatting>
  <conditionalFormatting sqref="D121">
    <cfRule type="cellIs" dxfId="131" priority="65" operator="equal">
      <formula>"Cumple"</formula>
    </cfRule>
    <cfRule type="cellIs" dxfId="130" priority="66" operator="notEqual">
      <formula>"Cumple"</formula>
    </cfRule>
  </conditionalFormatting>
  <conditionalFormatting sqref="B127">
    <cfRule type="cellIs" dxfId="129" priority="64" operator="lessThan">
      <formula>0.05</formula>
    </cfRule>
  </conditionalFormatting>
  <conditionalFormatting sqref="B131">
    <cfRule type="cellIs" dxfId="128" priority="63" operator="lessThan">
      <formula>0.05</formula>
    </cfRule>
  </conditionalFormatting>
  <conditionalFormatting sqref="D138">
    <cfRule type="cellIs" dxfId="127" priority="61" operator="equal">
      <formula>"Usar armadura mínima"</formula>
    </cfRule>
  </conditionalFormatting>
  <conditionalFormatting sqref="B158">
    <cfRule type="cellIs" dxfId="126" priority="59" operator="equal">
      <formula>"Cumple"</formula>
    </cfRule>
    <cfRule type="cellIs" dxfId="125" priority="60" operator="notEqual">
      <formula>"Cumple"</formula>
    </cfRule>
  </conditionalFormatting>
  <conditionalFormatting sqref="B150">
    <cfRule type="cellIs" dxfId="124" priority="58" operator="lessThan">
      <formula>0.05</formula>
    </cfRule>
  </conditionalFormatting>
  <conditionalFormatting sqref="F158">
    <cfRule type="cellIs" dxfId="123" priority="54" operator="equal">
      <formula>"Cumple"</formula>
    </cfRule>
    <cfRule type="cellIs" dxfId="122" priority="55" operator="notEqual">
      <formula>"Cumple"</formula>
    </cfRule>
  </conditionalFormatting>
  <conditionalFormatting sqref="B152">
    <cfRule type="cellIs" dxfId="121" priority="52" operator="greaterThan">
      <formula>$C$152*100</formula>
    </cfRule>
    <cfRule type="cellIs" dxfId="120" priority="53" operator="greaterThan">
      <formula>25</formula>
    </cfRule>
  </conditionalFormatting>
  <conditionalFormatting sqref="B154">
    <cfRule type="cellIs" dxfId="119" priority="51" operator="greaterThan">
      <formula>25</formula>
    </cfRule>
  </conditionalFormatting>
  <conditionalFormatting sqref="B37">
    <cfRule type="cellIs" dxfId="118" priority="50" operator="lessThan">
      <formula>0</formula>
    </cfRule>
  </conditionalFormatting>
  <conditionalFormatting sqref="F134 D134">
    <cfRule type="cellIs" dxfId="117" priority="102" operator="lessThan">
      <formula>$B$131/100</formula>
    </cfRule>
  </conditionalFormatting>
  <conditionalFormatting sqref="B32">
    <cfRule type="cellIs" dxfId="116" priority="49" operator="lessThan">
      <formula>2</formula>
    </cfRule>
  </conditionalFormatting>
  <conditionalFormatting sqref="B33">
    <cfRule type="cellIs" dxfId="115" priority="48" operator="greaterThan">
      <formula>$F$22-1</formula>
    </cfRule>
  </conditionalFormatting>
  <conditionalFormatting sqref="B41">
    <cfRule type="cellIs" dxfId="114" priority="44" operator="lessThan">
      <formula>0.2</formula>
    </cfRule>
    <cfRule type="cellIs" dxfId="113" priority="45" operator="lessThan">
      <formula>0</formula>
    </cfRule>
    <cfRule type="cellIs" dxfId="112" priority="46" operator="greaterThan">
      <formula>0.5</formula>
    </cfRule>
    <cfRule type="cellIs" dxfId="111" priority="47" operator="greaterThan">
      <formula>0.3</formula>
    </cfRule>
  </conditionalFormatting>
  <conditionalFormatting sqref="D106">
    <cfRule type="cellIs" dxfId="110" priority="32" operator="equal">
      <formula>"No requiere acero"</formula>
    </cfRule>
    <cfRule type="cellIs" dxfId="109" priority="42" operator="equal">
      <formula>"Colocar acero mínimo"</formula>
    </cfRule>
    <cfRule type="cellIs" dxfId="108" priority="43" operator="notEqual">
      <formula>"No requiere acero"</formula>
    </cfRule>
  </conditionalFormatting>
  <conditionalFormatting sqref="B140">
    <cfRule type="cellIs" dxfId="107" priority="40" operator="equal">
      <formula>FALSE</formula>
    </cfRule>
    <cfRule type="cellIs" dxfId="106" priority="41" operator="equal">
      <formula>TRUE</formula>
    </cfRule>
  </conditionalFormatting>
  <conditionalFormatting sqref="D140">
    <cfRule type="cellIs" dxfId="105" priority="38" operator="equal">
      <formula>FALSE</formula>
    </cfRule>
    <cfRule type="cellIs" dxfId="104" priority="39" operator="equal">
      <formula>TRUE</formula>
    </cfRule>
  </conditionalFormatting>
  <conditionalFormatting sqref="B10">
    <cfRule type="cellIs" dxfId="103" priority="37" operator="greaterThan">
      <formula>0</formula>
    </cfRule>
  </conditionalFormatting>
  <conditionalFormatting sqref="D10">
    <cfRule type="cellIs" dxfId="102" priority="36" operator="lessThan">
      <formula>0</formula>
    </cfRule>
  </conditionalFormatting>
  <conditionalFormatting sqref="E123">
    <cfRule type="cellIs" dxfId="101" priority="33" operator="equal">
      <formula>FALSE</formula>
    </cfRule>
  </conditionalFormatting>
  <conditionalFormatting sqref="B152 F152">
    <cfRule type="cellIs" dxfId="100" priority="28" operator="lessThan">
      <formula>10</formula>
    </cfRule>
  </conditionalFormatting>
  <conditionalFormatting sqref="F123">
    <cfRule type="cellIs" dxfId="99" priority="27" operator="notEqual">
      <formula>$F$133</formula>
    </cfRule>
  </conditionalFormatting>
  <conditionalFormatting sqref="B154">
    <cfRule type="cellIs" dxfId="98" priority="26" operator="lessThan">
      <formula>5</formula>
    </cfRule>
  </conditionalFormatting>
  <conditionalFormatting sqref="B111 F111">
    <cfRule type="cellIs" dxfId="97" priority="23" operator="greaterThan">
      <formula>25</formula>
    </cfRule>
  </conditionalFormatting>
  <conditionalFormatting sqref="B112 F112">
    <cfRule type="cellIs" dxfId="96" priority="22" operator="greaterThan">
      <formula>25</formula>
    </cfRule>
  </conditionalFormatting>
  <conditionalFormatting sqref="F113 B113">
    <cfRule type="cellIs" dxfId="95" priority="19" operator="greaterThan">
      <formula>25</formula>
    </cfRule>
    <cfRule type="cellIs" dxfId="94" priority="20" operator="lessThan">
      <formula>0</formula>
    </cfRule>
  </conditionalFormatting>
  <conditionalFormatting sqref="B60">
    <cfRule type="cellIs" dxfId="93" priority="15" operator="equal">
      <formula>"Cumple"</formula>
    </cfRule>
    <cfRule type="cellIs" dxfId="92" priority="16" operator="notEqual">
      <formula>"Cumple"</formula>
    </cfRule>
  </conditionalFormatting>
  <conditionalFormatting sqref="D61">
    <cfRule type="cellIs" dxfId="91" priority="13" operator="equal">
      <formula>"Cumple"</formula>
    </cfRule>
    <cfRule type="cellIs" dxfId="90" priority="14" operator="notEqual">
      <formula>"Cumple"</formula>
    </cfRule>
  </conditionalFormatting>
  <conditionalFormatting sqref="F63">
    <cfRule type="cellIs" dxfId="89" priority="11" operator="equal">
      <formula>"Cumple"</formula>
    </cfRule>
    <cfRule type="cellIs" dxfId="88" priority="12" operator="notEqual">
      <formula>"Cumple"</formula>
    </cfRule>
  </conditionalFormatting>
  <conditionalFormatting sqref="F71">
    <cfRule type="cellIs" dxfId="87" priority="5" operator="equal">
      <formula>"Cumple"</formula>
    </cfRule>
    <cfRule type="cellIs" dxfId="86" priority="6" operator="notEqual">
      <formula>"Cumple"</formula>
    </cfRule>
  </conditionalFormatting>
  <conditionalFormatting sqref="B67">
    <cfRule type="cellIs" dxfId="85" priority="9" operator="equal">
      <formula>"Cumple"</formula>
    </cfRule>
    <cfRule type="cellIs" dxfId="84" priority="10" operator="notEqual">
      <formula>"Cumple"</formula>
    </cfRule>
  </conditionalFormatting>
  <conditionalFormatting sqref="D68">
    <cfRule type="cellIs" dxfId="83" priority="7" operator="equal">
      <formula>"Cumple"</formula>
    </cfRule>
    <cfRule type="cellIs" dxfId="82" priority="8" operator="notEqual">
      <formula>"Cumple"</formula>
    </cfRule>
  </conditionalFormatting>
  <conditionalFormatting sqref="D72:D73">
    <cfRule type="cellIs" dxfId="81" priority="3" operator="equal">
      <formula>"Cumple"</formula>
    </cfRule>
    <cfRule type="cellIs" dxfId="80" priority="4" operator="notEqual">
      <formula>"Cumple"</formula>
    </cfRule>
  </conditionalFormatting>
  <conditionalFormatting sqref="B76">
    <cfRule type="cellIs" dxfId="79" priority="1" operator="equal">
      <formula>"Cumple"</formula>
    </cfRule>
    <cfRule type="cellIs" dxfId="78" priority="2" operator="notEqual">
      <formula>"Cumple"</formula>
    </cfRule>
  </conditionalFormatting>
  <dataValidations disablePrompts="1" count="1">
    <dataValidation type="list" allowBlank="1" showInputMessage="1" showErrorMessage="1" sqref="B109 F109">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72" operator="containsText" id="{477BF8F6-184E-411D-8E14-D94165F89499}">
            <xm:f>NOT(ISERROR(SEARCH($Q$22,A86)))</xm:f>
            <xm:f>$Q$22</xm:f>
            <x14:dxf>
              <font>
                <color rgb="FF9C0006"/>
              </font>
              <fill>
                <patternFill>
                  <bgColor rgb="FFFFC7CE"/>
                </patternFill>
              </fill>
            </x14:dxf>
          </x14:cfRule>
          <xm:sqref>C86:C87 A87:B87</xm:sqref>
        </x14:conditionalFormatting>
        <x14:conditionalFormatting xmlns:xm="http://schemas.microsoft.com/office/excel/2006/main">
          <x14:cfRule type="containsText" priority="62" operator="containsText" id="{792143F8-0940-446C-9C61-C5876400A1C7}">
            <xm:f>NOT(ISERROR(SEARCH($N$147,D138)))</xm:f>
            <xm:f>$N$147</xm:f>
            <x14:dxf>
              <font>
                <color rgb="FF9C0006"/>
              </font>
              <fill>
                <patternFill>
                  <bgColor rgb="FFFFC7CE"/>
                </patternFill>
              </fill>
            </x14:dxf>
          </x14:cfRule>
          <xm:sqref>D138</xm:sqref>
        </x14:conditionalFormatting>
        <x14:conditionalFormatting xmlns:xm="http://schemas.microsoft.com/office/excel/2006/main">
          <x14:cfRule type="expression" priority="21" id="{CE6B6328-34B6-41F5-A8FE-4426F647333C}">
            <xm:f>Calculo!$G$170</xm:f>
            <x14:dxf>
              <font>
                <color theme="0" tint="-0.24994659260841701"/>
              </font>
            </x14:dxf>
          </x14:cfRule>
          <xm:sqref>A107:F113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I197"/>
  <sheetViews>
    <sheetView showGridLines="0" topLeftCell="A92" zoomScale="130" zoomScaleNormal="130" workbookViewId="0">
      <selection activeCell="D103" sqref="D103"/>
    </sheetView>
  </sheetViews>
  <sheetFormatPr baseColWidth="10" defaultColWidth="8.85546875" defaultRowHeight="13.5" customHeight="1" x14ac:dyDescent="0.15"/>
  <cols>
    <col min="1" max="1" width="26.5703125" style="421" customWidth="1"/>
    <col min="2" max="2" width="6.28515625" style="421" customWidth="1"/>
    <col min="3" max="3" width="26.5703125" style="421" customWidth="1"/>
    <col min="4" max="4" width="6.28515625" style="421" customWidth="1"/>
    <col min="5" max="5" width="26.5703125" style="421" customWidth="1"/>
    <col min="6" max="6" width="6.28515625" style="421" customWidth="1"/>
    <col min="7" max="7" width="11.85546875" style="421" bestFit="1" customWidth="1"/>
    <col min="8" max="16384" width="8.85546875" style="421"/>
  </cols>
  <sheetData>
    <row r="1" spans="1:8" ht="13.5" customHeight="1" thickBot="1" x14ac:dyDescent="0.25">
      <c r="A1" s="690" t="str">
        <f>IF(Calculo!A1="","",
Calculo!A1)</f>
        <v>DISEÑO ZAPATAS TORRE TIPO 22FD.N</v>
      </c>
      <c r="B1" s="690"/>
      <c r="C1" s="690"/>
      <c r="D1" s="690"/>
      <c r="E1" s="690"/>
      <c r="F1" s="690"/>
      <c r="H1" s="421">
        <v>1</v>
      </c>
    </row>
    <row r="2" spans="1:8" ht="15" customHeight="1" x14ac:dyDescent="0.2">
      <c r="A2" s="692" t="str">
        <f>IF(Calculo!A2="","",
Calculo!A2)</f>
        <v>PROPIEDADES DEL SUELO TIPO 4C</v>
      </c>
      <c r="B2" s="692"/>
      <c r="C2" s="692"/>
      <c r="D2" s="692"/>
      <c r="E2" s="692"/>
      <c r="F2" s="692"/>
      <c r="H2" s="421">
        <v>2</v>
      </c>
    </row>
    <row r="3" spans="1:8" ht="13.5" customHeight="1" x14ac:dyDescent="0.2">
      <c r="A3" s="401" t="str">
        <f>IF(Calculo!A3="","",
Calculo!A3)</f>
        <v/>
      </c>
      <c r="B3" s="401"/>
      <c r="C3" s="401"/>
      <c r="D3" s="401"/>
      <c r="E3" s="401"/>
      <c r="F3" s="401"/>
      <c r="H3" s="421">
        <v>3</v>
      </c>
    </row>
    <row r="4" spans="1:8" ht="13.5" customHeight="1" x14ac:dyDescent="0.15">
      <c r="A4" s="402" t="str">
        <f>IF(Calculo!A4="","",
Calculo!A4)</f>
        <v>Esfuerzo Admisible (MPa)</v>
      </c>
      <c r="B4" s="433">
        <f>IF(Calculo!B4="","",
Calculo!B4)</f>
        <v>0.2</v>
      </c>
      <c r="C4" s="402" t="str">
        <f>IF(Calculo!C4="","",
Calculo!C4)</f>
        <v>Esfuerzo Admisible sism (MPa)</v>
      </c>
      <c r="D4" s="433">
        <f>IF(Calculo!D4="","",
Calculo!D4)</f>
        <v>0.26666666666666666</v>
      </c>
      <c r="E4" s="5" t="s">
        <v>4</v>
      </c>
      <c r="F4" s="432">
        <f>IF(Calculo!F4="","",
Calculo!F4)</f>
        <v>70</v>
      </c>
      <c r="H4" s="421">
        <v>4</v>
      </c>
    </row>
    <row r="5" spans="1:8" ht="13.5" customHeight="1" x14ac:dyDescent="0.2">
      <c r="A5" s="5" t="s">
        <v>219</v>
      </c>
      <c r="B5" s="434">
        <f>IF(Calculo!B5="","",
Calculo!B5)</f>
        <v>16</v>
      </c>
      <c r="C5" s="5" t="s">
        <v>221</v>
      </c>
      <c r="D5" s="431">
        <f>IF(Calculo!D5="","",
Calculo!D5)</f>
        <v>20</v>
      </c>
      <c r="E5" s="403" t="str">
        <f>IF(Calculo!E5="","",
Calculo!E5)</f>
        <v>Angulo de fricción</v>
      </c>
      <c r="F5" s="431">
        <f>IF(Calculo!F5="","",
Calculo!F5)</f>
        <v>0</v>
      </c>
      <c r="H5" s="421">
        <v>5</v>
      </c>
    </row>
    <row r="6" spans="1:8" ht="13.5" customHeight="1" x14ac:dyDescent="0.15">
      <c r="A6" s="5" t="s">
        <v>220</v>
      </c>
      <c r="B6" s="434">
        <f>IF(Calculo!B6="","",
Calculo!B6)</f>
        <v>23</v>
      </c>
      <c r="C6" s="5" t="s">
        <v>222</v>
      </c>
      <c r="D6" s="431">
        <f>IF(Calculo!D6="","",
Calculo!D6)</f>
        <v>24</v>
      </c>
      <c r="E6" s="403" t="str">
        <f>IF(Calculo!E6="","",
Calculo!E6)</f>
        <v>Angulo cono arrancamiento</v>
      </c>
      <c r="F6" s="431">
        <f>IF(Calculo!F6="","",
Calculo!F6)</f>
        <v>30</v>
      </c>
      <c r="H6" s="421">
        <v>6</v>
      </c>
    </row>
    <row r="7" spans="1:8" ht="13.5" customHeight="1" x14ac:dyDescent="0.2">
      <c r="A7" s="5" t="s">
        <v>154</v>
      </c>
      <c r="B7" s="435">
        <f>IF(Calculo!B7="","",
Calculo!B7)</f>
        <v>0.4</v>
      </c>
      <c r="C7" s="404" t="str">
        <f>IF(Calculo!C7="","",
Calculo!C7)</f>
        <v/>
      </c>
      <c r="D7" s="404" t="str">
        <f>IF(Calculo!D7="","",
Calculo!D7)</f>
        <v/>
      </c>
      <c r="E7" s="404" t="str">
        <f>IF(Calculo!E7="","",
Calculo!E7)</f>
        <v/>
      </c>
      <c r="F7" s="404" t="str">
        <f>IF(Calculo!F7="","",
Calculo!F7)</f>
        <v/>
      </c>
      <c r="H7" s="421">
        <v>7</v>
      </c>
    </row>
    <row r="8" spans="1:8" ht="15" customHeight="1" x14ac:dyDescent="0.2">
      <c r="A8" s="693" t="str">
        <f>IF(Calculo!A8="","",
Calculo!A8)</f>
        <v>REACCIONES CARGAS PERMANENTES (con signo, compresión - y tracción +)</v>
      </c>
      <c r="B8" s="693"/>
      <c r="C8" s="693"/>
      <c r="D8" s="693"/>
      <c r="E8" s="693"/>
      <c r="F8" s="693"/>
      <c r="H8" s="421">
        <v>8</v>
      </c>
    </row>
    <row r="9" spans="1:8" ht="13.5" customHeight="1" x14ac:dyDescent="0.2">
      <c r="A9" s="697" t="str">
        <f>IF(Calculo!A9="","",
Calculo!A9)</f>
        <v>Compresión Permanente</v>
      </c>
      <c r="B9" s="697" t="str">
        <f>IF(Calculo!B9="","",
Calculo!B9)</f>
        <v/>
      </c>
      <c r="C9" s="697" t="str">
        <f>IF(Calculo!C9="","",
Calculo!C9)</f>
        <v>Tracción Permanente</v>
      </c>
      <c r="D9" s="697" t="str">
        <f>IF(Calculo!D9="","",
Calculo!D9)</f>
        <v/>
      </c>
      <c r="E9" s="401" t="str">
        <f>IF(Calculo!E9="","",
Calculo!E9)</f>
        <v/>
      </c>
      <c r="F9" s="401" t="str">
        <f>IF(Calculo!F9="","",
Calculo!F9)</f>
        <v/>
      </c>
      <c r="H9" s="421">
        <v>9</v>
      </c>
    </row>
    <row r="10" spans="1:8" ht="13.5" customHeight="1" x14ac:dyDescent="0.2">
      <c r="A10" s="403" t="str">
        <f>IF(Calculo!A10="","",
Calculo!A10)</f>
        <v>C (kN)</v>
      </c>
      <c r="B10" s="437">
        <f>IF(Calculo!B10="","",
Calculo!B10)</f>
        <v>-450.69</v>
      </c>
      <c r="C10" s="403" t="str">
        <f>IF(Calculo!C10="","",
Calculo!C10)</f>
        <v>T (kN)</v>
      </c>
      <c r="D10" s="437">
        <f>IF(Calculo!D10="","",
Calculo!D10)</f>
        <v>385.85</v>
      </c>
      <c r="E10" s="426" t="str">
        <f>IF(Calculo!E10="","",
Calculo!E10)</f>
        <v>Pata a la que aplica la reacción</v>
      </c>
      <c r="F10" s="436" t="str">
        <f>IF(Calculo!F10="","",
Calculo!F10)</f>
        <v/>
      </c>
      <c r="H10" s="421">
        <v>10</v>
      </c>
    </row>
    <row r="11" spans="1:8" ht="13.5" customHeight="1" x14ac:dyDescent="0.2">
      <c r="A11" s="403" t="str">
        <f>IF(Calculo!A11="","",
Calculo!A11)</f>
        <v>Fx long (kN)</v>
      </c>
      <c r="B11" s="437">
        <f>IF(Calculo!B11="","",
Calculo!B11)</f>
        <v>63.64</v>
      </c>
      <c r="C11" s="403" t="str">
        <f>IF(Calculo!C11="","",
Calculo!C11)</f>
        <v>Fx long (kN)</v>
      </c>
      <c r="D11" s="437">
        <f>IF(Calculo!D11="","",
Calculo!D11)</f>
        <v>47.21</v>
      </c>
      <c r="E11" s="403" t="str">
        <f>IF(Calculo!E11="","",
Calculo!E11)</f>
        <v>Compresión</v>
      </c>
      <c r="F11" s="437">
        <f>IF(Calculo!F11="min","",
Calculo!F11)</f>
        <v>4</v>
      </c>
      <c r="H11" s="421">
        <v>11</v>
      </c>
    </row>
    <row r="12" spans="1:8" ht="13.5" customHeight="1" x14ac:dyDescent="0.2">
      <c r="A12" s="403" t="str">
        <f>IF(Calculo!A12="","",
Calculo!A12)</f>
        <v>Fy trans (kN)</v>
      </c>
      <c r="B12" s="437">
        <f>IF(Calculo!B12="","",
Calculo!B12)</f>
        <v>-52.16</v>
      </c>
      <c r="C12" s="403" t="str">
        <f>IF(Calculo!C12="","",
Calculo!C12)</f>
        <v>Fy trans (kN)</v>
      </c>
      <c r="D12" s="437">
        <f>IF(Calculo!D12="","",
Calculo!D12)</f>
        <v>-51.49</v>
      </c>
      <c r="E12" s="403" t="str">
        <f>IF(Calculo!E12="","",
Calculo!E12)</f>
        <v>Tracción</v>
      </c>
      <c r="F12" s="437">
        <f>IF(Calculo!F12="min","",
Calculo!F12)</f>
        <v>2</v>
      </c>
      <c r="H12" s="421">
        <v>12</v>
      </c>
    </row>
    <row r="13" spans="1:8" ht="13.5" customHeight="1" x14ac:dyDescent="0.2">
      <c r="A13" s="403" t="str">
        <f>IF(Calculo!A13="","",
Calculo!A13)</f>
        <v>Factor mayoración Cargas</v>
      </c>
      <c r="B13" s="438">
        <f>IF(Calculo!B13="","",
Calculo!B13)</f>
        <v>1.5</v>
      </c>
      <c r="C13" s="403" t="str">
        <f>IF(Calculo!C13="","",
Calculo!C13)</f>
        <v>Factor mayoración Cargas</v>
      </c>
      <c r="D13" s="438">
        <f>IF(Calculo!D13="","",
Calculo!D13)</f>
        <v>1.5</v>
      </c>
      <c r="E13" s="404" t="str">
        <f>IF(Calculo!E13="","",
Calculo!E13)</f>
        <v/>
      </c>
      <c r="F13" s="404" t="str">
        <f>IF(Calculo!F13="","",
Calculo!F13)</f>
        <v/>
      </c>
      <c r="H13" s="421">
        <v>13</v>
      </c>
    </row>
    <row r="14" spans="1:8" ht="15" customHeight="1" x14ac:dyDescent="0.2">
      <c r="A14" s="693" t="str">
        <f>IF(Calculo!A14="","",
Calculo!A14)</f>
        <v>REACCIONES CARGAS EVENTUALES (con signo, compresión - y tracción +)</v>
      </c>
      <c r="B14" s="693" t="str">
        <f>IF(Calculo!B14="","",
Calculo!B14)</f>
        <v/>
      </c>
      <c r="C14" s="693" t="str">
        <f>IF(Calculo!C14="","",
Calculo!C14)</f>
        <v/>
      </c>
      <c r="D14" s="693" t="str">
        <f>IF(Calculo!D14="","",
Calculo!D14)</f>
        <v/>
      </c>
      <c r="E14" s="693" t="str">
        <f>IF(Calculo!E14="","",
Calculo!E14)</f>
        <v/>
      </c>
      <c r="F14" s="693" t="str">
        <f>IF(Calculo!F14="","",
Calculo!F14)</f>
        <v/>
      </c>
      <c r="H14" s="421">
        <v>14</v>
      </c>
    </row>
    <row r="15" spans="1:8" ht="13.5" customHeight="1" x14ac:dyDescent="0.2">
      <c r="A15" s="697" t="str">
        <f>IF(Calculo!A15="","",
Calculo!A15)</f>
        <v>Compresión Eventual</v>
      </c>
      <c r="B15" s="697" t="str">
        <f>IF(Calculo!B15="","",
Calculo!B15)</f>
        <v/>
      </c>
      <c r="C15" s="697" t="str">
        <f>IF(Calculo!C15="","",
Calculo!C15)</f>
        <v>Tracción Eventual</v>
      </c>
      <c r="D15" s="697" t="str">
        <f>IF(Calculo!D15="","",
Calculo!D15)</f>
        <v/>
      </c>
      <c r="E15" s="401" t="str">
        <f>IF(Calculo!E15="","",
Calculo!E15)</f>
        <v/>
      </c>
      <c r="F15" s="401" t="str">
        <f>IF(Calculo!F15="","",
Calculo!F15)</f>
        <v/>
      </c>
      <c r="H15" s="421">
        <v>15</v>
      </c>
    </row>
    <row r="16" spans="1:8" ht="13.5" customHeight="1" x14ac:dyDescent="0.2">
      <c r="A16" s="403" t="str">
        <f>IF(Calculo!A16="","",
Calculo!A16)</f>
        <v>C (kN)</v>
      </c>
      <c r="B16" s="437">
        <f>IF(Calculo!B16="","",
Calculo!B16)</f>
        <v>-370.42</v>
      </c>
      <c r="C16" s="403" t="str">
        <f>IF(Calculo!C16="","",
Calculo!C16)</f>
        <v>T (kN)</v>
      </c>
      <c r="D16" s="437">
        <f>IF(Calculo!D16="","",
Calculo!D16)</f>
        <v>300.77</v>
      </c>
      <c r="E16" s="426" t="str">
        <f>IF(Calculo!E16="","",
Calculo!E16)</f>
        <v>Pata a la que aplica la reacción</v>
      </c>
      <c r="F16" s="436" t="str">
        <f>IF(Calculo!F16="","",
Calculo!F16)</f>
        <v/>
      </c>
      <c r="H16" s="421">
        <v>16</v>
      </c>
    </row>
    <row r="17" spans="1:8" ht="13.5" customHeight="1" x14ac:dyDescent="0.2">
      <c r="A17" s="403" t="str">
        <f>IF(Calculo!A17="","",
Calculo!A17)</f>
        <v>Fx long (kN)</v>
      </c>
      <c r="B17" s="437">
        <f>IF(Calculo!B17="","",
Calculo!B17)</f>
        <v>52.36</v>
      </c>
      <c r="C17" s="403" t="str">
        <f>IF(Calculo!C17="","",
Calculo!C17)</f>
        <v>Fx long (kN)</v>
      </c>
      <c r="D17" s="437">
        <f>IF(Calculo!D17="","",
Calculo!D17)</f>
        <v>36.54</v>
      </c>
      <c r="E17" s="403" t="str">
        <f>IF(Calculo!E17="","",
Calculo!E17)</f>
        <v>Compresión</v>
      </c>
      <c r="F17" s="437">
        <f>IF(Calculo!F17="min","",
Calculo!F17)</f>
        <v>4</v>
      </c>
      <c r="H17" s="421">
        <v>17</v>
      </c>
    </row>
    <row r="18" spans="1:8" ht="13.5" customHeight="1" x14ac:dyDescent="0.2">
      <c r="A18" s="403" t="str">
        <f>IF(Calculo!A18="","",
Calculo!A18)</f>
        <v>Fy trans (kN)</v>
      </c>
      <c r="B18" s="437">
        <f>IF(Calculo!B18="","",
Calculo!B18)</f>
        <v>-42.6</v>
      </c>
      <c r="C18" s="403" t="str">
        <f>IF(Calculo!C18="","",
Calculo!C18)</f>
        <v>Fy trans (kN)</v>
      </c>
      <c r="D18" s="437">
        <f>IF(Calculo!D18="","",
Calculo!D18)</f>
        <v>-39.89</v>
      </c>
      <c r="E18" s="403" t="str">
        <f>IF(Calculo!E18="","",
Calculo!E18)</f>
        <v>Tracción</v>
      </c>
      <c r="F18" s="437">
        <f>IF(Calculo!F18="min","",
Calculo!F18)</f>
        <v>2</v>
      </c>
      <c r="H18" s="421">
        <v>18</v>
      </c>
    </row>
    <row r="19" spans="1:8" ht="13.5" customHeight="1" x14ac:dyDescent="0.2">
      <c r="A19" s="403" t="str">
        <f>IF(Calculo!A19="","",
Calculo!A19)</f>
        <v>Factor mayoración Cargas</v>
      </c>
      <c r="B19" s="437">
        <f>IF(Calculo!B19="","",
Calculo!B19)</f>
        <v>1.2</v>
      </c>
      <c r="C19" s="403" t="str">
        <f>IF(Calculo!C19="","",
Calculo!C19)</f>
        <v>Factor mayoración Cargas</v>
      </c>
      <c r="D19" s="437">
        <f>IF(Calculo!D19="","",
Calculo!D19)</f>
        <v>1.2</v>
      </c>
      <c r="E19" s="404" t="str">
        <f>IF(Calculo!E19="","",
Calculo!E19)</f>
        <v/>
      </c>
      <c r="F19" s="404" t="str">
        <f>IF(Calculo!F19="","",
Calculo!F19)</f>
        <v/>
      </c>
      <c r="H19" s="421">
        <v>19</v>
      </c>
    </row>
    <row r="20" spans="1:8" ht="15" customHeight="1" x14ac:dyDescent="0.2">
      <c r="A20" s="694" t="s">
        <v>469</v>
      </c>
      <c r="B20" s="694" t="str">
        <f>IF(Calculo!B20="","",
Calculo!B20)</f>
        <v/>
      </c>
      <c r="C20" s="694" t="str">
        <f>IF(Calculo!C20="","",
Calculo!C20)</f>
        <v/>
      </c>
      <c r="D20" s="694" t="str">
        <f>IF(Calculo!D20="","",
Calculo!D20)</f>
        <v/>
      </c>
      <c r="E20" s="694" t="str">
        <f>IF(Calculo!E20="","",
Calculo!E20)</f>
        <v/>
      </c>
      <c r="F20" s="694" t="str">
        <f>IF(Calculo!F20="","",
Calculo!F20)</f>
        <v/>
      </c>
      <c r="H20" s="421">
        <v>20</v>
      </c>
    </row>
    <row r="21" spans="1:8" ht="13.5" customHeight="1" x14ac:dyDescent="0.2">
      <c r="A21" s="439" t="str">
        <f>IF(Calculo!A21="","",
Calculo!A21)</f>
        <v>Angulo pata torre tridimensional</v>
      </c>
      <c r="B21" s="444">
        <f>IF(Calculo!C21="","",
Calculo!C21)</f>
        <v>9.1533538468540545</v>
      </c>
      <c r="E21" s="417" t="str">
        <f>IF(Calculo!E21="","",
Calculo!E21)</f>
        <v>Separación entre patas (m)</v>
      </c>
      <c r="F21" s="444">
        <f>IF(Calculo!F21="","",
Calculo!F21)</f>
        <v>5.3</v>
      </c>
      <c r="H21" s="421">
        <v>21</v>
      </c>
    </row>
    <row r="22" spans="1:8" ht="13.5" customHeight="1" x14ac:dyDescent="0.2">
      <c r="A22" s="441" t="str">
        <f>IF(Calculo!A22="","",
Calculo!A22)</f>
        <v>Excentricidad carga vertical (m) x=y</v>
      </c>
      <c r="B22" s="416">
        <f>IF(Calculo!C22="","",
Calculo!C22)</f>
        <v>0.71099999999999997</v>
      </c>
      <c r="D22" s="404" t="str">
        <f>IF(Calculo!D22="","",
Calculo!D22)</f>
        <v/>
      </c>
      <c r="E22" s="439" t="s">
        <v>470</v>
      </c>
      <c r="F22" s="416">
        <f>IF(Calculo!F22="","",
Calculo!F22)</f>
        <v>6.72</v>
      </c>
      <c r="H22" s="421">
        <v>22</v>
      </c>
    </row>
    <row r="23" spans="1:8" ht="15" customHeight="1" x14ac:dyDescent="0.2">
      <c r="A23" s="695" t="str">
        <f>IF(Calculo!A23="","",
Calculo!A23)</f>
        <v>REACCIONES PARA DISEÑO DE ZAPATA PERMANENTES</v>
      </c>
      <c r="B23" s="695" t="str">
        <f>IF(Calculo!B23="","",
Calculo!B23)</f>
        <v/>
      </c>
      <c r="C23" s="695" t="str">
        <f>IF(Calculo!C23="","",
Calculo!C23)</f>
        <v/>
      </c>
      <c r="D23" s="695" t="str">
        <f>IF(Calculo!D23="","",
Calculo!D23)</f>
        <v/>
      </c>
      <c r="E23" s="695" t="str">
        <f>IF(Calculo!E23="","",
Calculo!E23)</f>
        <v/>
      </c>
      <c r="F23" s="695" t="str">
        <f>IF(Calculo!F23="","",
Calculo!F23)</f>
        <v/>
      </c>
      <c r="H23" s="421">
        <v>23</v>
      </c>
    </row>
    <row r="24" spans="1:8" ht="13.5" customHeight="1" x14ac:dyDescent="0.2">
      <c r="A24" s="403" t="str">
        <f>IF(Calculo!A24="","",
Calculo!A24)</f>
        <v>C (kN)</v>
      </c>
      <c r="B24" s="416">
        <f>IF(Calculo!B24="","",
Calculo!B24)</f>
        <v>-450.69</v>
      </c>
      <c r="C24" s="403" t="str">
        <f>IF(Calculo!C24="","",
Calculo!C24)</f>
        <v>T (kN)</v>
      </c>
      <c r="D24" s="416">
        <f>IF(Calculo!D24="","",
Calculo!D24)</f>
        <v>385.85</v>
      </c>
      <c r="E24" s="404" t="str">
        <f>IF(Calculo!E24="","",
Calculo!E24)</f>
        <v/>
      </c>
      <c r="F24" s="404" t="str">
        <f>IF(Calculo!F24="","",
Calculo!F24)</f>
        <v/>
      </c>
      <c r="H24" s="421">
        <v>24</v>
      </c>
    </row>
    <row r="25" spans="1:8" ht="13.5" customHeight="1" x14ac:dyDescent="0.2">
      <c r="A25" s="403" t="str">
        <f>IF(Calculo!A25="","",
Calculo!A25)</f>
        <v>Fx long (kN)</v>
      </c>
      <c r="B25" s="416">
        <f>IF(Calculo!B25="","",
Calculo!B25)</f>
        <v>143.7501475</v>
      </c>
      <c r="C25" s="403" t="str">
        <f>IF(Calculo!C25="","",
Calculo!C25)</f>
        <v>Fx long (kN)</v>
      </c>
      <c r="D25" s="416">
        <f>IF(Calculo!D25="","",
Calculo!D25)</f>
        <v>115.7948375</v>
      </c>
      <c r="E25" s="404" t="str">
        <f>IF(Calculo!E25="","",
Calculo!E25)</f>
        <v/>
      </c>
      <c r="F25" s="404" t="str">
        <f>IF(Calculo!F25="","",
Calculo!F25)</f>
        <v/>
      </c>
      <c r="H25" s="421">
        <v>25</v>
      </c>
    </row>
    <row r="26" spans="1:8" ht="13.5" customHeight="1" x14ac:dyDescent="0.2">
      <c r="A26" s="403" t="str">
        <f>IF(Calculo!A26="","",
Calculo!A26)</f>
        <v>Fy trans (kN)</v>
      </c>
      <c r="B26" s="416">
        <f>IF(Calculo!B26="","",
Calculo!B26)</f>
        <v>132.27014750000001</v>
      </c>
      <c r="C26" s="403" t="str">
        <f>IF(Calculo!C26="","",
Calculo!C26)</f>
        <v>Fy trans (kN)</v>
      </c>
      <c r="D26" s="416">
        <f>IF(Calculo!D26="","",
Calculo!D26)</f>
        <v>120.0748375</v>
      </c>
      <c r="E26" s="404" t="str">
        <f>IF(Calculo!E26="","",
Calculo!E26)</f>
        <v/>
      </c>
      <c r="F26" s="404" t="str">
        <f>IF(Calculo!F26="","",
Calculo!F26)</f>
        <v/>
      </c>
      <c r="H26" s="421">
        <v>26</v>
      </c>
    </row>
    <row r="27" spans="1:8" ht="15" customHeight="1" x14ac:dyDescent="0.2">
      <c r="A27" s="695" t="str">
        <f>IF(Calculo!A27="","",
Calculo!A27)</f>
        <v>REACCIONES PARA DISEÑO DE ZAPATA EVENTUALES</v>
      </c>
      <c r="B27" s="695" t="str">
        <f>IF(Calculo!B27="","",
Calculo!B27)</f>
        <v/>
      </c>
      <c r="C27" s="695" t="str">
        <f>IF(Calculo!C27="","",
Calculo!C27)</f>
        <v/>
      </c>
      <c r="D27" s="695" t="str">
        <f>IF(Calculo!D27="","",
Calculo!D27)</f>
        <v/>
      </c>
      <c r="E27" s="695" t="str">
        <f>IF(Calculo!E27="","",
Calculo!E27)</f>
        <v/>
      </c>
      <c r="F27" s="695">
        <f>IF(Calculo!F27="","",
Calculo!F27)</f>
        <v>36</v>
      </c>
      <c r="H27" s="421">
        <v>27</v>
      </c>
    </row>
    <row r="28" spans="1:8" ht="13.5" customHeight="1" x14ac:dyDescent="0.2">
      <c r="A28" s="403" t="str">
        <f>IF(Calculo!A28="","",
Calculo!A28)</f>
        <v>C (kN)</v>
      </c>
      <c r="B28" s="416">
        <f>IF(Calculo!B28="","",
Calculo!B28)</f>
        <v>-370.42</v>
      </c>
      <c r="C28" s="403" t="str">
        <f>IF(Calculo!C28="","",
Calculo!C28)</f>
        <v>T (kN)</v>
      </c>
      <c r="D28" s="416">
        <f>IF(Calculo!D28="","",
Calculo!D28)</f>
        <v>300.77</v>
      </c>
      <c r="E28" s="404" t="str">
        <f>IF(Calculo!E28="","",
Calculo!E28)</f>
        <v/>
      </c>
      <c r="F28" s="408" t="str">
        <f>IF(Calculo!F28="","",
Calculo!F28)</f>
        <v/>
      </c>
      <c r="H28" s="421">
        <v>28</v>
      </c>
    </row>
    <row r="29" spans="1:8" ht="13.5" customHeight="1" x14ac:dyDescent="0.2">
      <c r="A29" s="403" t="str">
        <f>IF(Calculo!A29="","",
Calculo!A29)</f>
        <v>Fx long (kN)</v>
      </c>
      <c r="B29" s="416">
        <f>IF(Calculo!B29="","",
Calculo!B29)</f>
        <v>118.202155</v>
      </c>
      <c r="C29" s="403" t="str">
        <f>IF(Calculo!C29="","",
Calculo!C29)</f>
        <v>Fx long (kN)</v>
      </c>
      <c r="D29" s="416">
        <f>IF(Calculo!D29="","",
Calculo!D29)</f>
        <v>90.001867500000003</v>
      </c>
      <c r="E29" s="404" t="str">
        <f>IF(Calculo!E29="","",
Calculo!E29)</f>
        <v/>
      </c>
      <c r="F29" s="404" t="str">
        <f>IF(Calculo!F29="","",
Calculo!F29)</f>
        <v/>
      </c>
      <c r="H29" s="421">
        <v>29</v>
      </c>
    </row>
    <row r="30" spans="1:8" ht="13.5" customHeight="1" x14ac:dyDescent="0.2">
      <c r="A30" s="403" t="str">
        <f>IF(Calculo!A30="","",
Calculo!A30)</f>
        <v>Fy trans (kN)</v>
      </c>
      <c r="B30" s="416">
        <f>IF(Calculo!B30="","",
Calculo!B30)</f>
        <v>108.44215500000001</v>
      </c>
      <c r="C30" s="403" t="str">
        <f>IF(Calculo!C30="","",
Calculo!C30)</f>
        <v>Fy trans (kN)</v>
      </c>
      <c r="D30" s="416">
        <f>IF(Calculo!D30="","",
Calculo!D30)</f>
        <v>93.351867499999997</v>
      </c>
      <c r="E30" s="404" t="str">
        <f>IF(Calculo!E30="","",
Calculo!E30)</f>
        <v/>
      </c>
      <c r="F30" s="404" t="str">
        <f>IF(Calculo!F30="","",
Calculo!F30)</f>
        <v/>
      </c>
      <c r="H30" s="421">
        <v>30</v>
      </c>
    </row>
    <row r="31" spans="1:8" ht="15" customHeight="1" x14ac:dyDescent="0.2">
      <c r="A31" s="696" t="str">
        <f>IF(Calculo!A31="","",
Calculo!A31)</f>
        <v>GEOMETRÍA ZAPATA Y PEDESTAL</v>
      </c>
      <c r="B31" s="696" t="str">
        <f>IF(Calculo!B31="","",
Calculo!B31)</f>
        <v/>
      </c>
      <c r="C31" s="696" t="str">
        <f>IF(Calculo!C31="","",
Calculo!C31)</f>
        <v/>
      </c>
      <c r="D31" s="696" t="str">
        <f>IF(Calculo!D31="","",
Calculo!D31)</f>
        <v/>
      </c>
      <c r="E31" s="696" t="str">
        <f>IF(Calculo!E31="","",
Calculo!E31)</f>
        <v/>
      </c>
      <c r="F31" s="696" t="str">
        <f>IF(Calculo!F31="","",
Calculo!F31)</f>
        <v/>
      </c>
      <c r="H31" s="421">
        <v>31</v>
      </c>
    </row>
    <row r="32" spans="1:8" ht="11.25" customHeight="1" x14ac:dyDescent="0.2">
      <c r="A32" s="417" t="str">
        <f>IF(Calculo!A34="","",
Calculo!A34)</f>
        <v>Profundidad zapata (m)</v>
      </c>
      <c r="B32" s="449">
        <f>IF(Calculo!B34="","",
Calculo!B34)</f>
        <v>3</v>
      </c>
      <c r="C32" s="410">
        <f>IF(Calculo!C34="","",
Calculo!C34)</f>
        <v>2.5</v>
      </c>
      <c r="D32" s="404" t="str">
        <f>IF(Calculo!D34="","",
Calculo!D34)</f>
        <v/>
      </c>
      <c r="E32" s="404" t="str">
        <f>IF(Calculo!E34="","",
Calculo!E34)</f>
        <v/>
      </c>
      <c r="F32" s="404">
        <f>IF(Calculo!O37="","",
Calculo!O37)</f>
        <v>859.93556015779086</v>
      </c>
      <c r="H32" s="421">
        <v>32</v>
      </c>
    </row>
    <row r="33" spans="1:8" ht="11.25" customHeight="1" x14ac:dyDescent="0.2">
      <c r="A33" s="440" t="str">
        <f>IF(Calculo!A35="","",
Calculo!A35)</f>
        <v>A Ancho zapata (m)</v>
      </c>
      <c r="B33" s="445">
        <f>IF(Calculo!B35="","",
Calculo!B35)</f>
        <v>2.4</v>
      </c>
      <c r="C33" s="410">
        <f>IF(Calculo!C35="","",
Calculo!C35)</f>
        <v>3.5</v>
      </c>
      <c r="D33" s="404" t="str">
        <f>IF(Calculo!D35="","",
Calculo!D35)</f>
        <v/>
      </c>
      <c r="E33" s="404" t="str">
        <f>IF(Calculo!E35="","",
Calculo!E35)</f>
        <v/>
      </c>
      <c r="F33" s="404">
        <f>IF(Calculo!O38="","",
Calculo!O38)</f>
        <v>575.00058999999999</v>
      </c>
      <c r="H33" s="421">
        <v>33</v>
      </c>
    </row>
    <row r="34" spans="1:8" ht="11.25" customHeight="1" x14ac:dyDescent="0.2">
      <c r="A34" s="440" t="str">
        <f>IF(Calculo!A36="","",
Calculo!A36)</f>
        <v>D Ancho pedestal (m)</v>
      </c>
      <c r="B34" s="445">
        <f>IF(Calculo!B36="","",
Calculo!B36)</f>
        <v>0.5</v>
      </c>
      <c r="C34" s="410">
        <f>IF(Calculo!C36="","",
Calculo!C36)</f>
        <v>0.6</v>
      </c>
      <c r="D34" s="404" t="str">
        <f>IF(Calculo!D36="","",
Calculo!D36)</f>
        <v/>
      </c>
      <c r="E34" s="404" t="str">
        <f>IF(Calculo!E36="","",
Calculo!E36)</f>
        <v/>
      </c>
      <c r="F34" s="404">
        <f>IF(Calculo!O39="","",
Calculo!O39)</f>
        <v>529.08059000000003</v>
      </c>
      <c r="H34" s="421">
        <v>34</v>
      </c>
    </row>
    <row r="35" spans="1:8" ht="11.25" customHeight="1" x14ac:dyDescent="0.2">
      <c r="A35" s="440" t="str">
        <f>IF(Calculo!A37="","",
Calculo!A37)</f>
        <v>I Espesor zapata (m)</v>
      </c>
      <c r="B35" s="445">
        <f>IF(Calculo!B37="","",
Calculo!B37)</f>
        <v>0.4</v>
      </c>
      <c r="C35" s="410">
        <f>IF(Calculo!C37="","",
Calculo!C37)</f>
        <v>0.3</v>
      </c>
      <c r="D35" s="404" t="str">
        <f>IF(Calculo!D37="","",
Calculo!D37)</f>
        <v/>
      </c>
      <c r="E35" s="404" t="str">
        <f>IF(Calculo!E37="","",
Calculo!E37)</f>
        <v/>
      </c>
      <c r="F35" s="404">
        <f>IF(Calculo!F37="","",
Calculo!F37)</f>
        <v>0.28867513459481298</v>
      </c>
      <c r="H35" s="421">
        <v>35</v>
      </c>
    </row>
    <row r="36" spans="1:8" ht="11.25" customHeight="1" x14ac:dyDescent="0.2">
      <c r="A36" s="440" t="str">
        <f>IF(Calculo!A38="","",
Calculo!A38)</f>
        <v>H altura desnivel losa (m)</v>
      </c>
      <c r="B36" s="445">
        <f>IF(Calculo!B38="","",
Calculo!B38)</f>
        <v>0.5</v>
      </c>
      <c r="C36" s="410">
        <f>IF(Calculo!C38="","",
Calculo!C38)</f>
        <v>0.7</v>
      </c>
      <c r="D36" s="404" t="str">
        <f>IF(Calculo!D38="","",
Calculo!D38)</f>
        <v/>
      </c>
      <c r="E36" s="404" t="str">
        <f>IF(Calculo!E38="","",
Calculo!E38)</f>
        <v/>
      </c>
      <c r="F36" s="411" t="str">
        <f>IF(Calculo!F38="","",
Calculo!F38)</f>
        <v/>
      </c>
      <c r="H36" s="421">
        <v>36</v>
      </c>
    </row>
    <row r="37" spans="1:8" ht="11.25" customHeight="1" x14ac:dyDescent="0.2">
      <c r="A37" s="440" t="str">
        <f>IF(Calculo!A39="","",
Calculo!A39)</f>
        <v>B Ancho inferior pedestal (m)</v>
      </c>
      <c r="B37" s="446">
        <f>IF(Calculo!B39="","",
Calculo!B39)</f>
        <v>1.9</v>
      </c>
      <c r="C37" s="410" t="str">
        <f>IF(Calculo!C39="","",
Calculo!C39)</f>
        <v/>
      </c>
      <c r="D37" s="404" t="str">
        <f>IF(Calculo!D39="","",
Calculo!D39)</f>
        <v/>
      </c>
      <c r="E37" s="404" t="str">
        <f>IF(Calculo!E39="","",
Calculo!E39)</f>
        <v/>
      </c>
      <c r="F37" s="408" t="str">
        <f>IF(Calculo!F39="","",
Calculo!F39)</f>
        <v/>
      </c>
      <c r="H37" s="421">
        <v>37</v>
      </c>
    </row>
    <row r="38" spans="1:8" ht="11.25" customHeight="1" x14ac:dyDescent="0.2">
      <c r="A38" s="440" t="str">
        <f>IF(Calculo!A40="","",
Calculo!A40)</f>
        <v>G altura uñeta (m)</v>
      </c>
      <c r="B38" s="447">
        <f>IF(Calculo!B40="","",
Calculo!B40)</f>
        <v>1.8000000000000003</v>
      </c>
      <c r="C38" s="410">
        <f>IF(Calculo!C40="","",
Calculo!C40)</f>
        <v>1.2000000000000002</v>
      </c>
      <c r="D38" s="404" t="str">
        <f>IF(Calculo!D40="","",
Calculo!D40)</f>
        <v/>
      </c>
      <c r="E38" s="404" t="str">
        <f>IF(Calculo!E40="","",
Calculo!E40)</f>
        <v/>
      </c>
      <c r="F38" s="404" t="str">
        <f>IF(Calculo!F40="","",
Calculo!F40)</f>
        <v/>
      </c>
      <c r="H38" s="421">
        <v>38</v>
      </c>
    </row>
    <row r="39" spans="1:8" ht="11.25" customHeight="1" x14ac:dyDescent="0.2">
      <c r="A39" s="440" t="str">
        <f>IF(Calculo!A41="","",
Calculo!A41)</f>
        <v>E1 Distancia pedestal perf de ref (m)</v>
      </c>
      <c r="B39" s="446">
        <f>IF(Calculo!B41="","",
Calculo!B41)</f>
        <v>0.1</v>
      </c>
      <c r="C39" s="410">
        <f>IF(Calculo!C41="","",
Calculo!C41)</f>
        <v>0.1</v>
      </c>
      <c r="D39" s="404" t="str">
        <f>IF(Calculo!D41="","",
Calculo!D41)</f>
        <v/>
      </c>
      <c r="E39" s="404" t="str">
        <f>IF(Calculo!E41="","",
Calculo!E41)</f>
        <v/>
      </c>
      <c r="F39" s="404" t="str">
        <f>IF(Calculo!F41="","",
Calculo!F41)</f>
        <v/>
      </c>
      <c r="H39" s="421">
        <v>39</v>
      </c>
    </row>
    <row r="40" spans="1:8" ht="11.25" customHeight="1" x14ac:dyDescent="0.2">
      <c r="A40" s="440" t="str">
        <f>IF(Calculo!A42="","",
Calculo!A42)</f>
        <v>E Altura sobresale  pedestal (m)</v>
      </c>
      <c r="B40" s="445">
        <f>IF(Calculo!B42="","",
Calculo!B42)</f>
        <v>1</v>
      </c>
      <c r="C40" s="410">
        <f>IF(Calculo!C42="","",
Calculo!C42)</f>
        <v>1</v>
      </c>
      <c r="D40" s="404" t="str">
        <f>IF(Calculo!D42="","",
Calculo!D42)</f>
        <v/>
      </c>
      <c r="E40" s="404" t="str">
        <f>IF(Calculo!E42="","",
Calculo!E42)</f>
        <v/>
      </c>
      <c r="F40" s="409"/>
      <c r="H40" s="421">
        <v>40</v>
      </c>
    </row>
    <row r="41" spans="1:8" ht="11.25" customHeight="1" x14ac:dyDescent="0.2">
      <c r="A41" s="440" t="str">
        <f>IF(Calculo!A43="","",
Calculo!A43)</f>
        <v>F Prof a cuña (m)</v>
      </c>
      <c r="B41" s="446">
        <f>IF(Calculo!B43="","",
Calculo!B43)</f>
        <v>0.29999999999999982</v>
      </c>
      <c r="C41" s="410">
        <f>IF(Calculo!C43="","",
Calculo!C43)</f>
        <v>0.30000000000000004</v>
      </c>
      <c r="D41" s="404" t="str">
        <f>IF(Calculo!D43="","",
Calculo!D43)</f>
        <v/>
      </c>
      <c r="E41" s="404" t="str">
        <f>IF(Calculo!E43="","",
Calculo!E43)</f>
        <v/>
      </c>
      <c r="F41" s="404" t="str">
        <f>IF(Calculo!F43="","",
Calculo!F43)</f>
        <v/>
      </c>
      <c r="H41" s="421">
        <v>41</v>
      </c>
    </row>
    <row r="42" spans="1:8" ht="11.25" customHeight="1" x14ac:dyDescent="0.2">
      <c r="A42" s="440" t="str">
        <f>IF(Calculo!A44="","",
Calculo!A44)</f>
        <v>G + H + I (m)</v>
      </c>
      <c r="B42" s="446">
        <f>IF(Calculo!B44="","",
Calculo!B44)</f>
        <v>2.7</v>
      </c>
      <c r="C42" s="410">
        <f>IF(Calculo!C44="","",
Calculo!C44)</f>
        <v>2.2000000000000002</v>
      </c>
      <c r="D42" s="404" t="str">
        <f>IF(Calculo!D44="","",
Calculo!D44)</f>
        <v/>
      </c>
      <c r="E42" s="404" t="str">
        <f>IF(Calculo!E44="","",
Calculo!E44)</f>
        <v/>
      </c>
      <c r="F42" s="404" t="str">
        <f>IF(Calculo!F44="","",
Calculo!F44)</f>
        <v/>
      </c>
      <c r="H42" s="421">
        <v>42</v>
      </c>
    </row>
    <row r="43" spans="1:8" ht="11.25" customHeight="1" x14ac:dyDescent="0.2">
      <c r="A43" s="440" t="str">
        <f>IF(Calculo!A45="","",
Calculo!A45)</f>
        <v>C ancho terraza (m)</v>
      </c>
      <c r="B43" s="446">
        <f>IF(Calculo!B45="","",
Calculo!B45)</f>
        <v>1.3499999999999999</v>
      </c>
      <c r="C43" s="410">
        <f>IF(Calculo!C45="","",
Calculo!C45)</f>
        <v>1.4</v>
      </c>
      <c r="D43" s="404" t="str">
        <f>IF(Calculo!D45="","",
Calculo!D45)</f>
        <v/>
      </c>
      <c r="E43" s="404" t="str">
        <f>IF(Calculo!E45="","",
Calculo!E45)</f>
        <v/>
      </c>
      <c r="F43" s="404" t="str">
        <f>IF(Calculo!F45="","",
Calculo!F45)</f>
        <v/>
      </c>
      <c r="H43" s="421">
        <v>43</v>
      </c>
    </row>
    <row r="44" spans="1:8" ht="11.25" customHeight="1" x14ac:dyDescent="0.2">
      <c r="A44" s="448" t="str">
        <f>IF(Calculo!A46="","",
Calculo!A46)</f>
        <v xml:space="preserve">a  </v>
      </c>
      <c r="B44" s="446">
        <f>IF(Calculo!B46="","",
Calculo!B46)</f>
        <v>60</v>
      </c>
      <c r="C44" s="410">
        <f>IF(Calculo!C46="","",
Calculo!C46)</f>
        <v>40</v>
      </c>
      <c r="D44" s="404" t="str">
        <f>IF(Calculo!D46="","",
Calculo!D46)</f>
        <v/>
      </c>
      <c r="E44" s="404" t="str">
        <f>IF(Calculo!E46="","",
Calculo!E46)</f>
        <v/>
      </c>
      <c r="F44" s="404" t="str">
        <f>IF(Calculo!F46="","",
Calculo!F46)</f>
        <v/>
      </c>
      <c r="H44" s="421">
        <v>44</v>
      </c>
    </row>
    <row r="45" spans="1:8" ht="13.5" customHeight="1" thickBot="1" x14ac:dyDescent="0.25">
      <c r="A45" s="412" t="str">
        <f>IF(Calculo!A47="","",
Calculo!A47)</f>
        <v/>
      </c>
      <c r="B45" s="413" t="str">
        <f>IF(Calculo!B47="","",
Calculo!B47)</f>
        <v/>
      </c>
      <c r="C45" s="413" t="str">
        <f>IF(Calculo!C47="","",
Calculo!C47)</f>
        <v/>
      </c>
      <c r="D45" s="413" t="str">
        <f>IF(Calculo!D47="","",
Calculo!D47)</f>
        <v/>
      </c>
      <c r="E45" s="413" t="str">
        <f>IF(Calculo!E47="","",
Calculo!E47)</f>
        <v/>
      </c>
      <c r="F45" s="413" t="str">
        <f>IF(Calculo!F47="","",
Calculo!F47)</f>
        <v/>
      </c>
      <c r="H45" s="421">
        <v>45</v>
      </c>
    </row>
    <row r="46" spans="1:8" ht="13.5" customHeight="1" thickBot="1" x14ac:dyDescent="0.25">
      <c r="A46" s="686" t="str">
        <f>IF(Calculo!A48="","",
Calculo!A48)</f>
        <v>VERIFICACIONES</v>
      </c>
      <c r="B46" s="686"/>
      <c r="C46" s="686"/>
      <c r="D46" s="686"/>
      <c r="E46" s="686"/>
      <c r="F46" s="686"/>
      <c r="H46" s="421">
        <v>46</v>
      </c>
    </row>
    <row r="47" spans="1:8" ht="13.5" customHeight="1" thickBot="1" x14ac:dyDescent="0.25">
      <c r="A47" s="414" t="str">
        <f>IF(Calculo!A49="","",
Calculo!A49)</f>
        <v>A)  Arrancamiento por el método del cono de arrancamiento</v>
      </c>
      <c r="B47" s="414"/>
      <c r="C47" s="414"/>
      <c r="D47" s="414"/>
      <c r="E47" s="414"/>
      <c r="F47" s="414"/>
      <c r="H47" s="421">
        <v>47</v>
      </c>
    </row>
    <row r="48" spans="1:8" ht="13.5" customHeight="1" x14ac:dyDescent="0.15">
      <c r="A48" s="5" t="s">
        <v>42</v>
      </c>
      <c r="B48" s="416">
        <f>IF(Calculo!B50="","",
Calculo!B50)</f>
        <v>12.314250000000001</v>
      </c>
      <c r="C48" s="403" t="str">
        <f>IF(Calculo!C50="","",
Calculo!C50)</f>
        <v>Peso hormigón zapata, Wf (kN)</v>
      </c>
      <c r="D48" s="416">
        <f>IF(Calculo!D50="","",
Calculo!D50)</f>
        <v>283.22775000000001</v>
      </c>
      <c r="E48" s="403" t="str">
        <f>IF(Calculo!E50="","",
Calculo!E50)</f>
        <v>Peso cono tierra, Ws (kN)</v>
      </c>
      <c r="F48" s="416">
        <f>IF(Calculo!F50="","",
Calculo!F50)</f>
        <v>682.02735419010196</v>
      </c>
      <c r="H48" s="421">
        <v>48</v>
      </c>
    </row>
    <row r="49" spans="1:8" ht="13.5" customHeight="1" x14ac:dyDescent="0.2">
      <c r="A49" s="403" t="str">
        <f>IF(Calculo!A51="","",
Calculo!A51)</f>
        <v>Factor seguridad arrancamiento FSc</v>
      </c>
      <c r="B49" s="416">
        <f>IF(Calculo!B51="","",
Calculo!B51)</f>
        <v>2.5016330288715873</v>
      </c>
      <c r="C49" s="403" t="str">
        <f>IF(Calculo!C51="","",
Calculo!C51)</f>
        <v>FS límite (1.1*FS may cargas)</v>
      </c>
      <c r="D49" s="416">
        <f>IF(Calculo!D51="","",
Calculo!D51)</f>
        <v>1.6500000000000001</v>
      </c>
      <c r="E49" s="415" t="str">
        <f>IF(Calculo!E51="","",
Calculo!E51)</f>
        <v/>
      </c>
      <c r="F49" s="408">
        <f>IF(Calculo!F51="","",
Calculo!F51)</f>
        <v>42.626709636881372</v>
      </c>
      <c r="H49" s="421">
        <v>49</v>
      </c>
    </row>
    <row r="50" spans="1:8" ht="13.5" customHeight="1" x14ac:dyDescent="0.2">
      <c r="A50" s="403" t="str">
        <f>IF(Calculo!A52="","",
Calculo!A52)</f>
        <v>Factor seguridad arrancamiento FSc</v>
      </c>
      <c r="B50" s="416" t="str">
        <f>IF(Calculo!B52="","",
Calculo!B52)</f>
        <v>&gt;</v>
      </c>
      <c r="C50" s="403" t="str">
        <f>IF(Calculo!C52="","",
Calculo!C52)</f>
        <v>FS límite (1.1*FS may cargas)</v>
      </c>
      <c r="D50" s="451" t="str">
        <f>IF(Calculo!D52="","",
Calculo!D52)</f>
        <v>Cumple</v>
      </c>
      <c r="E50" s="415" t="str">
        <f>IF(Calculo!E52="","",
Calculo!E52)</f>
        <v/>
      </c>
      <c r="F50" s="408" t="str">
        <f>IF(Calculo!F52="","",
Calculo!F52)</f>
        <v/>
      </c>
      <c r="H50" s="421">
        <v>50</v>
      </c>
    </row>
    <row r="51" spans="1:8" ht="13.5" customHeight="1" thickBot="1" x14ac:dyDescent="0.25">
      <c r="A51" s="414" t="str">
        <f>IF(Calculo!A53="","",
Calculo!A53)</f>
        <v>B) Arrancamiento  por el método de Meyerhof y Adams</v>
      </c>
      <c r="B51" s="414"/>
      <c r="C51" s="414"/>
      <c r="D51" s="414"/>
      <c r="E51" s="414"/>
      <c r="F51" s="414"/>
      <c r="H51" s="421">
        <v>51</v>
      </c>
    </row>
    <row r="52" spans="1:8" ht="13.5" customHeight="1" x14ac:dyDescent="0.15">
      <c r="A52" s="403" t="str">
        <f>IF(Calculo!A54="","",
Calculo!A54)</f>
        <v>Fuerza normal (kN)</v>
      </c>
      <c r="B52" s="416">
        <f>IF(Calculo!B54="","",
Calculo!B54)</f>
        <v>824.88059812623283</v>
      </c>
      <c r="C52" s="403" t="str">
        <f>IF(Calculo!C54="","",
Calculo!C54)</f>
        <v>Presión perimetro corte s pc (kN/m2)</v>
      </c>
      <c r="D52" s="416">
        <f>IF(Calculo!D54="","",
Calculo!D54)</f>
        <v>0.46712347250670189</v>
      </c>
      <c r="E52" s="5" t="s">
        <v>49</v>
      </c>
      <c r="F52" s="416">
        <f>IF(Calculo!F54="","",
Calculo!F54)</f>
        <v>47.731279069767446</v>
      </c>
      <c r="H52" s="421">
        <v>52</v>
      </c>
    </row>
    <row r="53" spans="1:8" ht="13.5" customHeight="1" x14ac:dyDescent="0.2">
      <c r="A53" s="403" t="str">
        <f>IF(Calculo!A55="","",
Calculo!A55)</f>
        <v>m (tabla 1)</v>
      </c>
      <c r="B53" s="416">
        <f>IF(Calculo!B55="","",
Calculo!B55)</f>
        <v>0</v>
      </c>
      <c r="C53" s="403" t="str">
        <f>IF(Calculo!C55="","",
Calculo!C55)</f>
        <v>Ku (sacado figura 1)</v>
      </c>
      <c r="D53" s="416">
        <f>IF(Calculo!D55="","",
Calculo!D55)</f>
        <v>0</v>
      </c>
      <c r="E53" s="403" t="str">
        <f>IF(Calculo!E55="","",
Calculo!E55)</f>
        <v>Qu (kN)</v>
      </c>
      <c r="F53" s="416">
        <f>IF(Calculo!F55="","",
Calculo!F55)</f>
        <v>1957.5532955354881</v>
      </c>
      <c r="H53" s="421">
        <v>53</v>
      </c>
    </row>
    <row r="54" spans="1:8" ht="13.5" customHeight="1" x14ac:dyDescent="0.2">
      <c r="A54" s="403" t="str">
        <f>IF(Calculo!A56="","",
Calculo!A56)</f>
        <v>Factor seguridad arrancamiento FS</v>
      </c>
      <c r="B54" s="416">
        <f>IF(Calculo!B56="","",
Calculo!B56)</f>
        <v>5.0733531049254585</v>
      </c>
      <c r="C54" s="403" t="str">
        <f>IF(Calculo!C56="","",
Calculo!C56)</f>
        <v>FS límite (1.1*FS may cargas)</v>
      </c>
      <c r="D54" s="416">
        <f>IF(Calculo!D56="","",
Calculo!D56)</f>
        <v>1.6500000000000001</v>
      </c>
      <c r="E54" s="403" t="str">
        <f>IF(Calculo!E56="","",
Calculo!E56)</f>
        <v>W c1 (kN)</v>
      </c>
      <c r="F54" s="416">
        <f>IF(Calculo!F56="","",
Calculo!F56)</f>
        <v>90.962848126232728</v>
      </c>
      <c r="H54" s="421">
        <v>54</v>
      </c>
    </row>
    <row r="55" spans="1:8" ht="13.5" customHeight="1" x14ac:dyDescent="0.2">
      <c r="A55" s="403" t="str">
        <f>IF(Calculo!A57="","",
Calculo!A57)</f>
        <v>Factor seguridad arrancamiento FS</v>
      </c>
      <c r="B55" s="416" t="str">
        <f>IF(Calculo!B57="","",
Calculo!B57)</f>
        <v>&gt;</v>
      </c>
      <c r="C55" s="403" t="str">
        <f>IF(Calculo!C57="","",
Calculo!C57)</f>
        <v>FS límite (1.1*FS may cargas)</v>
      </c>
      <c r="D55" s="451" t="str">
        <f>IF(Calculo!D57="","",
Calculo!D57)</f>
        <v>Cumple</v>
      </c>
      <c r="E55" s="404" t="str">
        <f>IF(Calculo!E57="","",
Calculo!E57)</f>
        <v/>
      </c>
      <c r="F55" s="404" t="str">
        <f>IF(Calculo!F57="","",
Calculo!F57)</f>
        <v/>
      </c>
      <c r="H55" s="421">
        <v>55</v>
      </c>
    </row>
    <row r="56" spans="1:8" ht="13.5" customHeight="1" thickBot="1" x14ac:dyDescent="0.25">
      <c r="A56" s="536" t="str">
        <f>IF(Calculo!A61="","",Calculo!A61)</f>
        <v>C) Verificación al volcamiento por compresión</v>
      </c>
      <c r="B56" s="536"/>
      <c r="C56" s="536" t="str">
        <f>IF(Calculo!C61="","",Calculo!C61)</f>
        <v/>
      </c>
      <c r="D56" s="536" t="str">
        <f>IF(Calculo!D61="","",Calculo!D61)</f>
        <v/>
      </c>
      <c r="E56" s="536" t="str">
        <f>IF(Calculo!E61="","",Calculo!E61)</f>
        <v/>
      </c>
      <c r="F56" s="536" t="str">
        <f>IF(Calculo!F61="","",Calculo!F61)</f>
        <v/>
      </c>
      <c r="H56" s="547"/>
    </row>
    <row r="57" spans="1:8" ht="13.5" customHeight="1" x14ac:dyDescent="0.2">
      <c r="A57" s="5" t="str">
        <f>IF(Calculo!A62="","",Calculo!A62)</f>
        <v>s max (kN/m2) (4)</v>
      </c>
      <c r="B57" s="9">
        <f>IF(Calculo!B62="","",Calculo!B62)</f>
        <v>628.49626912461645</v>
      </c>
      <c r="C57" s="5" t="str">
        <f>IF(Calculo!C62="","",Calculo!C62)</f>
        <v>s 2 (kN/m2) (2)</v>
      </c>
      <c r="D57" s="9">
        <f>IF(Calculo!D62="","",Calculo!D62)</f>
        <v>169.22492363850532</v>
      </c>
      <c r="E57" s="5" t="str">
        <f>IF(Calculo!E62="","",Calculo!E62)</f>
        <v>Peso hormigón zapata, Wf (kN)</v>
      </c>
      <c r="F57" s="9">
        <f>IF(Calculo!F62="","",Calculo!F62)</f>
        <v>295.54200000000003</v>
      </c>
      <c r="H57" s="547"/>
    </row>
    <row r="58" spans="1:8" ht="13.5" customHeight="1" x14ac:dyDescent="0.2">
      <c r="A58" s="5" t="str">
        <f>IF(Calculo!A63="","",Calculo!A63)</f>
        <v>s min (kN/m2) (1)</v>
      </c>
      <c r="B58" s="9">
        <f>IF(Calculo!B63="","",Calculo!B63)</f>
        <v>-329.90753295871684</v>
      </c>
      <c r="C58" s="5" t="str">
        <f>IF(Calculo!C63="","",Calculo!C63)</f>
        <v>s 3 (kN/m2) (3)</v>
      </c>
      <c r="D58" s="9">
        <f>IF(Calculo!D63="","",Calculo!D63)</f>
        <v>132.34992363850535</v>
      </c>
      <c r="E58" s="5" t="str">
        <f>IF(Calculo!E63="","",Calculo!E63)</f>
        <v>Peso suelo, Ws (kN)</v>
      </c>
      <c r="F58" s="9">
        <f>IF(Calculo!F63="","",Calculo!F63)</f>
        <v>113.70356015779092</v>
      </c>
      <c r="H58" s="547"/>
    </row>
    <row r="59" spans="1:8" ht="13.5" customHeight="1" x14ac:dyDescent="0.2">
      <c r="A59" s="5" t="str">
        <f>IF(Calculo!A64="","",Calculo!A64)</f>
        <v>Lado 1 del triángulo (m)</v>
      </c>
      <c r="B59" s="9">
        <f>IF(Calculo!B64="","",Calculo!B64)</f>
        <v>1.5863085412212539</v>
      </c>
      <c r="C59" s="5" t="str">
        <f>IF(Calculo!C64="","",Calculo!C64)</f>
        <v>Lado 2 del triángulo (m)</v>
      </c>
      <c r="D59" s="9">
        <f>IF(Calculo!D64="","",Calculo!D64)</f>
        <v>0.68714914643157665</v>
      </c>
      <c r="E59" s="5" t="str">
        <f>IF(Calculo!E64="","",Calculo!E64)</f>
        <v>Fuerza normal (kN)</v>
      </c>
      <c r="F59" s="9">
        <f>IF(Calculo!F64="","",Calculo!F64)</f>
        <v>859.93556015779086</v>
      </c>
      <c r="H59" s="547"/>
    </row>
    <row r="60" spans="1:8" ht="13.5" customHeight="1" x14ac:dyDescent="0.2">
      <c r="A60" s="5" t="str">
        <f>IF(Calculo!A65="","",Calculo!A65)</f>
        <v>Área no apoyada (m2)</v>
      </c>
      <c r="B60" s="9">
        <f>IF(Calculo!B65="","",Calculo!B65)</f>
        <v>0.54501528003865207</v>
      </c>
      <c r="C60" s="5" t="str">
        <f>IF(Calculo!C65="","",Calculo!C65)</f>
        <v>Area zapata (m2)</v>
      </c>
      <c r="D60" s="9">
        <f>IF(Calculo!D65="","",Calculo!D65)</f>
        <v>5.76</v>
      </c>
      <c r="E60" s="7" t="str">
        <f>IF(Calculo!E65="","",Calculo!E65)</f>
        <v>Bien, el área apoyada es 90.53%</v>
      </c>
      <c r="F60" s="7" t="str">
        <f>IF(Calculo!F65="","",Calculo!F65)</f>
        <v/>
      </c>
      <c r="H60" s="547"/>
    </row>
    <row r="61" spans="1:8" ht="19.5" customHeight="1" x14ac:dyDescent="0.2">
      <c r="A61" s="663" t="str">
        <f>IF(Calculo!A66="","",Calculo!A66)</f>
        <v>CASO 1</v>
      </c>
      <c r="B61" s="663" t="str">
        <f>IF(Calculo!B66="","",Calculo!B66)</f>
        <v/>
      </c>
      <c r="C61" s="663" t="str">
        <f>IF(Calculo!C66="","",Calculo!C66)</f>
        <v/>
      </c>
      <c r="D61" s="663" t="str">
        <f>IF(Calculo!D66="","",Calculo!D66)</f>
        <v/>
      </c>
      <c r="E61" s="663" t="str">
        <f>IF(Calculo!E66="","",Calculo!E66)</f>
        <v/>
      </c>
      <c r="F61" s="663" t="str">
        <f>IF(Calculo!F66="","",Calculo!F66)</f>
        <v/>
      </c>
      <c r="H61" s="547"/>
    </row>
    <row r="62" spans="1:8" ht="13.5" customHeight="1" x14ac:dyDescent="0.2">
      <c r="A62" s="616" t="str">
        <f>IF(Calculo!A67="","",Calculo!A67)</f>
        <v>Cargas permanentes</v>
      </c>
      <c r="B62" s="7" t="str">
        <f>IF(Calculo!B67="","",Calculo!B67)</f>
        <v/>
      </c>
      <c r="C62" s="7" t="str">
        <f>IF(Calculo!C67="","",Calculo!C67)</f>
        <v/>
      </c>
      <c r="D62" s="7" t="str">
        <f>IF(Calculo!D67="","",Calculo!D67)</f>
        <v/>
      </c>
      <c r="E62" s="7" t="str">
        <f>IF(Calculo!E67="","",Calculo!E67)</f>
        <v/>
      </c>
      <c r="F62" s="7" t="str">
        <f>IF(Calculo!F67="","",Calculo!F67)</f>
        <v/>
      </c>
      <c r="H62" s="547"/>
    </row>
    <row r="63" spans="1:8" ht="13.5" customHeight="1" x14ac:dyDescent="0.2">
      <c r="A63" s="5" t="str">
        <f>IF(Calculo!A68="","",Calculo!A68)</f>
        <v>W c1 (kN)</v>
      </c>
      <c r="B63" s="617">
        <f>IF(Calculo!B68="","",Calculo!B68)</f>
        <v>113.70356015779092</v>
      </c>
      <c r="C63" s="5" t="str">
        <f>IF(Calculo!C68="","",Calculo!C68)</f>
        <v>Momento longitudinal basal, mL (kNm)</v>
      </c>
      <c r="D63" s="9">
        <f>IF(Calculo!D68="","",Calculo!D68)</f>
        <v>575.00058999999999</v>
      </c>
      <c r="E63" s="5" t="str">
        <f>IF(Calculo!E68="","",Calculo!E68)</f>
        <v>Momento transversal basal, mT (kNm)</v>
      </c>
      <c r="F63" s="9">
        <f>IF(Calculo!F68="","",Calculo!F68)</f>
        <v>529.08059000000003</v>
      </c>
      <c r="H63" s="547"/>
    </row>
    <row r="64" spans="1:8" ht="13.5" customHeight="1" x14ac:dyDescent="0.2">
      <c r="A64" s="5" t="str">
        <f>IF(Calculo!A69="","",Calculo!A69)</f>
        <v>Ml-0,125*A*Wc1</v>
      </c>
      <c r="B64" s="9">
        <f>IF(Calculo!B69="","",Calculo!B69)</f>
        <v>540.88952195266268</v>
      </c>
      <c r="C64" s="5" t="str">
        <f>IF(Calculo!C69="","",Calculo!C69)</f>
        <v>Mt-0,125*A*Wc1</v>
      </c>
      <c r="D64" s="9">
        <f>IF(Calculo!D69="","",Calculo!D69)</f>
        <v>494.96952195266277</v>
      </c>
      <c r="E64" s="5" t="str">
        <f>IF(Calculo!E69="","",Calculo!E69)</f>
        <v>P=0,75*Wc1+Wf+C</v>
      </c>
      <c r="F64" s="9">
        <f>IF(Calculo!F69="","",Calculo!F69)</f>
        <v>831.50967011834325</v>
      </c>
      <c r="H64" s="547"/>
    </row>
    <row r="65" spans="1:8" ht="13.5" customHeight="1" x14ac:dyDescent="0.2">
      <c r="A65" s="5" t="str">
        <f>IF(Calculo!A70="","",Calculo!A70)</f>
        <v>eL (m)</v>
      </c>
      <c r="B65" s="15">
        <f>IF(Calculo!B70="","",Calculo!B70)</f>
        <v>0.5952661042200712</v>
      </c>
      <c r="C65" s="5" t="str">
        <f>IF(Calculo!C70="","",Calculo!C70)</f>
        <v>eT (m)</v>
      </c>
      <c r="D65" s="15">
        <f>IF(Calculo!D70="","",Calculo!D70)</f>
        <v>0.65049095806147561</v>
      </c>
      <c r="E65" s="7" t="str">
        <f>IF(Calculo!E70="","",Calculo!E70)</f>
        <v/>
      </c>
      <c r="F65" s="7" t="str">
        <f>IF(Calculo!F70="","",Calculo!F70)</f>
        <v/>
      </c>
      <c r="H65" s="547"/>
    </row>
    <row r="66" spans="1:8" ht="13.5" customHeight="1" x14ac:dyDescent="0.2">
      <c r="A66" s="5" t="str">
        <f>IF(Calculo!A71="","",Calculo!A71)</f>
        <v>A/6 (m)</v>
      </c>
      <c r="B66" s="15">
        <f>IF(Calculo!B71="","",Calculo!B71)</f>
        <v>0.39999999999999997</v>
      </c>
      <c r="C66" s="5" t="str">
        <f>IF(Calculo!C71="","",Calculo!C71)</f>
        <v>eL+eT (m)</v>
      </c>
      <c r="D66" s="15">
        <f>IF(Calculo!D71="","",Calculo!D71)</f>
        <v>1.2457570622815468</v>
      </c>
      <c r="E66" s="7" t="str">
        <f>IF(Calculo!E71="","",Calculo!E71)</f>
        <v/>
      </c>
      <c r="F66" s="7"/>
      <c r="H66" s="547"/>
    </row>
    <row r="67" spans="1:8" ht="13.5" customHeight="1" x14ac:dyDescent="0.2">
      <c r="A67" s="5" t="str">
        <f>IF(Calculo!A72="","",Calculo!A72)</f>
        <v>A/6 (m)</v>
      </c>
      <c r="B67" s="21" t="str">
        <f>IF(Calculo!B72="","",Calculo!B72)</f>
        <v>&lt;</v>
      </c>
      <c r="C67" s="5" t="str">
        <f>IF(Calculo!C72="","",Calculo!C72)</f>
        <v>eL+eT (m)</v>
      </c>
      <c r="D67" s="8" t="str">
        <f>IF(Calculo!D72="","",Calculo!D72)</f>
        <v>Ver caso 2</v>
      </c>
      <c r="E67" s="7" t="str">
        <f>IF(Calculo!E72="","",Calculo!E72)</f>
        <v/>
      </c>
      <c r="F67" s="7" t="str">
        <f>IF(Calculo!F72="","",Calculo!F72)</f>
        <v/>
      </c>
      <c r="H67" s="547"/>
    </row>
    <row r="68" spans="1:8" ht="13.5" customHeight="1" x14ac:dyDescent="0.2">
      <c r="A68" s="616" t="str">
        <f>IF(Calculo!A73="","",Calculo!A73)</f>
        <v>Cargas temporales</v>
      </c>
      <c r="B68" s="618" t="str">
        <f>IF(Calculo!B73="","",Calculo!B73)</f>
        <v/>
      </c>
      <c r="C68" s="7" t="str">
        <f>IF(Calculo!C73="","",Calculo!C73)</f>
        <v/>
      </c>
      <c r="D68" s="7" t="str">
        <f>IF(Calculo!D73="","",Calculo!D73)</f>
        <v/>
      </c>
      <c r="E68" s="7" t="str">
        <f>IF(Calculo!E73="","",Calculo!E73)</f>
        <v/>
      </c>
      <c r="F68" s="7" t="str">
        <f>IF(Calculo!F73="","",Calculo!F73)</f>
        <v/>
      </c>
      <c r="H68" s="547"/>
    </row>
    <row r="69" spans="1:8" ht="13.5" customHeight="1" x14ac:dyDescent="0.2">
      <c r="A69" s="5" t="str">
        <f>IF(Calculo!A74="","",Calculo!A74)</f>
        <v>W c1 (kN)</v>
      </c>
      <c r="B69" s="9">
        <f>IF(Calculo!B74="","",Calculo!B74)</f>
        <v>117.63166666666665</v>
      </c>
      <c r="C69" s="5" t="str">
        <f>IF(Calculo!C74="","",Calculo!C74)</f>
        <v>Momento longitudinal basal, mL (kNm)</v>
      </c>
      <c r="D69" s="9">
        <f>IF(Calculo!D74="","",Calculo!D74)</f>
        <v>472.80862000000002</v>
      </c>
      <c r="E69" s="5" t="str">
        <f>IF(Calculo!E74="","",Calculo!E74)</f>
        <v>Momento transversal basal, mT (kNm)</v>
      </c>
      <c r="F69" s="9">
        <f>IF(Calculo!F74="","",Calculo!F74)</f>
        <v>433.76862000000006</v>
      </c>
      <c r="H69" s="547"/>
    </row>
    <row r="70" spans="1:8" ht="13.5" customHeight="1" x14ac:dyDescent="0.2">
      <c r="A70" s="5" t="str">
        <f>IF(Calculo!A75="","",Calculo!A75)</f>
        <v>Ml-0,125*A*Wc1</v>
      </c>
      <c r="B70" s="9">
        <f>IF(Calculo!B75="","",Calculo!B75)</f>
        <v>437.51912000000004</v>
      </c>
      <c r="C70" s="5" t="str">
        <f>IF(Calculo!C75="","",Calculo!C75)</f>
        <v>Mt-0,125*A*Wc1</v>
      </c>
      <c r="D70" s="9">
        <f>IF(Calculo!D75="","",Calculo!D75)</f>
        <v>398.47912000000008</v>
      </c>
      <c r="E70" s="5" t="str">
        <f>IF(Calculo!E75="","",Calculo!E75)</f>
        <v>P=0,75*Wc1+Wf+C</v>
      </c>
      <c r="F70" s="9">
        <f>IF(Calculo!F75="","",Calculo!F75)</f>
        <v>754.1857500000001</v>
      </c>
      <c r="H70" s="547"/>
    </row>
    <row r="71" spans="1:8" ht="13.5" customHeight="1" x14ac:dyDescent="0.2">
      <c r="A71" s="5" t="str">
        <f>IF(Calculo!A76="","",Calculo!A76)</f>
        <v>A/6 (m)</v>
      </c>
      <c r="B71" s="15">
        <f>IF(Calculo!B76="","",Calculo!B76)</f>
        <v>0.39999999999999997</v>
      </c>
      <c r="C71" s="5" t="str">
        <f>IF(Calculo!C76="","",Calculo!C76)</f>
        <v>eL (m)</v>
      </c>
      <c r="D71" s="15">
        <f>IF(Calculo!D76="","",Calculo!D76)</f>
        <v>0.52835673439865449</v>
      </c>
      <c r="E71" s="5" t="str">
        <f>IF(Calculo!E76="","",Calculo!E76)</f>
        <v>eT (m)</v>
      </c>
      <c r="F71" s="15">
        <f>IF(Calculo!F76="","",Calculo!F76)</f>
        <v>0.58012117041458289</v>
      </c>
      <c r="H71" s="547"/>
    </row>
    <row r="72" spans="1:8" ht="13.5" customHeight="1" x14ac:dyDescent="0.2">
      <c r="A72" s="5" t="str">
        <f>IF(Calculo!A77="","",Calculo!A77)</f>
        <v>A/6 (m)</v>
      </c>
      <c r="B72" s="21" t="str">
        <f>IF(Calculo!B77="","",Calculo!B77)</f>
        <v>&lt;</v>
      </c>
      <c r="C72" s="5" t="str">
        <f>IF(Calculo!C77="","",Calculo!C77)</f>
        <v>eL (m)</v>
      </c>
      <c r="D72" s="8" t="str">
        <f>IF(Calculo!D77="","",Calculo!D77)</f>
        <v>Ver caso 2</v>
      </c>
      <c r="E72" s="7" t="str">
        <f>IF(Calculo!E77="","",Calculo!E77)</f>
        <v/>
      </c>
      <c r="F72" s="7" t="str">
        <f>IF(Calculo!F77="","",Calculo!F77)</f>
        <v/>
      </c>
      <c r="H72" s="547"/>
    </row>
    <row r="73" spans="1:8" ht="13.5" customHeight="1" x14ac:dyDescent="0.2">
      <c r="A73" s="5" t="str">
        <f>IF(Calculo!A78="","",Calculo!A78)</f>
        <v>A/6 (m)</v>
      </c>
      <c r="B73" s="21" t="str">
        <f>IF(Calculo!B78="","",Calculo!B78)</f>
        <v>&lt;</v>
      </c>
      <c r="C73" s="5" t="str">
        <f>IF(Calculo!C78="","",Calculo!C78)</f>
        <v>eT (m)</v>
      </c>
      <c r="D73" s="8" t="str">
        <f>IF(Calculo!D78="","",Calculo!D78)</f>
        <v>Ver caso 2</v>
      </c>
      <c r="E73" s="7" t="str">
        <f>IF(Calculo!E78="","",Calculo!E78)</f>
        <v/>
      </c>
      <c r="F73" s="7" t="str">
        <f>IF(Calculo!F78="","",Calculo!F78)</f>
        <v/>
      </c>
      <c r="H73" s="547"/>
    </row>
    <row r="74" spans="1:8" ht="13.5" customHeight="1" x14ac:dyDescent="0.2">
      <c r="A74" s="663" t="str">
        <f>IF(Calculo!A79="","",Calculo!A79)</f>
        <v>CASO 2</v>
      </c>
      <c r="B74" s="663" t="str">
        <f>IF(Calculo!B79="","",Calculo!B79)</f>
        <v/>
      </c>
      <c r="C74" s="663" t="str">
        <f>IF(Calculo!C79="","",Calculo!C79)</f>
        <v/>
      </c>
      <c r="D74" s="663" t="str">
        <f>IF(Calculo!D79="","",Calculo!D79)</f>
        <v/>
      </c>
      <c r="E74" s="663" t="str">
        <f>IF(Calculo!E79="","",Calculo!E79)</f>
        <v/>
      </c>
      <c r="F74" s="663" t="str">
        <f>IF(Calculo!F79="","",Calculo!F79)</f>
        <v/>
      </c>
      <c r="H74" s="547"/>
    </row>
    <row r="75" spans="1:8" ht="13.5" customHeight="1" x14ac:dyDescent="0.2">
      <c r="A75" s="616" t="str">
        <f>IF(Calculo!A80="","",Calculo!A80)</f>
        <v>Cargas permanentes</v>
      </c>
      <c r="B75" s="7" t="str">
        <f>IF(Calculo!B80="","",Calculo!B80)</f>
        <v/>
      </c>
      <c r="C75" s="7" t="str">
        <f>IF(Calculo!C80="","",Calculo!C80)</f>
        <v/>
      </c>
      <c r="D75" s="7" t="str">
        <f>IF(Calculo!D80="","",Calculo!D80)</f>
        <v/>
      </c>
      <c r="E75" s="7" t="str">
        <f>IF(Calculo!E80="","",Calculo!E80)</f>
        <v/>
      </c>
      <c r="F75" s="7" t="str">
        <f>IF(Calculo!F80="","",Calculo!F80)</f>
        <v/>
      </c>
      <c r="H75" s="547"/>
    </row>
    <row r="76" spans="1:8" ht="13.5" customHeight="1" x14ac:dyDescent="0.2">
      <c r="A76" s="5" t="str">
        <f>IF(Calculo!A81="","",Calculo!A81)</f>
        <v>W c2 (kN)</v>
      </c>
      <c r="B76" s="9">
        <f>IF(Calculo!B81="","",Calculo!B81)</f>
        <v>852.53419273762745</v>
      </c>
      <c r="C76" s="5" t="str">
        <f>IF(Calculo!C81="","",Calculo!C81)</f>
        <v>Momento longitudinal basal, mL (kNm)</v>
      </c>
      <c r="D76" s="9">
        <f>IF(Calculo!D81="","",Calculo!D81)</f>
        <v>529.08059000000003</v>
      </c>
      <c r="E76" s="5" t="str">
        <f>IF(Calculo!E81="","",Calculo!E81)</f>
        <v>Momento transversal basal, mT (kNm)</v>
      </c>
      <c r="F76" s="9">
        <f>IF(Calculo!F81="","",Calculo!F81)</f>
        <v>575.00058999999999</v>
      </c>
      <c r="H76" s="547"/>
    </row>
    <row r="77" spans="1:8" ht="13.5" customHeight="1" x14ac:dyDescent="0.2">
      <c r="A77" s="5" t="str">
        <f>IF(Calculo!A82="","",Calculo!A82)</f>
        <v>Ml-0,167*A*Wc1</v>
      </c>
      <c r="B77" s="9">
        <f>IF(Calculo!B82="","",Calculo!B82)</f>
        <v>187.38488555075895</v>
      </c>
      <c r="C77" s="5" t="str">
        <f>IF(Calculo!C82="","",Calculo!C82)</f>
        <v>Mt-0,167*A*Wc1</v>
      </c>
      <c r="D77" s="9">
        <f>IF(Calculo!D82="","",Calculo!D82)</f>
        <v>233.30488555075891</v>
      </c>
      <c r="E77" s="5" t="str">
        <f>IF(Calculo!E82="","",Calculo!E82)</f>
        <v>P=0,50*Wc2+Wf+C</v>
      </c>
      <c r="F77" s="9">
        <f>IF(Calculo!F82="","",Calculo!F82)</f>
        <v>1172.4990963688138</v>
      </c>
      <c r="H77" s="547"/>
    </row>
    <row r="78" spans="1:8" ht="13.5" customHeight="1" x14ac:dyDescent="0.2">
      <c r="A78" s="5" t="str">
        <f>IF(Calculo!A83="","",Calculo!A83)</f>
        <v>eL (m)</v>
      </c>
      <c r="B78" s="15">
        <f>IF(Calculo!B83="","",Calculo!B83)</f>
        <v>0.19898086597533038</v>
      </c>
      <c r="C78" s="5" t="str">
        <f>IF(Calculo!C83="","",Calculo!C83)</f>
        <v>eT (m)</v>
      </c>
      <c r="D78" s="15">
        <f>IF(Calculo!D83="","",Calculo!D83)</f>
        <v>0.15981665668748318</v>
      </c>
      <c r="E78" s="7" t="str">
        <f>IF(Calculo!E83="","",Calculo!E83)</f>
        <v/>
      </c>
      <c r="F78" s="7" t="str">
        <f>IF(Calculo!F83="","",Calculo!F83)</f>
        <v/>
      </c>
      <c r="H78" s="547"/>
    </row>
    <row r="79" spans="1:8" ht="13.5" customHeight="1" x14ac:dyDescent="0.2">
      <c r="A79" s="5" t="str">
        <f>IF(Calculo!A84="","",Calculo!A84)</f>
        <v>A/6 (m)</v>
      </c>
      <c r="B79" s="15">
        <f>IF(Calculo!B84="","",Calculo!B84)</f>
        <v>0.39999999999999997</v>
      </c>
      <c r="C79" s="5" t="str">
        <f>IF(Calculo!C84="","",Calculo!C84)</f>
        <v>eL+eT (m)</v>
      </c>
      <c r="D79" s="15">
        <f>IF(Calculo!D84="","",Calculo!D84)</f>
        <v>0.35879752266281356</v>
      </c>
      <c r="E79" s="7" t="str">
        <f>IF(Calculo!E84="","",Calculo!E84)</f>
        <v/>
      </c>
      <c r="F79" s="7" t="str">
        <f>IF(Calculo!F84="","",Calculo!F84)</f>
        <v/>
      </c>
      <c r="H79" s="547"/>
    </row>
    <row r="80" spans="1:8" ht="13.5" customHeight="1" x14ac:dyDescent="0.2">
      <c r="A80" s="5" t="str">
        <f>IF(Calculo!A85="","",Calculo!A85)</f>
        <v>A/6 (m)</v>
      </c>
      <c r="B80" s="21" t="str">
        <f>IF(Calculo!B85="","",Calculo!B85)</f>
        <v>&gt;</v>
      </c>
      <c r="C80" s="5" t="str">
        <f>IF(Calculo!C85="","",Calculo!C85)</f>
        <v>eL+eT (m)</v>
      </c>
      <c r="D80" s="8" t="str">
        <f>IF(Calculo!D85="","",Calculo!D85)</f>
        <v>100% del área bajo zapata a compresión</v>
      </c>
      <c r="E80" s="7" t="str">
        <f>IF(Calculo!E85="","",Calculo!E85)</f>
        <v/>
      </c>
      <c r="F80" s="7" t="str">
        <f>IF(Calculo!F85="","",Calculo!F85)</f>
        <v/>
      </c>
      <c r="H80" s="547"/>
    </row>
    <row r="81" spans="1:8" ht="13.5" customHeight="1" x14ac:dyDescent="0.2">
      <c r="A81" s="616" t="str">
        <f>IF(Calculo!A86="","",Calculo!A86)</f>
        <v>Cargas eventuales</v>
      </c>
      <c r="B81" s="7" t="str">
        <f>IF(Calculo!B86="","",Calculo!B86)</f>
        <v/>
      </c>
      <c r="C81" s="7" t="str">
        <f>IF(Calculo!C86="","",Calculo!C86)</f>
        <v/>
      </c>
      <c r="D81" s="7" t="str">
        <f>IF(Calculo!D86="","",Calculo!D86)</f>
        <v/>
      </c>
      <c r="E81" s="7" t="str">
        <f>IF(Calculo!E86="","",Calculo!E86)</f>
        <v/>
      </c>
      <c r="F81" s="7" t="str">
        <f>IF(Calculo!F86="","",Calculo!F86)</f>
        <v/>
      </c>
      <c r="H81" s="547"/>
    </row>
    <row r="82" spans="1:8" ht="13.5" customHeight="1" x14ac:dyDescent="0.2">
      <c r="A82" s="5" t="str">
        <f>IF(Calculo!A87="","",Calculo!A87)</f>
        <v>W c2 (kN)</v>
      </c>
      <c r="B82" s="9">
        <f>IF(Calculo!B87="","",Calculo!B87)</f>
        <v>852.53419273762745</v>
      </c>
      <c r="C82" s="5" t="str">
        <f>IF(Calculo!C87="","",Calculo!C87)</f>
        <v>Momento longitudinal basal, mL (kNm)</v>
      </c>
      <c r="D82" s="9">
        <f>IF(Calculo!D87="","",Calculo!D87)</f>
        <v>433.76862000000006</v>
      </c>
      <c r="E82" s="5" t="str">
        <f>IF(Calculo!E87="","",Calculo!E87)</f>
        <v>Momento transversal basal, mT (kNm)</v>
      </c>
      <c r="F82" s="9">
        <f>IF(Calculo!F87="","",Calculo!F87)</f>
        <v>472.80862000000002</v>
      </c>
      <c r="H82" s="547"/>
    </row>
    <row r="83" spans="1:8" ht="13.5" customHeight="1" x14ac:dyDescent="0.2">
      <c r="A83" s="5" t="str">
        <f>IF(Calculo!A88="","",Calculo!A88)</f>
        <v>Ml-0,167*A*Wc1</v>
      </c>
      <c r="B83" s="9">
        <f>IF(Calculo!B88="","",Calculo!B88)</f>
        <v>92.072915550758978</v>
      </c>
      <c r="C83" s="5" t="str">
        <f>IF(Calculo!C88="","",Calculo!C88)</f>
        <v>Mt-0,167*A*Wc1</v>
      </c>
      <c r="D83" s="9">
        <f>IF(Calculo!D88="","",Calculo!D88)</f>
        <v>131.11291555075894</v>
      </c>
      <c r="E83" s="5" t="str">
        <f>IF(Calculo!E88="","",Calculo!E88)</f>
        <v>P=0,50*Wc1+Wf+C</v>
      </c>
      <c r="F83" s="9">
        <f>IF(Calculo!F88="","",Calculo!F88)</f>
        <v>1092.2290963688138</v>
      </c>
      <c r="H83" s="547"/>
    </row>
    <row r="84" spans="1:8" ht="13.5" customHeight="1" x14ac:dyDescent="0.2">
      <c r="A84" s="5" t="str">
        <f>IF(Calculo!A89="","",Calculo!A89)</f>
        <v>eL (m)</v>
      </c>
      <c r="B84" s="15">
        <f>IF(Calculo!B89="","",Calculo!B89)</f>
        <v>0.12004158833220274</v>
      </c>
      <c r="C84" s="5" t="str">
        <f>IF(Calculo!C89="","",Calculo!C89)</f>
        <v>eT (m)</v>
      </c>
      <c r="D84" s="15">
        <f>IF(Calculo!D89="","",Calculo!D89)</f>
        <v>8.429817137893629E-2</v>
      </c>
      <c r="E84" s="5" t="str">
        <f>IF(Calculo!E89="","",Calculo!E89)</f>
        <v>((ex/A)2+(ey/A)2)0.5</v>
      </c>
      <c r="F84" s="15">
        <f>IF(Calculo!F89="","",Calculo!F89)</f>
        <v>6.1118288979397917E-2</v>
      </c>
      <c r="H84" s="547"/>
    </row>
    <row r="85" spans="1:8" ht="13.5" customHeight="1" x14ac:dyDescent="0.2">
      <c r="A85" s="5" t="str">
        <f>IF(Calculo!A90="","",Calculo!A90)</f>
        <v>((ex/A)2+(ey/A)2)0.5</v>
      </c>
      <c r="B85" s="21" t="str">
        <f>IF(Calculo!B90="","",Calculo!B90)</f>
        <v>&lt;</v>
      </c>
      <c r="C85" s="8">
        <f>IF(Calculo!C90="","",Calculo!C90)</f>
        <v>0.23</v>
      </c>
      <c r="D85" s="8" t="str">
        <f>IF(Calculo!D90="","",Calculo!D90)</f>
        <v>Más del 80% del área bajo zapata a compresión</v>
      </c>
      <c r="E85" s="7" t="str">
        <f>IF(Calculo!E90="","",Calculo!E90)</f>
        <v/>
      </c>
      <c r="F85" s="7" t="str">
        <f>IF(Calculo!F90="","",Calculo!F90)</f>
        <v/>
      </c>
      <c r="H85" s="547"/>
    </row>
    <row r="86" spans="1:8" ht="13.5" customHeight="1" thickBot="1" x14ac:dyDescent="0.25">
      <c r="A86" s="536" t="str">
        <f>IF(Calculo!A91="","",Calculo!A91)</f>
        <v>D) Verificación al volcamiento por tracción</v>
      </c>
      <c r="B86" s="536" t="str">
        <f>IF(Calculo!B91="","",Calculo!B91)</f>
        <v/>
      </c>
      <c r="C86" s="536" t="str">
        <f>IF(Calculo!C91="","",Calculo!C91)</f>
        <v/>
      </c>
      <c r="D86" s="536" t="str">
        <f>IF(Calculo!D91="","",Calculo!D91)</f>
        <v/>
      </c>
      <c r="E86" s="536" t="str">
        <f>IF(Calculo!E91="","",Calculo!E91)</f>
        <v/>
      </c>
      <c r="F86" s="536" t="str">
        <f>IF(Calculo!F91="","",Calculo!F91)</f>
        <v/>
      </c>
      <c r="H86" s="547"/>
    </row>
    <row r="87" spans="1:8" ht="13.5" customHeight="1" x14ac:dyDescent="0.2">
      <c r="A87" s="616" t="str">
        <f>IF(Calculo!A92="","",Calculo!A92)</f>
        <v>Cargas permanentes</v>
      </c>
      <c r="B87" s="7" t="str">
        <f>IF(Calculo!B92="","",Calculo!B92)</f>
        <v/>
      </c>
      <c r="C87" s="7" t="str">
        <f>IF(Calculo!C92="","",Calculo!C92)</f>
        <v/>
      </c>
      <c r="D87" s="7" t="str">
        <f>IF(Calculo!D92="","",Calculo!D92)</f>
        <v/>
      </c>
      <c r="E87" s="7" t="str">
        <f>IF(Calculo!E92="","",Calculo!E92)</f>
        <v/>
      </c>
      <c r="F87" s="7" t="str">
        <f>IF(Calculo!F92="","",Calculo!F92)</f>
        <v/>
      </c>
      <c r="H87" s="547"/>
    </row>
    <row r="88" spans="1:8" ht="13.5" customHeight="1" x14ac:dyDescent="0.2">
      <c r="A88" s="5" t="str">
        <f>IF(Calculo!A93="","",Calculo!A93)</f>
        <v>W c1 (kN)</v>
      </c>
      <c r="B88" s="9">
        <f>IF(Calculo!B93="","",Calculo!B93)</f>
        <v>113.70356015779092</v>
      </c>
      <c r="C88" s="5" t="str">
        <f>IF(Calculo!C93="","",Calculo!C93)</f>
        <v>Momento longitudinal basal, mL (kNm)</v>
      </c>
      <c r="D88" s="9">
        <f>IF(Calculo!D93="","",Calculo!D93)</f>
        <v>480.29935</v>
      </c>
      <c r="E88" s="5" t="str">
        <f>IF(Calculo!E93="","",Calculo!E93)</f>
        <v>Momento transversal basal, mT (kNm)</v>
      </c>
      <c r="F88" s="9">
        <f>IF(Calculo!F93="","",Calculo!F93)</f>
        <v>463.17935</v>
      </c>
      <c r="H88" s="547"/>
    </row>
    <row r="89" spans="1:8" ht="13.5" customHeight="1" x14ac:dyDescent="0.2">
      <c r="A89" s="5" t="str">
        <f>IF(Calculo!A94="","",Calculo!A94)</f>
        <v>Ml+0,33*A*(T-Wf)</v>
      </c>
      <c r="B89" s="9">
        <f>IF(Calculo!B94="","",Calculo!B94)</f>
        <v>561.57617200000004</v>
      </c>
      <c r="C89" s="5" t="str">
        <f>IF(Calculo!C94="","",Calculo!C94)</f>
        <v>Mt+0,33*A*(T-Wf)</v>
      </c>
      <c r="D89" s="9">
        <f>IF(Calculo!D94="","",Calculo!D94)</f>
        <v>544.45617200000004</v>
      </c>
      <c r="E89" s="7" t="str">
        <f>IF(Calculo!E94="","",Calculo!E94)</f>
        <v/>
      </c>
      <c r="F89" s="7" t="str">
        <f>IF(Calculo!F94="","",Calculo!F94)</f>
        <v/>
      </c>
      <c r="H89" s="547"/>
    </row>
    <row r="90" spans="1:8" ht="13.5" customHeight="1" x14ac:dyDescent="0.2">
      <c r="A90" s="5" t="str">
        <f>IF(Calculo!A95="","",Calculo!A95)</f>
        <v>W/2</v>
      </c>
      <c r="B90" s="9">
        <f>IF(Calculo!B95="","",Calculo!B95)</f>
        <v>56.851780078895459</v>
      </c>
      <c r="C90" s="5" t="str">
        <f>IF(Calculo!C95="","",Calculo!C95)</f>
        <v>1,25(Ml+0,33A(T-Wf)/(0,67A)</v>
      </c>
      <c r="D90" s="9">
        <f>IF(Calculo!D95="","",Calculo!D95)</f>
        <v>436.54864116915422</v>
      </c>
      <c r="E90" s="5" t="str">
        <f>IF(Calculo!E95="","",Calculo!E95)</f>
        <v>1,25(Mt+0,33A(T-Wf)/(0,67A)</v>
      </c>
      <c r="F90" s="9">
        <f>IF(Calculo!F95="","",Calculo!F95)</f>
        <v>423.24018345771145</v>
      </c>
      <c r="H90" s="547"/>
    </row>
    <row r="91" spans="1:8" ht="13.5" customHeight="1" x14ac:dyDescent="0.2">
      <c r="A91" s="5" t="str">
        <f>IF(Calculo!A96="","",Calculo!A96)</f>
        <v>W/2</v>
      </c>
      <c r="B91" s="21" t="str">
        <f>IF(Calculo!B96="","",Calculo!B96)</f>
        <v>&lt;</v>
      </c>
      <c r="C91" s="5" t="str">
        <f>IF(Calculo!C96="","",Calculo!C96)</f>
        <v>1,25(Ml-0,33A(T-Wf)/(0,67A)</v>
      </c>
      <c r="D91" s="8" t="str">
        <f>IF(Calculo!D96="","",Calculo!D96)</f>
        <v>Ojo hay problema con el volcamiento</v>
      </c>
      <c r="E91" s="7" t="str">
        <f>IF(Calculo!E96="","",Calculo!E96)</f>
        <v/>
      </c>
      <c r="F91" s="7" t="str">
        <f>IF(Calculo!F96="","",Calculo!F96)</f>
        <v/>
      </c>
      <c r="H91" s="547"/>
    </row>
    <row r="92" spans="1:8" ht="13.5" customHeight="1" x14ac:dyDescent="0.2">
      <c r="A92" s="5" t="str">
        <f>IF(Calculo!A97="","",Calculo!A97)</f>
        <v>W/2</v>
      </c>
      <c r="B92" s="21" t="str">
        <f>IF(Calculo!B97="","",Calculo!B97)</f>
        <v>&lt;</v>
      </c>
      <c r="C92" s="5" t="str">
        <f>IF(Calculo!C97="","",Calculo!C97)</f>
        <v>1,25(Mt-0,33A(T-Wf)/(0,67A)</v>
      </c>
      <c r="D92" s="8" t="str">
        <f>IF(Calculo!D97="","",Calculo!D97)</f>
        <v>Ojo hay problema con el volcamiento</v>
      </c>
      <c r="E92" s="7" t="str">
        <f>IF(Calculo!E97="","",Calculo!E97)</f>
        <v/>
      </c>
      <c r="F92" s="7" t="str">
        <f>IF(Calculo!F97="","",Calculo!F97)</f>
        <v/>
      </c>
      <c r="H92" s="547"/>
    </row>
    <row r="93" spans="1:8" ht="13.5" customHeight="1" x14ac:dyDescent="0.2">
      <c r="A93" s="616" t="str">
        <f>IF(Calculo!A98="","",Calculo!A98)</f>
        <v>Cargas eventuales</v>
      </c>
      <c r="B93" s="7" t="str">
        <f>IF(Calculo!B98="","",Calculo!B98)</f>
        <v/>
      </c>
      <c r="C93" s="7" t="str">
        <f>IF(Calculo!C98="","",Calculo!C98)</f>
        <v/>
      </c>
      <c r="D93" s="7" t="str">
        <f>IF(Calculo!D98="","",Calculo!D98)</f>
        <v/>
      </c>
      <c r="E93" s="7" t="str">
        <f>IF(Calculo!E98="","",Calculo!E98)</f>
        <v/>
      </c>
      <c r="F93" s="7" t="str">
        <f>IF(Calculo!F98="","",Calculo!F98)</f>
        <v/>
      </c>
      <c r="H93" s="547"/>
    </row>
    <row r="94" spans="1:8" ht="13.5" customHeight="1" x14ac:dyDescent="0.2">
      <c r="A94" s="5" t="str">
        <f>IF(Calculo!A99="","",Calculo!A99)</f>
        <v>W c1 (kN)</v>
      </c>
      <c r="B94" s="9">
        <f>IF(Calculo!B99="","",Calculo!B99)</f>
        <v>113.70356015779092</v>
      </c>
      <c r="C94" s="5" t="str">
        <f>IF(Calculo!C99="","",Calculo!C99)</f>
        <v>Mom long basal, mL (kNm)</v>
      </c>
      <c r="D94" s="9">
        <f>IF(Calculo!D99="","",Calculo!D99)</f>
        <v>373.40746999999999</v>
      </c>
      <c r="E94" s="5" t="str">
        <f>IF(Calculo!E99="","",Calculo!E99)</f>
        <v>Mom trans basal, mT (kNm)</v>
      </c>
      <c r="F94" s="9">
        <f>IF(Calculo!F99="","",Calculo!F99)</f>
        <v>360.00747000000001</v>
      </c>
      <c r="H94" s="547"/>
    </row>
    <row r="95" spans="1:8" ht="13.5" customHeight="1" x14ac:dyDescent="0.2">
      <c r="A95" s="5" t="str">
        <f>IF(Calculo!A100="","",Calculo!A100)</f>
        <v>Ml+0,33*A*(T-Wf)</v>
      </c>
      <c r="B95" s="9">
        <f>IF(Calculo!B100="","",Calculo!B100)</f>
        <v>387.30093199999999</v>
      </c>
      <c r="C95" s="5" t="str">
        <f>IF(Calculo!C100="","",Calculo!C100)</f>
        <v>Mt+0,33*A*(T-Wf)</v>
      </c>
      <c r="D95" s="9">
        <f>IF(Calculo!D100="","",Calculo!D100)</f>
        <v>373.90093200000001</v>
      </c>
      <c r="E95" s="7" t="str">
        <f>IF(Calculo!E100="","",Calculo!E100)</f>
        <v/>
      </c>
      <c r="F95" s="7" t="str">
        <f>IF(Calculo!F100="","",Calculo!F100)</f>
        <v/>
      </c>
      <c r="H95" s="547"/>
    </row>
    <row r="96" spans="1:8" ht="13.5" customHeight="1" x14ac:dyDescent="0.2">
      <c r="A96" s="5" t="str">
        <f>IF(Calculo!A101="","",Calculo!A101)</f>
        <v>W/2</v>
      </c>
      <c r="B96" s="9">
        <f>IF(Calculo!B101="","",Calculo!B101)</f>
        <v>56.851780078895459</v>
      </c>
      <c r="C96" s="5" t="str">
        <f>IF(Calculo!C101="","",Calculo!C101)</f>
        <v>1,25(Ml+0,33A(T-Wf)/(0,67A)</v>
      </c>
      <c r="D96" s="9">
        <f>IF(Calculo!D101="","",Calculo!D101)</f>
        <v>301.07348569651742</v>
      </c>
      <c r="E96" s="5" t="str">
        <f>IF(Calculo!E101="","",Calculo!E101)</f>
        <v>1,25(Mt+0,33A(T-Wf)/(0,67A)</v>
      </c>
      <c r="F96" s="9">
        <f>IF(Calculo!F101="","",Calculo!F101)</f>
        <v>290.65681902985074</v>
      </c>
      <c r="H96" s="547"/>
    </row>
    <row r="97" spans="1:8" ht="13.5" customHeight="1" x14ac:dyDescent="0.2">
      <c r="A97" s="5" t="str">
        <f>IF(Calculo!A102="","",Calculo!A102)</f>
        <v>W/2</v>
      </c>
      <c r="B97" s="21" t="str">
        <f>IF(Calculo!B102="","",Calculo!B102)</f>
        <v>&lt;</v>
      </c>
      <c r="C97" s="5" t="str">
        <f>IF(Calculo!C102="","",Calculo!C102)</f>
        <v>1,25(Ml-0,33A(T-Wf)/(0,67A)</v>
      </c>
      <c r="D97" s="8" t="str">
        <f>IF(Calculo!D102="","",Calculo!D102)</f>
        <v>Ojo hay problema con el volcamiento</v>
      </c>
      <c r="E97" s="7" t="str">
        <f>IF(Calculo!E102="","",Calculo!E102)</f>
        <v/>
      </c>
      <c r="F97" s="7" t="str">
        <f>IF(Calculo!F102="","",Calculo!F102)</f>
        <v/>
      </c>
      <c r="H97" s="547"/>
    </row>
    <row r="98" spans="1:8" ht="13.5" customHeight="1" x14ac:dyDescent="0.2">
      <c r="A98" s="5" t="str">
        <f>IF(Calculo!A103="","",Calculo!A103)</f>
        <v>W/2</v>
      </c>
      <c r="B98" s="21" t="str">
        <f>IF(Calculo!B103="","",Calculo!B103)</f>
        <v>&lt;</v>
      </c>
      <c r="C98" s="5" t="str">
        <f>IF(Calculo!C103="","",Calculo!C103)</f>
        <v>1,25(Mt-0,33A(T-Wf)/(0,67A)</v>
      </c>
      <c r="D98" s="8" t="str">
        <f>IF(Calculo!D103="","",Calculo!D103)</f>
        <v>Ojo hay problema con el volcamiento</v>
      </c>
      <c r="E98" s="7" t="str">
        <f>IF(Calculo!E103="","",Calculo!E103)</f>
        <v/>
      </c>
      <c r="F98" s="7" t="str">
        <f>IF(Calculo!F103="","",Calculo!F103)</f>
        <v/>
      </c>
      <c r="H98" s="547"/>
    </row>
    <row r="99" spans="1:8" ht="13.5" customHeight="1" thickBot="1" x14ac:dyDescent="0.25">
      <c r="A99" s="536" t="str">
        <f>IF(Calculo!A104="","",Calculo!A104)</f>
        <v>E) Verificación a la presión admisible del suelo</v>
      </c>
      <c r="B99" s="536"/>
      <c r="C99" s="536" t="str">
        <f>IF(Calculo!C104="","",Calculo!C104)</f>
        <v/>
      </c>
      <c r="D99" s="536" t="str">
        <f>IF(Calculo!D104="","",Calculo!D104)</f>
        <v/>
      </c>
      <c r="E99" s="536" t="str">
        <f>IF(Calculo!E104="","",Calculo!E104)</f>
        <v/>
      </c>
      <c r="F99" s="536" t="str">
        <f>IF(Calculo!F104="","",Calculo!F104)</f>
        <v/>
      </c>
      <c r="H99" s="547"/>
    </row>
    <row r="100" spans="1:8" ht="13.5" customHeight="1" x14ac:dyDescent="0.2">
      <c r="A100" s="5" t="str">
        <f>IF(Calculo!A105="","",Calculo!A105)</f>
        <v>P (kN)</v>
      </c>
      <c r="B100" s="9">
        <f>IF(Calculo!B105="","",Calculo!B105)</f>
        <v>831.50967011834325</v>
      </c>
      <c r="C100" s="5" t="str">
        <f>IF(Calculo!C105="","",Calculo!C105)</f>
        <v>A (m2)</v>
      </c>
      <c r="D100" s="9">
        <f>IF(Calculo!D105="","",Calculo!D105)</f>
        <v>5.76</v>
      </c>
      <c r="E100" s="7" t="str">
        <f>IF(Calculo!E105="","",Calculo!E105)</f>
        <v>Cargas permanentes</v>
      </c>
      <c r="F100" s="7" t="str">
        <f>IF(Calculo!F105="","",Calculo!F105)</f>
        <v/>
      </c>
      <c r="H100" s="547"/>
    </row>
    <row r="101" spans="1:8" ht="13.5" customHeight="1" x14ac:dyDescent="0.2">
      <c r="A101" s="5" t="str">
        <f>IF(Calculo!A106="","",Calculo!A106)</f>
        <v>ex/A</v>
      </c>
      <c r="B101" s="9">
        <f>IF(Calculo!B106="","",Calculo!B106)</f>
        <v>0.25394495904920295</v>
      </c>
      <c r="C101" s="619" t="str">
        <f>IF(Calculo!C106="","",Calculo!C106)</f>
        <v/>
      </c>
      <c r="D101" s="14" t="str">
        <f>IF(Calculo!D106="","",Calculo!D106)</f>
        <v/>
      </c>
      <c r="E101" s="620" t="str">
        <f>IF(Calculo!E106="","",Calculo!E106)</f>
        <v/>
      </c>
      <c r="F101" s="7" t="str">
        <f>IF(Calculo!F106="","",Calculo!F106)</f>
        <v/>
      </c>
      <c r="H101" s="547"/>
    </row>
    <row r="102" spans="1:8" ht="13.5" customHeight="1" x14ac:dyDescent="0.2">
      <c r="A102" s="5" t="str">
        <f>IF(Calculo!A107="","",Calculo!A107)</f>
        <v>ey/A</v>
      </c>
      <c r="B102" s="9">
        <f>IF(Calculo!B107="","",Calculo!B107)</f>
        <v>0.23093460328195109</v>
      </c>
      <c r="C102" s="5" t="str">
        <f>IF(Calculo!C107="","",Calculo!C107)</f>
        <v>s max (kN/m2)</v>
      </c>
      <c r="D102" s="9">
        <f>IF(Calculo!D107="","",Calculo!D107)</f>
        <v>564.34061452169624</v>
      </c>
      <c r="E102" s="5" t="str">
        <f>IF(Calculo!E107="","",Calculo!E107)</f>
        <v>Esf. Admisible (kPa)</v>
      </c>
      <c r="F102" s="9">
        <f>IF(Calculo!F107="","",Calculo!F107)</f>
        <v>200</v>
      </c>
      <c r="H102" s="547"/>
    </row>
    <row r="103" spans="1:8" ht="13.5" customHeight="1" x14ac:dyDescent="0.2">
      <c r="A103" s="7" t="str">
        <f>IF(Calculo!A108="","",Calculo!A108)</f>
        <v/>
      </c>
      <c r="B103" s="7" t="str">
        <f>IF(Calculo!B108="","",Calculo!B108)</f>
        <v/>
      </c>
      <c r="C103" s="7" t="str">
        <f>IF(Calculo!C108="","",Calculo!C108)</f>
        <v/>
      </c>
      <c r="D103" s="7" t="str">
        <f>IF(Calculo!D108="","",Calculo!D108)</f>
        <v>Aumentar el tamaño de la zapata</v>
      </c>
      <c r="E103" s="7" t="str">
        <f>IF(Calculo!E108="","",Calculo!E108)</f>
        <v/>
      </c>
      <c r="F103" s="7" t="str">
        <f>IF(Calculo!F108="","",Calculo!F108)</f>
        <v/>
      </c>
      <c r="H103" s="547"/>
    </row>
    <row r="104" spans="1:8" ht="13.5" customHeight="1" x14ac:dyDescent="0.2">
      <c r="A104" s="5" t="str">
        <f>IF(Calculo!A109="","",Calculo!A109)</f>
        <v>P (kN)</v>
      </c>
      <c r="B104" s="9">
        <f>IF(Calculo!B109="","",Calculo!B109)</f>
        <v>751.23967011834327</v>
      </c>
      <c r="C104" s="5" t="str">
        <f>IF(Calculo!C109="","",Calculo!C109)</f>
        <v>A (m2)</v>
      </c>
      <c r="D104" s="9">
        <f>IF(Calculo!D109="","",Calculo!D109)</f>
        <v>5.76</v>
      </c>
      <c r="E104" s="7" t="str">
        <f>IF(Calculo!E109="","",Calculo!E109)</f>
        <v>Cargas eventuales</v>
      </c>
      <c r="F104" s="7" t="str">
        <f>IF(Calculo!F109="","",Calculo!F109)</f>
        <v/>
      </c>
      <c r="H104" s="547"/>
    </row>
    <row r="105" spans="1:8" ht="13.5" customHeight="1" x14ac:dyDescent="0.2">
      <c r="A105" s="5" t="str">
        <f>IF(Calculo!A110="","",Calculo!A110)</f>
        <v>ex/A</v>
      </c>
      <c r="B105" s="9">
        <f>IF(Calculo!B110="","",Calculo!B110)</f>
        <v>0.22222068634948355</v>
      </c>
      <c r="C105" s="619" t="str">
        <f>IF(Calculo!C110="","",Calculo!C110)</f>
        <v/>
      </c>
      <c r="D105" s="14" t="str">
        <f>IF(Calculo!D110="","",Calculo!D110)</f>
        <v/>
      </c>
      <c r="E105" s="7" t="str">
        <f>IF(Calculo!E110="","",Calculo!E110)</f>
        <v/>
      </c>
      <c r="F105" s="7" t="str">
        <f>IF(Calculo!F110="","",Calculo!F110)</f>
        <v/>
      </c>
      <c r="H105" s="547"/>
    </row>
    <row r="106" spans="1:8" ht="13.5" customHeight="1" x14ac:dyDescent="0.2">
      <c r="A106" s="5" t="str">
        <f>IF(Calculo!A111="","",Calculo!A111)</f>
        <v>ey/A</v>
      </c>
      <c r="B106" s="9">
        <f>IF(Calculo!B111="","",Calculo!B111)</f>
        <v>0.25330938587299839</v>
      </c>
      <c r="C106" s="5" t="str">
        <f>IF(Calculo!C111="","",Calculo!C111)</f>
        <v>s max (kN/m2)</v>
      </c>
      <c r="D106" s="9">
        <f>IF(Calculo!D111="","",Calculo!D111)</f>
        <v>502.54548570224978</v>
      </c>
      <c r="E106" s="5" t="str">
        <f>IF(Calculo!E111="","",Calculo!E111)</f>
        <v>Esf. Admisible (kPa)</v>
      </c>
      <c r="F106" s="9">
        <f>IF(Calculo!F111="","",Calculo!F111)</f>
        <v>266.66666666666669</v>
      </c>
      <c r="H106" s="547"/>
    </row>
    <row r="107" spans="1:8" ht="13.5" customHeight="1" x14ac:dyDescent="0.2">
      <c r="A107" s="3" t="str">
        <f>IF(Calculo!A112="","",Calculo!A112)</f>
        <v/>
      </c>
      <c r="B107" s="3" t="str">
        <f>IF(Calculo!B112="","",Calculo!B112)</f>
        <v/>
      </c>
      <c r="C107" s="3" t="str">
        <f>IF(Calculo!C112="","",Calculo!C112)</f>
        <v/>
      </c>
      <c r="D107" s="7" t="str">
        <f>IF(Calculo!D112="","",Calculo!D112)</f>
        <v>Aumentar el tamaño de la zapata</v>
      </c>
      <c r="E107" s="7" t="str">
        <f>IF(Calculo!E112="","",Calculo!E112)</f>
        <v/>
      </c>
      <c r="F107" s="12" t="str">
        <f>IF(Calculo!F112="","",Calculo!F112)</f>
        <v/>
      </c>
      <c r="H107" s="547"/>
    </row>
    <row r="108" spans="1:8" ht="13.5" customHeight="1" thickBot="1" x14ac:dyDescent="0.25">
      <c r="A108" s="142" t="str">
        <f>IF(Calculo!A141="","",Calculo!A141)</f>
        <v>F) Verificación al deslizamiento</v>
      </c>
      <c r="B108" s="142"/>
      <c r="C108" s="142"/>
      <c r="D108" s="142"/>
      <c r="E108" s="142"/>
      <c r="F108" s="142"/>
      <c r="H108" s="547"/>
    </row>
    <row r="109" spans="1:8" ht="13.5" customHeight="1" x14ac:dyDescent="0.2">
      <c r="A109" s="452" t="s">
        <v>70</v>
      </c>
      <c r="B109" s="554"/>
      <c r="C109" s="452" t="s">
        <v>54</v>
      </c>
      <c r="H109" s="421">
        <v>109</v>
      </c>
    </row>
    <row r="110" spans="1:8" ht="13.5" customHeight="1" x14ac:dyDescent="0.2">
      <c r="A110" s="403" t="str">
        <f>IF(Calculo!A143="","",
Calculo!A143)</f>
        <v>F desl X,Y (kN)</v>
      </c>
      <c r="B110" s="416">
        <f>IF(Calculo!B143="","",
Calculo!B143)</f>
        <v>52.36</v>
      </c>
      <c r="C110" s="403" t="str">
        <f>IF(Calculo!C143="","",
Calculo!C143)</f>
        <v>F desl X, Y (kN)</v>
      </c>
      <c r="D110" s="416">
        <f>IF(Calculo!D143="","",
Calculo!D143)</f>
        <v>63.64</v>
      </c>
      <c r="E110" s="403" t="str">
        <f>IF(Calculo!E142="","",
Calculo!E142)</f>
        <v>Coeficiente de rozamiento, m</v>
      </c>
      <c r="F110" s="443">
        <f>IF(Calculo!F142="","",
Calculo!F142)</f>
        <v>0.4</v>
      </c>
      <c r="H110" s="421">
        <v>110</v>
      </c>
    </row>
    <row r="111" spans="1:8" ht="13.5" customHeight="1" x14ac:dyDescent="0.2">
      <c r="A111" s="403" t="str">
        <f>IF(Calculo!A144="","",
Calculo!A144)</f>
        <v>P (kN)</v>
      </c>
      <c r="B111" s="416">
        <f>IF(Calculo!B144="","",
Calculo!B144)</f>
        <v>370.42</v>
      </c>
      <c r="C111" s="403" t="str">
        <f>IF(Calculo!C144="","",
Calculo!C144)</f>
        <v>P (kN)</v>
      </c>
      <c r="D111" s="416">
        <f>IF(Calculo!D144="","",
Calculo!D144)</f>
        <v>450.69</v>
      </c>
      <c r="E111" s="403" t="str">
        <f>IF(Calculo!E143="","",
Calculo!E143)</f>
        <v>Coeficiente de cohesión, C</v>
      </c>
      <c r="F111" s="416">
        <f>IF(Calculo!F143="","",
Calculo!F143)</f>
        <v>70</v>
      </c>
      <c r="H111" s="421">
        <v>111</v>
      </c>
    </row>
    <row r="112" spans="1:8" ht="13.5" customHeight="1" x14ac:dyDescent="0.2">
      <c r="A112" s="403" t="str">
        <f>IF(Calculo!A145="","",
Calculo!A145)</f>
        <v>Fuerza resist rozamiento, FR1: /1.3 (kN)</v>
      </c>
      <c r="B112" s="416">
        <f>IF(Calculo!B145="","",
Calculo!B145)</f>
        <v>8.1573262023972148</v>
      </c>
      <c r="C112" s="403" t="str">
        <f>IF(Calculo!C145="","",
Calculo!C145)</f>
        <v>Fuerza resist rozamiento, FR1 /1.5 (kN)</v>
      </c>
      <c r="D112" s="416">
        <f>IF(Calculo!D145="","",
Calculo!D145)</f>
        <v>14.335650624589078</v>
      </c>
      <c r="E112" s="403" t="str">
        <f>IF(Calculo!E144="","",
Calculo!E144)</f>
        <v>Empuje pasivo, Kp</v>
      </c>
      <c r="F112" s="416">
        <f>IF(Calculo!F144="","",
Calculo!F144)</f>
        <v>0.99999999999999978</v>
      </c>
      <c r="H112" s="421">
        <v>112</v>
      </c>
    </row>
    <row r="113" spans="1:8" ht="13.5" customHeight="1" x14ac:dyDescent="0.2">
      <c r="A113" s="403" t="str">
        <f>IF(Calculo!A146="","",
Calculo!A146)</f>
        <v>Fuerza resist por cohesión, FR2: /3 (kN)</v>
      </c>
      <c r="B113" s="416">
        <f>IF(Calculo!B146="","",
Calculo!B146)</f>
        <v>134.4</v>
      </c>
      <c r="C113" s="403" t="str">
        <f>IF(Calculo!C146="","",
Calculo!C146)</f>
        <v>Fuerza resist por cohesión, FR2 /4 (kN)</v>
      </c>
      <c r="D113" s="416">
        <f>IF(Calculo!D146="","",
Calculo!D146)</f>
        <v>100.8</v>
      </c>
      <c r="E113" s="404" t="str">
        <f>IF(Calculo!E146="","",
Calculo!E146)</f>
        <v/>
      </c>
      <c r="F113" s="453" t="str">
        <f>IF(Calculo!F146="","",
Calculo!F146)</f>
        <v/>
      </c>
      <c r="H113" s="421">
        <v>113</v>
      </c>
    </row>
    <row r="114" spans="1:8" ht="13.5" customHeight="1" x14ac:dyDescent="0.2">
      <c r="A114" s="403" t="str">
        <f>IF(Calculo!A147="","",
Calculo!A147)</f>
        <v>Fuerza resist empuje pasivo Ped FR3: /3</v>
      </c>
      <c r="B114" s="416">
        <f>IF(Calculo!B147="","",
Calculo!B147)</f>
        <v>21.255230769230767</v>
      </c>
      <c r="C114" s="403" t="str">
        <f>IF(Calculo!C147="","",
Calculo!C147)</f>
        <v>Fuerza resist empuje pasivo Ped FR3: /4</v>
      </c>
      <c r="D114" s="416">
        <f>IF(Calculo!D147="","",
Calculo!D147)</f>
        <v>15.941423076923076</v>
      </c>
      <c r="E114" s="404" t="str">
        <f>IF(Calculo!E147="","",
Calculo!E147)</f>
        <v/>
      </c>
      <c r="F114" s="453" t="str">
        <f>IF(Calculo!F147="","",
Calculo!F147)</f>
        <v/>
      </c>
      <c r="H114" s="421">
        <v>114</v>
      </c>
    </row>
    <row r="115" spans="1:8" ht="13.5" customHeight="1" x14ac:dyDescent="0.2">
      <c r="A115" s="403" t="str">
        <f>IF(Calculo!A148="","",
Calculo!A148)</f>
        <v>Fuerza resist empuje pasivo Losa FR4: /3</v>
      </c>
      <c r="B115" s="416">
        <f>IF(Calculo!B148="","",
Calculo!B148)</f>
        <v>27.675999999999998</v>
      </c>
      <c r="C115" s="403" t="str">
        <f>IF(Calculo!C148="","",
Calculo!C148)</f>
        <v>Fuerza resist empuje pasivo Losa FR4: /4</v>
      </c>
      <c r="D115" s="416">
        <f>IF(Calculo!D148="","",
Calculo!D148)</f>
        <v>20.756999999999998</v>
      </c>
      <c r="E115" s="404" t="str">
        <f>IF(Calculo!E148="","",
Calculo!E148)</f>
        <v/>
      </c>
      <c r="F115" s="453" t="str">
        <f>IF(Calculo!F148="","",
Calculo!F148)</f>
        <v/>
      </c>
      <c r="H115" s="421">
        <v>115</v>
      </c>
    </row>
    <row r="116" spans="1:8" ht="13.5" customHeight="1" x14ac:dyDescent="0.2">
      <c r="A116" s="403" t="str">
        <f>IF(Calculo!A149="","",
Calculo!A149)</f>
        <v>Fuerza resist total FR1 + FR2 (kN)</v>
      </c>
      <c r="B116" s="416">
        <f>IF(Calculo!B149="","",
Calculo!B149)</f>
        <v>179.2557492793203</v>
      </c>
      <c r="C116" s="403" t="str">
        <f>IF(Calculo!C149="","",
Calculo!C149)</f>
        <v>Fuerza resist total FR1 + FR2 (kN)</v>
      </c>
      <c r="D116" s="416">
        <f>IF(Calculo!D149="","",
Calculo!D149)</f>
        <v>142.65946793228139</v>
      </c>
      <c r="H116" s="421">
        <v>116</v>
      </c>
    </row>
    <row r="117" spans="1:8" ht="13.5" customHeight="1" x14ac:dyDescent="0.2">
      <c r="A117" s="461" t="str">
        <f>IF(Calculo!E149="","",
Calculo!E149)</f>
        <v>Fuerza resistente (kN)</v>
      </c>
      <c r="B117" s="457">
        <f>IF(Calculo!F149="","",
Calculo!F149)</f>
        <v>142.65946793228139</v>
      </c>
      <c r="C117" s="454" t="str">
        <f>IF(Calculo!D150="","",
Calculo!D150)</f>
        <v>No hay deslizamiento</v>
      </c>
      <c r="E117" s="404"/>
      <c r="H117" s="421">
        <v>117</v>
      </c>
    </row>
    <row r="118" spans="1:8" ht="4.5" customHeight="1" thickBot="1" x14ac:dyDescent="0.25">
      <c r="A118" s="410"/>
      <c r="B118" s="410"/>
      <c r="C118" s="410"/>
      <c r="E118" s="404"/>
      <c r="H118" s="421">
        <v>118</v>
      </c>
    </row>
    <row r="119" spans="1:8" ht="24" customHeight="1" thickBot="1" x14ac:dyDescent="0.25">
      <c r="A119" s="689" t="str">
        <f>IF(Calculo!A152="","",
Calculo!A152)</f>
        <v>DISEÑO ESTRUCTURAL</v>
      </c>
      <c r="B119" s="690"/>
      <c r="C119" s="690"/>
      <c r="D119" s="690"/>
      <c r="E119" s="690"/>
      <c r="F119" s="691"/>
      <c r="H119" s="421">
        <v>119</v>
      </c>
    </row>
    <row r="120" spans="1:8" ht="16.5" customHeight="1" thickBot="1" x14ac:dyDescent="0.25">
      <c r="A120" s="687" t="str">
        <f>IF(Calculo!A153="","",
Calculo!A153)</f>
        <v>ARMADURA DE LA LOSA DE LA ZAPATA</v>
      </c>
      <c r="B120" s="687" t="str">
        <f>IF(Calculo!B153="","",
Calculo!B153)</f>
        <v/>
      </c>
      <c r="C120" s="687" t="str">
        <f>IF(Calculo!C153="","",
Calculo!C153)</f>
        <v/>
      </c>
      <c r="D120" s="687" t="str">
        <f>IF(Calculo!D153="","",
Calculo!D153)</f>
        <v/>
      </c>
      <c r="E120" s="687" t="str">
        <f>IF(Calculo!E153="","",
Calculo!E153)</f>
        <v/>
      </c>
      <c r="F120" s="687" t="str">
        <f>IF(Calculo!F153="","",
Calculo!F153)</f>
        <v/>
      </c>
      <c r="H120" s="421">
        <v>120</v>
      </c>
    </row>
    <row r="121" spans="1:8" ht="13.5" customHeight="1" x14ac:dyDescent="0.2">
      <c r="A121" s="417" t="str">
        <f>IF(Calculo!A154="","",
Calculo!A154)</f>
        <v>Capacidad compresión Conc (MPa)</v>
      </c>
      <c r="B121" s="455">
        <f>IF(Calculo!B154="","",
Calculo!B154)</f>
        <v>30</v>
      </c>
      <c r="C121" s="417" t="str">
        <f>IF(Calculo!C154="","",
Calculo!C154)</f>
        <v>Resistencia tracción acero (MPa)</v>
      </c>
      <c r="D121" s="459">
        <f>IF(Calculo!D154="","",
Calculo!D154)</f>
        <v>420</v>
      </c>
      <c r="E121" s="403" t="str">
        <f>IF(Calculo!E155="","",
Calculo!E155)</f>
        <v>Recubrimiento acero losa(m)</v>
      </c>
      <c r="F121" s="443">
        <f>IF(Calculo!F155="","",
Calculo!F155)</f>
        <v>7.4999999999999997E-2</v>
      </c>
      <c r="H121" s="421">
        <v>121</v>
      </c>
    </row>
    <row r="122" spans="1:8" ht="13.5" customHeight="1" x14ac:dyDescent="0.2">
      <c r="A122" s="403" t="str">
        <f>IF(Calculo!A155="","",
Calculo!A155)</f>
        <v>Recubrimiento acero losa (m)</v>
      </c>
      <c r="B122" s="456">
        <f>IF(Calculo!B155="","",
Calculo!B155)</f>
        <v>7.4999999999999997E-2</v>
      </c>
      <c r="C122" s="403" t="str">
        <f>IF(Calculo!C155="","",
Calculo!C155)</f>
        <v>d (m)</v>
      </c>
      <c r="D122" s="416">
        <f>IF(Calculo!D155="","",
Calculo!D155)</f>
        <v>0.82500000000000007</v>
      </c>
      <c r="E122" s="403" t="str">
        <f>IF(Calculo!E156="","",
Calculo!E156)</f>
        <v>b (m)</v>
      </c>
      <c r="F122" s="416">
        <f>IF(Calculo!F156="","",
Calculo!F156)</f>
        <v>2.4</v>
      </c>
      <c r="H122" s="421">
        <v>122</v>
      </c>
    </row>
    <row r="123" spans="1:8" ht="13.5" customHeight="1" x14ac:dyDescent="0.2">
      <c r="A123" s="5" t="s">
        <v>92</v>
      </c>
      <c r="B123" s="457">
        <f>IF(Calculo!B156="","",
Calculo!B156)</f>
        <v>859.93556015779086</v>
      </c>
      <c r="C123" s="5" t="s">
        <v>344</v>
      </c>
      <c r="D123" s="460">
        <f>IF(Calculo!D156="","",
Calculo!D156)</f>
        <v>1.7410714285714286E-2</v>
      </c>
      <c r="E123" s="403" t="str">
        <f>IF(Calculo!E157="","",
Calculo!E157)</f>
        <v>FT (kN)</v>
      </c>
      <c r="F123" s="416">
        <f>IF(Calculo!F157="","",
Calculo!F157)</f>
        <v>385.85</v>
      </c>
      <c r="H123" s="421">
        <v>123</v>
      </c>
    </row>
    <row r="124" spans="1:8" ht="13.5" customHeight="1" x14ac:dyDescent="0.15">
      <c r="A124" s="5" t="s">
        <v>82</v>
      </c>
      <c r="B124" s="457">
        <f>IF(Calculo!B157="","",
Calculo!B157)</f>
        <v>628.49626912461645</v>
      </c>
      <c r="C124" s="5" t="s">
        <v>345</v>
      </c>
      <c r="D124" s="460">
        <f>IF(Calculo!D157="","",
Calculo!D157)</f>
        <v>3.5999999999999999E-3</v>
      </c>
      <c r="E124" s="403" t="str">
        <f>IF(Calculo!E158="","",
Calculo!E158)</f>
        <v>Me' (kNm)</v>
      </c>
      <c r="F124" s="416">
        <f>IF(Calculo!F158="","",
Calculo!F158)</f>
        <v>36.173437500000006</v>
      </c>
      <c r="H124" s="421">
        <v>124</v>
      </c>
    </row>
    <row r="125" spans="1:8" ht="13.5" customHeight="1" x14ac:dyDescent="0.15">
      <c r="A125" s="5" t="s">
        <v>95</v>
      </c>
      <c r="B125" s="457">
        <f>IF(Calculo!B158="","",
Calculo!B158)</f>
        <v>-329.90753295871684</v>
      </c>
      <c r="C125" s="404" t="str">
        <f>IF(Calculo!C158="","",
Calculo!C158)</f>
        <v/>
      </c>
      <c r="D125" s="408" t="str">
        <f>IF(Calculo!D158="","",
Calculo!D158)</f>
        <v/>
      </c>
      <c r="H125" s="421">
        <v>125</v>
      </c>
    </row>
    <row r="126" spans="1:8" ht="13.5" customHeight="1" x14ac:dyDescent="0.15">
      <c r="A126" s="5" t="s">
        <v>96</v>
      </c>
      <c r="B126" s="458">
        <f>IF(Calculo!B159="","",
Calculo!B159)</f>
        <v>0.25</v>
      </c>
      <c r="C126" s="404" t="str">
        <f>IF(Calculo!C159="","",
Calculo!C159)</f>
        <v/>
      </c>
      <c r="D126" s="408" t="str">
        <f>IF(Calculo!D159="","",
Calculo!D159)</f>
        <v/>
      </c>
      <c r="E126" s="408" t="str">
        <f>IF(Calculo!E159="","",
Calculo!E159)</f>
        <v/>
      </c>
      <c r="F126" s="404" t="str">
        <f>IF(Calculo!F159="","",
Calculo!F159)</f>
        <v/>
      </c>
      <c r="H126" s="421">
        <v>126</v>
      </c>
    </row>
    <row r="127" spans="1:8" ht="13.5" customHeight="1" x14ac:dyDescent="0.15">
      <c r="A127" s="5" t="s">
        <v>97</v>
      </c>
      <c r="B127" s="457">
        <f>IF(Calculo!B160="","",
Calculo!B160)</f>
        <v>99.833729383680549</v>
      </c>
      <c r="C127" s="408" t="str">
        <f>IF(Calculo!C160="","",
Calculo!C160)</f>
        <v/>
      </c>
      <c r="D127" s="404" t="str">
        <f>IF(Calculo!D160="","",
Calculo!D160)</f>
        <v/>
      </c>
      <c r="E127" s="404" t="str">
        <f>IF(Calculo!E160="","",
Calculo!E160)</f>
        <v/>
      </c>
      <c r="F127" s="404" t="str">
        <f>IF(Calculo!F160="","",
Calculo!F160)</f>
        <v/>
      </c>
      <c r="H127" s="421">
        <v>127</v>
      </c>
    </row>
    <row r="128" spans="1:8" ht="13.5" customHeight="1" x14ac:dyDescent="0.15">
      <c r="A128" s="5" t="s">
        <v>98</v>
      </c>
      <c r="B128" s="457">
        <f>IF(Calculo!B161="","",
Calculo!B161)</f>
        <v>528.66253974093593</v>
      </c>
      <c r="C128" s="404" t="str">
        <f>IF(Calculo!C161="","",
Calculo!C161)</f>
        <v/>
      </c>
      <c r="D128" s="408" t="str">
        <f>IF(Calculo!D161="","",
Calculo!D161)</f>
        <v/>
      </c>
      <c r="H128" s="421">
        <v>128</v>
      </c>
    </row>
    <row r="129" spans="1:8" ht="13.5" customHeight="1" x14ac:dyDescent="0.15">
      <c r="A129" s="5" t="s">
        <v>99</v>
      </c>
      <c r="B129" s="457">
        <f>IF(Calculo!B162="","",
Calculo!B162)</f>
        <v>3.6500000000000004</v>
      </c>
      <c r="C129" s="408" t="str">
        <f>IF(Calculo!C162="","",
Calculo!C162)</f>
        <v/>
      </c>
      <c r="D129" s="408" t="str">
        <f>IF(Calculo!D162="","",
Calculo!D162)</f>
        <v/>
      </c>
      <c r="H129" s="421">
        <v>129</v>
      </c>
    </row>
    <row r="130" spans="1:8" ht="13.5" customHeight="1" x14ac:dyDescent="0.15">
      <c r="A130" s="5" t="s">
        <v>100</v>
      </c>
      <c r="B130" s="457">
        <f>IF(Calculo!B163="","",
Calculo!B163)</f>
        <v>0.95753472222222213</v>
      </c>
      <c r="C130" s="404" t="str">
        <f>IF(Calculo!C163="","",
Calculo!C163)</f>
        <v/>
      </c>
      <c r="D130" s="408" t="str">
        <f>IF(Calculo!D163="","",
Calculo!D163)</f>
        <v/>
      </c>
      <c r="H130" s="421">
        <v>130</v>
      </c>
    </row>
    <row r="131" spans="1:8" ht="13.5" customHeight="1" x14ac:dyDescent="0.15">
      <c r="A131" s="5" t="s">
        <v>94</v>
      </c>
      <c r="B131" s="457">
        <f>IF(Calculo!B164="","",
Calculo!B164)</f>
        <v>60.050763341297994</v>
      </c>
      <c r="C131" s="404" t="str">
        <f>IF(Calculo!C164="","",
Calculo!C164)</f>
        <v/>
      </c>
      <c r="D131" s="404" t="str">
        <f>IF(Calculo!D164="","",
Calculo!D164)</f>
        <v/>
      </c>
      <c r="H131" s="421">
        <v>131</v>
      </c>
    </row>
    <row r="132" spans="1:8" ht="13.5" customHeight="1" thickBot="1" x14ac:dyDescent="0.2">
      <c r="A132" s="688" t="str">
        <f>IF(Calculo!A165="","",
Calculo!A165)</f>
        <v>VERIFICACION ROTURA DEL CONCRETO</v>
      </c>
      <c r="B132" s="688" t="str">
        <f>IF(Calculo!B165="","",
Calculo!B165)</f>
        <v/>
      </c>
      <c r="C132" s="688" t="str">
        <f>IF(Calculo!C165="","",
Calculo!C165)</f>
        <v/>
      </c>
      <c r="D132" s="688" t="str">
        <f>IF(Calculo!D165="","",
Calculo!D165)</f>
        <v/>
      </c>
      <c r="E132" s="688" t="str">
        <f>IF(Calculo!E165="","",
Calculo!E165)</f>
        <v/>
      </c>
      <c r="F132" s="688" t="str">
        <f>IF(Calculo!F165="","",
Calculo!F165)</f>
        <v/>
      </c>
      <c r="H132" s="421">
        <v>132</v>
      </c>
    </row>
    <row r="133" spans="1:8" ht="13.5" customHeight="1" x14ac:dyDescent="0.15">
      <c r="A133" s="403" t="str">
        <f>IF(Calculo!A166="","",
Calculo!A166)</f>
        <v>Capacidad compresión Conc (MPa)</v>
      </c>
      <c r="B133" s="462">
        <f>IF(Calculo!B166="","",
Calculo!B166)</f>
        <v>30</v>
      </c>
      <c r="C133" s="404" t="str">
        <f>IF(Calculo!C166="","",
Calculo!C166)</f>
        <v/>
      </c>
      <c r="D133" s="408" t="str">
        <f>IF(Calculo!D166="","",
Calculo!D166)</f>
        <v/>
      </c>
      <c r="E133" s="403" t="str">
        <f>IF(Calculo!E166="","",
Calculo!E166)</f>
        <v>Esfuerzo maximo a tracción (Mpa)</v>
      </c>
      <c r="F133" s="465">
        <f>IF(Calculo!F166="","",
Calculo!F166)</f>
        <v>1.4952825819891036</v>
      </c>
      <c r="H133" s="421">
        <v>133</v>
      </c>
    </row>
    <row r="134" spans="1:8" ht="13.5" customHeight="1" x14ac:dyDescent="0.15">
      <c r="A134" s="403" t="str">
        <f>IF(Calculo!A167="","",
Calculo!A167)</f>
        <v>Capacidad rotura Conc (MPa) nominal</v>
      </c>
      <c r="B134" s="462">
        <f>IF(Calculo!B167="","",
Calculo!B167)</f>
        <v>3.3958798565320301</v>
      </c>
      <c r="C134" s="472" t="str">
        <f>IF(Calculo!C167="","",
Calculo!C167)</f>
        <v>3.07 NSR</v>
      </c>
      <c r="D134" s="408" t="str">
        <f>IF(Calculo!D167="","",
Calculo!D167)</f>
        <v/>
      </c>
      <c r="E134" s="403" t="e">
        <f>IF(Calculo!#REF!="","",
Calculo!#REF!)</f>
        <v>#REF!</v>
      </c>
      <c r="F134" s="416" t="e">
        <f>IF(Calculo!#REF!="","",
Calculo!#REF!)</f>
        <v>#REF!</v>
      </c>
      <c r="H134" s="421">
        <v>134</v>
      </c>
    </row>
    <row r="135" spans="1:8" ht="13.5" customHeight="1" x14ac:dyDescent="0.15">
      <c r="A135" s="403" t="str">
        <f>IF(Calculo!A168="","",
Calculo!A168)</f>
        <v>s equiv (kN/m2)</v>
      </c>
      <c r="B135" s="416">
        <f>IF(Calculo!B168="","",
Calculo!B168)</f>
        <v>533.78456303376004</v>
      </c>
      <c r="C135" s="404" t="str">
        <f>IF(Calculo!C168="","",
Calculo!C168)</f>
        <v/>
      </c>
      <c r="D135" s="408" t="str">
        <f>IF(Calculo!D168="","",
Calculo!D168)</f>
        <v/>
      </c>
      <c r="E135" s="403" t="str">
        <f>IF(Calculo!E168="","",
Calculo!E168)</f>
        <v>l voladizo</v>
      </c>
      <c r="F135" s="416">
        <f>IF(Calculo!F168="","",
Calculo!F168)</f>
        <v>0.25</v>
      </c>
      <c r="H135" s="421">
        <v>135</v>
      </c>
    </row>
    <row r="136" spans="1:8" ht="13.5" customHeight="1" x14ac:dyDescent="0.15">
      <c r="A136" s="403" t="str">
        <f>IF(Calculo!E167="","",
Calculo!E167)</f>
        <v>s tracc (MPa)</v>
      </c>
      <c r="B136" s="416">
        <f>IF(Calculo!F167="","",
Calculo!F167)</f>
        <v>4.0804366777889642</v>
      </c>
      <c r="C136" s="404" t="str">
        <f>IF(Calculo!C169="","",
Calculo!C169)</f>
        <v/>
      </c>
      <c r="D136" s="408" t="str">
        <f>IF(Calculo!D169="","",
Calculo!D169)</f>
        <v/>
      </c>
      <c r="E136" s="403" t="str">
        <f>IF(Calculo!E169="","",
Calculo!E169)</f>
        <v>FS q l2 / 2 (kN*m/m)</v>
      </c>
      <c r="F136" s="416">
        <f>IF(Calculo!F169="","",
Calculo!F169)</f>
        <v>29.460762615216396</v>
      </c>
      <c r="H136" s="421">
        <v>136</v>
      </c>
    </row>
    <row r="137" spans="1:8" ht="13.5" customHeight="1" x14ac:dyDescent="0.15">
      <c r="A137" s="418" t="str">
        <f>IF(Calculo!A170="","",
Calculo!A170)</f>
        <v>Esfuerzo maximo a tracción</v>
      </c>
      <c r="B137" s="419" t="str">
        <f>IF(Calculo!B170="","",
Calculo!B170)</f>
        <v>&lt;</v>
      </c>
      <c r="C137" s="406" t="str">
        <f>IF(Calculo!C170="","",
Calculo!C170)</f>
        <v>s tracc</v>
      </c>
      <c r="D137" s="502" t="str">
        <f>IF(Calculo!F170="","",
Calculo!F170)</f>
        <v>Requiere acero sup e inf</v>
      </c>
      <c r="E137" s="408"/>
      <c r="H137" s="421">
        <v>137</v>
      </c>
    </row>
    <row r="138" spans="1:8" ht="13.5" customHeight="1" x14ac:dyDescent="0.15">
      <c r="A138" s="16" t="s">
        <v>101</v>
      </c>
      <c r="B138" s="473">
        <f>+Calculo!B171</f>
        <v>1.8E-3</v>
      </c>
      <c r="C138" s="367" t="str">
        <f>+Calculo!C171</f>
        <v>Cuantía a suministrar</v>
      </c>
      <c r="D138" s="470">
        <f>+Calculo!D171</f>
        <v>1.8E-3</v>
      </c>
      <c r="E138" s="467" t="s">
        <v>101</v>
      </c>
      <c r="F138" s="476">
        <f>+Calculo!F171</f>
        <v>1.8E-3</v>
      </c>
      <c r="H138" s="421">
        <v>138</v>
      </c>
    </row>
    <row r="139" spans="1:8" ht="13.5" customHeight="1" x14ac:dyDescent="0.15">
      <c r="A139" s="369" t="s">
        <v>459</v>
      </c>
      <c r="B139" s="13">
        <f>+Calculo!B172</f>
        <v>35.64</v>
      </c>
      <c r="C139" s="7"/>
      <c r="D139" s="7"/>
      <c r="E139" s="468" t="s">
        <v>460</v>
      </c>
      <c r="F139" s="477">
        <f>+Calculo!F172</f>
        <v>35.64</v>
      </c>
      <c r="H139" s="421">
        <v>139</v>
      </c>
    </row>
    <row r="140" spans="1:8" ht="13.5" customHeight="1" x14ac:dyDescent="0.15">
      <c r="A140" s="5" t="s">
        <v>102</v>
      </c>
      <c r="B140" s="474">
        <f>+Calculo!B173</f>
        <v>12</v>
      </c>
      <c r="C140" s="7"/>
      <c r="D140" s="7"/>
      <c r="E140" s="450" t="s">
        <v>102</v>
      </c>
      <c r="F140" s="478">
        <f>+Calculo!F173</f>
        <v>12</v>
      </c>
      <c r="H140" s="421">
        <v>140</v>
      </c>
    </row>
    <row r="141" spans="1:8" ht="13.5" customHeight="1" x14ac:dyDescent="0.15">
      <c r="A141" s="5" t="s">
        <v>103</v>
      </c>
      <c r="B141" s="21">
        <f>+Calculo!B174</f>
        <v>32</v>
      </c>
      <c r="C141" s="7"/>
      <c r="D141" s="7"/>
      <c r="E141" s="450" t="s">
        <v>103</v>
      </c>
      <c r="F141" s="477">
        <f>+Calculo!F174</f>
        <v>32</v>
      </c>
      <c r="H141" s="421">
        <v>141</v>
      </c>
    </row>
    <row r="142" spans="1:8" ht="13.5" customHeight="1" x14ac:dyDescent="0.15">
      <c r="A142" s="5" t="s">
        <v>104</v>
      </c>
      <c r="B142" s="13">
        <f>+Calculo!B175</f>
        <v>7.2580645161290329</v>
      </c>
      <c r="C142" s="7"/>
      <c r="D142" s="7"/>
      <c r="E142" s="450" t="s">
        <v>104</v>
      </c>
      <c r="F142" s="479">
        <f>+Calculo!F175</f>
        <v>7.2580645161290329</v>
      </c>
      <c r="H142" s="421">
        <v>142</v>
      </c>
    </row>
    <row r="143" spans="1:8" ht="13.5" customHeight="1" x14ac:dyDescent="0.15">
      <c r="A143" s="146" t="s">
        <v>346</v>
      </c>
      <c r="B143" s="475">
        <f>+Calculo!B176</f>
        <v>7.2580645161290329</v>
      </c>
      <c r="C143" s="7"/>
      <c r="D143" s="7"/>
      <c r="E143" s="469" t="s">
        <v>346</v>
      </c>
      <c r="F143" s="480">
        <f>+Calculo!F176</f>
        <v>7.2580645161290329</v>
      </c>
      <c r="H143" s="421">
        <v>143</v>
      </c>
    </row>
    <row r="144" spans="1:8" ht="13.5" customHeight="1" x14ac:dyDescent="0.15">
      <c r="A144" s="146" t="s">
        <v>347</v>
      </c>
      <c r="B144" s="13">
        <f>+Calculo!B177</f>
        <v>7.2580645161290036</v>
      </c>
      <c r="C144" s="11"/>
      <c r="D144" s="372"/>
      <c r="E144" s="469" t="s">
        <v>347</v>
      </c>
      <c r="F144" s="479">
        <f>+Calculo!F177</f>
        <v>7.2580645161290036</v>
      </c>
      <c r="H144" s="421">
        <v>144</v>
      </c>
    </row>
    <row r="145" spans="1:8" ht="13.5" customHeight="1" x14ac:dyDescent="0.15">
      <c r="A145" s="404" t="str">
        <f>IF(Calculo!A178="","",
Calculo!A178)</f>
        <v>Revisión a cortante unidireccional</v>
      </c>
      <c r="B145" s="404" t="str">
        <f>IF(Calculo!B178="","",
Calculo!B178)</f>
        <v/>
      </c>
      <c r="C145" s="404" t="str">
        <f>IF(Calculo!C178="","",
Calculo!C178)</f>
        <v/>
      </c>
      <c r="D145" s="404" t="str">
        <f>IF(Calculo!D178="","",
Calculo!D178)</f>
        <v/>
      </c>
      <c r="E145" s="404" t="str">
        <f>IF(Calculo!E178="","",
Calculo!E178)</f>
        <v/>
      </c>
      <c r="F145" s="404" t="str">
        <f>IF(Calculo!F178="","",
Calculo!F178)</f>
        <v/>
      </c>
      <c r="H145" s="421">
        <v>145</v>
      </c>
    </row>
    <row r="146" spans="1:8" ht="13.5" customHeight="1" x14ac:dyDescent="0.15">
      <c r="A146" s="403" t="str">
        <f>IF(Calculo!A179="","",
Calculo!A179)</f>
        <v>A (m2)</v>
      </c>
      <c r="B146" s="416">
        <f>IF(Calculo!B179="","",
Calculo!B179)</f>
        <v>1.98</v>
      </c>
      <c r="C146" s="403" t="str">
        <f>IF(Calculo!C179="","",
Calculo!C179)</f>
        <v>Vu (kN)</v>
      </c>
      <c r="D146" s="416">
        <f>IF(Calculo!D179="","",
Calculo!D179)</f>
        <v>464.96646398949861</v>
      </c>
      <c r="E146" s="403" t="str">
        <f>IF(Calculo!E179="","",
Calculo!E179)</f>
        <v>f Vc (kPa)</v>
      </c>
      <c r="F146" s="416">
        <f>IF(Calculo!F179="","",
Calculo!F179)</f>
        <v>1382.725596421792</v>
      </c>
      <c r="H146" s="421">
        <v>146</v>
      </c>
    </row>
    <row r="147" spans="1:8" ht="13.5" customHeight="1" x14ac:dyDescent="0.15">
      <c r="A147" s="406" t="str">
        <f>IF(Calculo!A180="","",
Calculo!A180)</f>
        <v>Vu</v>
      </c>
      <c r="B147" s="416" t="str">
        <f>IF(Calculo!B180="","",
Calculo!B180)</f>
        <v>&lt;</v>
      </c>
      <c r="C147" s="406" t="str">
        <f>IF(Calculo!C180="","",
Calculo!C180)</f>
        <v>f Vc</v>
      </c>
      <c r="D147" s="502" t="str">
        <f>IF(Calculo!D180="","",
Calculo!D180)</f>
        <v>Cumple</v>
      </c>
      <c r="E147" s="404" t="str">
        <f>IF(Calculo!E180="","",
Calculo!E180)</f>
        <v/>
      </c>
      <c r="F147" s="453" t="str">
        <f>IF(Calculo!F180="","",
Calculo!F180)</f>
        <v/>
      </c>
      <c r="H147" s="421">
        <v>147</v>
      </c>
    </row>
    <row r="148" spans="1:8" ht="13.5" customHeight="1" x14ac:dyDescent="0.15">
      <c r="A148" s="404" t="str">
        <f>IF(Calculo!A181="","",
Calculo!A181)</f>
        <v>Revisión punzonamiento</v>
      </c>
      <c r="B148" s="453" t="str">
        <f>IF(Calculo!B181="","",
Calculo!B181)</f>
        <v/>
      </c>
      <c r="C148" s="404" t="str">
        <f>IF(Calculo!C181="","",
Calculo!C181)</f>
        <v/>
      </c>
      <c r="D148" s="453" t="str">
        <f>IF(Calculo!D181="","",
Calculo!D181)</f>
        <v/>
      </c>
      <c r="E148" s="404" t="str">
        <f>IF(Calculo!E181="","",
Calculo!E181)</f>
        <v/>
      </c>
      <c r="F148" s="453" t="str">
        <f>IF(Calculo!F181="","",
Calculo!F181)</f>
        <v/>
      </c>
      <c r="H148" s="421">
        <v>148</v>
      </c>
    </row>
    <row r="149" spans="1:8" ht="13.5" customHeight="1" x14ac:dyDescent="0.15">
      <c r="A149" s="403" t="str">
        <f>IF(Calculo!A182="","",
Calculo!A182)</f>
        <v>s prom (kN/m2)</v>
      </c>
      <c r="B149" s="481">
        <f>IF(Calculo!B182="","",
Calculo!B182)</f>
        <v>149.2943680829498</v>
      </c>
      <c r="C149" s="422" t="str">
        <f>IF(Calculo!C182="","",
Calculo!C182)</f>
        <v>Vubd (kN)</v>
      </c>
      <c r="D149" s="481">
        <f>IF(Calculo!D182="","",
Calculo!D182)</f>
        <v>481.47433706751309</v>
      </c>
      <c r="E149" s="408" t="str">
        <f>IF(Calculo!E182="","",
Calculo!E182)</f>
        <v/>
      </c>
      <c r="F149" s="486" t="str">
        <f>IF(Calculo!F182="","",
Calculo!F182)</f>
        <v/>
      </c>
      <c r="H149" s="421">
        <v>149</v>
      </c>
    </row>
    <row r="150" spans="1:8" ht="13.5" customHeight="1" x14ac:dyDescent="0.15">
      <c r="A150" s="403" t="str">
        <f>IF(Calculo!A183="","",
Calculo!A183)</f>
        <v>fv 0,17(1+2/b)l(f'c)0.5b0d (kN)</v>
      </c>
      <c r="B150" s="416">
        <f>IF(Calculo!B183="","",
Calculo!B183)</f>
        <v>9160.5570762943717</v>
      </c>
      <c r="C150" s="423" t="str">
        <f>IF(Calculo!C183="","",
Calculo!C183)</f>
        <v>fv 0,33l(f'c)0.5b0d (kN)</v>
      </c>
      <c r="D150" s="416">
        <f>IF(Calculo!D183="","",
Calculo!D183)</f>
        <v>5927.4192846610649</v>
      </c>
      <c r="E150" s="423" t="str">
        <f>IF(Calculo!E183="","",
Calculo!E183)</f>
        <v>fv 0,083(asd/b0+2)l(f'c)0.5b0d (kN)</v>
      </c>
      <c r="F150" s="416">
        <f>IF(Calculo!F183="","",
Calculo!F183)</f>
        <v>9282.5622759786474</v>
      </c>
      <c r="H150" s="421">
        <v>150</v>
      </c>
    </row>
    <row r="151" spans="1:8" ht="13.5" customHeight="1" x14ac:dyDescent="0.15">
      <c r="A151" s="403" t="str">
        <f>IF(Calculo!A184="","",
Calculo!A184)</f>
        <v>fv V (kN)</v>
      </c>
      <c r="B151" s="416">
        <f>IF(Calculo!B184="","",
Calculo!B184)</f>
        <v>5927.4192846610649</v>
      </c>
      <c r="C151" s="423" t="str">
        <f>IF(Calculo!C184="","",
Calculo!C184)</f>
        <v>Vubd (kN)</v>
      </c>
      <c r="D151" s="416">
        <f>IF(Calculo!D184="","",
Calculo!D184)</f>
        <v>481.47433706751309</v>
      </c>
      <c r="E151" s="408" t="str">
        <f>IF(Calculo!E184="","",
Calculo!E184)</f>
        <v/>
      </c>
      <c r="F151" s="486" t="str">
        <f>IF(Calculo!F184="","",
Calculo!F184)</f>
        <v/>
      </c>
      <c r="H151" s="421">
        <v>151</v>
      </c>
    </row>
    <row r="152" spans="1:8" ht="13.5" customHeight="1" x14ac:dyDescent="0.15">
      <c r="A152" s="406" t="str">
        <f>IF(Calculo!A185="","",
Calculo!A185)</f>
        <v>fv V (kN)</v>
      </c>
      <c r="B152" s="416" t="str">
        <f>IF(Calculo!B185="","",
Calculo!B185)</f>
        <v>&gt;</v>
      </c>
      <c r="C152" s="406" t="str">
        <f>IF(Calculo!C185="","",
Calculo!C185)</f>
        <v>Vubd (kN)</v>
      </c>
      <c r="D152" s="502" t="str">
        <f>IF(Calculo!D185="","",
Calculo!D185)</f>
        <v>Cumple</v>
      </c>
      <c r="E152" s="404" t="str">
        <f>IF(Calculo!E185="","",
Calculo!E185)</f>
        <v/>
      </c>
      <c r="F152" s="453" t="str">
        <f>IF(Calculo!F185="","",
Calculo!F185)</f>
        <v/>
      </c>
      <c r="H152" s="421">
        <v>152</v>
      </c>
    </row>
    <row r="153" spans="1:8" ht="13.5" customHeight="1" thickBot="1" x14ac:dyDescent="0.2">
      <c r="A153" s="424" t="str">
        <f>IF(Calculo!A186="","",
Calculo!A186)</f>
        <v>ARMADURA DEL PEDESTAL</v>
      </c>
      <c r="B153" s="530" t="str">
        <f>IF(Calculo!B186="","",
Calculo!B186)</f>
        <v/>
      </c>
      <c r="C153" s="424" t="str">
        <f>IF(Calculo!C186="","",
Calculo!C186)</f>
        <v/>
      </c>
      <c r="D153" s="530" t="str">
        <f>IF(Calculo!D186="","",
Calculo!D186)</f>
        <v/>
      </c>
      <c r="E153" s="424" t="str">
        <f>IF(Calculo!E186="","",
Calculo!E186)</f>
        <v/>
      </c>
      <c r="F153" s="530" t="str">
        <f>IF(Calculo!F186="","",
Calculo!F186)</f>
        <v/>
      </c>
      <c r="H153" s="421">
        <v>153</v>
      </c>
    </row>
    <row r="154" spans="1:8" ht="13.5" customHeight="1" x14ac:dyDescent="0.15">
      <c r="A154" s="425" t="str">
        <f>IF(Calculo!A187="","",
Calculo!A187)</f>
        <v>Refuerzo longitudinal</v>
      </c>
      <c r="B154" s="482" t="str">
        <f>IF(Calculo!B187="","",
Calculo!B187)</f>
        <v/>
      </c>
      <c r="C154" s="425" t="str">
        <f>IF(Calculo!C187="","",
Calculo!C187)</f>
        <v/>
      </c>
      <c r="D154" s="483" t="str">
        <f>IF(Calculo!D187="","",
Calculo!D187)</f>
        <v/>
      </c>
      <c r="E154" s="471" t="str">
        <f>IF(Calculo!E187="","",
Calculo!E187)</f>
        <v>Número de barras AP=1</v>
      </c>
      <c r="F154" s="487">
        <f>IF(Calculo!F187="","",
Calculo!F187)</f>
        <v>52</v>
      </c>
      <c r="H154" s="421">
        <v>154</v>
      </c>
    </row>
    <row r="155" spans="1:8" ht="13.5" customHeight="1" x14ac:dyDescent="0.15">
      <c r="A155" s="403" t="str">
        <f>IF(Calculo!A188="","",
Calculo!A188)</f>
        <v>K (kN) Fuerza trans de arranc</v>
      </c>
      <c r="B155" s="405">
        <f>IF(Calculo!B188="","",
Calculo!B188)</f>
        <v>51.49</v>
      </c>
      <c r="C155" s="403" t="str">
        <f>IF(Calculo!C188="","",
Calculo!C188)</f>
        <v>L (kN) Fuerza long de arranc</v>
      </c>
      <c r="D155" s="416">
        <f>IF(Calculo!D188="","",
Calculo!D188)</f>
        <v>47.21</v>
      </c>
      <c r="E155" s="403" t="str">
        <f>IF(Calculo!E188="","",
Calculo!E188)</f>
        <v>J (kN) Fuerza de arrancam vert</v>
      </c>
      <c r="F155" s="444">
        <f>IF(Calculo!F188="","",
Calculo!F188)</f>
        <v>578.77500000000009</v>
      </c>
      <c r="H155" s="421">
        <v>155</v>
      </c>
    </row>
    <row r="156" spans="1:8" ht="13.5" customHeight="1" x14ac:dyDescent="0.15">
      <c r="A156" s="403" t="str">
        <f>IF(Calculo!A189="","",
Calculo!A189)</f>
        <v>E1 (m) distancia perf de referen</v>
      </c>
      <c r="B156" s="416">
        <f>IF(Calculo!B189="","",
Calculo!B189)</f>
        <v>0.1</v>
      </c>
      <c r="C156" s="403" t="str">
        <f>IF(Calculo!C189="","",
Calculo!C189)</f>
        <v>E (m) Altura sobresale pedestal</v>
      </c>
      <c r="D156" s="416">
        <f>IF(Calculo!D189="","",
Calculo!D189)</f>
        <v>1</v>
      </c>
      <c r="E156" s="403" t="str">
        <f>IF(Calculo!E189="","",
Calculo!E189)</f>
        <v>Z(m) = E1+E+F</v>
      </c>
      <c r="F156" s="416">
        <f>IF(Calculo!F189="","",
Calculo!F189)</f>
        <v>1.4</v>
      </c>
      <c r="H156" s="421">
        <v>156</v>
      </c>
    </row>
    <row r="157" spans="1:8" ht="13.5" customHeight="1" x14ac:dyDescent="0.15">
      <c r="A157" s="403" t="str">
        <f>IF(Calculo!A190="","",
Calculo!A190)</f>
        <v>C (m)</v>
      </c>
      <c r="B157" s="416">
        <f>IF(Calculo!B190="","",
Calculo!B190)</f>
        <v>1.3499999999999999</v>
      </c>
      <c r="C157" s="403" t="str">
        <f>IF(Calculo!C190="","",
Calculo!C190)</f>
        <v>Ex (m)</v>
      </c>
      <c r="D157" s="416">
        <f>IF(Calculo!D190="","",
Calculo!D190)</f>
        <v>0.71099999999999997</v>
      </c>
      <c r="E157" s="403" t="str">
        <f>IF(Calculo!E190="","",
Calculo!E190)</f>
        <v>e (m)</v>
      </c>
      <c r="F157" s="416">
        <f>IF(Calculo!F190="","",
Calculo!F190)</f>
        <v>1.1359999999999999</v>
      </c>
      <c r="H157" s="421">
        <v>157</v>
      </c>
    </row>
    <row r="158" spans="1:8" ht="13.5" customHeight="1" x14ac:dyDescent="0.15">
      <c r="A158" s="403" t="str">
        <f>IF(Calculo!A191="","",
Calculo!A191)</f>
        <v>r (m) recubrimiento</v>
      </c>
      <c r="B158" s="489">
        <f>IF(Calculo!B191="","",
Calculo!B191)</f>
        <v>7.4999999999999997E-2</v>
      </c>
      <c r="C158" s="403" t="str">
        <f>IF(Calculo!C191="","",
Calculo!C191)</f>
        <v>d (m) distancia libre 1 D-D</v>
      </c>
      <c r="D158" s="416">
        <f>IF(Calculo!D191="","",
Calculo!D191)</f>
        <v>0.38442947365187075</v>
      </c>
      <c r="E158" s="403" t="str">
        <f>IF(Calculo!E191="","",
Calculo!E191)</f>
        <v>d (m) distancia libre 2 B-B</v>
      </c>
      <c r="F158" s="416">
        <f>IF(Calculo!F191="","",
Calculo!F191)</f>
        <v>1.75</v>
      </c>
      <c r="H158" s="421">
        <v>158</v>
      </c>
    </row>
    <row r="159" spans="1:8" ht="13.5" customHeight="1" x14ac:dyDescent="0.15">
      <c r="A159" s="403" t="str">
        <f>IF(Calculo!A192="","",
Calculo!A192)</f>
        <v>Mx (kNm)</v>
      </c>
      <c r="B159" s="416">
        <f>IF(Calculo!B192="","",
Calculo!B192)</f>
        <v>549.35940000000005</v>
      </c>
      <c r="C159" s="403" t="str">
        <f>IF(Calculo!C192="","",
Calculo!C192)</f>
        <v>My (kNm)</v>
      </c>
      <c r="D159" s="416">
        <f>IF(Calculo!D192="","",
Calculo!D192)</f>
        <v>558.34740000000011</v>
      </c>
      <c r="E159" s="403" t="str">
        <f>IF(Calculo!E192="","",
Calculo!E192)</f>
        <v>Fe (cm2)</v>
      </c>
      <c r="F159" s="416">
        <f>IF(Calculo!F192="","",
Calculo!F192)</f>
        <v>43.922038775510202</v>
      </c>
      <c r="H159" s="421">
        <v>159</v>
      </c>
    </row>
    <row r="160" spans="1:8" ht="13.5" customHeight="1" x14ac:dyDescent="0.15">
      <c r="A160" s="403" t="str">
        <f>IF(Calculo!A193="","",
Calculo!A193)</f>
        <v>Cuantía mínima</v>
      </c>
      <c r="B160" s="443">
        <f>IF(Calculo!B193="","",
Calculo!B193)</f>
        <v>0.01</v>
      </c>
      <c r="C160" s="403" t="str">
        <f>IF(Calculo!C193="","",
Calculo!C193)</f>
        <v>Cuantía requerida</v>
      </c>
      <c r="D160" s="443">
        <f>IF(Calculo!D193="","",
Calculo!D193)</f>
        <v>2.4099884101788866E-3</v>
      </c>
      <c r="E160" s="403" t="str">
        <f>IF(Calculo!E193="","",
Calculo!E193)</f>
        <v>Cuantía a suministrar</v>
      </c>
      <c r="F160" s="443">
        <f>IF(Calculo!F193="","",
Calculo!F193)</f>
        <v>0.01</v>
      </c>
      <c r="H160" s="421">
        <v>160</v>
      </c>
    </row>
    <row r="161" spans="1:8" ht="13.5" customHeight="1" x14ac:dyDescent="0.15">
      <c r="A161" s="403" t="str">
        <f>IF(Calculo!A194="","",
Calculo!A194)</f>
        <v>Cuantía fraguado</v>
      </c>
      <c r="B161" s="442">
        <f>IF(Calculo!B194="","",
Calculo!B194)</f>
        <v>1.8E-3</v>
      </c>
      <c r="C161" s="403" t="str">
        <f>IF(Calculo!C194="","",
Calculo!C194)</f>
        <v>Area Fe requerida Pedestal (cm2)</v>
      </c>
      <c r="D161" s="484">
        <f>IF(Calculo!D194="","",
Calculo!D194)</f>
        <v>25</v>
      </c>
      <c r="E161" s="403" t="str">
        <f>IF(Calculo!E194="","",
Calculo!E194)</f>
        <v>Area Fe requerida Cu-a (cm2)</v>
      </c>
      <c r="F161" s="416">
        <f>IF(Calculo!F194="","",
Calculo!F194)</f>
        <v>10.26</v>
      </c>
      <c r="H161" s="421">
        <v>161</v>
      </c>
    </row>
    <row r="162" spans="1:8" ht="13.5" customHeight="1" x14ac:dyDescent="0.15">
      <c r="A162" s="403" t="str">
        <f>IF(Calculo!A195="","",
Calculo!A195)</f>
        <v>Barra No</v>
      </c>
      <c r="B162" s="463">
        <f>IF(Calculo!B195="","",
Calculo!B195)</f>
        <v>12</v>
      </c>
      <c r="C162" s="403" t="str">
        <f>IF(Calculo!C195="","",
Calculo!C195)</f>
        <v>Cantidad de barras Pedestal</v>
      </c>
      <c r="D162" s="485">
        <f>IF(Calculo!D195="","",
Calculo!D195)</f>
        <v>24</v>
      </c>
      <c r="E162" s="403" t="str">
        <f>IF(Calculo!E195="","",
Calculo!E195)</f>
        <v>Cantidad de barras por cara Cu-a</v>
      </c>
      <c r="F162" s="443">
        <f>IF(Calculo!F195="","",
Calculo!F195)</f>
        <v>10</v>
      </c>
      <c r="H162" s="421">
        <v>162</v>
      </c>
    </row>
    <row r="163" spans="1:8" ht="13.5" customHeight="1" thickBot="1" x14ac:dyDescent="0.2">
      <c r="A163" s="404" t="str">
        <f>IF(Calculo!A196="","",
Calculo!A196)</f>
        <v>lond desarrollo   ( ldh &lt; I + H )</v>
      </c>
      <c r="B163" s="404" t="str">
        <f>IF(Calculo!B196="","",
Calculo!B196)</f>
        <v>Cumple</v>
      </c>
      <c r="C163" s="404" t="str">
        <f>IF(Calculo!C196="","",
Calculo!C196)</f>
        <v/>
      </c>
      <c r="D163" s="404" t="str">
        <f>IF(Calculo!D196="","",
Calculo!D196)</f>
        <v/>
      </c>
      <c r="E163" s="403" t="str">
        <f>IF(Calculo!E196="","",
Calculo!E196)</f>
        <v>Cantidad de barras Cu-a</v>
      </c>
      <c r="F163" s="488">
        <f>IF(Calculo!F196="","",
Calculo!F196)</f>
        <v>36</v>
      </c>
      <c r="H163" s="421">
        <v>163</v>
      </c>
    </row>
    <row r="164" spans="1:8" ht="13.5" customHeight="1" thickBot="1" x14ac:dyDescent="0.2">
      <c r="A164" s="404" t="str">
        <f>IF(Calculo!A197="","",
Calculo!A197)</f>
        <v>ldh</v>
      </c>
      <c r="B164" s="404" t="str">
        <f>IF(Calculo!B197="","",
Calculo!B197)</f>
        <v/>
      </c>
      <c r="C164" s="404">
        <f>IF(Calculo!C197="","",
Calculo!C197)</f>
        <v>0.25</v>
      </c>
      <c r="D164" s="404" t="str">
        <f>IF(Calculo!D197="","",
Calculo!D197)</f>
        <v/>
      </c>
      <c r="E164" s="491" t="str">
        <f>IF(Calculo!E197="","",
Calculo!E197)</f>
        <v>Cantidad de barras</v>
      </c>
      <c r="F164" s="490">
        <f>IF(Calculo!F197="","",
Calculo!F197)</f>
        <v>36</v>
      </c>
      <c r="H164" s="421">
        <v>164</v>
      </c>
    </row>
    <row r="165" spans="1:8" ht="13.5" customHeight="1" x14ac:dyDescent="0.15">
      <c r="A165" s="404" t="str">
        <f>IF(Calculo!A198="","",
Calculo!A198)</f>
        <v/>
      </c>
      <c r="B165" s="404" t="str">
        <f>IF(Calculo!B198="","",
Calculo!B198)</f>
        <v/>
      </c>
      <c r="C165" s="403" t="str">
        <f>IF(Calculo!C198="","",
Calculo!C198)</f>
        <v>d (cm) distancia entre barras 1 D-D</v>
      </c>
      <c r="D165" s="407">
        <f>IF(Calculo!D198="","",
Calculo!D198)</f>
        <v>2.9571497973220824</v>
      </c>
      <c r="E165" s="403" t="str">
        <f>IF(Calculo!E198="","",
Calculo!E198)</f>
        <v>d (cm) distancia entre barras 2 B-B</v>
      </c>
      <c r="F165" s="444">
        <f>IF(Calculo!F198="","",
Calculo!F198)</f>
        <v>13.461538461538462</v>
      </c>
      <c r="H165" s="421">
        <v>165</v>
      </c>
    </row>
    <row r="166" spans="1:8" ht="13.5" customHeight="1" x14ac:dyDescent="0.15">
      <c r="A166" s="404" t="str">
        <f>IF(Calculo!A199="","",
Calculo!A199)</f>
        <v>Estribos del vástago</v>
      </c>
      <c r="B166" s="404" t="str">
        <f>IF(Calculo!B199="","",
Calculo!B199)</f>
        <v/>
      </c>
      <c r="C166" s="404" t="str">
        <f>IF(Calculo!C199="","",
Calculo!C199)</f>
        <v/>
      </c>
      <c r="D166" s="404" t="str">
        <f>IF(Calculo!D199="","",
Calculo!D199)</f>
        <v/>
      </c>
      <c r="E166" s="404" t="str">
        <f>IF(Calculo!E199="","",
Calculo!E199)</f>
        <v/>
      </c>
      <c r="F166" s="404" t="str">
        <f>IF(Calculo!F199="","",
Calculo!F199)</f>
        <v/>
      </c>
      <c r="H166" s="421">
        <v>166</v>
      </c>
    </row>
    <row r="167" spans="1:8" ht="13.5" customHeight="1" x14ac:dyDescent="0.15">
      <c r="A167" s="406" t="str">
        <f>IF(Calculo!A200="","",
Calculo!A200)</f>
        <v>J (kN)</v>
      </c>
      <c r="B167" s="416">
        <f>IF(Calculo!B200="","",
Calculo!B200)</f>
        <v>578.77500000000009</v>
      </c>
      <c r="C167" s="406" t="str">
        <f>IF(Calculo!C200="","",
Calculo!C200)</f>
        <v>K (kN)</v>
      </c>
      <c r="D167" s="416">
        <f>IF(Calculo!D200="","",
Calculo!D200)</f>
        <v>78.239999999999995</v>
      </c>
      <c r="E167" s="406" t="str">
        <f>IF(Calculo!E200="","",
Calculo!E200)</f>
        <v>L (kN)</v>
      </c>
      <c r="F167" s="416">
        <f>IF(Calculo!F200="","",
Calculo!F200)</f>
        <v>95.460000000000008</v>
      </c>
      <c r="H167" s="421">
        <v>167</v>
      </c>
    </row>
    <row r="168" spans="1:8" ht="13.5" customHeight="1" x14ac:dyDescent="0.15">
      <c r="A168" s="406" t="str">
        <f>IF(Calculo!A201="","",
Calculo!A201)</f>
        <v>Vc (kN)</v>
      </c>
      <c r="B168" s="416">
        <f>IF(Calculo!B201="","",
Calculo!B201)</f>
        <v>65.666494392563678</v>
      </c>
      <c r="C168" s="406" t="str">
        <f>IF(Calculo!C201="","",
Calculo!C201)</f>
        <v>Vu (kN)</v>
      </c>
      <c r="D168" s="416">
        <f>IF(Calculo!D201="","",
Calculo!D201)</f>
        <v>95.460000000000008</v>
      </c>
      <c r="E168" s="406" t="str">
        <f>IF(Calculo!E201="","",
Calculo!E201)</f>
        <v>d (m)</v>
      </c>
      <c r="F168" s="492">
        <f>IF(Calculo!F201="","",
Calculo!F201)</f>
        <v>0.42499999999999999</v>
      </c>
      <c r="H168" s="421">
        <v>168</v>
      </c>
    </row>
    <row r="169" spans="1:8" ht="13.5" customHeight="1" x14ac:dyDescent="0.15">
      <c r="A169" s="406" t="str">
        <f>IF(Calculo!A202="","",
Calculo!A202)</f>
        <v>Vu (kN)</v>
      </c>
      <c r="B169" s="405" t="str">
        <f>IF(Calculo!B202="","",
Calculo!B202)</f>
        <v>&gt;</v>
      </c>
      <c r="C169" s="406" t="str">
        <f>IF(Calculo!C202="","",
Calculo!C202)</f>
        <v>0,85*Vc</v>
      </c>
      <c r="D169" s="454" t="str">
        <f>IF(Calculo!D202="","",
Calculo!D202)</f>
        <v>Diseñar por cortante</v>
      </c>
      <c r="E169" s="404"/>
      <c r="F169" s="453" t="str">
        <f>IF(Calculo!F202="","",
Calculo!F202)</f>
        <v/>
      </c>
      <c r="H169" s="421">
        <v>169</v>
      </c>
    </row>
    <row r="170" spans="1:8" ht="13.5" customHeight="1" x14ac:dyDescent="0.15">
      <c r="A170" s="403" t="str">
        <f>IF(Calculo!A203="","",
Calculo!A203)</f>
        <v>Resist concr tramo pendiente (kN)</v>
      </c>
      <c r="B170" s="466">
        <f>IF(Calculo!B203="","",
Calculo!B203)</f>
        <v>750</v>
      </c>
      <c r="C170" s="403" t="str">
        <f>IF(Calculo!C203="","",
Calculo!C203)</f>
        <v>Resist concr tramo reto cuña (kN)</v>
      </c>
      <c r="D170" s="466">
        <f>IF(Calculo!D203="","",
Calculo!D203)</f>
        <v>10830</v>
      </c>
      <c r="E170" s="403" t="str">
        <f>IF(Calculo!E203="","",
Calculo!E203)</f>
        <v>Fuerza compresión (kN)</v>
      </c>
      <c r="F170" s="466">
        <f>IF(Calculo!F203="","",
Calculo!F203)</f>
        <v>676.03499999999997</v>
      </c>
      <c r="H170" s="421">
        <v>170</v>
      </c>
    </row>
    <row r="171" spans="1:8" ht="13.5" customHeight="1" x14ac:dyDescent="0.15">
      <c r="A171" s="426" t="str">
        <f>IF(Calculo!A204="","",
Calculo!A204)</f>
        <v>Req estribo (4) (5)</v>
      </c>
      <c r="B171" s="555" t="b">
        <f>IF(Calculo!B204="","",
Calculo!B204)</f>
        <v>0</v>
      </c>
      <c r="C171" s="426" t="str">
        <f>IF(Calculo!C204="","",
Calculo!C204)</f>
        <v>Req estribo (4) (5)</v>
      </c>
      <c r="D171" s="555" t="b">
        <f>IF(Calculo!D204="","",
Calculo!D204)</f>
        <v>0</v>
      </c>
      <c r="E171" s="427" t="str">
        <f>IF(Calculo!E204="","",
Calculo!E204)</f>
        <v/>
      </c>
      <c r="F171" s="482" t="str">
        <f>IF(Calculo!F204="","",
Calculo!F204)</f>
        <v/>
      </c>
      <c r="H171" s="421">
        <v>171</v>
      </c>
    </row>
    <row r="172" spans="1:8" ht="13.5" customHeight="1" x14ac:dyDescent="0.15">
      <c r="A172" s="425" t="str">
        <f>IF(Calculo!A205="","",
Calculo!A205)</f>
        <v>Armadura mínima</v>
      </c>
      <c r="B172" s="428" t="str">
        <f>IF(Calculo!B205="","",
Calculo!B205)</f>
        <v/>
      </c>
      <c r="C172" s="427" t="str">
        <f>IF(Calculo!C205="","",
Calculo!C205)</f>
        <v/>
      </c>
      <c r="D172" s="428" t="str">
        <f>IF(Calculo!D205="","",
Calculo!D205)</f>
        <v/>
      </c>
      <c r="E172" s="404" t="str">
        <f>IF(Calculo!E205="","",
Calculo!E205)</f>
        <v/>
      </c>
      <c r="F172" s="453" t="str">
        <f>IF(Calculo!F205="","",
Calculo!F205)</f>
        <v/>
      </c>
      <c r="H172" s="421">
        <v>172</v>
      </c>
    </row>
    <row r="173" spans="1:8" ht="13.5" customHeight="1" x14ac:dyDescent="0.15">
      <c r="A173" s="403" t="str">
        <f>IF(Calculo!A206="","",
Calculo!A206)</f>
        <v>Barra No</v>
      </c>
      <c r="B173" s="466">
        <f>IF(Calculo!B206="","",
Calculo!B206)</f>
        <v>8</v>
      </c>
      <c r="C173" s="403" t="str">
        <f>IF(Calculo!C206="","",
Calculo!C206)</f>
        <v>Número de ramas</v>
      </c>
      <c r="D173" s="466">
        <f>IF(Calculo!D206="","",
Calculo!D206)</f>
        <v>2</v>
      </c>
      <c r="E173" s="403" t="str">
        <f>IF(Calculo!E206="","",
Calculo!E206)</f>
        <v>Separación entre estribos (m)</v>
      </c>
      <c r="F173" s="464">
        <f>IF(Calculo!F206="","",
Calculo!F206)</f>
        <v>0.25</v>
      </c>
      <c r="H173" s="421">
        <v>173</v>
      </c>
    </row>
    <row r="174" spans="1:8" ht="13.5" customHeight="1" x14ac:dyDescent="0.15">
      <c r="A174" s="403" t="str">
        <f>IF(Calculo!A207="","",
Calculo!A207)</f>
        <v>Av (cm2)</v>
      </c>
      <c r="B174" s="405">
        <f>IF(Calculo!B207="","",
Calculo!B207)</f>
        <v>1.006</v>
      </c>
      <c r="C174" s="403" t="str">
        <f>IF(Calculo!C207="","",
Calculo!C207)</f>
        <v>(Av/s) min  (cm2/cm)</v>
      </c>
      <c r="D174" s="416">
        <f>IF(Calculo!D207="","",
Calculo!D207)</f>
        <v>4.0239999999999998E-2</v>
      </c>
      <c r="E174" s="403" t="str">
        <f>IF(Calculo!E207="","",
Calculo!E207)</f>
        <v>D/(0.3*fy) (cm2/cm)</v>
      </c>
      <c r="F174" s="416">
        <f>IF(Calculo!F207="","",
Calculo!F207)</f>
        <v>3.968253968253968E-2</v>
      </c>
      <c r="H174" s="421">
        <v>174</v>
      </c>
    </row>
    <row r="175" spans="1:8" ht="13.5" customHeight="1" x14ac:dyDescent="0.15">
      <c r="A175" s="425" t="str">
        <f>IF(Calculo!A208="","",
Calculo!A208)</f>
        <v>Armadura de corte</v>
      </c>
      <c r="B175" s="428" t="str">
        <f>IF(Calculo!B208="","",
Calculo!B208)</f>
        <v/>
      </c>
      <c r="C175" s="427" t="str">
        <f>IF(Calculo!C208="","",
Calculo!C208)</f>
        <v/>
      </c>
      <c r="D175" s="428" t="str">
        <f>IF(Calculo!D208="","",
Calculo!D208)</f>
        <v/>
      </c>
      <c r="E175" s="427" t="str">
        <f>IF(Calculo!E208="","",
Calculo!E208)</f>
        <v/>
      </c>
      <c r="F175" s="428" t="str">
        <f>IF(Calculo!F208="","",
Calculo!F208)</f>
        <v/>
      </c>
      <c r="H175" s="421">
        <v>175</v>
      </c>
    </row>
    <row r="176" spans="1:8" ht="13.5" customHeight="1" x14ac:dyDescent="0.15">
      <c r="A176" s="403" t="str">
        <f>IF(Calculo!A209="","",
Calculo!A209)</f>
        <v>Vs (kN)</v>
      </c>
      <c r="B176" s="443">
        <f>IF(Calculo!B209="","",
Calculo!B209)</f>
        <v>46.639387960377505</v>
      </c>
      <c r="C176" s="404" t="str">
        <f>IF(Calculo!C209="","",
Calculo!C209)</f>
        <v/>
      </c>
      <c r="D176" s="404" t="str">
        <f>IF(Calculo!D209="","",
Calculo!D209)</f>
        <v/>
      </c>
      <c r="E176" s="404" t="str">
        <f>IF(Calculo!E209="","",
Calculo!E209)</f>
        <v/>
      </c>
      <c r="F176" s="404" t="str">
        <f>IF(Calculo!F209="","",
Calculo!F209)</f>
        <v/>
      </c>
      <c r="H176" s="421">
        <v>176</v>
      </c>
    </row>
    <row r="177" spans="1:9" ht="13.5" customHeight="1" x14ac:dyDescent="0.15">
      <c r="A177" s="403" t="str">
        <f>IF(Calculo!A210="","",
Calculo!A210)</f>
        <v>S min (m)</v>
      </c>
      <c r="B177" s="496" t="str">
        <f>IF(Calculo!B210="","",
Calculo!B210)</f>
        <v>s&lt;=mínimo entre d/2 y 60 cm</v>
      </c>
      <c r="C177" s="404"/>
      <c r="D177" s="404" t="str">
        <f>IF(Calculo!D210="","",
Calculo!D210)</f>
        <v/>
      </c>
      <c r="E177" s="404" t="str">
        <f>IF(Calculo!E210="","",
Calculo!E210)</f>
        <v/>
      </c>
      <c r="F177" s="404" t="str">
        <f>IF(Calculo!F210="","",
Calculo!F210)</f>
        <v/>
      </c>
      <c r="H177" s="421">
        <v>177</v>
      </c>
    </row>
    <row r="178" spans="1:9" ht="13.5" customHeight="1" x14ac:dyDescent="0.15">
      <c r="A178" s="425" t="str">
        <f>IF(Calculo!A211="","",
Calculo!A211)</f>
        <v>Tramo en pendiente</v>
      </c>
      <c r="B178" s="453" t="str">
        <f>IF(Calculo!B211="","",
Calculo!B211)</f>
        <v/>
      </c>
      <c r="C178" s="404" t="str">
        <f>IF(Calculo!C211="","",
Calculo!C211)</f>
        <v/>
      </c>
      <c r="D178" s="404" t="str">
        <f>IF(Calculo!D211="","",
Calculo!D211)</f>
        <v/>
      </c>
      <c r="E178" s="425" t="str">
        <f>IF(Calculo!E211="","",
Calculo!E211)</f>
        <v>Tramo recto cuña</v>
      </c>
      <c r="F178" s="404" t="str">
        <f>IF(Calculo!F211="","",
Calculo!F211)</f>
        <v/>
      </c>
      <c r="H178" s="421">
        <v>178</v>
      </c>
    </row>
    <row r="179" spans="1:9" ht="13.5" customHeight="1" x14ac:dyDescent="0.15">
      <c r="A179" s="403" t="str">
        <f>IF(Calculo!A212="","",
Calculo!A212)</f>
        <v>l1 (m) - recub</v>
      </c>
      <c r="B179" s="443">
        <f>IF(Calculo!B212="","",
Calculo!B212)</f>
        <v>2.1</v>
      </c>
      <c r="C179" s="429" t="str">
        <f>IF(Calculo!C212="","",
Calculo!C212)</f>
        <v/>
      </c>
      <c r="D179" s="429" t="str">
        <f>IF(Calculo!D212="","",
Calculo!D212)</f>
        <v/>
      </c>
      <c r="E179" s="403" t="str">
        <f>IF(Calculo!E212="","",
Calculo!E212)</f>
        <v>l2 (m) - recub</v>
      </c>
      <c r="F179" s="442">
        <f>IF(Calculo!F212="","",
Calculo!F212)</f>
        <v>1.75</v>
      </c>
      <c r="H179" s="421">
        <v>179</v>
      </c>
    </row>
    <row r="180" spans="1:9" ht="13.5" customHeight="1" x14ac:dyDescent="0.15">
      <c r="A180" s="403" t="str">
        <f>IF(Calculo!A213="","",
Calculo!A213)</f>
        <v>d (m)</v>
      </c>
      <c r="B180" s="443">
        <f>IF(Calculo!B213="","",
Calculo!B213)</f>
        <v>0.42499999999999999</v>
      </c>
      <c r="C180" s="429" t="str">
        <f>IF(Calculo!C213="","",
Calculo!C213)</f>
        <v/>
      </c>
      <c r="D180" s="429" t="str">
        <f>IF(Calculo!D213="","",
Calculo!D213)</f>
        <v/>
      </c>
      <c r="E180" s="430" t="str">
        <f>IF(Calculo!E213="","",
Calculo!E213)</f>
        <v>d (m)</v>
      </c>
      <c r="F180" s="443">
        <f>IF(Calculo!F213="","",
Calculo!F213)</f>
        <v>1.825</v>
      </c>
      <c r="H180" s="421">
        <v>180</v>
      </c>
    </row>
    <row r="181" spans="1:9" ht="13.5" customHeight="1" x14ac:dyDescent="0.15">
      <c r="A181" s="403" t="str">
        <f>IF(Calculo!A214="","",
Calculo!A214)</f>
        <v>Barra No</v>
      </c>
      <c r="B181" s="494">
        <f>IF(Calculo!B214="","",
Calculo!B214)</f>
        <v>8</v>
      </c>
      <c r="C181" s="404" t="str">
        <f>IF(Calculo!C214="","",
Calculo!C214)</f>
        <v/>
      </c>
      <c r="D181" s="404" t="str">
        <f>IF(Calculo!D214="","",
Calculo!D214)</f>
        <v/>
      </c>
      <c r="E181" s="403" t="str">
        <f>IF(Calculo!E214="","",
Calculo!E214)</f>
        <v>Barra No</v>
      </c>
      <c r="F181" s="405">
        <f>IF(Calculo!F214="","",
Calculo!F214)</f>
        <v>8</v>
      </c>
      <c r="H181" s="421">
        <v>181</v>
      </c>
    </row>
    <row r="182" spans="1:9" ht="13.5" customHeight="1" x14ac:dyDescent="0.15">
      <c r="A182" s="403" t="str">
        <f>IF(Calculo!A215="","",
Calculo!A215)</f>
        <v>Número de ramas</v>
      </c>
      <c r="B182" s="405">
        <f>IF(Calculo!B215="","",
Calculo!B215)</f>
        <v>2</v>
      </c>
      <c r="C182" s="404" t="str">
        <f>IF(Calculo!C215="","",
Calculo!C215)</f>
        <v/>
      </c>
      <c r="D182" s="404" t="str">
        <f>IF(Calculo!D215="","",
Calculo!D215)</f>
        <v/>
      </c>
      <c r="E182" s="403" t="str">
        <f>IF(Calculo!E215="","",
Calculo!E215)</f>
        <v>Número de ramas</v>
      </c>
      <c r="F182" s="405">
        <f>IF(Calculo!F215="","",
Calculo!F215)</f>
        <v>2</v>
      </c>
      <c r="H182" s="421">
        <v>182</v>
      </c>
    </row>
    <row r="183" spans="1:9" ht="13.5" customHeight="1" x14ac:dyDescent="0.15">
      <c r="A183" s="403" t="str">
        <f>IF(Calculo!A216="","",
Calculo!A216)</f>
        <v>Sep entre estribos (cm)</v>
      </c>
      <c r="B183" s="495">
        <f>IF(Calculo!B216="","",
Calculo!B216)</f>
        <v>25</v>
      </c>
      <c r="C183" s="493">
        <f>IF(Calculo!C216="","",
Calculo!C216)</f>
        <v>0.63749999999999996</v>
      </c>
      <c r="D183" s="404"/>
      <c r="E183" s="403" t="str">
        <f>IF(Calculo!E216="","",
Calculo!E216)</f>
        <v>Sep entre estribos (cm)</v>
      </c>
      <c r="F183" s="416">
        <f>IF(Calculo!F216="","",
Calculo!F216)</f>
        <v>25</v>
      </c>
      <c r="H183" s="421">
        <v>183</v>
      </c>
    </row>
    <row r="184" spans="1:9" ht="13.5" customHeight="1" x14ac:dyDescent="0.15">
      <c r="A184" s="420" t="str">
        <f>IF(Calculo!A217="","",
Calculo!A217)</f>
        <v>n2</v>
      </c>
      <c r="B184" s="416">
        <f>IF(Calculo!B217="","",
Calculo!B217)</f>
        <v>9</v>
      </c>
      <c r="C184" s="404" t="str">
        <f>IF(Calculo!C217="","",
Calculo!C217)</f>
        <v/>
      </c>
      <c r="D184" s="404" t="str">
        <f>IF(Calculo!D217="","",
Calculo!D217)</f>
        <v/>
      </c>
      <c r="E184" s="420" t="str">
        <f>IF(Calculo!E217="","",
Calculo!E217)</f>
        <v>n2</v>
      </c>
      <c r="F184" s="416">
        <f>IF(Calculo!F217="","",
Calculo!F217)</f>
        <v>8</v>
      </c>
      <c r="H184" s="421">
        <v>184</v>
      </c>
    </row>
    <row r="185" spans="1:9" ht="13.5" customHeight="1" x14ac:dyDescent="0.15">
      <c r="A185" s="420" t="str">
        <f>IF(Calculo!A218="","",
Calculo!A218)</f>
        <v>Sep intermedia (cm)</v>
      </c>
      <c r="B185" s="416">
        <f>IF(Calculo!B218="","",
Calculo!B218)</f>
        <v>10</v>
      </c>
      <c r="C185" s="408" t="str">
        <f>IF(Calculo!C218="","",
Calculo!C218)</f>
        <v/>
      </c>
      <c r="D185" s="404" t="str">
        <f>IF(Calculo!D218="","",
Calculo!D218)</f>
        <v/>
      </c>
      <c r="E185" s="420" t="str">
        <f>IF(Calculo!E218="","",
Calculo!E218)</f>
        <v>Sep intermedia (cm)</v>
      </c>
      <c r="F185" s="416">
        <f>IF(Calculo!F218="","",
Calculo!F218)</f>
        <v>0</v>
      </c>
      <c r="H185" s="421">
        <v>185</v>
      </c>
    </row>
    <row r="186" spans="1:9" ht="13.5" customHeight="1" x14ac:dyDescent="0.15">
      <c r="A186" s="403" t="str">
        <f>IF(Calculo!A219="","",
Calculo!A219)</f>
        <v>Vs/(fy*d)  (cm2/cm) requerido</v>
      </c>
      <c r="B186" s="416">
        <f>IF(Calculo!B219="","",
Calculo!B219)</f>
        <v>2.6128508661275914E-2</v>
      </c>
      <c r="C186" s="404" t="str">
        <f>IF(Calculo!C219="","",
Calculo!C219)</f>
        <v/>
      </c>
      <c r="D186" s="404" t="str">
        <f>IF(Calculo!D219="","",
Calculo!D219)</f>
        <v/>
      </c>
      <c r="E186" s="403" t="str">
        <f>IF(Calculo!E219="","",
Calculo!E219)</f>
        <v>Vs/(fy*d)  (cm2/cm) requerido</v>
      </c>
      <c r="F186" s="416">
        <f>IF(Calculo!F219="","",
Calculo!F219)</f>
        <v>6.0847211950916516E-3</v>
      </c>
      <c r="H186" s="421">
        <v>186</v>
      </c>
    </row>
    <row r="187" spans="1:9" ht="13.5" customHeight="1" x14ac:dyDescent="0.15">
      <c r="A187" s="403" t="str">
        <f>IF(Calculo!A220="","",
Calculo!A220)</f>
        <v>Av (cm2)</v>
      </c>
      <c r="B187" s="405">
        <f>IF(Calculo!B220="","",
Calculo!B220)</f>
        <v>1.006</v>
      </c>
      <c r="C187" s="404" t="str">
        <f>IF(Calculo!C220="","",
Calculo!C220)</f>
        <v/>
      </c>
      <c r="D187" s="404" t="str">
        <f>IF(Calculo!D220="","",
Calculo!D220)</f>
        <v/>
      </c>
      <c r="E187" s="403" t="str">
        <f>IF(Calculo!E220="","",
Calculo!E220)</f>
        <v>Av (cm2)</v>
      </c>
      <c r="F187" s="405">
        <f>IF(Calculo!F220="","",
Calculo!F220)</f>
        <v>1.006</v>
      </c>
      <c r="H187" s="421">
        <v>187</v>
      </c>
    </row>
    <row r="188" spans="1:9" ht="13.5" customHeight="1" x14ac:dyDescent="0.15">
      <c r="A188" s="403" t="str">
        <f>IF(Calculo!A221="","",
Calculo!A221)</f>
        <v>(Av/s) proporcion (cm2/cm)</v>
      </c>
      <c r="B188" s="416">
        <f>IF(Calculo!B221="","",
Calculo!B221)</f>
        <v>4.0239999999999998E-2</v>
      </c>
      <c r="C188" s="404" t="str">
        <f>IF(Calculo!C221="","",
Calculo!C221)</f>
        <v/>
      </c>
      <c r="D188" s="404" t="str">
        <f>IF(Calculo!D221="","",
Calculo!D221)</f>
        <v/>
      </c>
      <c r="E188" s="403" t="str">
        <f>IF(Calculo!E221="","",
Calculo!E221)</f>
        <v>(Av/s) proporcion (cm2/cm)</v>
      </c>
      <c r="F188" s="416">
        <f>IF(Calculo!F221="","",
Calculo!F221)</f>
        <v>4.0239999999999998E-2</v>
      </c>
      <c r="H188" s="421">
        <v>188</v>
      </c>
    </row>
    <row r="189" spans="1:9" ht="13.5" customHeight="1" x14ac:dyDescent="0.15">
      <c r="A189" s="404" t="str">
        <f>IF(Calculo!A222="","",
Calculo!A222)</f>
        <v/>
      </c>
      <c r="B189" s="503" t="str">
        <f>IF(Calculo!B222="","",
Calculo!B222)</f>
        <v>Cumple</v>
      </c>
      <c r="C189" s="404" t="str">
        <f>IF(Calculo!C222="","",
Calculo!C222)</f>
        <v/>
      </c>
      <c r="D189" s="404" t="str">
        <f>IF(Calculo!D222="","",
Calculo!D222)</f>
        <v/>
      </c>
      <c r="E189" s="404" t="str">
        <f>IF(Calculo!E222="","",
Calculo!E222)</f>
        <v/>
      </c>
      <c r="F189" s="503" t="str">
        <f>IF(Calculo!F222="","",
Calculo!F222)</f>
        <v>Cumple</v>
      </c>
      <c r="H189" s="421">
        <v>189</v>
      </c>
    </row>
    <row r="191" spans="1:9" ht="13.5" customHeight="1" x14ac:dyDescent="0.15">
      <c r="H191" s="421">
        <v>1</v>
      </c>
      <c r="I191" s="421">
        <f>+$H$189/H191</f>
        <v>189</v>
      </c>
    </row>
    <row r="192" spans="1:9" ht="13.5" customHeight="1" x14ac:dyDescent="0.15">
      <c r="H192" s="421">
        <v>2</v>
      </c>
      <c r="I192" s="421">
        <f t="shared" ref="I192:I197" si="0">+$H$189/H192</f>
        <v>94.5</v>
      </c>
    </row>
    <row r="193" spans="8:9" ht="13.5" customHeight="1" x14ac:dyDescent="0.15">
      <c r="H193" s="421">
        <v>3</v>
      </c>
      <c r="I193" s="421">
        <f t="shared" si="0"/>
        <v>63</v>
      </c>
    </row>
    <row r="194" spans="8:9" ht="13.5" customHeight="1" x14ac:dyDescent="0.15">
      <c r="H194" s="421">
        <v>4</v>
      </c>
      <c r="I194" s="421">
        <f t="shared" si="0"/>
        <v>47.25</v>
      </c>
    </row>
    <row r="195" spans="8:9" ht="13.5" customHeight="1" x14ac:dyDescent="0.15">
      <c r="H195" s="421">
        <v>5</v>
      </c>
      <c r="I195" s="421">
        <f t="shared" si="0"/>
        <v>37.799999999999997</v>
      </c>
    </row>
    <row r="196" spans="8:9" ht="13.5" customHeight="1" x14ac:dyDescent="0.15">
      <c r="H196" s="421">
        <v>6</v>
      </c>
      <c r="I196" s="421">
        <f t="shared" si="0"/>
        <v>31.5</v>
      </c>
    </row>
    <row r="197" spans="8:9" ht="13.5" customHeight="1" x14ac:dyDescent="0.15">
      <c r="H197" s="421">
        <v>7</v>
      </c>
      <c r="I197" s="421">
        <f t="shared" si="0"/>
        <v>27</v>
      </c>
    </row>
  </sheetData>
  <mergeCells count="18">
    <mergeCell ref="A31:F31"/>
    <mergeCell ref="A1:F1"/>
    <mergeCell ref="A2:F2"/>
    <mergeCell ref="A8:F8"/>
    <mergeCell ref="A9:B9"/>
    <mergeCell ref="C9:D9"/>
    <mergeCell ref="A14:F14"/>
    <mergeCell ref="A15:B15"/>
    <mergeCell ref="C15:D15"/>
    <mergeCell ref="A20:F20"/>
    <mergeCell ref="A23:F23"/>
    <mergeCell ref="A27:F27"/>
    <mergeCell ref="A46:F46"/>
    <mergeCell ref="A119:F119"/>
    <mergeCell ref="A120:F120"/>
    <mergeCell ref="A132:F132"/>
    <mergeCell ref="A61:F61"/>
    <mergeCell ref="A74:F74"/>
  </mergeCells>
  <conditionalFormatting sqref="D50">
    <cfRule type="cellIs" dxfId="74" priority="89" operator="equal">
      <formula>"Cumple"</formula>
    </cfRule>
    <cfRule type="cellIs" dxfId="73" priority="90" operator="notEqual">
      <formula>"Cumple"</formula>
    </cfRule>
  </conditionalFormatting>
  <conditionalFormatting sqref="D55">
    <cfRule type="cellIs" dxfId="72" priority="87" operator="equal">
      <formula>"Cumple"</formula>
    </cfRule>
    <cfRule type="cellIs" dxfId="71" priority="88" operator="notEqual">
      <formula>"Cumple"</formula>
    </cfRule>
  </conditionalFormatting>
  <conditionalFormatting sqref="C117:C118 A118:B118">
    <cfRule type="cellIs" dxfId="70" priority="85" operator="equal">
      <formula>"No hay deslizamiento"</formula>
    </cfRule>
  </conditionalFormatting>
  <conditionalFormatting sqref="B122">
    <cfRule type="cellIs" dxfId="69" priority="84" operator="lessThan">
      <formula>0.075</formula>
    </cfRule>
  </conditionalFormatting>
  <conditionalFormatting sqref="D124">
    <cfRule type="cellIs" dxfId="68" priority="83" operator="greaterThan">
      <formula>$D$123</formula>
    </cfRule>
  </conditionalFormatting>
  <conditionalFormatting sqref="D147">
    <cfRule type="cellIs" dxfId="67" priority="81" operator="equal">
      <formula>"Cumple"</formula>
    </cfRule>
    <cfRule type="cellIs" dxfId="66" priority="82" operator="notEqual">
      <formula>"Cumple"</formula>
    </cfRule>
  </conditionalFormatting>
  <conditionalFormatting sqref="D152">
    <cfRule type="cellIs" dxfId="65" priority="79" operator="equal">
      <formula>"Cumple"</formula>
    </cfRule>
    <cfRule type="cellIs" dxfId="64" priority="80" operator="notEqual">
      <formula>"Cumple"</formula>
    </cfRule>
  </conditionalFormatting>
  <conditionalFormatting sqref="B158">
    <cfRule type="cellIs" dxfId="63" priority="78" operator="lessThan">
      <formula>0.05</formula>
    </cfRule>
  </conditionalFormatting>
  <conditionalFormatting sqref="B162">
    <cfRule type="cellIs" dxfId="62" priority="77" operator="lessThan">
      <formula>0.05</formula>
    </cfRule>
  </conditionalFormatting>
  <conditionalFormatting sqref="D169">
    <cfRule type="cellIs" dxfId="61" priority="75" operator="equal">
      <formula>"Usar armadura mínima"</formula>
    </cfRule>
  </conditionalFormatting>
  <conditionalFormatting sqref="B189">
    <cfRule type="cellIs" dxfId="60" priority="73" operator="equal">
      <formula>"Cumple"</formula>
    </cfRule>
    <cfRule type="cellIs" dxfId="59" priority="74" operator="notEqual">
      <formula>"Cumple"</formula>
    </cfRule>
  </conditionalFormatting>
  <conditionalFormatting sqref="B181">
    <cfRule type="cellIs" dxfId="58" priority="72" operator="lessThan">
      <formula>0.05</formula>
    </cfRule>
  </conditionalFormatting>
  <conditionalFormatting sqref="F189">
    <cfRule type="cellIs" dxfId="57" priority="70" operator="equal">
      <formula>"Cumple"</formula>
    </cfRule>
    <cfRule type="cellIs" dxfId="56" priority="71" operator="notEqual">
      <formula>"Cumple"</formula>
    </cfRule>
  </conditionalFormatting>
  <conditionalFormatting sqref="B183">
    <cfRule type="cellIs" dxfId="55" priority="68" operator="greaterThan">
      <formula>$C$183*100</formula>
    </cfRule>
    <cfRule type="cellIs" dxfId="54" priority="69" operator="greaterThan">
      <formula>25</formula>
    </cfRule>
  </conditionalFormatting>
  <conditionalFormatting sqref="B185">
    <cfRule type="cellIs" dxfId="53" priority="67" operator="greaterThan">
      <formula>25</formula>
    </cfRule>
  </conditionalFormatting>
  <conditionalFormatting sqref="B37">
    <cfRule type="cellIs" dxfId="52" priority="66" operator="lessThan">
      <formula>0</formula>
    </cfRule>
  </conditionalFormatting>
  <conditionalFormatting sqref="F165 D165">
    <cfRule type="cellIs" dxfId="51" priority="91" operator="lessThan">
      <formula>$B$162/100</formula>
    </cfRule>
  </conditionalFormatting>
  <conditionalFormatting sqref="B32">
    <cfRule type="cellIs" dxfId="50" priority="65" operator="lessThan">
      <formula>2</formula>
    </cfRule>
  </conditionalFormatting>
  <conditionalFormatting sqref="B33">
    <cfRule type="cellIs" dxfId="49" priority="64" operator="greaterThan">
      <formula>$F$22-1</formula>
    </cfRule>
  </conditionalFormatting>
  <conditionalFormatting sqref="B41">
    <cfRule type="cellIs" dxfId="48" priority="60" operator="lessThan">
      <formula>0.2</formula>
    </cfRule>
    <cfRule type="cellIs" dxfId="47" priority="61" operator="lessThan">
      <formula>0</formula>
    </cfRule>
    <cfRule type="cellIs" dxfId="46" priority="62" operator="greaterThan">
      <formula>0.5</formula>
    </cfRule>
    <cfRule type="cellIs" dxfId="45" priority="63" operator="greaterThan">
      <formula>0.3</formula>
    </cfRule>
  </conditionalFormatting>
  <conditionalFormatting sqref="D137">
    <cfRule type="cellIs" dxfId="44" priority="50" operator="equal">
      <formula>"No requiere acero"</formula>
    </cfRule>
    <cfRule type="cellIs" dxfId="43" priority="58" operator="equal">
      <formula>"Colocar acero mínimo"</formula>
    </cfRule>
    <cfRule type="cellIs" dxfId="42" priority="59" operator="notEqual">
      <formula>"No requiere acero"</formula>
    </cfRule>
  </conditionalFormatting>
  <conditionalFormatting sqref="B171">
    <cfRule type="cellIs" dxfId="41" priority="56" operator="equal">
      <formula>FALSE</formula>
    </cfRule>
    <cfRule type="cellIs" dxfId="40" priority="57" operator="equal">
      <formula>TRUE</formula>
    </cfRule>
  </conditionalFormatting>
  <conditionalFormatting sqref="D171">
    <cfRule type="cellIs" dxfId="39" priority="54" operator="equal">
      <formula>FALSE</formula>
    </cfRule>
    <cfRule type="cellIs" dxfId="38" priority="55" operator="equal">
      <formula>TRUE</formula>
    </cfRule>
  </conditionalFormatting>
  <conditionalFormatting sqref="B10">
    <cfRule type="cellIs" dxfId="37" priority="53" operator="greaterThan">
      <formula>0</formula>
    </cfRule>
  </conditionalFormatting>
  <conditionalFormatting sqref="D10">
    <cfRule type="cellIs" dxfId="36" priority="52" operator="lessThan">
      <formula>0</formula>
    </cfRule>
  </conditionalFormatting>
  <conditionalFormatting sqref="E154">
    <cfRule type="cellIs" dxfId="35" priority="51" operator="equal">
      <formula>FALSE</formula>
    </cfRule>
  </conditionalFormatting>
  <conditionalFormatting sqref="B183 F183">
    <cfRule type="cellIs" dxfId="34" priority="49" operator="lessThan">
      <formula>10</formula>
    </cfRule>
  </conditionalFormatting>
  <conditionalFormatting sqref="F154">
    <cfRule type="cellIs" dxfId="33" priority="48" operator="notEqual">
      <formula>$F$164</formula>
    </cfRule>
  </conditionalFormatting>
  <conditionalFormatting sqref="B185">
    <cfRule type="cellIs" dxfId="32" priority="47" operator="lessThan">
      <formula>5</formula>
    </cfRule>
  </conditionalFormatting>
  <conditionalFormatting sqref="B142 F142">
    <cfRule type="cellIs" dxfId="31" priority="46" operator="greaterThan">
      <formula>25</formula>
    </cfRule>
  </conditionalFormatting>
  <conditionalFormatting sqref="B143 F143">
    <cfRule type="cellIs" dxfId="30" priority="45" operator="greaterThan">
      <formula>25</formula>
    </cfRule>
  </conditionalFormatting>
  <conditionalFormatting sqref="F144 B144">
    <cfRule type="cellIs" dxfId="29" priority="42" operator="greaterThan">
      <formula>25</formula>
    </cfRule>
    <cfRule type="cellIs" dxfId="28" priority="43" operator="lessThan">
      <formula>0</formula>
    </cfRule>
  </conditionalFormatting>
  <conditionalFormatting sqref="D68">
    <cfRule type="containsText" dxfId="27" priority="25" operator="containsText" text="Ver caso 2">
      <formula>NOT(ISERROR(SEARCH("Ver caso 2",D68)))</formula>
    </cfRule>
  </conditionalFormatting>
  <conditionalFormatting sqref="E60">
    <cfRule type="cellIs" dxfId="26" priority="23" operator="equal">
      <formula>"Aumentar área, Área apoyada menor a 80%"</formula>
    </cfRule>
    <cfRule type="cellIs" dxfId="25" priority="24" operator="equal">
      <formula>"Bien, el área apoyada es mayor a 80%"</formula>
    </cfRule>
  </conditionalFormatting>
  <conditionalFormatting sqref="D67">
    <cfRule type="cellIs" dxfId="24" priority="22" operator="notEqual">
      <formula>"100% del área bajo zapata a compresión"</formula>
    </cfRule>
  </conditionalFormatting>
  <conditionalFormatting sqref="D67">
    <cfRule type="cellIs" dxfId="23" priority="21" operator="equal">
      <formula>"100% del área bajo zapata a compresión"</formula>
    </cfRule>
  </conditionalFormatting>
  <conditionalFormatting sqref="D72">
    <cfRule type="cellIs" dxfId="22" priority="20" operator="notEqual">
      <formula>"Más del 80% del área bajo zapata a compresión"</formula>
    </cfRule>
  </conditionalFormatting>
  <conditionalFormatting sqref="D72">
    <cfRule type="cellIs" dxfId="21" priority="19" operator="equal">
      <formula>"Más del 80% del área bajo zapata a compresión"</formula>
    </cfRule>
  </conditionalFormatting>
  <conditionalFormatting sqref="D73">
    <cfRule type="cellIs" dxfId="20" priority="18" operator="notEqual">
      <formula>"Más del 80% del área bajo zapata a compresión"</formula>
    </cfRule>
  </conditionalFormatting>
  <conditionalFormatting sqref="D73">
    <cfRule type="cellIs" dxfId="19" priority="17" operator="equal">
      <formula>"Más del 80% del área bajo zapata a compresión"</formula>
    </cfRule>
  </conditionalFormatting>
  <conditionalFormatting sqref="D80">
    <cfRule type="cellIs" dxfId="18" priority="16" operator="notEqual">
      <formula>"100% del área bajo zapata a compresión"</formula>
    </cfRule>
  </conditionalFormatting>
  <conditionalFormatting sqref="D80">
    <cfRule type="cellIs" dxfId="17" priority="15" operator="equal">
      <formula>"100% del área bajo zapata a compresión"</formula>
    </cfRule>
  </conditionalFormatting>
  <conditionalFormatting sqref="D85">
    <cfRule type="cellIs" dxfId="16" priority="14" operator="notEqual">
      <formula>"Más del 80% del área bajo zapata a compresión"</formula>
    </cfRule>
  </conditionalFormatting>
  <conditionalFormatting sqref="D85">
    <cfRule type="cellIs" dxfId="15" priority="13" operator="equal">
      <formula>"Más del 80% del área bajo zapata a compresión"</formula>
    </cfRule>
  </conditionalFormatting>
  <conditionalFormatting sqref="D91">
    <cfRule type="cellIs" dxfId="14" priority="11" operator="equal">
      <formula>"No hay volcamiento"</formula>
    </cfRule>
  </conditionalFormatting>
  <conditionalFormatting sqref="D92">
    <cfRule type="cellIs" dxfId="13" priority="10" operator="equal">
      <formula>"No hay problema de volcamiento"</formula>
    </cfRule>
  </conditionalFormatting>
  <conditionalFormatting sqref="D91:D92">
    <cfRule type="cellIs" dxfId="12" priority="12" operator="notEqual">
      <formula>"No hay volcamiento"</formula>
    </cfRule>
  </conditionalFormatting>
  <conditionalFormatting sqref="D92">
    <cfRule type="cellIs" dxfId="11" priority="9" operator="equal">
      <formula>"No hay volcamiento"</formula>
    </cfRule>
  </conditionalFormatting>
  <conditionalFormatting sqref="D97">
    <cfRule type="cellIs" dxfId="10" priority="7" operator="equal">
      <formula>"No hay volcamiento"</formula>
    </cfRule>
  </conditionalFormatting>
  <conditionalFormatting sqref="D97">
    <cfRule type="cellIs" dxfId="9" priority="8" operator="notEqual">
      <formula>"No hay volcamiento"</formula>
    </cfRule>
  </conditionalFormatting>
  <conditionalFormatting sqref="D98">
    <cfRule type="cellIs" dxfId="8" priority="5" operator="equal">
      <formula>"No hay volcamiento"</formula>
    </cfRule>
  </conditionalFormatting>
  <conditionalFormatting sqref="D98">
    <cfRule type="cellIs" dxfId="7" priority="6" operator="notEqual">
      <formula>"No hay volcamiento"</formula>
    </cfRule>
  </conditionalFormatting>
  <conditionalFormatting sqref="D103">
    <cfRule type="cellIs" dxfId="6" priority="3" operator="equal">
      <formula>"Cumple con la tensión admisible"</formula>
    </cfRule>
  </conditionalFormatting>
  <conditionalFormatting sqref="D107">
    <cfRule type="cellIs" dxfId="5" priority="1" operator="equal">
      <formula>"Cumple con la tensión admisible"</formula>
    </cfRule>
  </conditionalFormatting>
  <dataValidations disablePrompts="1" count="1">
    <dataValidation type="list" allowBlank="1" showInputMessage="1" showErrorMessage="1" sqref="B140 F140">
      <formula1>$Z$23:$Z$27</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86" operator="containsText" id="{66F4766A-90FA-4D5E-8FA5-0AE2260888CA}">
            <xm:f>NOT(ISERROR(SEARCH($Q$22,A117)))</xm:f>
            <xm:f>$Q$22</xm:f>
            <x14:dxf>
              <font>
                <color rgb="FF9C0006"/>
              </font>
              <fill>
                <patternFill>
                  <bgColor rgb="FFFFC7CE"/>
                </patternFill>
              </fill>
            </x14:dxf>
          </x14:cfRule>
          <xm:sqref>C117:C118 A118:B118</xm:sqref>
        </x14:conditionalFormatting>
        <x14:conditionalFormatting xmlns:xm="http://schemas.microsoft.com/office/excel/2006/main">
          <x14:cfRule type="containsText" priority="76" operator="containsText" id="{F8668DBF-08C4-40CE-89C3-141DBC7C99EA}">
            <xm:f>NOT(ISERROR(SEARCH($N$178,D169)))</xm:f>
            <xm:f>$N$178</xm:f>
            <x14:dxf>
              <font>
                <color rgb="FF9C0006"/>
              </font>
              <fill>
                <patternFill>
                  <bgColor rgb="FFFFC7CE"/>
                </patternFill>
              </fill>
            </x14:dxf>
          </x14:cfRule>
          <xm:sqref>D169</xm:sqref>
        </x14:conditionalFormatting>
        <x14:conditionalFormatting xmlns:xm="http://schemas.microsoft.com/office/excel/2006/main">
          <x14:cfRule type="expression" priority="44" id="{0B828C1F-A0CB-4244-A8F7-0E9D0C30A9DB}">
            <xm:f>Calculo!$G$170</xm:f>
            <x14:dxf>
              <font>
                <color theme="0" tint="-0.24994659260841701"/>
              </font>
            </x14:dxf>
          </x14:cfRule>
          <xm:sqref>A138:F144</xm:sqref>
        </x14:conditionalFormatting>
        <x14:conditionalFormatting xmlns:xm="http://schemas.microsoft.com/office/excel/2006/main">
          <x14:cfRule type="containsText" priority="4" operator="containsText" id="{741EAD42-56EA-46C8-8360-510B53DAE40B}">
            <xm:f>NOT(ISERROR(SEARCH($R$22,D103)))</xm:f>
            <xm:f>$R$22</xm:f>
            <x14:dxf>
              <font>
                <color rgb="FF9C0006"/>
              </font>
              <fill>
                <patternFill>
                  <bgColor rgb="FFFFC7CE"/>
                </patternFill>
              </fill>
            </x14:dxf>
          </x14:cfRule>
          <xm:sqref>D103</xm:sqref>
        </x14:conditionalFormatting>
        <x14:conditionalFormatting xmlns:xm="http://schemas.microsoft.com/office/excel/2006/main">
          <x14:cfRule type="containsText" priority="2" operator="containsText" id="{09814756-5895-472E-9FBC-9C53D538E05E}">
            <xm:f>NOT(ISERROR(SEARCH($R$22,D107)))</xm:f>
            <xm:f>$R$22</xm:f>
            <x14:dxf>
              <font>
                <color rgb="FF9C0006"/>
              </font>
              <fill>
                <patternFill>
                  <bgColor rgb="FFFFC7CE"/>
                </patternFill>
              </fill>
            </x14:dxf>
          </x14:cfRule>
          <xm:sqref>D107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Entradas_Vble</vt:lpstr>
      <vt:lpstr>Hoja1</vt:lpstr>
      <vt:lpstr>Calculo</vt:lpstr>
      <vt:lpstr>Despiece refuerzo</vt:lpstr>
      <vt:lpstr>TablaSheet</vt:lpstr>
      <vt:lpstr>Plano</vt:lpstr>
      <vt:lpstr>SNAP - TRANS</vt:lpstr>
      <vt:lpstr>SNAP - XY</vt:lpstr>
      <vt:lpstr>Calculo!Área_de_impresión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Castillo Osorio</dc:creator>
  <cp:lastModifiedBy>Juan Camilo Galeano Gallego</cp:lastModifiedBy>
  <cp:lastPrinted>2024-04-16T19:28:49Z</cp:lastPrinted>
  <dcterms:created xsi:type="dcterms:W3CDTF">2018-11-19T16:13:03Z</dcterms:created>
  <dcterms:modified xsi:type="dcterms:W3CDTF">2025-04-25T13:53:48Z</dcterms:modified>
</cp:coreProperties>
</file>