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mpen\Google Drive\Calvin 4\"/>
    </mc:Choice>
  </mc:AlternateContent>
  <bookViews>
    <workbookView xWindow="0" yWindow="0" windowWidth="28800" windowHeight="12210" activeTab="1"/>
  </bookViews>
  <sheets>
    <sheet name="Purchases" sheetId="1" r:id="rId1"/>
    <sheet name="Subsytem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 l="1"/>
  <c r="E16" i="1" l="1"/>
  <c r="B4" i="2" l="1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3" i="2"/>
  <c r="D3" i="2" s="1"/>
  <c r="C2" i="2"/>
  <c r="E15" i="1"/>
  <c r="E14" i="1"/>
  <c r="E13" i="1"/>
  <c r="E12" i="1"/>
  <c r="E3" i="1"/>
  <c r="E4" i="1"/>
  <c r="E5" i="1"/>
  <c r="E6" i="1"/>
  <c r="E7" i="1"/>
  <c r="E8" i="1"/>
  <c r="E9" i="1"/>
  <c r="E10" i="1"/>
  <c r="E11" i="1"/>
  <c r="E2" i="1"/>
  <c r="B2" i="2" l="1"/>
</calcChain>
</file>

<file path=xl/sharedStrings.xml><?xml version="1.0" encoding="utf-8"?>
<sst xmlns="http://schemas.openxmlformats.org/spreadsheetml/2006/main" count="125" uniqueCount="81">
  <si>
    <t>Item</t>
  </si>
  <si>
    <t>Cost</t>
  </si>
  <si>
    <t>Quantity</t>
  </si>
  <si>
    <t>Supplier</t>
  </si>
  <si>
    <t>Purchase Date</t>
  </si>
  <si>
    <t>Sub-Project</t>
  </si>
  <si>
    <t>P/N</t>
  </si>
  <si>
    <t>Hydrogen Regulator</t>
  </si>
  <si>
    <t>7897A55</t>
  </si>
  <si>
    <t>Flashback Arrester</t>
  </si>
  <si>
    <t>78335A25</t>
  </si>
  <si>
    <t>Shipping</t>
  </si>
  <si>
    <t>ship</t>
  </si>
  <si>
    <t>McMaster-Carr</t>
  </si>
  <si>
    <t>RP-SMA Male to N type Female 40cm</t>
  </si>
  <si>
    <t>B007G5LCCW</t>
  </si>
  <si>
    <t>Coleman First Aid Kit</t>
  </si>
  <si>
    <t>B00GOPNO6C</t>
  </si>
  <si>
    <t>Bahco Folding Saw</t>
  </si>
  <si>
    <t>B0001IX7OW</t>
  </si>
  <si>
    <t>B005UUSAAM</t>
  </si>
  <si>
    <t>Maglite Mini Pro LED AA</t>
  </si>
  <si>
    <t>B01B02HI74</t>
  </si>
  <si>
    <t>PockeTech Limb Hand Chain Saw</t>
  </si>
  <si>
    <t>B007ZSBTBE</t>
  </si>
  <si>
    <t>Makhry Aluminm Locking Carabiner (6pc)</t>
  </si>
  <si>
    <t>Neon Orange Paracord 550lb (100ft)</t>
  </si>
  <si>
    <t>Indv. Cost</t>
  </si>
  <si>
    <t>Amazon</t>
  </si>
  <si>
    <t>B005P2BY5I</t>
  </si>
  <si>
    <t>4-Port USB 2.0 Hub</t>
  </si>
  <si>
    <t>B00N4NZECY</t>
  </si>
  <si>
    <t>1/2" PET Braided Sleeving (10ft)</t>
  </si>
  <si>
    <t>B00V3PQR08</t>
  </si>
  <si>
    <t>B01FHTCH68</t>
  </si>
  <si>
    <t>Weme USB 2.0 Extender via Cat5 Cable</t>
  </si>
  <si>
    <t>AV Access USB 2.0 Extender via Cat5 Cable</t>
  </si>
  <si>
    <t>B01EV33R8S</t>
  </si>
  <si>
    <t>Ground Station</t>
  </si>
  <si>
    <t>Launch System</t>
  </si>
  <si>
    <t>Payload Recovery</t>
  </si>
  <si>
    <t>Subsystem</t>
  </si>
  <si>
    <t>Amount Spent</t>
  </si>
  <si>
    <t>Amount Budgeted</t>
  </si>
  <si>
    <t>VR Tracking App</t>
  </si>
  <si>
    <t>Video System Payload</t>
  </si>
  <si>
    <t>Still System Payload</t>
  </si>
  <si>
    <t>Iridium Payload</t>
  </si>
  <si>
    <t>Upgrade Video Payload Camera</t>
  </si>
  <si>
    <t>Pan/Tilit Cameras</t>
  </si>
  <si>
    <t>Mission Contol</t>
  </si>
  <si>
    <t>Calvin System Integration</t>
  </si>
  <si>
    <t>Calvin System Box</t>
  </si>
  <si>
    <t>Transport System</t>
  </si>
  <si>
    <t>Power Mangement System</t>
  </si>
  <si>
    <t>Portable Mission Control</t>
  </si>
  <si>
    <t>TNC Packet Decoder</t>
  </si>
  <si>
    <t>Meeting Rescources</t>
  </si>
  <si>
    <t>Misc. Tools</t>
  </si>
  <si>
    <t>Eclipse Expensenes</t>
  </si>
  <si>
    <t>Educational Outreach</t>
  </si>
  <si>
    <t>Remote Hotspots</t>
  </si>
  <si>
    <t>Image System</t>
  </si>
  <si>
    <t>Total Project</t>
  </si>
  <si>
    <t>Test Flights (6)</t>
  </si>
  <si>
    <t>Audio/Visual Beacon Module</t>
  </si>
  <si>
    <t>This page is automatically calculated. Page is pasword locked. Password is: Calvin4</t>
  </si>
  <si>
    <t>Energizer Lithium AA (20pc)</t>
  </si>
  <si>
    <t>B004EFT2BU</t>
  </si>
  <si>
    <t>Rosewill Anti-Static Wrist Strap</t>
  </si>
  <si>
    <t>B004N8ZQKY</t>
  </si>
  <si>
    <t>7075 AL Rod 1/8"x6'</t>
  </si>
  <si>
    <t>4-40 Locknut (LS Steel) (100pc)</t>
  </si>
  <si>
    <t>#4 SS Washers (100pc)</t>
  </si>
  <si>
    <t>Nylon Blind Pop Rivets (100pc)</t>
  </si>
  <si>
    <t>ABS 1/16"x12"x24"</t>
  </si>
  <si>
    <t>9063K24</t>
  </si>
  <si>
    <t>90631A005</t>
  </si>
  <si>
    <t>92141A005</t>
  </si>
  <si>
    <t>91020A118</t>
  </si>
  <si>
    <t>8586K351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</si>
</sst>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6" xfId="1" applyFont="1" applyFill="1" applyBorder="1" applyAlignment="1">
      <alignment horizontal="center" vertical="center"/>
    </xf>
    <xf numFmtId="44" fontId="2" fillId="2" borderId="7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4" fontId="2" fillId="2" borderId="12" xfId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horizontal="center" vertical="center"/>
    </xf>
    <xf numFmtId="0" fontId="0" fillId="2" borderId="5" xfId="0" applyFill="1" applyBorder="1"/>
    <xf numFmtId="44" fontId="0" fillId="2" borderId="6" xfId="1" applyFont="1" applyFill="1" applyBorder="1"/>
    <xf numFmtId="44" fontId="0" fillId="2" borderId="7" xfId="1" applyFont="1" applyFill="1" applyBorder="1"/>
    <xf numFmtId="44" fontId="0" fillId="2" borderId="0" xfId="0" applyNumberFormat="1" applyFill="1"/>
    <xf numFmtId="0" fontId="0" fillId="2" borderId="0" xfId="0" applyFill="1"/>
    <xf numFmtId="0" fontId="0" fillId="2" borderId="14" xfId="0" applyFill="1" applyBorder="1"/>
    <xf numFmtId="44" fontId="0" fillId="2" borderId="1" xfId="1" applyFont="1" applyFill="1" applyBorder="1"/>
    <xf numFmtId="44" fontId="0" fillId="2" borderId="15" xfId="1" applyFont="1" applyFill="1" applyBorder="1"/>
    <xf numFmtId="0" fontId="0" fillId="2" borderId="8" xfId="0" applyFill="1" applyBorder="1"/>
    <xf numFmtId="44" fontId="0" fillId="2" borderId="9" xfId="1" applyFont="1" applyFill="1" applyBorder="1"/>
    <xf numFmtId="44" fontId="0" fillId="2" borderId="10" xfId="1" applyFont="1" applyFill="1" applyBorder="1"/>
    <xf numFmtId="44" fontId="0" fillId="2" borderId="0" xfId="1" applyFont="1" applyFill="1"/>
    <xf numFmtId="0" fontId="0" fillId="2" borderId="0" xfId="0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Subsystem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Subsytems!$B$1</c:f>
              <c:strCache>
                <c:ptCount val="1"/>
                <c:pt idx="0">
                  <c:v>Amount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Subsytems!$A$3:$A$26</c:f>
              <c:strCache>
                <c:ptCount val="24"/>
                <c:pt idx="0">
                  <c:v>Audio/Visual Beacon Module</c:v>
                </c:pt>
                <c:pt idx="1">
                  <c:v>Calvin System Box</c:v>
                </c:pt>
                <c:pt idx="2">
                  <c:v>Calvin System Integration</c:v>
                </c:pt>
                <c:pt idx="3">
                  <c:v>Eclipse Expensenes</c:v>
                </c:pt>
                <c:pt idx="4">
                  <c:v>Educational Outreach</c:v>
                </c:pt>
                <c:pt idx="5">
                  <c:v>Ground Station</c:v>
                </c:pt>
                <c:pt idx="6">
                  <c:v>Image System</c:v>
                </c:pt>
                <c:pt idx="7">
                  <c:v>Iridium Payload</c:v>
                </c:pt>
                <c:pt idx="8">
                  <c:v>Launch System</c:v>
                </c:pt>
                <c:pt idx="9">
                  <c:v>Meeting Rescources</c:v>
                </c:pt>
                <c:pt idx="10">
                  <c:v>Misc. Tools</c:v>
                </c:pt>
                <c:pt idx="11">
                  <c:v>Mission Contol</c:v>
                </c:pt>
                <c:pt idx="12">
                  <c:v>Pan/Tilit Cameras</c:v>
                </c:pt>
                <c:pt idx="13">
                  <c:v>Payload Recovery</c:v>
                </c:pt>
                <c:pt idx="14">
                  <c:v>Portable Mission Control</c:v>
                </c:pt>
                <c:pt idx="15">
                  <c:v>Power Mangement System</c:v>
                </c:pt>
                <c:pt idx="16">
                  <c:v>Remote Hotspots</c:v>
                </c:pt>
                <c:pt idx="17">
                  <c:v>Still System Payload</c:v>
                </c:pt>
                <c:pt idx="18">
                  <c:v>Test Flights (6)</c:v>
                </c:pt>
                <c:pt idx="19">
                  <c:v>TNC Packet Decoder</c:v>
                </c:pt>
                <c:pt idx="20">
                  <c:v>Transport System</c:v>
                </c:pt>
                <c:pt idx="21">
                  <c:v>Upgrade Video Payload Camera</c:v>
                </c:pt>
                <c:pt idx="22">
                  <c:v>Video System Payload</c:v>
                </c:pt>
                <c:pt idx="23">
                  <c:v>VR Tracking App</c:v>
                </c:pt>
              </c:strCache>
            </c:strRef>
          </c:cat>
          <c:val>
            <c:numRef>
              <c:f>Subsytems!$B$3:$B$26</c:f>
              <c:numCache>
                <c:formatCode>_("$"* #,##0.00_);_("$"* \(#,##0.00\);_("$"* "-"??_);_(@_)</c:formatCode>
                <c:ptCount val="24"/>
                <c:pt idx="0">
                  <c:v>0</c:v>
                </c:pt>
                <c:pt idx="1">
                  <c:v>109.1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130.37</c:v>
                </c:pt>
                <c:pt idx="6">
                  <c:v>0</c:v>
                </c:pt>
                <c:pt idx="7">
                  <c:v>0</c:v>
                </c:pt>
                <c:pt idx="8">
                  <c:v>571.68999999999994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142.68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1-45C5-937D-E85B4AB67C44}"/>
            </c:ext>
          </c:extLst>
        </c:ser>
        <c:ser>
          <c:idx val="1"/>
          <c:order val="1"/>
          <c:tx>
            <c:strRef>
              <c:f>Subsytems!$C$1</c:f>
              <c:strCache>
                <c:ptCount val="1"/>
                <c:pt idx="0">
                  <c:v>Amount Budgeted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Subsytems!$A$3:$A$26</c:f>
              <c:strCache>
                <c:ptCount val="24"/>
                <c:pt idx="0">
                  <c:v>Audio/Visual Beacon Module</c:v>
                </c:pt>
                <c:pt idx="1">
                  <c:v>Calvin System Box</c:v>
                </c:pt>
                <c:pt idx="2">
                  <c:v>Calvin System Integration</c:v>
                </c:pt>
                <c:pt idx="3">
                  <c:v>Eclipse Expensenes</c:v>
                </c:pt>
                <c:pt idx="4">
                  <c:v>Educational Outreach</c:v>
                </c:pt>
                <c:pt idx="5">
                  <c:v>Ground Station</c:v>
                </c:pt>
                <c:pt idx="6">
                  <c:v>Image System</c:v>
                </c:pt>
                <c:pt idx="7">
                  <c:v>Iridium Payload</c:v>
                </c:pt>
                <c:pt idx="8">
                  <c:v>Launch System</c:v>
                </c:pt>
                <c:pt idx="9">
                  <c:v>Meeting Rescources</c:v>
                </c:pt>
                <c:pt idx="10">
                  <c:v>Misc. Tools</c:v>
                </c:pt>
                <c:pt idx="11">
                  <c:v>Mission Contol</c:v>
                </c:pt>
                <c:pt idx="12">
                  <c:v>Pan/Tilit Cameras</c:v>
                </c:pt>
                <c:pt idx="13">
                  <c:v>Payload Recovery</c:v>
                </c:pt>
                <c:pt idx="14">
                  <c:v>Portable Mission Control</c:v>
                </c:pt>
                <c:pt idx="15">
                  <c:v>Power Mangement System</c:v>
                </c:pt>
                <c:pt idx="16">
                  <c:v>Remote Hotspots</c:v>
                </c:pt>
                <c:pt idx="17">
                  <c:v>Still System Payload</c:v>
                </c:pt>
                <c:pt idx="18">
                  <c:v>Test Flights (6)</c:v>
                </c:pt>
                <c:pt idx="19">
                  <c:v>TNC Packet Decoder</c:v>
                </c:pt>
                <c:pt idx="20">
                  <c:v>Transport System</c:v>
                </c:pt>
                <c:pt idx="21">
                  <c:v>Upgrade Video Payload Camera</c:v>
                </c:pt>
                <c:pt idx="22">
                  <c:v>Video System Payload</c:v>
                </c:pt>
                <c:pt idx="23">
                  <c:v>VR Tracking App</c:v>
                </c:pt>
              </c:strCache>
            </c:strRef>
          </c:cat>
          <c:val>
            <c:numRef>
              <c:f>Subsytems!$D$3:$D$26</c:f>
              <c:numCache>
                <c:formatCode>_("$"* #,##0.00_);_("$"* \(#,##0.00\);_("$"* "-"??_);_(@_)</c:formatCode>
                <c:ptCount val="24"/>
                <c:pt idx="0">
                  <c:v>150</c:v>
                </c:pt>
                <c:pt idx="1">
                  <c:v>140.9</c:v>
                </c:pt>
                <c:pt idx="2">
                  <c:v>600</c:v>
                </c:pt>
                <c:pt idx="3">
                  <c:v>2500</c:v>
                </c:pt>
                <c:pt idx="4">
                  <c:v>3500</c:v>
                </c:pt>
                <c:pt idx="5">
                  <c:v>369.63</c:v>
                </c:pt>
                <c:pt idx="6">
                  <c:v>750</c:v>
                </c:pt>
                <c:pt idx="7">
                  <c:v>75</c:v>
                </c:pt>
                <c:pt idx="8">
                  <c:v>78.310000000000059</c:v>
                </c:pt>
                <c:pt idx="9">
                  <c:v>600</c:v>
                </c:pt>
                <c:pt idx="10">
                  <c:v>650</c:v>
                </c:pt>
                <c:pt idx="11">
                  <c:v>750</c:v>
                </c:pt>
                <c:pt idx="12">
                  <c:v>200</c:v>
                </c:pt>
                <c:pt idx="13">
                  <c:v>357.32</c:v>
                </c:pt>
                <c:pt idx="14">
                  <c:v>600</c:v>
                </c:pt>
                <c:pt idx="15">
                  <c:v>1200</c:v>
                </c:pt>
                <c:pt idx="16">
                  <c:v>750</c:v>
                </c:pt>
                <c:pt idx="17">
                  <c:v>75</c:v>
                </c:pt>
                <c:pt idx="18">
                  <c:v>4468.5</c:v>
                </c:pt>
                <c:pt idx="19">
                  <c:v>200</c:v>
                </c:pt>
                <c:pt idx="20">
                  <c:v>300</c:v>
                </c:pt>
                <c:pt idx="21">
                  <c:v>600</c:v>
                </c:pt>
                <c:pt idx="22">
                  <c:v>75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1-45C5-937D-E85B4AB6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10669551"/>
        <c:axId val="1787973935"/>
      </c:barChart>
      <c:catAx>
        <c:axId val="19106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73935"/>
        <c:crosses val="autoZero"/>
        <c:auto val="1"/>
        <c:lblAlgn val="ctr"/>
        <c:lblOffset val="100"/>
        <c:noMultiLvlLbl val="0"/>
      </c:catAx>
      <c:valAx>
        <c:axId val="17879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0-46F0-ADC0-F7425273B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0-46F0-ADC0-F7425273B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Subsytems!$B$1:$C$1</c:f>
              <c:strCache>
                <c:ptCount val="2"/>
                <c:pt idx="0">
                  <c:v>Amount Spent</c:v>
                </c:pt>
                <c:pt idx="1">
                  <c:v>Amount Budgeted</c:v>
                </c:pt>
              </c:strCache>
            </c:strRef>
          </c:cat>
          <c:val>
            <c:numRef>
              <c:f>Subsytems!$B$2:$C$2</c:f>
              <c:numCache>
                <c:formatCode>_("$"* #,##0.00_);_("$"* \(#,##0.00\);_("$"* "-"??_);_(@_)</c:formatCode>
                <c:ptCount val="2"/>
                <c:pt idx="0">
                  <c:v>985.33999999999992</c:v>
                </c:pt>
                <c:pt idx="1">
                  <c:v>19975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5-4C11-BDD8-34968EDE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BE856-EE61-4623-B2EF-F9867F55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A9BEEB-D08E-48C7-966D-1F9A1D95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3" sqref="E18:E23"/>
    </sheetView>
  </sheetViews>
  <sheetFormatPr defaultRowHeight="15" x14ac:dyDescent="0.25"/>
  <cols>
    <col min="1" max="1" width="38" bestFit="1" customWidth="1"/>
    <col min="2" max="2" width="13.140625" bestFit="1" customWidth="1"/>
    <col min="3" max="3" width="11.140625" style="2" bestFit="1" customWidth="1"/>
    <col min="4" max="4" width="8.7109375" style="3" bestFit="1" customWidth="1"/>
    <col min="5" max="5" width="8.7109375" style="4" customWidth="1"/>
    <col min="6" max="6" width="14.140625" bestFit="1" customWidth="1"/>
    <col min="7" max="7" width="13.7109375" bestFit="1" customWidth="1"/>
    <col min="8" max="8" width="16.7109375" bestFit="1" customWidth="1"/>
  </cols>
  <sheetData>
    <row r="1" spans="1:8" s="5" customFormat="1" ht="15.75" thickBot="1" x14ac:dyDescent="0.3">
      <c r="A1" s="6" t="s">
        <v>0</v>
      </c>
      <c r="B1" s="7" t="s">
        <v>6</v>
      </c>
      <c r="C1" s="8" t="s">
        <v>27</v>
      </c>
      <c r="D1" s="7" t="s">
        <v>2</v>
      </c>
      <c r="E1" s="8" t="s">
        <v>1</v>
      </c>
      <c r="F1" s="7" t="s">
        <v>3</v>
      </c>
      <c r="G1" s="7" t="s">
        <v>4</v>
      </c>
      <c r="H1" s="9" t="s">
        <v>5</v>
      </c>
    </row>
    <row r="2" spans="1:8" x14ac:dyDescent="0.25">
      <c r="A2" t="s">
        <v>7</v>
      </c>
      <c r="B2" t="s">
        <v>8</v>
      </c>
      <c r="C2" s="2">
        <v>509.7</v>
      </c>
      <c r="D2" s="3">
        <v>1</v>
      </c>
      <c r="E2" s="4">
        <f>C2*D2</f>
        <v>509.7</v>
      </c>
      <c r="F2" t="s">
        <v>13</v>
      </c>
      <c r="G2" s="1">
        <v>42674</v>
      </c>
      <c r="H2" t="s">
        <v>39</v>
      </c>
    </row>
    <row r="3" spans="1:8" x14ac:dyDescent="0.25">
      <c r="A3" t="s">
        <v>9</v>
      </c>
      <c r="B3" t="s">
        <v>10</v>
      </c>
      <c r="C3" s="2">
        <v>44.36</v>
      </c>
      <c r="D3" s="3">
        <v>1</v>
      </c>
      <c r="E3" s="4">
        <f t="shared" ref="E3:E23" si="0">C3*D3</f>
        <v>44.36</v>
      </c>
      <c r="F3" t="s">
        <v>13</v>
      </c>
      <c r="G3" s="1">
        <v>42674</v>
      </c>
      <c r="H3" t="s">
        <v>39</v>
      </c>
    </row>
    <row r="4" spans="1:8" x14ac:dyDescent="0.25">
      <c r="A4" t="s">
        <v>11</v>
      </c>
      <c r="B4" t="s">
        <v>12</v>
      </c>
      <c r="C4" s="2">
        <v>7.65</v>
      </c>
      <c r="D4" s="3">
        <v>1</v>
      </c>
      <c r="E4" s="4">
        <f t="shared" si="0"/>
        <v>7.65</v>
      </c>
      <c r="F4" t="s">
        <v>13</v>
      </c>
      <c r="G4" s="1">
        <v>42674</v>
      </c>
      <c r="H4" t="s">
        <v>39</v>
      </c>
    </row>
    <row r="5" spans="1:8" x14ac:dyDescent="0.25">
      <c r="A5" t="s">
        <v>14</v>
      </c>
      <c r="B5" t="s">
        <v>15</v>
      </c>
      <c r="C5" s="2">
        <v>7.58</v>
      </c>
      <c r="D5" s="3">
        <v>1</v>
      </c>
      <c r="E5" s="4">
        <f t="shared" si="0"/>
        <v>7.58</v>
      </c>
      <c r="F5" t="s">
        <v>28</v>
      </c>
      <c r="G5" s="1">
        <v>42674</v>
      </c>
      <c r="H5" t="s">
        <v>38</v>
      </c>
    </row>
    <row r="6" spans="1:8" x14ac:dyDescent="0.25">
      <c r="A6" t="s">
        <v>16</v>
      </c>
      <c r="B6" t="s">
        <v>17</v>
      </c>
      <c r="C6" s="2">
        <v>19.940000000000001</v>
      </c>
      <c r="D6" s="3">
        <v>1</v>
      </c>
      <c r="E6" s="4">
        <f t="shared" si="0"/>
        <v>19.940000000000001</v>
      </c>
      <c r="F6" t="s">
        <v>28</v>
      </c>
      <c r="G6" s="1">
        <v>42674</v>
      </c>
      <c r="H6" t="s">
        <v>40</v>
      </c>
    </row>
    <row r="7" spans="1:8" x14ac:dyDescent="0.25">
      <c r="A7" t="s">
        <v>18</v>
      </c>
      <c r="B7" t="s">
        <v>19</v>
      </c>
      <c r="C7" s="2">
        <v>20.5</v>
      </c>
      <c r="D7" s="3">
        <v>1</v>
      </c>
      <c r="E7" s="4">
        <f t="shared" si="0"/>
        <v>20.5</v>
      </c>
      <c r="F7" t="s">
        <v>28</v>
      </c>
      <c r="G7" s="1">
        <v>42674</v>
      </c>
      <c r="H7" t="s">
        <v>40</v>
      </c>
    </row>
    <row r="8" spans="1:8" x14ac:dyDescent="0.25">
      <c r="A8" t="s">
        <v>21</v>
      </c>
      <c r="B8" t="s">
        <v>20</v>
      </c>
      <c r="C8" s="2">
        <v>17.46</v>
      </c>
      <c r="D8" s="3">
        <v>2</v>
      </c>
      <c r="E8" s="4">
        <f t="shared" si="0"/>
        <v>34.92</v>
      </c>
      <c r="F8" t="s">
        <v>28</v>
      </c>
      <c r="G8" s="1">
        <v>42674</v>
      </c>
      <c r="H8" t="s">
        <v>40</v>
      </c>
    </row>
    <row r="9" spans="1:8" x14ac:dyDescent="0.25">
      <c r="A9" t="s">
        <v>23</v>
      </c>
      <c r="B9" t="s">
        <v>22</v>
      </c>
      <c r="C9" s="2">
        <v>47.74</v>
      </c>
      <c r="D9" s="3">
        <v>1</v>
      </c>
      <c r="E9" s="4">
        <f t="shared" si="0"/>
        <v>47.74</v>
      </c>
      <c r="F9" t="s">
        <v>28</v>
      </c>
      <c r="G9" s="1">
        <v>42674</v>
      </c>
      <c r="H9" t="s">
        <v>40</v>
      </c>
    </row>
    <row r="10" spans="1:8" x14ac:dyDescent="0.25">
      <c r="A10" t="s">
        <v>26</v>
      </c>
      <c r="B10" t="s">
        <v>24</v>
      </c>
      <c r="C10" s="2">
        <v>9.59</v>
      </c>
      <c r="D10" s="3">
        <v>1</v>
      </c>
      <c r="E10" s="4">
        <f t="shared" si="0"/>
        <v>9.59</v>
      </c>
      <c r="F10" t="s">
        <v>28</v>
      </c>
      <c r="G10" s="1">
        <v>42674</v>
      </c>
      <c r="H10" t="s">
        <v>40</v>
      </c>
    </row>
    <row r="11" spans="1:8" x14ac:dyDescent="0.25">
      <c r="A11" t="s">
        <v>25</v>
      </c>
      <c r="B11" t="s">
        <v>31</v>
      </c>
      <c r="C11" s="2">
        <v>9.99</v>
      </c>
      <c r="D11" s="3">
        <v>1</v>
      </c>
      <c r="E11" s="4">
        <f t="shared" si="0"/>
        <v>9.99</v>
      </c>
      <c r="F11" t="s">
        <v>28</v>
      </c>
      <c r="G11" s="1">
        <v>42674</v>
      </c>
      <c r="H11" t="s">
        <v>40</v>
      </c>
    </row>
    <row r="12" spans="1:8" x14ac:dyDescent="0.25">
      <c r="A12" t="s">
        <v>30</v>
      </c>
      <c r="B12" t="s">
        <v>29</v>
      </c>
      <c r="C12" s="2">
        <v>16.95</v>
      </c>
      <c r="D12" s="3">
        <v>1</v>
      </c>
      <c r="E12" s="4">
        <f t="shared" si="0"/>
        <v>16.95</v>
      </c>
      <c r="F12" t="s">
        <v>28</v>
      </c>
      <c r="G12" s="1">
        <v>42662</v>
      </c>
      <c r="H12" t="s">
        <v>38</v>
      </c>
    </row>
    <row r="13" spans="1:8" x14ac:dyDescent="0.25">
      <c r="A13" t="s">
        <v>32</v>
      </c>
      <c r="B13" t="s">
        <v>33</v>
      </c>
      <c r="C13" s="2">
        <v>5.86</v>
      </c>
      <c r="D13" s="3">
        <v>1</v>
      </c>
      <c r="E13" s="4">
        <f t="shared" si="0"/>
        <v>5.86</v>
      </c>
      <c r="F13" t="s">
        <v>28</v>
      </c>
      <c r="G13" s="1">
        <v>42662</v>
      </c>
      <c r="H13" t="s">
        <v>38</v>
      </c>
    </row>
    <row r="14" spans="1:8" x14ac:dyDescent="0.25">
      <c r="A14" t="s">
        <v>35</v>
      </c>
      <c r="B14" t="s">
        <v>34</v>
      </c>
      <c r="C14" s="2">
        <v>39.99</v>
      </c>
      <c r="D14" s="3">
        <v>1</v>
      </c>
      <c r="E14" s="4">
        <f t="shared" si="0"/>
        <v>39.99</v>
      </c>
      <c r="F14" t="s">
        <v>28</v>
      </c>
      <c r="G14" s="1">
        <v>42662</v>
      </c>
      <c r="H14" t="s">
        <v>38</v>
      </c>
    </row>
    <row r="15" spans="1:8" x14ac:dyDescent="0.25">
      <c r="A15" t="s">
        <v>36</v>
      </c>
      <c r="B15" t="s">
        <v>37</v>
      </c>
      <c r="C15" s="2">
        <v>59.99</v>
      </c>
      <c r="D15" s="3">
        <v>1</v>
      </c>
      <c r="E15" s="4">
        <f t="shared" si="0"/>
        <v>59.99</v>
      </c>
      <c r="F15" t="s">
        <v>28</v>
      </c>
      <c r="G15" s="1">
        <v>42662</v>
      </c>
      <c r="H15" t="s">
        <v>38</v>
      </c>
    </row>
    <row r="16" spans="1:8" x14ac:dyDescent="0.25">
      <c r="A16" t="s">
        <v>67</v>
      </c>
      <c r="B16" t="s">
        <v>68</v>
      </c>
      <c r="C16" s="2">
        <v>31.5</v>
      </c>
      <c r="D16" s="3">
        <v>1</v>
      </c>
      <c r="E16" s="4">
        <f t="shared" si="0"/>
        <v>31.5</v>
      </c>
      <c r="F16" t="s">
        <v>28</v>
      </c>
      <c r="G16" s="1">
        <v>42601</v>
      </c>
      <c r="H16" t="s">
        <v>64</v>
      </c>
    </row>
    <row r="17" spans="1:8" x14ac:dyDescent="0.25">
      <c r="A17" t="s">
        <v>69</v>
      </c>
      <c r="B17" t="s">
        <v>70</v>
      </c>
      <c r="C17" s="2">
        <v>4.99</v>
      </c>
      <c r="D17" s="3">
        <v>2</v>
      </c>
      <c r="E17" s="4">
        <f t="shared" si="0"/>
        <v>9.98</v>
      </c>
      <c r="F17" t="s">
        <v>28</v>
      </c>
      <c r="G17" s="1">
        <v>42601</v>
      </c>
      <c r="H17" t="s">
        <v>39</v>
      </c>
    </row>
    <row r="18" spans="1:8" x14ac:dyDescent="0.25">
      <c r="A18" t="s">
        <v>71</v>
      </c>
      <c r="B18" t="s">
        <v>76</v>
      </c>
      <c r="C18" s="2">
        <v>28.72</v>
      </c>
      <c r="D18" s="3">
        <v>1</v>
      </c>
      <c r="E18" s="4">
        <f t="shared" si="0"/>
        <v>28.72</v>
      </c>
      <c r="F18" t="s">
        <v>13</v>
      </c>
      <c r="G18" s="1">
        <v>42682</v>
      </c>
      <c r="H18" t="s">
        <v>52</v>
      </c>
    </row>
    <row r="19" spans="1:8" x14ac:dyDescent="0.25">
      <c r="A19" t="s">
        <v>72</v>
      </c>
      <c r="B19" t="s">
        <v>77</v>
      </c>
      <c r="C19" s="2">
        <v>2.67</v>
      </c>
      <c r="D19" s="3">
        <v>1</v>
      </c>
      <c r="E19" s="4">
        <f t="shared" si="0"/>
        <v>2.67</v>
      </c>
      <c r="F19" t="s">
        <v>13</v>
      </c>
      <c r="G19" s="1">
        <v>42682</v>
      </c>
      <c r="H19" t="s">
        <v>52</v>
      </c>
    </row>
    <row r="20" spans="1:8" x14ac:dyDescent="0.25">
      <c r="A20" t="s">
        <v>73</v>
      </c>
      <c r="B20" t="s">
        <v>78</v>
      </c>
      <c r="C20" s="2">
        <v>1.4</v>
      </c>
      <c r="D20" s="3">
        <v>1</v>
      </c>
      <c r="E20" s="4">
        <f t="shared" si="0"/>
        <v>1.4</v>
      </c>
      <c r="F20" t="s">
        <v>13</v>
      </c>
      <c r="G20" s="1">
        <v>42682</v>
      </c>
      <c r="H20" t="s">
        <v>52</v>
      </c>
    </row>
    <row r="21" spans="1:8" x14ac:dyDescent="0.25">
      <c r="A21" t="s">
        <v>74</v>
      </c>
      <c r="B21" t="s">
        <v>79</v>
      </c>
      <c r="C21" s="2">
        <v>14.63</v>
      </c>
      <c r="D21" s="3">
        <v>1</v>
      </c>
      <c r="E21" s="4">
        <f t="shared" si="0"/>
        <v>14.63</v>
      </c>
      <c r="F21" t="s">
        <v>13</v>
      </c>
      <c r="G21" s="1">
        <v>42682</v>
      </c>
      <c r="H21" t="s">
        <v>52</v>
      </c>
    </row>
    <row r="22" spans="1:8" x14ac:dyDescent="0.25">
      <c r="A22" t="s">
        <v>75</v>
      </c>
      <c r="B22" t="s">
        <v>80</v>
      </c>
      <c r="C22" s="2">
        <v>7.02</v>
      </c>
      <c r="D22" s="3">
        <v>6</v>
      </c>
      <c r="E22" s="4">
        <f t="shared" si="0"/>
        <v>42.12</v>
      </c>
      <c r="F22" t="s">
        <v>13</v>
      </c>
      <c r="G22" s="1">
        <v>42682</v>
      </c>
      <c r="H22" t="s">
        <v>52</v>
      </c>
    </row>
    <row r="23" spans="1:8" x14ac:dyDescent="0.25">
      <c r="A23" t="s">
        <v>11</v>
      </c>
      <c r="B23" t="s">
        <v>12</v>
      </c>
      <c r="C23" s="2">
        <v>19.559999999999999</v>
      </c>
      <c r="D23" s="3">
        <v>1</v>
      </c>
      <c r="E23" s="4">
        <f t="shared" si="0"/>
        <v>19.559999999999999</v>
      </c>
      <c r="F23" t="s">
        <v>13</v>
      </c>
      <c r="G23" s="1">
        <v>42682</v>
      </c>
      <c r="H23" t="s">
        <v>52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Subsytems!$A$3:$A$26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9" sqref="A29"/>
    </sheetView>
  </sheetViews>
  <sheetFormatPr defaultRowHeight="15" x14ac:dyDescent="0.25"/>
  <cols>
    <col min="1" max="1" width="29.28515625" style="21" bestFit="1" customWidth="1"/>
    <col min="2" max="2" width="15.28515625" style="28" bestFit="1" customWidth="1"/>
    <col min="3" max="3" width="18.85546875" style="28" bestFit="1" customWidth="1"/>
    <col min="4" max="16384" width="9.140625" style="21"/>
  </cols>
  <sheetData>
    <row r="1" spans="1:4" s="13" customFormat="1" x14ac:dyDescent="0.25">
      <c r="A1" s="10" t="s">
        <v>41</v>
      </c>
      <c r="B1" s="11" t="s">
        <v>42</v>
      </c>
      <c r="C1" s="12" t="s">
        <v>43</v>
      </c>
    </row>
    <row r="2" spans="1:4" s="13" customFormat="1" ht="15.75" thickBot="1" x14ac:dyDescent="0.3">
      <c r="A2" s="14" t="s">
        <v>63</v>
      </c>
      <c r="B2" s="15">
        <f>SUM(B3:B26)</f>
        <v>985.33999999999992</v>
      </c>
      <c r="C2" s="16">
        <f>SUM(C3:C26)</f>
        <v>19975</v>
      </c>
    </row>
    <row r="3" spans="1:4" x14ac:dyDescent="0.25">
      <c r="A3" s="17" t="s">
        <v>65</v>
      </c>
      <c r="B3" s="18">
        <f>SUMIF(Purchases!H:H,Subsytems!A3,Purchases!E:E)</f>
        <v>0</v>
      </c>
      <c r="C3" s="19">
        <v>150</v>
      </c>
      <c r="D3" s="20">
        <f>C3-B3</f>
        <v>150</v>
      </c>
    </row>
    <row r="4" spans="1:4" x14ac:dyDescent="0.25">
      <c r="A4" s="22" t="s">
        <v>52</v>
      </c>
      <c r="B4" s="23">
        <f>SUMIF(Purchases!H:H,Subsytems!A4,Purchases!E:E)</f>
        <v>109.1</v>
      </c>
      <c r="C4" s="24">
        <v>250</v>
      </c>
      <c r="D4" s="20">
        <f t="shared" ref="D4:D26" si="0">C4-B4</f>
        <v>140.9</v>
      </c>
    </row>
    <row r="5" spans="1:4" x14ac:dyDescent="0.25">
      <c r="A5" s="22" t="s">
        <v>51</v>
      </c>
      <c r="B5" s="23">
        <f>SUMIF(Purchases!H:H,Subsytems!A5,Purchases!E:E)</f>
        <v>0</v>
      </c>
      <c r="C5" s="24">
        <v>600</v>
      </c>
      <c r="D5" s="20">
        <f t="shared" si="0"/>
        <v>600</v>
      </c>
    </row>
    <row r="6" spans="1:4" x14ac:dyDescent="0.25">
      <c r="A6" s="22" t="s">
        <v>59</v>
      </c>
      <c r="B6" s="23">
        <f>SUMIF(Purchases!H:H,Subsytems!A6,Purchases!E:E)</f>
        <v>0</v>
      </c>
      <c r="C6" s="24">
        <v>2500</v>
      </c>
      <c r="D6" s="20">
        <f t="shared" si="0"/>
        <v>2500</v>
      </c>
    </row>
    <row r="7" spans="1:4" x14ac:dyDescent="0.25">
      <c r="A7" s="22" t="s">
        <v>60</v>
      </c>
      <c r="B7" s="23">
        <f>SUMIF(Purchases!H:H,Subsytems!A7,Purchases!E:E)</f>
        <v>0</v>
      </c>
      <c r="C7" s="24">
        <v>3500</v>
      </c>
      <c r="D7" s="20">
        <f t="shared" si="0"/>
        <v>3500</v>
      </c>
    </row>
    <row r="8" spans="1:4" x14ac:dyDescent="0.25">
      <c r="A8" s="22" t="s">
        <v>38</v>
      </c>
      <c r="B8" s="23">
        <f>SUMIF(Purchases!H:H,Subsytems!A8,Purchases!E:E)</f>
        <v>130.37</v>
      </c>
      <c r="C8" s="24">
        <v>500</v>
      </c>
      <c r="D8" s="20">
        <f t="shared" si="0"/>
        <v>369.63</v>
      </c>
    </row>
    <row r="9" spans="1:4" x14ac:dyDescent="0.25">
      <c r="A9" s="22" t="s">
        <v>62</v>
      </c>
      <c r="B9" s="23">
        <f>SUMIF(Purchases!H:H,Subsytems!A9,Purchases!E:E)</f>
        <v>0</v>
      </c>
      <c r="C9" s="24">
        <v>750</v>
      </c>
      <c r="D9" s="20">
        <f t="shared" si="0"/>
        <v>750</v>
      </c>
    </row>
    <row r="10" spans="1:4" x14ac:dyDescent="0.25">
      <c r="A10" s="22" t="s">
        <v>47</v>
      </c>
      <c r="B10" s="23">
        <f>SUMIF(Purchases!H:H,Subsytems!A10,Purchases!E:E)</f>
        <v>0</v>
      </c>
      <c r="C10" s="24">
        <v>75</v>
      </c>
      <c r="D10" s="20">
        <f t="shared" si="0"/>
        <v>75</v>
      </c>
    </row>
    <row r="11" spans="1:4" x14ac:dyDescent="0.25">
      <c r="A11" s="22" t="s">
        <v>39</v>
      </c>
      <c r="B11" s="23">
        <f>SUMIF(Purchases!H:H,Subsytems!A11,Purchases!E:E)</f>
        <v>571.68999999999994</v>
      </c>
      <c r="C11" s="24">
        <v>650</v>
      </c>
      <c r="D11" s="20">
        <f t="shared" si="0"/>
        <v>78.310000000000059</v>
      </c>
    </row>
    <row r="12" spans="1:4" x14ac:dyDescent="0.25">
      <c r="A12" s="22" t="s">
        <v>57</v>
      </c>
      <c r="B12" s="23">
        <f>SUMIF(Purchases!H:H,Subsytems!A12,Purchases!E:E)</f>
        <v>0</v>
      </c>
      <c r="C12" s="24">
        <v>600</v>
      </c>
      <c r="D12" s="20">
        <f t="shared" si="0"/>
        <v>600</v>
      </c>
    </row>
    <row r="13" spans="1:4" x14ac:dyDescent="0.25">
      <c r="A13" s="22" t="s">
        <v>58</v>
      </c>
      <c r="B13" s="23">
        <f>SUMIF(Purchases!H:H,Subsytems!A13,Purchases!E:E)</f>
        <v>0</v>
      </c>
      <c r="C13" s="24">
        <v>650</v>
      </c>
      <c r="D13" s="20">
        <f t="shared" si="0"/>
        <v>650</v>
      </c>
    </row>
    <row r="14" spans="1:4" x14ac:dyDescent="0.25">
      <c r="A14" s="22" t="s">
        <v>50</v>
      </c>
      <c r="B14" s="23">
        <f>SUMIF(Purchases!H:H,Subsytems!A14,Purchases!E:E)</f>
        <v>0</v>
      </c>
      <c r="C14" s="24">
        <v>750</v>
      </c>
      <c r="D14" s="20">
        <f t="shared" si="0"/>
        <v>750</v>
      </c>
    </row>
    <row r="15" spans="1:4" x14ac:dyDescent="0.25">
      <c r="A15" s="22" t="s">
        <v>49</v>
      </c>
      <c r="B15" s="23">
        <f>SUMIF(Purchases!H:H,Subsytems!A15,Purchases!E:E)</f>
        <v>0</v>
      </c>
      <c r="C15" s="24">
        <v>200</v>
      </c>
      <c r="D15" s="20">
        <f t="shared" si="0"/>
        <v>200</v>
      </c>
    </row>
    <row r="16" spans="1:4" x14ac:dyDescent="0.25">
      <c r="A16" s="22" t="s">
        <v>40</v>
      </c>
      <c r="B16" s="23">
        <f>SUMIF(Purchases!H:H,Subsytems!A16,Purchases!E:E)</f>
        <v>142.68</v>
      </c>
      <c r="C16" s="24">
        <v>500</v>
      </c>
      <c r="D16" s="20">
        <f t="shared" si="0"/>
        <v>357.32</v>
      </c>
    </row>
    <row r="17" spans="1:4" x14ac:dyDescent="0.25">
      <c r="A17" s="22" t="s">
        <v>55</v>
      </c>
      <c r="B17" s="23">
        <f>SUMIF(Purchases!H:H,Subsytems!A17,Purchases!E:E)</f>
        <v>0</v>
      </c>
      <c r="C17" s="24">
        <v>600</v>
      </c>
      <c r="D17" s="20">
        <f t="shared" si="0"/>
        <v>600</v>
      </c>
    </row>
    <row r="18" spans="1:4" x14ac:dyDescent="0.25">
      <c r="A18" s="22" t="s">
        <v>54</v>
      </c>
      <c r="B18" s="23">
        <f>SUMIF(Purchases!H:H,Subsytems!A18,Purchases!E:E)</f>
        <v>0</v>
      </c>
      <c r="C18" s="24">
        <v>1200</v>
      </c>
      <c r="D18" s="20">
        <f t="shared" si="0"/>
        <v>1200</v>
      </c>
    </row>
    <row r="19" spans="1:4" x14ac:dyDescent="0.25">
      <c r="A19" s="22" t="s">
        <v>61</v>
      </c>
      <c r="B19" s="23">
        <f>SUMIF(Purchases!H:H,Subsytems!A19,Purchases!E:E)</f>
        <v>0</v>
      </c>
      <c r="C19" s="24">
        <v>750</v>
      </c>
      <c r="D19" s="20">
        <f t="shared" si="0"/>
        <v>750</v>
      </c>
    </row>
    <row r="20" spans="1:4" x14ac:dyDescent="0.25">
      <c r="A20" s="22" t="s">
        <v>46</v>
      </c>
      <c r="B20" s="23">
        <f>SUMIF(Purchases!H:H,Subsytems!A20,Purchases!E:E)</f>
        <v>0</v>
      </c>
      <c r="C20" s="24">
        <v>75</v>
      </c>
      <c r="D20" s="20">
        <f t="shared" si="0"/>
        <v>75</v>
      </c>
    </row>
    <row r="21" spans="1:4" x14ac:dyDescent="0.25">
      <c r="A21" s="22" t="s">
        <v>64</v>
      </c>
      <c r="B21" s="23">
        <f>SUMIF(Purchases!H:H,Subsytems!A21,Purchases!E:E)</f>
        <v>31.5</v>
      </c>
      <c r="C21" s="24">
        <v>4500</v>
      </c>
      <c r="D21" s="20">
        <f t="shared" si="0"/>
        <v>4468.5</v>
      </c>
    </row>
    <row r="22" spans="1:4" x14ac:dyDescent="0.25">
      <c r="A22" s="22" t="s">
        <v>56</v>
      </c>
      <c r="B22" s="23">
        <f>SUMIF(Purchases!H:H,Subsytems!A22,Purchases!E:E)</f>
        <v>0</v>
      </c>
      <c r="C22" s="24">
        <v>200</v>
      </c>
      <c r="D22" s="20">
        <f t="shared" si="0"/>
        <v>200</v>
      </c>
    </row>
    <row r="23" spans="1:4" x14ac:dyDescent="0.25">
      <c r="A23" s="22" t="s">
        <v>53</v>
      </c>
      <c r="B23" s="23">
        <f>SUMIF(Purchases!H:H,Subsytems!A23,Purchases!E:E)</f>
        <v>0</v>
      </c>
      <c r="C23" s="24">
        <v>300</v>
      </c>
      <c r="D23" s="20">
        <f t="shared" si="0"/>
        <v>300</v>
      </c>
    </row>
    <row r="24" spans="1:4" x14ac:dyDescent="0.25">
      <c r="A24" s="22" t="s">
        <v>48</v>
      </c>
      <c r="B24" s="23">
        <f>SUMIF(Purchases!H:H,Subsytems!A24,Purchases!E:E)</f>
        <v>0</v>
      </c>
      <c r="C24" s="24">
        <v>600</v>
      </c>
      <c r="D24" s="20">
        <f t="shared" si="0"/>
        <v>600</v>
      </c>
    </row>
    <row r="25" spans="1:4" x14ac:dyDescent="0.25">
      <c r="A25" s="22" t="s">
        <v>45</v>
      </c>
      <c r="B25" s="23">
        <f>SUMIF(Purchases!H:H,Subsytems!A25,Purchases!E:E)</f>
        <v>0</v>
      </c>
      <c r="C25" s="24">
        <v>75</v>
      </c>
      <c r="D25" s="20">
        <f t="shared" si="0"/>
        <v>75</v>
      </c>
    </row>
    <row r="26" spans="1:4" ht="15.75" thickBot="1" x14ac:dyDescent="0.3">
      <c r="A26" s="25" t="s">
        <v>44</v>
      </c>
      <c r="B26" s="26">
        <f>SUMIF(Purchases!H:H,Subsytems!A26,Purchases!E:E)</f>
        <v>0</v>
      </c>
      <c r="C26" s="27">
        <v>0</v>
      </c>
      <c r="D26" s="20">
        <f t="shared" si="0"/>
        <v>0</v>
      </c>
    </row>
    <row r="29" spans="1:4" ht="45" x14ac:dyDescent="0.25">
      <c r="A29" s="29" t="s">
        <v>66</v>
      </c>
    </row>
  </sheetData>
  <sheetProtection algorithmName="SHA-512" hashValue="K+Si6xhJOpjJatRRVslojp1ePel5fEzWSW+KFrFJfUHH9X7FbDu63ZBHaoMkI91OA3tMgg/K0gLA4yLmiJq9JA==" saltValue="o2himlr3m05rDy0S8IXNfA==" spinCount="100000" sheet="1" objects="1" scenarios="1"/>
  <sortState ref="A3:C26">
    <sortCondition ref="A3:A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Subsytems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Penley</dc:creator>
  <cp:lastModifiedBy>Spencer Penley</cp:lastModifiedBy>
  <dcterms:created xsi:type="dcterms:W3CDTF">2016-11-04T17:22:15Z</dcterms:created>
  <dcterms:modified xsi:type="dcterms:W3CDTF">2016-11-10T13:10:02Z</dcterms:modified>
</cp:coreProperties>
</file>