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3A4C205C-8692-43C3-9B9A-F738C9CEF896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1" sheetId="1" r:id="rId1"/>
  </sheets>
  <externalReferences>
    <externalReference r:id="rId2"/>
  </externalReferences>
  <definedNames>
    <definedName name="_xlnm.Print_Area" localSheetId="0">'1'!$A$1:$K$82,'1'!$M$1:$V$62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P48" i="1"/>
  <c r="Q48" i="1" s="1"/>
  <c r="E93" i="1" l="1"/>
  <c r="A90" i="1"/>
  <c r="E89" i="1"/>
  <c r="D89" i="1"/>
  <c r="B89" i="1"/>
  <c r="D88" i="1"/>
  <c r="A88" i="1"/>
  <c r="A85" i="1"/>
  <c r="B97" i="1" s="1"/>
  <c r="A89" i="1" l="1"/>
  <c r="B90" i="1" s="1"/>
  <c r="J65" i="1" l="1"/>
  <c r="D93" i="1" l="1"/>
  <c r="D92" i="1"/>
  <c r="D63" i="1"/>
  <c r="D64" i="1" l="1"/>
</calcChain>
</file>

<file path=xl/sharedStrings.xml><?xml version="1.0" encoding="utf-8"?>
<sst xmlns="http://schemas.openxmlformats.org/spreadsheetml/2006/main" count="106" uniqueCount="81">
  <si>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</si>
  <si>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</si>
  <si>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</si>
  <si>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</si>
  <si>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</si>
  <si>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</si>
  <si>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Наименование и адрес заказчика: Идиот</t>
  </si>
  <si>
    <t>Наименование объекта: Идиотский</t>
  </si>
  <si>
    <t xml:space="preserve">Наименование используемого метода/методики: ГОСТ 12248.4-2020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</si>
  <si>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</si>
  <si>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</si>
  <si>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</si>
  <si>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</si>
  <si>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</si>
  <si>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 xml:space="preserve">Номер скважины: </t>
  </si>
  <si>
    <t>ρ, г/см3 =</t>
  </si>
  <si>
    <t>BH-95</t>
  </si>
  <si>
    <t xml:space="preserve">Глубина отбора, м: </t>
  </si>
  <si>
    <t>ρs, г/см3 =</t>
  </si>
  <si>
    <t xml:space="preserve">Наименование грунта: </t>
  </si>
  <si>
    <t>e, д.е. =</t>
  </si>
  <si>
    <t>Схема проведения опыта:</t>
  </si>
  <si>
    <t>IL, д.е. =</t>
  </si>
  <si>
    <t>КД</t>
  </si>
  <si>
    <t xml:space="preserve">Результаты испытаний </t>
  </si>
  <si>
    <t>Эффективные значения угла внутреннего трения и удельного сцепления ϕ', С'</t>
  </si>
  <si>
    <t>ϕ', град. =</t>
  </si>
  <si>
    <t>С', МПа =</t>
  </si>
  <si>
    <t>Начальник исп. лаборатории:</t>
  </si>
  <si>
    <t>Семиколенова Л.Г.</t>
  </si>
  <si>
    <t>Лист 1 , всего листов 2</t>
  </si>
  <si>
    <t>Частичное воспроизведение протокола испытаний без письменного разрешения  ООО «ИнжГео» ЗАПРЕЩАЕТСЯ</t>
  </si>
  <si>
    <t>dev50</t>
  </si>
  <si>
    <t>epsE50</t>
  </si>
  <si>
    <t>devE0</t>
  </si>
  <si>
    <t>epsE0</t>
  </si>
  <si>
    <t>dev</t>
  </si>
  <si>
    <t>eps</t>
  </si>
  <si>
    <t>dev1</t>
  </si>
  <si>
    <t>eps1</t>
  </si>
  <si>
    <t>E0</t>
  </si>
  <si>
    <t>Коэфф. Точки</t>
  </si>
  <si>
    <t>K0, д.е.</t>
  </si>
  <si>
    <t>Модуль деформации E0, МПа:</t>
  </si>
  <si>
    <t>Модуль деформации E50, МПа:</t>
  </si>
  <si>
    <t>Коэф. Поперечной деформации, ϑ:</t>
  </si>
  <si>
    <t>Эффективное напряжение, Мпа:</t>
  </si>
  <si>
    <t>Точки нахождения модуля Е0, Мпа (полное напряжение):</t>
  </si>
  <si>
    <r>
      <t>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 xml:space="preserve"> Давление при разрушении образца, Мпа (девиатор):</t>
    </r>
  </si>
  <si>
    <r>
      <t>0,5 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>, Мпа (девиатор):</t>
    </r>
  </si>
  <si>
    <t>E50</t>
  </si>
  <si>
    <t>Секущая модуля Е0</t>
  </si>
  <si>
    <t>Линия Q max</t>
  </si>
  <si>
    <t>Линия 0,5 Q max</t>
  </si>
  <si>
    <t>Деформация</t>
  </si>
  <si>
    <t>ev</t>
  </si>
  <si>
    <t>We, % =</t>
  </si>
  <si>
    <t>суглинок</t>
  </si>
  <si>
    <t>Протокол испытаний № 19-523-22 от 29-04-2022</t>
  </si>
  <si>
    <t>Наименование и адрес заказчика: Переход трубопровода через р. Енисей</t>
  </si>
  <si>
    <t>Наименование объекта: ООО Регионстрой</t>
  </si>
  <si>
    <t xml:space="preserve">Наименование используемого метода/методики: ГОСТ 12248.3-2020 </t>
  </si>
  <si>
    <t>Испытание грунтов методом одноплоскостного среза</t>
  </si>
  <si>
    <t>52330</t>
  </si>
  <si>
    <t>We, д.е. =</t>
  </si>
  <si>
    <t>BH-101</t>
  </si>
  <si>
    <t>0.9</t>
  </si>
  <si>
    <t>Суглинок щебенистый, мягкопластичный, легкий пылеватый</t>
  </si>
  <si>
    <t>Нормальное напряжение
σ, МПа</t>
  </si>
  <si>
    <r>
      <t xml:space="preserve">Касательное напряжение
</t>
    </r>
    <r>
      <rPr>
        <sz val="10"/>
        <color indexed="8"/>
        <rFont val="Symbol"/>
        <family val="1"/>
        <charset val="2"/>
      </rPr>
      <t>t</t>
    </r>
    <r>
      <rPr>
        <sz val="8.5"/>
        <color indexed="8"/>
        <rFont val="Arial"/>
        <family val="2"/>
        <charset val="204"/>
      </rPr>
      <t xml:space="preserve">, </t>
    </r>
    <r>
      <rPr>
        <sz val="10"/>
        <color indexed="8"/>
        <rFont val="Arial"/>
        <family val="2"/>
        <charset val="204"/>
      </rPr>
      <t>МПа</t>
    </r>
  </si>
  <si>
    <r>
      <t xml:space="preserve">tg </t>
    </r>
    <r>
      <rPr>
        <sz val="10"/>
        <color indexed="8"/>
        <rFont val="Calibri"/>
        <family val="2"/>
        <charset val="204"/>
      </rPr>
      <t>ϕ</t>
    </r>
  </si>
  <si>
    <r>
      <t xml:space="preserve">Угол внутреннего трения
 </t>
    </r>
    <r>
      <rPr>
        <sz val="10"/>
        <color indexed="8"/>
        <rFont val="Calibri"/>
        <family val="2"/>
        <charset val="204"/>
      </rPr>
      <t>ϕ, град.</t>
    </r>
  </si>
  <si>
    <t>Удельное сцепление
C, МПа</t>
  </si>
  <si>
    <t>Лист 1 , всего листов 1</t>
  </si>
  <si>
    <t xml:space="preserve">второй  график </t>
  </si>
  <si>
    <t xml:space="preserve">первый график </t>
  </si>
  <si>
    <t>sigma</t>
  </si>
  <si>
    <t>dev2</t>
  </si>
  <si>
    <t>eps2</t>
  </si>
  <si>
    <t>dev3</t>
  </si>
  <si>
    <t>eps3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</si>
</sst>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7" formatCode="General_)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indexed="8"/>
      <name val="Symbol"/>
      <family val="1"/>
      <charset val="2"/>
    </font>
    <font>
      <sz val="8.5"/>
      <color indexed="8"/>
      <name val="Arial"/>
      <family val="2"/>
      <charset val="204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1" fillId="0" borderId="0"/>
  </cellStyleXfs>
  <cellXfs count="86">
    <xf numFmtId="0" fontId="0" fillId="0" borderId="0" xfId="0"/>
    <xf numFmtId="0" fontId="2" fillId="0" borderId="0" xfId="0" applyFont="1"/>
    <xf numFmtId="0" fontId="5" fillId="0" borderId="0" xfId="1" applyFont="1"/>
    <xf numFmtId="0" fontId="4" fillId="0" borderId="0" xfId="2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5" fillId="0" borderId="0" xfId="2" applyFont="1" applyProtection="1">
      <protection locked="0"/>
    </xf>
    <xf numFmtId="0" fontId="5" fillId="0" borderId="0" xfId="0" applyFont="1"/>
    <xf numFmtId="0" fontId="5" fillId="0" borderId="0" xfId="2" applyFont="1"/>
    <xf numFmtId="0" fontId="7" fillId="0" borderId="0" xfId="1" applyFont="1"/>
    <xf numFmtId="0" fontId="9" fillId="0" borderId="0" xfId="2" applyFont="1" applyProtection="1">
      <protection locked="0"/>
    </xf>
    <xf numFmtId="0" fontId="7" fillId="0" borderId="0" xfId="2" quotePrefix="1" applyFont="1" applyAlignment="1">
      <alignment horizontal="left"/>
    </xf>
    <xf numFmtId="0" fontId="9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wrapText="1"/>
    </xf>
    <xf numFmtId="0" fontId="7" fillId="0" borderId="0" xfId="2" applyFont="1"/>
    <xf numFmtId="0" fontId="9" fillId="0" borderId="0" xfId="2" applyFont="1"/>
    <xf numFmtId="0" fontId="7" fillId="0" borderId="0" xfId="2" applyFont="1" applyAlignment="1">
      <alignment horizontal="right"/>
    </xf>
    <xf numFmtId="0" fontId="9" fillId="0" borderId="0" xfId="0" applyFont="1"/>
    <xf numFmtId="0" fontId="7" fillId="0" borderId="0" xfId="0" applyFont="1" applyAlignment="1" applyProtection="1">
      <alignment horizontal="left"/>
      <protection locked="0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64" fontId="10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8" fillId="0" borderId="0" xfId="0" applyFont="1"/>
    <xf numFmtId="14" fontId="9" fillId="0" borderId="0" xfId="2" applyNumberFormat="1" applyFont="1"/>
    <xf numFmtId="14" fontId="9" fillId="0" borderId="0" xfId="2" applyNumberFormat="1" applyFont="1" applyProtection="1">
      <protection locked="0"/>
    </xf>
    <xf numFmtId="1" fontId="7" fillId="0" borderId="0" xfId="0" applyNumberFormat="1" applyFont="1"/>
    <xf numFmtId="165" fontId="7" fillId="0" borderId="0" xfId="0" applyNumberFormat="1" applyFont="1" applyAlignment="1">
      <alignment horizontal="left"/>
    </xf>
    <xf numFmtId="2" fontId="7" fillId="0" borderId="0" xfId="0" applyNumberFormat="1" applyFont="1"/>
    <xf numFmtId="0" fontId="7" fillId="0" borderId="0" xfId="2" applyFont="1" applyProtection="1">
      <protection locked="0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167" fontId="7" fillId="0" borderId="0" xfId="2" applyNumberFormat="1" applyFont="1"/>
    <xf numFmtId="168" fontId="7" fillId="0" borderId="0" xfId="0" applyNumberFormat="1" applyFont="1"/>
    <xf numFmtId="168" fontId="3" fillId="0" borderId="0" xfId="0" applyNumberFormat="1" applyFont="1" applyAlignment="1">
      <alignment horizontal="left"/>
    </xf>
    <xf numFmtId="168" fontId="8" fillId="0" borderId="0" xfId="0" applyNumberFormat="1" applyFont="1"/>
    <xf numFmtId="166" fontId="8" fillId="0" borderId="0" xfId="0" applyNumberFormat="1" applyFont="1"/>
    <xf numFmtId="0" fontId="8" fillId="0" borderId="0" xfId="0" applyFont="1" applyAlignment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Alignment="1">
      <alignment horizontal="right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4" fillId="0" borderId="0" xfId="1" applyFont="1" applyAlignment="1"/>
    <xf numFmtId="0" fontId="8" fillId="0" borderId="0" xfId="0" applyFont="1" applyAlignment="1"/>
    <xf numFmtId="0" fontId="7" fillId="0" borderId="0" xfId="0" applyFont="1" applyAlignment="1">
      <alignment vertical="center"/>
    </xf>
    <xf numFmtId="0" fontId="4" fillId="0" borderId="0" xfId="1" applyFont="1" applyAlignment="1">
      <alignment wrapText="1"/>
    </xf>
    <xf numFmtId="0" fontId="9" fillId="0" borderId="0" xfId="1" applyFont="1" applyAlignment="1">
      <alignment horizontal="left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168" fontId="13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68" fontId="13" fillId="2" borderId="5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8" fontId="5" fillId="0" borderId="0" xfId="2" applyNumberFormat="1" applyFont="1" applyAlignment="1">
      <alignment horizontal="center" vertical="center"/>
    </xf>
    <xf numFmtId="166" fontId="5" fillId="0" borderId="0" xfId="2" applyNumberFormat="1" applyFont="1" applyAlignment="1">
      <alignment horizontal="center" vertical="center"/>
    </xf>
    <xf numFmtId="168" fontId="8" fillId="0" borderId="0" xfId="0" applyNumberFormat="1" applyFont="1" applyAlignment="1"/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02157422790747"/>
          <c:y val="3.2580175407797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170513888888889"/>
          <c:w val="0.77408186582809235"/>
          <c:h val="0.73381916666666669"/>
        </c:manualLayout>
      </c:layout>
      <c:scatterChart>
        <c:scatterStyle val="smoothMarker"/>
        <c:varyColors val="0"/>
        <c:ser>
          <c:idx val="2"/>
          <c:order val="0"/>
          <c:tx>
            <c:v>q max, МПа</c:v>
          </c:tx>
          <c:spPr>
            <a:ln w="12700">
              <a:solidFill>
                <a:srgbClr val="00B0F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410D-4C8A-BE47-159DAFEDB4D2}"/>
              </c:ext>
            </c:extLst>
          </c:dPt>
          <c:xVal>
            <c:numRef>
              <c:f>'1'!$E$88:$E$89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'1'!$D$88:$D$89</c:f>
              <c:numCache>
                <c:formatCode>General</c:formatCode>
                <c:ptCount val="2"/>
                <c:pt idx="0">
                  <c:v>0.10061393209758621</c:v>
                </c:pt>
                <c:pt idx="1">
                  <c:v>0.10061393209758621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0D-4C8A-BE47-159DAFEDB4D2}"/>
            </c:ext>
          </c:extLst>
        </c:ser>
        <c:ser>
          <c:idx val="1"/>
          <c:order val="1"/>
          <c:tx>
            <c:v>0,5 q max, МПа</c:v>
          </c:tx>
          <c:spPr>
            <a:ln cmpd="sng"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9050" cmpd="sng">
                <a:solidFill>
                  <a:srgbClr val="00B05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ED7D-4578-BC1C-8CC4F3E871B5}"/>
              </c:ext>
            </c:extLst>
          </c:dPt>
          <c:xVal>
            <c:numRef>
              <c:f>'1'!$E$92:$E$93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'1'!$D$92:$D$93</c:f>
              <c:numCache>
                <c:formatCode>General</c:formatCode>
                <c:ptCount val="2"/>
                <c:pt idx="0">
                  <c:v>5.0306966048793103E-2</c:v>
                </c:pt>
                <c:pt idx="1">
                  <c:v>5.0306966048793103E-2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7D-4578-BC1C-8CC4F3E871B5}"/>
            </c:ext>
          </c:extLst>
        </c:ser>
        <c:ser>
          <c:idx val="0"/>
          <c:order val="2"/>
          <c:tx>
            <c:v>Трехосное испытание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'1'!$G$85:$G$200020</c:f>
              <c:numCache>
                <c:formatCode>General</c:formatCode>
                <c:ptCount val="199936"/>
              </c:numCache>
            </c:numRef>
          </c:xVal>
          <c:yVal>
            <c:numRef>
              <c:f>'1'!$F$85:$F$200020</c:f>
              <c:numCache>
                <c:formatCode>General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C8A-BE47-159DAFEDB4D2}"/>
            </c:ext>
          </c:extLst>
        </c:ser>
        <c:ser>
          <c:idx val="3"/>
          <c:order val="3"/>
          <c:tx>
            <c:v>Секущая модуля Е0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'1'!$B$88:$B$90</c:f>
              <c:numCache>
                <c:formatCode>General</c:formatCode>
                <c:ptCount val="3"/>
                <c:pt idx="0">
                  <c:v>0</c:v>
                </c:pt>
                <c:pt idx="1">
                  <c:v>1.6999999999999999E-3</c:v>
                </c:pt>
                <c:pt idx="2">
                  <c:v>6.0828831007440501E-3</c:v>
                </c:pt>
              </c:numCache>
            </c:numRef>
          </c:xVal>
          <c:yVal>
            <c:numRef>
              <c:f>'1'!$A$88:$A$90</c:f>
              <c:numCache>
                <c:formatCode>General</c:formatCode>
                <c:ptCount val="3"/>
                <c:pt idx="0">
                  <c:v>0</c:v>
                </c:pt>
                <c:pt idx="1">
                  <c:v>2.5306966048793088E-2</c:v>
                </c:pt>
                <c:pt idx="2">
                  <c:v>9.0552538887827591E-2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7D-4578-BC1C-8CC4F3E871B5}"/>
            </c:ext>
          </c:extLst>
        </c:ser>
        <c:ser>
          <c:idx val="4"/>
          <c:order val="4"/>
          <c:tx>
            <c:v>Первая точка Е0, МПа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'1'!$A$88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7D-4578-BC1C-8CC4F3E871B5}"/>
            </c:ext>
          </c:extLst>
        </c:ser>
        <c:ser>
          <c:idx val="5"/>
          <c:order val="5"/>
          <c:tx>
            <c:v>Вторая точка Е0, МПа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'1'!$B$89</c:f>
              <c:numCache>
                <c:formatCode>General</c:formatCode>
                <c:ptCount val="1"/>
                <c:pt idx="0">
                  <c:v>1.6999999999999999E-3</c:v>
                </c:pt>
              </c:numCache>
            </c:numRef>
          </c:xVal>
          <c:yVal>
            <c:numRef>
              <c:f>'1'!$A$89</c:f>
              <c:numCache>
                <c:formatCode>General</c:formatCode>
                <c:ptCount val="1"/>
                <c:pt idx="0">
                  <c:v>2.5306966048793088E-2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7D-4578-BC1C-8CC4F3E8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853238993710686"/>
          <c:y val="0.22851166666666667"/>
          <c:w val="0.17481142557651991"/>
          <c:h val="0.5729624999999999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993922099234668"/>
          <c:y val="4.8533761777154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4849805463600854"/>
          <c:w val="0.77139088050314464"/>
          <c:h val="0.70237265630667567"/>
        </c:manualLayout>
      </c:layout>
      <c:scatterChart>
        <c:scatterStyle val="smoothMarker"/>
        <c:varyColors val="0"/>
        <c:ser>
          <c:idx val="0"/>
          <c:order val="0"/>
          <c:tx>
            <c:v>Объемные деформации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'1'!$G$85:$G$20000</c:f>
              <c:numCache>
                <c:formatCode>General</c:formatCode>
                <c:ptCount val="19916"/>
              </c:numCache>
            </c:numRef>
          </c:xVal>
          <c:yVal>
            <c:numRef>
              <c:f>'1'!$H$85:$H$20000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4-443A-B0A0-EC5FA0E3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8320684883479"/>
          <c:y val="6.4735314378347508E-2"/>
          <c:w val="0.79562842636581954"/>
          <c:h val="0.77308180808707594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'[1]1'!$K$65:$K$2000</c:f>
              <c:numCache>
                <c:formatCode>0.0000</c:formatCode>
                <c:ptCount val="1936"/>
              </c:numCache>
            </c:numRef>
          </c:xVal>
          <c:yVal>
            <c:numRef>
              <c:f>'[1]1'!$J$65:$J$2000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038-A350-CF95A38C676B}"/>
            </c:ext>
          </c:extLst>
        </c:ser>
        <c:ser>
          <c:idx val="1"/>
          <c:order val="1"/>
          <c:tx>
            <c:v>второе испытание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'[1]1'!$M$65:$M$2000</c:f>
              <c:numCache>
                <c:formatCode>0.000</c:formatCode>
                <c:ptCount val="1936"/>
              </c:numCache>
            </c:numRef>
          </c:xVal>
          <c:yVal>
            <c:numRef>
              <c:f>'[1]1'!$L$65:$L$2000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9-4038-A350-CF95A38C676B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'[1]1'!$O$65:$O$2000</c:f>
              <c:numCache>
                <c:formatCode>0.000</c:formatCode>
                <c:ptCount val="1936"/>
              </c:numCache>
            </c:numRef>
          </c:xVal>
          <c:yVal>
            <c:numRef>
              <c:f>'[1]1'!$N$65:$N$2000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9-4038-A350-CF95A38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'[1]1'!$N$47:$N$49</c:f>
              <c:numCache>
                <c:formatCode>General</c:formatCode>
                <c:ptCount val="3"/>
              </c:numCache>
            </c:numRef>
          </c:xVal>
          <c:yVal>
            <c:numRef>
              <c:f>'[1]1'!$O$47:$O$49</c:f>
              <c:numCache>
                <c:formatCode>0.000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A-49AF-8213-6F4BF617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024"/>
        <c:axId val="425140984"/>
      </c:scatterChart>
      <c:valAx>
        <c:axId val="4251390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40170973321888"/>
              <c:y val="0.8708940976573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140984"/>
        <c:crosses val="autoZero"/>
        <c:crossBetween val="midCat"/>
      </c:valAx>
      <c:valAx>
        <c:axId val="425140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82441965246231E-2"/>
              <c:y val="4.0210198733774585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513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79371</xdr:colOff>
      <xdr:row>22</xdr:row>
      <xdr:rowOff>54261</xdr:rowOff>
    </xdr:from>
    <xdr:to>
      <xdr:col>10</xdr:col>
      <xdr:colOff>766724</xdr:colOff>
      <xdr:row>41</xdr:row>
      <xdr:rowOff>12349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564370</xdr:colOff>
      <xdr:row>72</xdr:row>
      <xdr:rowOff>170441</xdr:rowOff>
    </xdr:from>
    <xdr:to>
      <xdr:col>5</xdr:col>
      <xdr:colOff>576688</xdr:colOff>
      <xdr:row>75</xdr:row>
      <xdr:rowOff>183819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3668399" y="11813353"/>
          <a:ext cx="1782848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692680</xdr:colOff>
      <xdr:row>68</xdr:row>
      <xdr:rowOff>115115</xdr:rowOff>
    </xdr:from>
    <xdr:to>
      <xdr:col>6</xdr:col>
      <xdr:colOff>799647</xdr:colOff>
      <xdr:row>77</xdr:row>
      <xdr:rowOff>140160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33739" y="13685439"/>
          <a:ext cx="1877496" cy="172833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0</xdr:col>
      <xdr:colOff>78440</xdr:colOff>
      <xdr:row>41</xdr:row>
      <xdr:rowOff>56029</xdr:rowOff>
    </xdr:from>
    <xdr:to>
      <xdr:col>10</xdr:col>
      <xdr:colOff>765793</xdr:colOff>
      <xdr:row>57</xdr:row>
      <xdr:rowOff>103764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D5DC763E-34A2-4F1A-AEA5-6D77CF22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156883</xdr:colOff>
      <xdr:row>27</xdr:row>
      <xdr:rowOff>11206</xdr:rowOff>
    </xdr:from>
    <xdr:to>
      <xdr:col>21</xdr:col>
      <xdr:colOff>760940</xdr:colOff>
      <xdr:row>43</xdr:row>
      <xdr:rowOff>156882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B04E203-8ABA-4D4E-AE8B-ABE1B856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237658</xdr:colOff>
      <xdr:row>59</xdr:row>
      <xdr:rowOff>79195</xdr:rowOff>
    </xdr:to>
    <xdr:pic>
      <xdr:nvPicPr>
        <xdr:cNvPr id="6" name="image1-4.png">
          <a:extLst>
            <a:ext uri="{FF2B5EF4-FFF2-40B4-BE49-F238E27FC236}">
              <a16:creationId xmlns:a16="http://schemas.microsoft.com/office/drawing/2014/main" id="{64A5E29B-8081-4E0F-A46D-6150F8C244C4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741112" y="11201664"/>
          <a:ext cx="1784172" cy="62185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18</xdr:col>
      <xdr:colOff>869528</xdr:colOff>
      <xdr:row>60</xdr:row>
      <xdr:rowOff>5282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454BD404-7D8D-4490-AAAC-C24761572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72834" y="10215130"/>
          <a:ext cx="1884320" cy="1723296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12</xdr:col>
      <xdr:colOff>22414</xdr:colOff>
      <xdr:row>27</xdr:row>
      <xdr:rowOff>11206</xdr:rowOff>
    </xdr:from>
    <xdr:to>
      <xdr:col>16</xdr:col>
      <xdr:colOff>123265</xdr:colOff>
      <xdr:row>43</xdr:row>
      <xdr:rowOff>156881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9FE3A-3FD6-4306-B740-93F3B7459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I%20GP66\PycharmProjects\dj_project\GEOF\srcs\shablons\SPS_CD.xlsx" TargetMode="External"/><Relationship Id="rId1" Type="http://schemas.openxmlformats.org/officeDocument/2006/relationships/externalLinkPath" Target="SPS_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65"/>
  <sheetViews>
    <sheetView tabSelected="1" view="pageBreakPreview" topLeftCell="A28" zoomScale="85" zoomScaleNormal="40" zoomScaleSheetLayoutView="85" workbookViewId="0">
      <selection activeCell="Y1" sqref="Y1:BE1048576"/>
    </sheetView>
  </sheetViews>
  <sheetFormatPr defaultColWidth="9.140625" defaultRowHeight="14.25" x14ac:dyDescent="0.2"/>
  <cols>
    <col min="1" max="23" width="13.28515625" style="34" customWidth="1"/>
    <col min="24" max="40" width="9.140625" style="34" customWidth="1"/>
    <col min="41" max="16384" width="9.140625" style="34"/>
  </cols>
  <sheetData>
    <row r="1" spans="1:59" ht="15" customHeight="1" x14ac:dyDescent="0.2">
      <c r="A1" s="64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M1" s="64" t="s">
        <v>0</v>
      </c>
      <c r="N1" s="64"/>
      <c r="O1" s="64"/>
      <c r="P1" s="64"/>
      <c r="Q1" s="64"/>
      <c r="R1" s="64"/>
      <c r="S1" s="64"/>
      <c r="T1" s="64"/>
      <c r="U1" s="64"/>
      <c r="V1" s="64"/>
      <c r="W1" s="67"/>
    </row>
    <row r="2" spans="1:59" ht="15" customHeight="1" x14ac:dyDescent="0.2">
      <c r="A2" s="64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M2" s="64" t="s">
        <v>1</v>
      </c>
      <c r="N2" s="64"/>
      <c r="O2" s="64"/>
      <c r="P2" s="64"/>
      <c r="Q2" s="64"/>
      <c r="R2" s="64"/>
      <c r="S2" s="64"/>
      <c r="T2" s="64"/>
      <c r="U2" s="64"/>
      <c r="V2" s="64"/>
      <c r="W2" s="67"/>
    </row>
    <row r="3" spans="1:59" ht="15" customHeight="1" x14ac:dyDescent="0.2">
      <c r="A3" s="64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M3" s="64" t="s">
        <v>2</v>
      </c>
      <c r="N3" s="64"/>
      <c r="O3" s="64"/>
      <c r="P3" s="64"/>
      <c r="Q3" s="64"/>
      <c r="R3" s="64"/>
      <c r="S3" s="64"/>
      <c r="T3" s="64"/>
      <c r="U3" s="64"/>
      <c r="V3" s="64"/>
      <c r="W3" s="67"/>
    </row>
    <row r="4" spans="1:59" ht="1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59" ht="15" customHeight="1" x14ac:dyDescent="0.2">
      <c r="A5" s="64" t="s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M5" s="64" t="s">
        <v>3</v>
      </c>
      <c r="N5" s="64"/>
      <c r="O5" s="64"/>
      <c r="P5" s="64"/>
      <c r="Q5" s="64"/>
      <c r="R5" s="64"/>
      <c r="S5" s="64"/>
      <c r="T5" s="64"/>
      <c r="U5" s="64"/>
      <c r="V5" s="64"/>
      <c r="W5" s="67"/>
    </row>
    <row r="6" spans="1:59" ht="15" customHeight="1" x14ac:dyDescent="0.25">
      <c r="A6" s="63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M6" s="63" t="s">
        <v>4</v>
      </c>
      <c r="N6" s="63"/>
      <c r="O6" s="63"/>
      <c r="P6" s="63"/>
      <c r="Q6" s="63"/>
      <c r="R6" s="63"/>
      <c r="S6" s="63"/>
      <c r="T6" s="63"/>
      <c r="U6" s="63"/>
      <c r="V6" s="63"/>
      <c r="W6" s="70"/>
      <c r="BG6" s="32"/>
    </row>
    <row r="7" spans="1:59" ht="15" customHeight="1" x14ac:dyDescent="0.25">
      <c r="A7" s="64" t="s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M7" s="64" t="s">
        <v>5</v>
      </c>
      <c r="N7" s="64"/>
      <c r="O7" s="64"/>
      <c r="P7" s="64"/>
      <c r="Q7" s="64"/>
      <c r="R7" s="64"/>
      <c r="S7" s="64"/>
      <c r="T7" s="64"/>
      <c r="U7" s="64"/>
      <c r="V7" s="64"/>
      <c r="W7" s="67"/>
      <c r="BG7" s="33"/>
    </row>
    <row r="8" spans="1:59" ht="15" customHeight="1" x14ac:dyDescent="0.25">
      <c r="A8" s="2"/>
      <c r="B8" s="7"/>
      <c r="C8" s="7"/>
      <c r="D8" s="7"/>
      <c r="E8" s="7"/>
      <c r="F8" s="9"/>
      <c r="G8" s="9"/>
      <c r="H8" s="3"/>
      <c r="I8" s="4"/>
      <c r="J8" s="5"/>
      <c r="K8" s="6"/>
      <c r="L8" s="6"/>
      <c r="M8" s="2"/>
      <c r="N8" s="7"/>
      <c r="O8" s="7"/>
      <c r="P8" s="7"/>
      <c r="Q8" s="7"/>
      <c r="R8" s="9"/>
      <c r="S8" s="9"/>
      <c r="T8" s="3"/>
      <c r="U8" s="4"/>
      <c r="BG8" s="32"/>
    </row>
    <row r="9" spans="1:59" ht="15" customHeigh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58"/>
      <c r="M9" s="66" t="s">
        <v>58</v>
      </c>
      <c r="N9" s="61"/>
      <c r="O9" s="61"/>
      <c r="P9" s="61"/>
      <c r="Q9" s="61"/>
      <c r="R9" s="61"/>
      <c r="S9" s="61"/>
      <c r="T9" s="61"/>
      <c r="U9" s="61"/>
      <c r="V9" s="61"/>
      <c r="W9" s="68"/>
      <c r="BG9" s="32"/>
    </row>
    <row r="10" spans="1:59" ht="15" customHeight="1" x14ac:dyDescent="0.25">
      <c r="A10" s="16" t="s">
        <v>6</v>
      </c>
      <c r="B10" s="11"/>
      <c r="C10" s="11"/>
      <c r="D10" s="11"/>
      <c r="E10" s="11"/>
      <c r="F10" s="19"/>
      <c r="G10" s="19"/>
      <c r="H10" s="12"/>
      <c r="I10" s="13"/>
      <c r="J10" s="14"/>
      <c r="K10" s="15"/>
      <c r="L10" s="15"/>
      <c r="M10" s="71"/>
      <c r="N10" s="11"/>
      <c r="O10" s="11"/>
      <c r="P10" s="11"/>
      <c r="Q10" s="11"/>
      <c r="R10" s="19"/>
      <c r="S10" s="19"/>
      <c r="T10" s="12"/>
      <c r="U10" s="13"/>
      <c r="BG10" s="32"/>
    </row>
    <row r="11" spans="1:59" ht="15" customHeight="1" x14ac:dyDescent="0.25">
      <c r="A11" s="10" t="s">
        <v>7</v>
      </c>
      <c r="B11" s="11"/>
      <c r="C11" s="11"/>
      <c r="D11" s="40"/>
      <c r="E11" s="11"/>
      <c r="F11" s="19"/>
      <c r="G11" s="19"/>
      <c r="H11" s="12"/>
      <c r="I11" s="13"/>
      <c r="J11" s="14"/>
      <c r="K11" s="15"/>
      <c r="L11" s="15"/>
      <c r="M11" s="16" t="s">
        <v>59</v>
      </c>
      <c r="N11" s="11"/>
      <c r="O11" s="11"/>
      <c r="P11" s="11"/>
      <c r="Q11" s="11"/>
      <c r="R11" s="19"/>
      <c r="S11" s="19"/>
      <c r="T11" s="12"/>
      <c r="U11" s="13"/>
      <c r="BG11" s="32"/>
    </row>
    <row r="12" spans="1:59" ht="15" customHeight="1" x14ac:dyDescent="0.25">
      <c r="A12" s="16" t="s">
        <v>8</v>
      </c>
      <c r="B12" s="17"/>
      <c r="C12" s="17"/>
      <c r="D12" s="10"/>
      <c r="E12" s="17"/>
      <c r="F12" s="17"/>
      <c r="G12" s="17"/>
      <c r="H12" s="17"/>
      <c r="I12" s="17"/>
      <c r="J12" s="17"/>
      <c r="K12" s="17"/>
      <c r="L12" s="17"/>
      <c r="M12" s="10" t="s">
        <v>60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59" ht="15" customHeight="1" x14ac:dyDescent="0.25">
      <c r="A13" s="16" t="s">
        <v>9</v>
      </c>
      <c r="B13" s="11"/>
      <c r="C13" s="11"/>
      <c r="D13" s="11"/>
      <c r="E13" s="11"/>
      <c r="F13" s="19"/>
      <c r="G13" s="19"/>
      <c r="H13" s="18"/>
      <c r="I13" s="18"/>
      <c r="J13" s="18"/>
      <c r="K13" s="19"/>
      <c r="L13" s="19"/>
      <c r="M13" s="16" t="s">
        <v>61</v>
      </c>
      <c r="N13" s="11"/>
      <c r="O13" s="11"/>
      <c r="P13" s="11"/>
      <c r="Q13" s="11"/>
      <c r="R13" s="19"/>
      <c r="S13" s="19"/>
      <c r="T13" s="18"/>
      <c r="U13" s="18"/>
    </row>
    <row r="14" spans="1:59" ht="17.649999999999999" customHeight="1" x14ac:dyDescent="0.25">
      <c r="A14" s="16" t="s">
        <v>10</v>
      </c>
      <c r="B14" s="11"/>
      <c r="C14" s="11"/>
      <c r="D14" s="11"/>
      <c r="E14" s="11"/>
      <c r="F14" s="19"/>
      <c r="G14" s="19"/>
      <c r="H14" s="14"/>
      <c r="I14" s="14"/>
      <c r="J14" s="20"/>
      <c r="K14" s="18"/>
      <c r="L14" s="18"/>
      <c r="M14" s="16" t="s">
        <v>9</v>
      </c>
      <c r="N14" s="11"/>
      <c r="O14" s="11"/>
      <c r="P14" s="11"/>
      <c r="Q14" s="11"/>
      <c r="R14" s="19"/>
      <c r="S14" s="19"/>
      <c r="T14" s="14"/>
      <c r="U14" s="14"/>
    </row>
    <row r="15" spans="1:59" ht="15" customHeight="1" x14ac:dyDescent="0.25">
      <c r="A15" s="16" t="s">
        <v>11</v>
      </c>
      <c r="B15" s="11"/>
      <c r="C15" s="11"/>
      <c r="D15" s="11"/>
      <c r="E15" s="11"/>
      <c r="F15" s="35"/>
      <c r="G15" s="19"/>
      <c r="H15" s="14"/>
      <c r="I15" s="14"/>
      <c r="J15" s="20"/>
      <c r="K15" s="18"/>
      <c r="L15" s="18"/>
      <c r="M15" s="16" t="s">
        <v>10</v>
      </c>
      <c r="N15" s="11"/>
      <c r="O15" s="11"/>
      <c r="P15" s="11"/>
      <c r="Q15" s="36"/>
      <c r="R15" s="19"/>
      <c r="S15" s="19"/>
      <c r="T15" s="14"/>
      <c r="U15" s="14"/>
    </row>
    <row r="16" spans="1:59" ht="15.6" customHeight="1" x14ac:dyDescent="0.25">
      <c r="A16" s="62" t="s">
        <v>12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M16" s="16" t="s">
        <v>11</v>
      </c>
      <c r="N16" s="11"/>
      <c r="O16" s="36"/>
      <c r="P16" s="11"/>
      <c r="Q16" s="11"/>
      <c r="R16" s="19"/>
      <c r="S16" s="19"/>
      <c r="T16" s="44"/>
      <c r="U16" s="14"/>
      <c r="W16" s="69"/>
    </row>
    <row r="17" spans="1:23" ht="15" customHeight="1" x14ac:dyDescent="0.25">
      <c r="A17" s="22" t="s">
        <v>13</v>
      </c>
      <c r="B17" s="23"/>
      <c r="C17" s="31">
        <v>1</v>
      </c>
      <c r="D17" s="23"/>
      <c r="E17" s="23"/>
      <c r="F17" s="23"/>
      <c r="G17" s="23"/>
      <c r="H17" s="18"/>
      <c r="I17" s="24" t="s">
        <v>56</v>
      </c>
      <c r="J17" s="57">
        <v>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3" ht="15" customHeight="1" x14ac:dyDescent="0.25">
      <c r="A18" s="22" t="s">
        <v>14</v>
      </c>
      <c r="B18" s="23"/>
      <c r="C18" s="31" t="s">
        <v>16</v>
      </c>
      <c r="D18" s="23"/>
      <c r="E18" s="23"/>
      <c r="F18" s="23"/>
      <c r="G18" s="23"/>
      <c r="H18" s="18"/>
      <c r="I18" s="24" t="s">
        <v>15</v>
      </c>
      <c r="J18" s="39">
        <v>0</v>
      </c>
      <c r="M18" s="62" t="s">
        <v>62</v>
      </c>
      <c r="N18" s="62"/>
      <c r="O18" s="62"/>
      <c r="P18" s="62"/>
      <c r="Q18" s="62"/>
      <c r="R18" s="62"/>
      <c r="S18" s="62"/>
      <c r="T18" s="62"/>
      <c r="U18" s="62"/>
      <c r="V18" s="62"/>
    </row>
    <row r="19" spans="1:23" ht="15" customHeight="1" x14ac:dyDescent="0.25">
      <c r="A19" s="22" t="s">
        <v>17</v>
      </c>
      <c r="B19" s="23"/>
      <c r="C19" s="38">
        <v>20</v>
      </c>
      <c r="D19" s="23"/>
      <c r="E19" s="23"/>
      <c r="F19" s="23"/>
      <c r="G19" s="23"/>
      <c r="H19" s="18"/>
      <c r="I19" s="24" t="s">
        <v>18</v>
      </c>
      <c r="J19" s="39">
        <v>0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3" ht="16.899999999999999" customHeight="1" x14ac:dyDescent="0.25">
      <c r="A20" s="22" t="s">
        <v>19</v>
      </c>
      <c r="B20" s="23"/>
      <c r="C20" s="31" t="s">
        <v>57</v>
      </c>
      <c r="D20" s="23"/>
      <c r="E20" s="23"/>
      <c r="F20" s="23"/>
      <c r="G20" s="23"/>
      <c r="H20" s="18"/>
      <c r="I20" s="24" t="s">
        <v>20</v>
      </c>
      <c r="J20" s="45">
        <v>0</v>
      </c>
      <c r="K20" s="23"/>
      <c r="L20" s="23"/>
      <c r="M20" s="22" t="s">
        <v>13</v>
      </c>
      <c r="N20" s="23"/>
      <c r="O20" s="31" t="s">
        <v>63</v>
      </c>
      <c r="P20" s="23"/>
      <c r="Q20" s="23"/>
      <c r="R20" s="23"/>
      <c r="S20" s="23"/>
      <c r="T20" s="24" t="s">
        <v>64</v>
      </c>
      <c r="U20" s="45">
        <v>0.26898871600000002</v>
      </c>
    </row>
    <row r="21" spans="1:23" ht="15" customHeight="1" x14ac:dyDescent="0.25">
      <c r="A21" s="23" t="s">
        <v>21</v>
      </c>
      <c r="B21" s="23"/>
      <c r="C21" s="31" t="s">
        <v>23</v>
      </c>
      <c r="D21" s="23"/>
      <c r="E21" s="23"/>
      <c r="F21" s="23"/>
      <c r="G21" s="23"/>
      <c r="H21" s="18"/>
      <c r="I21" s="24" t="s">
        <v>22</v>
      </c>
      <c r="J21" s="39">
        <v>0</v>
      </c>
      <c r="K21" s="23"/>
      <c r="L21" s="23"/>
      <c r="M21" s="22" t="s">
        <v>14</v>
      </c>
      <c r="N21" s="23"/>
      <c r="O21" s="31" t="s">
        <v>65</v>
      </c>
      <c r="P21" s="23"/>
      <c r="Q21" s="23"/>
      <c r="R21" s="23"/>
      <c r="S21" s="23"/>
      <c r="T21" s="24" t="s">
        <v>15</v>
      </c>
      <c r="U21" s="39">
        <v>1.8</v>
      </c>
    </row>
    <row r="22" spans="1:23" ht="16.899999999999999" customHeight="1" x14ac:dyDescent="0.25">
      <c r="A22" s="62" t="s">
        <v>24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M22" s="22" t="s">
        <v>17</v>
      </c>
      <c r="N22" s="23"/>
      <c r="O22" s="38" t="s">
        <v>66</v>
      </c>
      <c r="P22" s="23"/>
      <c r="Q22" s="23"/>
      <c r="R22" s="23"/>
      <c r="S22" s="23"/>
      <c r="T22" s="24" t="s">
        <v>18</v>
      </c>
      <c r="U22" s="39">
        <v>2.74</v>
      </c>
      <c r="W22" s="69"/>
    </row>
    <row r="23" spans="1:23" ht="15.6" customHeight="1" x14ac:dyDescent="0.25">
      <c r="J23" s="23"/>
      <c r="K23" s="23"/>
      <c r="L23" s="23"/>
      <c r="M23" s="22" t="s">
        <v>19</v>
      </c>
      <c r="N23" s="23"/>
      <c r="O23" s="31" t="s">
        <v>67</v>
      </c>
      <c r="P23" s="23"/>
      <c r="Q23" s="23"/>
      <c r="R23" s="23"/>
      <c r="S23" s="23"/>
      <c r="T23" s="24" t="s">
        <v>20</v>
      </c>
      <c r="U23" s="39">
        <v>0.9316828232444444</v>
      </c>
    </row>
    <row r="24" spans="1:23" ht="16.899999999999999" customHeight="1" x14ac:dyDescent="0.25">
      <c r="J24" s="37"/>
      <c r="K24" s="23"/>
      <c r="L24" s="23"/>
      <c r="M24" s="23" t="s">
        <v>21</v>
      </c>
      <c r="N24" s="23"/>
      <c r="O24" s="31" t="s">
        <v>23</v>
      </c>
      <c r="P24" s="23"/>
      <c r="Q24" s="23"/>
      <c r="R24" s="23"/>
      <c r="S24" s="23"/>
      <c r="T24" s="24" t="s">
        <v>22</v>
      </c>
      <c r="U24" s="39">
        <v>0.8</v>
      </c>
    </row>
    <row r="25" spans="1:23" ht="15" customHeight="1" x14ac:dyDescent="0.25">
      <c r="A25" s="23"/>
      <c r="B25" s="23"/>
      <c r="C25" s="31"/>
      <c r="D25" s="23"/>
      <c r="E25" s="23"/>
      <c r="F25" s="23"/>
      <c r="G25" s="25"/>
      <c r="H25" s="23"/>
      <c r="I25" s="31"/>
      <c r="J25" s="23"/>
      <c r="K25" s="23"/>
      <c r="L25" s="23"/>
      <c r="M25" s="23"/>
      <c r="N25" s="23"/>
      <c r="O25" s="23"/>
      <c r="P25" s="23"/>
      <c r="Q25" s="23"/>
      <c r="R25" s="23"/>
      <c r="S25" s="25"/>
      <c r="T25" s="23"/>
      <c r="U25" s="23"/>
    </row>
    <row r="26" spans="1:23" ht="15" customHeight="1" x14ac:dyDescent="0.2">
      <c r="M26" s="62" t="s">
        <v>24</v>
      </c>
      <c r="N26" s="62"/>
      <c r="O26" s="62"/>
      <c r="P26" s="62"/>
      <c r="Q26" s="62"/>
      <c r="R26" s="62"/>
      <c r="S26" s="62"/>
      <c r="T26" s="62"/>
      <c r="U26" s="62"/>
      <c r="V26" s="62"/>
    </row>
    <row r="27" spans="1:23" ht="15" customHeight="1" x14ac:dyDescent="0.2"/>
    <row r="28" spans="1:23" ht="15" customHeight="1" x14ac:dyDescent="0.2"/>
    <row r="29" spans="1:23" ht="15" customHeight="1" x14ac:dyDescent="0.2"/>
    <row r="30" spans="1:23" ht="15.6" customHeight="1" x14ac:dyDescent="0.2"/>
    <row r="31" spans="1:23" ht="15" customHeight="1" x14ac:dyDescent="0.2"/>
    <row r="32" spans="1:23" ht="15" customHeight="1" x14ac:dyDescent="0.2"/>
    <row r="33" spans="1:24" ht="15" customHeight="1" x14ac:dyDescent="0.2"/>
    <row r="34" spans="1:24" ht="15" customHeight="1" x14ac:dyDescent="0.2"/>
    <row r="35" spans="1:24" ht="15" customHeight="1" x14ac:dyDescent="0.2"/>
    <row r="36" spans="1:24" ht="15" customHeight="1" x14ac:dyDescent="0.2"/>
    <row r="37" spans="1:24" ht="15" customHeight="1" x14ac:dyDescent="0.2"/>
    <row r="38" spans="1:24" ht="15" customHeight="1" x14ac:dyDescent="0.2"/>
    <row r="39" spans="1:24" ht="15" customHeight="1" x14ac:dyDescent="0.2"/>
    <row r="40" spans="1:24" ht="15" customHeight="1" x14ac:dyDescent="0.2"/>
    <row r="41" spans="1:24" ht="15" customHeight="1" x14ac:dyDescent="0.2"/>
    <row r="42" spans="1:24" ht="15" customHeight="1" x14ac:dyDescent="0.25">
      <c r="D42" s="50"/>
      <c r="E42" s="50"/>
      <c r="F42" s="50"/>
      <c r="G42" s="50"/>
      <c r="K42" s="50"/>
      <c r="L42" s="50"/>
    </row>
    <row r="43" spans="1:24" ht="15.75" x14ac:dyDescent="0.25">
      <c r="D43" s="50"/>
      <c r="E43" s="50"/>
      <c r="F43" s="50"/>
      <c r="G43" s="50"/>
      <c r="H43" s="50"/>
      <c r="I43" s="50"/>
      <c r="J43" s="50"/>
      <c r="K43" s="50"/>
      <c r="L43" s="50"/>
    </row>
    <row r="44" spans="1:24" ht="15.75" x14ac:dyDescent="0.25"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</row>
    <row r="45" spans="1:24" ht="15.75" x14ac:dyDescent="0.25">
      <c r="B45" s="50"/>
      <c r="C45" s="50"/>
      <c r="D45" s="51"/>
    </row>
    <row r="46" spans="1:24" ht="43.5" customHeight="1" x14ac:dyDescent="0.25">
      <c r="B46" s="50"/>
      <c r="C46" s="50"/>
      <c r="D46" s="51"/>
      <c r="K46" s="50"/>
      <c r="L46" s="50"/>
      <c r="N46" s="72" t="s">
        <v>68</v>
      </c>
      <c r="O46" s="72" t="s">
        <v>69</v>
      </c>
      <c r="P46" s="72" t="s">
        <v>70</v>
      </c>
      <c r="Q46" s="73" t="s">
        <v>71</v>
      </c>
      <c r="R46" s="72" t="s">
        <v>72</v>
      </c>
    </row>
    <row r="47" spans="1:24" ht="16.5" customHeight="1" x14ac:dyDescent="0.25">
      <c r="A47" s="50"/>
      <c r="B47" s="50"/>
      <c r="C47" s="50"/>
      <c r="D47" s="51"/>
      <c r="E47" s="52"/>
      <c r="F47" s="50"/>
      <c r="G47" s="50"/>
      <c r="H47" s="50"/>
      <c r="I47" s="50"/>
      <c r="J47" s="50"/>
      <c r="K47" s="50"/>
      <c r="L47" s="50"/>
      <c r="N47" s="74"/>
      <c r="O47" s="75"/>
      <c r="P47" s="76"/>
      <c r="Q47" s="76"/>
      <c r="R47" s="77"/>
      <c r="X47" s="34">
        <v>1</v>
      </c>
    </row>
    <row r="48" spans="1:24" ht="16.5" customHeight="1" x14ac:dyDescent="0.25">
      <c r="A48" s="50"/>
      <c r="N48" s="74"/>
      <c r="O48" s="75"/>
      <c r="P48" s="78" t="e">
        <f>SLOPE(O47:O49,N47:N49)</f>
        <v>#DIV/0!</v>
      </c>
      <c r="Q48" s="79" t="e">
        <f>ATAN(P48)*180/PI()</f>
        <v>#DIV/0!</v>
      </c>
      <c r="R48" s="80" t="e">
        <f>((O47+O48+O49)*(N47^2+N48^2+N49^2)-(N47+N48+N49)*(O47*N47+O48*N48+O49*N49))/(3*(N47^2+N48^2+N49^2)-((N47+N48+N49)^2))</f>
        <v>#DIV/0!</v>
      </c>
    </row>
    <row r="49" spans="1:22" ht="16.5" customHeight="1" x14ac:dyDescent="0.25">
      <c r="A49" s="50"/>
      <c r="N49" s="74"/>
      <c r="O49" s="75"/>
      <c r="P49" s="81"/>
      <c r="Q49" s="81"/>
      <c r="R49" s="82"/>
    </row>
    <row r="50" spans="1:22" ht="16.5" customHeight="1" x14ac:dyDescent="0.25">
      <c r="A50" s="50"/>
      <c r="Q50" s="26"/>
    </row>
    <row r="51" spans="1:22" ht="16.5" customHeight="1" x14ac:dyDescent="0.25">
      <c r="A51" s="50"/>
      <c r="M51" s="1"/>
      <c r="N51" s="1"/>
      <c r="O51" s="1"/>
      <c r="P51" s="1"/>
      <c r="Q51" s="29"/>
      <c r="R51" s="1"/>
      <c r="S51" s="1"/>
      <c r="T51" s="1"/>
      <c r="U51" s="1"/>
    </row>
    <row r="52" spans="1:22" ht="16.5" customHeight="1" x14ac:dyDescent="0.25">
      <c r="A52" s="50"/>
      <c r="M52" s="1"/>
      <c r="N52" s="27" t="s">
        <v>25</v>
      </c>
      <c r="O52" s="1"/>
      <c r="P52" s="1"/>
      <c r="Q52" s="1"/>
      <c r="R52" s="1"/>
      <c r="S52" s="1"/>
      <c r="T52" s="1"/>
      <c r="U52" s="1"/>
    </row>
    <row r="53" spans="1:22" ht="16.5" customHeight="1" x14ac:dyDescent="0.25">
      <c r="M53" s="1"/>
      <c r="N53" s="28" t="s">
        <v>26</v>
      </c>
      <c r="O53" s="30">
        <v>20</v>
      </c>
      <c r="P53" s="1"/>
      <c r="Q53" s="1"/>
      <c r="R53" s="1"/>
      <c r="S53" s="1"/>
      <c r="T53" s="1"/>
      <c r="U53" s="1"/>
    </row>
    <row r="54" spans="1:22" ht="16.5" customHeight="1" x14ac:dyDescent="0.25">
      <c r="M54" s="1"/>
      <c r="N54" s="28" t="s">
        <v>27</v>
      </c>
      <c r="O54" s="46">
        <v>0.04</v>
      </c>
      <c r="P54" s="1"/>
      <c r="Q54" s="1"/>
      <c r="R54" s="1"/>
      <c r="S54" s="1"/>
      <c r="T54" s="1"/>
      <c r="U54" s="1"/>
    </row>
    <row r="55" spans="1:22" ht="15" customHeight="1" x14ac:dyDescent="0.2"/>
    <row r="56" spans="1:22" ht="15" customHeight="1" x14ac:dyDescent="0.2"/>
    <row r="57" spans="1:22" ht="15" customHeight="1" x14ac:dyDescent="0.2">
      <c r="M57" s="9"/>
      <c r="N57" s="7"/>
      <c r="O57" s="8"/>
      <c r="P57" s="7"/>
      <c r="Q57" s="7"/>
      <c r="R57" s="7"/>
      <c r="S57" s="7"/>
      <c r="T57" s="9"/>
    </row>
    <row r="58" spans="1:22" x14ac:dyDescent="0.2">
      <c r="M58" s="9"/>
      <c r="N58" s="7" t="s">
        <v>28</v>
      </c>
      <c r="O58" s="8"/>
      <c r="P58" s="7"/>
      <c r="Q58" s="7"/>
      <c r="R58" s="7"/>
      <c r="S58" s="7"/>
      <c r="T58" s="7" t="s">
        <v>29</v>
      </c>
    </row>
    <row r="59" spans="1:22" x14ac:dyDescent="0.2">
      <c r="M59" s="9"/>
      <c r="N59" s="9"/>
      <c r="O59" s="7"/>
      <c r="P59" s="7"/>
      <c r="Q59" s="7"/>
      <c r="R59" s="7"/>
      <c r="S59" s="7"/>
      <c r="T59" s="7"/>
      <c r="U59" s="9"/>
    </row>
    <row r="60" spans="1:22" x14ac:dyDescent="0.2">
      <c r="M60" s="60" t="s">
        <v>73</v>
      </c>
      <c r="N60" s="60"/>
      <c r="O60" s="60"/>
      <c r="P60" s="60"/>
      <c r="Q60" s="60"/>
      <c r="R60" s="60"/>
      <c r="S60" s="60"/>
      <c r="T60" s="60"/>
      <c r="U60" s="60"/>
      <c r="V60" s="60"/>
    </row>
    <row r="61" spans="1:22" x14ac:dyDescent="0.2">
      <c r="M61" s="65" t="s">
        <v>31</v>
      </c>
      <c r="N61" s="61"/>
      <c r="O61" s="61"/>
      <c r="P61" s="61"/>
      <c r="Q61" s="61"/>
      <c r="R61" s="61"/>
      <c r="S61" s="61"/>
      <c r="T61" s="61"/>
      <c r="U61" s="61"/>
    </row>
    <row r="62" spans="1:22" ht="15.75" x14ac:dyDescent="0.25">
      <c r="A62" s="50"/>
      <c r="C62" s="50" t="s">
        <v>42</v>
      </c>
      <c r="D62" s="53">
        <v>0.84356553495976916</v>
      </c>
      <c r="E62" s="50" t="s">
        <v>46</v>
      </c>
      <c r="G62" s="51"/>
      <c r="J62" s="55">
        <v>4.2178276747988457E-2</v>
      </c>
      <c r="K62" s="56"/>
      <c r="L62" s="56"/>
    </row>
    <row r="63" spans="1:22" ht="15.75" x14ac:dyDescent="0.25">
      <c r="A63" s="50"/>
      <c r="C63" s="51" t="s">
        <v>43</v>
      </c>
      <c r="D63" s="54">
        <f>A85/B85</f>
        <v>14.886450616937111</v>
      </c>
      <c r="E63" s="50" t="s">
        <v>47</v>
      </c>
      <c r="F63" s="50"/>
      <c r="G63" s="50"/>
      <c r="H63" s="50"/>
      <c r="J63" s="55">
        <v>4.2178276747988457E-2</v>
      </c>
      <c r="K63" s="55">
        <v>6.7485242796781544E-2</v>
      </c>
      <c r="L63" s="55"/>
      <c r="M63" s="9"/>
    </row>
    <row r="64" spans="1:22" ht="15.75" x14ac:dyDescent="0.25">
      <c r="C64" s="51" t="s">
        <v>44</v>
      </c>
      <c r="D64" s="54">
        <f>D85/E85</f>
        <v>10.06139320975862</v>
      </c>
      <c r="E64" s="50" t="s">
        <v>48</v>
      </c>
      <c r="F64" s="50"/>
      <c r="G64" s="50"/>
      <c r="H64" s="50"/>
      <c r="J64" s="55">
        <v>0.10061393209758621</v>
      </c>
      <c r="K64" s="56"/>
      <c r="L64" s="56"/>
      <c r="M64" s="43"/>
    </row>
    <row r="65" spans="1:24" ht="15.75" x14ac:dyDescent="0.25">
      <c r="B65" s="51"/>
      <c r="C65" s="51" t="s">
        <v>45</v>
      </c>
      <c r="E65" s="50" t="s">
        <v>49</v>
      </c>
      <c r="J65" s="55">
        <f>D85</f>
        <v>5.0306966048793103E-2</v>
      </c>
      <c r="K65" s="56"/>
      <c r="L65" s="56"/>
      <c r="M65" s="68" t="s">
        <v>74</v>
      </c>
      <c r="N65" s="68"/>
      <c r="O65" s="68"/>
      <c r="P65" s="68" t="s">
        <v>75</v>
      </c>
      <c r="Q65" s="68"/>
      <c r="R65" s="68"/>
      <c r="S65" s="68"/>
      <c r="T65" s="68"/>
      <c r="U65" s="68"/>
      <c r="V65" s="68"/>
      <c r="W65" s="68"/>
      <c r="X65" s="68"/>
    </row>
    <row r="66" spans="1:24" x14ac:dyDescent="0.2">
      <c r="M66" s="68" t="s">
        <v>36</v>
      </c>
      <c r="N66" s="68" t="s">
        <v>37</v>
      </c>
      <c r="O66" s="68"/>
      <c r="P66" s="68" t="s">
        <v>76</v>
      </c>
      <c r="Q66" s="68"/>
      <c r="R66" s="59" t="s">
        <v>38</v>
      </c>
      <c r="S66" s="59" t="s">
        <v>39</v>
      </c>
      <c r="T66" s="59" t="s">
        <v>77</v>
      </c>
      <c r="U66" s="59" t="s">
        <v>78</v>
      </c>
      <c r="V66" s="59" t="s">
        <v>79</v>
      </c>
      <c r="W66" s="59" t="s">
        <v>80</v>
      </c>
      <c r="X66" s="68"/>
    </row>
    <row r="67" spans="1:24" x14ac:dyDescent="0.2">
      <c r="M67" s="83"/>
      <c r="N67" s="84"/>
      <c r="O67" s="84"/>
      <c r="P67" s="84"/>
      <c r="Q67" s="68"/>
      <c r="R67" s="83"/>
      <c r="S67" s="84"/>
      <c r="T67" s="85"/>
      <c r="U67" s="83"/>
      <c r="V67" s="84"/>
      <c r="W67" s="85"/>
      <c r="X67" s="68"/>
    </row>
    <row r="68" spans="1:24" x14ac:dyDescent="0.2">
      <c r="M68" s="42"/>
    </row>
    <row r="69" spans="1:24" x14ac:dyDescent="0.2">
      <c r="M69" s="42"/>
    </row>
    <row r="70" spans="1:24" x14ac:dyDescent="0.2">
      <c r="A70" s="42"/>
      <c r="M70" s="42"/>
    </row>
    <row r="71" spans="1:24" x14ac:dyDescent="0.2">
      <c r="M71" s="42"/>
    </row>
    <row r="72" spans="1:24" x14ac:dyDescent="0.2">
      <c r="M72" s="42"/>
    </row>
    <row r="73" spans="1:24" ht="15.75" x14ac:dyDescent="0.25"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42"/>
    </row>
    <row r="74" spans="1:24" ht="15.75" x14ac:dyDescent="0.25"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42"/>
    </row>
    <row r="75" spans="1:24" ht="15.75" x14ac:dyDescent="0.25">
      <c r="A75" s="50"/>
      <c r="B75" s="7"/>
      <c r="C75" s="8"/>
      <c r="D75" s="7"/>
      <c r="E75" s="7"/>
      <c r="F75" s="7"/>
      <c r="G75" s="7"/>
      <c r="H75" s="7"/>
      <c r="I75" s="9"/>
      <c r="J75" s="9"/>
      <c r="K75" s="6"/>
      <c r="L75" s="6"/>
      <c r="M75" s="42"/>
      <c r="N75" s="9"/>
      <c r="O75" s="7"/>
      <c r="P75" s="8"/>
      <c r="Q75" s="7"/>
      <c r="R75" s="7"/>
      <c r="S75" s="7"/>
      <c r="T75" s="7"/>
      <c r="U75" s="9"/>
    </row>
    <row r="76" spans="1:24" ht="15.75" x14ac:dyDescent="0.25">
      <c r="A76" s="50"/>
      <c r="B76" s="7" t="s">
        <v>28</v>
      </c>
      <c r="C76" s="8"/>
      <c r="D76" s="7"/>
      <c r="E76" s="7"/>
      <c r="F76" s="7"/>
      <c r="G76" s="7"/>
      <c r="H76" s="7"/>
      <c r="I76" s="7" t="s">
        <v>29</v>
      </c>
      <c r="J76" s="9"/>
      <c r="K76" s="6"/>
      <c r="L76" s="6"/>
      <c r="M76" s="42"/>
      <c r="N76" s="9"/>
      <c r="O76" s="7"/>
      <c r="P76" s="8"/>
      <c r="Q76" s="7"/>
      <c r="R76" s="7"/>
      <c r="S76" s="7"/>
      <c r="T76" s="7"/>
      <c r="U76" s="7"/>
    </row>
    <row r="77" spans="1:24" x14ac:dyDescent="0.2">
      <c r="A77" s="9"/>
      <c r="B77" s="9"/>
      <c r="C77" s="7"/>
      <c r="D77" s="7"/>
      <c r="E77" s="7"/>
      <c r="F77" s="7"/>
      <c r="G77" s="7"/>
      <c r="H77" s="7"/>
      <c r="I77" s="9"/>
      <c r="J77" s="9"/>
      <c r="K77" s="9"/>
      <c r="L77" s="9"/>
      <c r="M77" s="42"/>
      <c r="N77" s="9"/>
      <c r="O77" s="9"/>
      <c r="P77" s="7"/>
      <c r="Q77" s="7"/>
      <c r="R77" s="7"/>
      <c r="S77" s="7"/>
      <c r="T77" s="7"/>
      <c r="U77" s="7"/>
      <c r="V77" s="9"/>
    </row>
    <row r="78" spans="1:24" x14ac:dyDescent="0.2">
      <c r="A78" s="9"/>
      <c r="M78" s="42"/>
    </row>
    <row r="79" spans="1:24" x14ac:dyDescent="0.2">
      <c r="A79" s="9"/>
      <c r="M79" s="42"/>
    </row>
    <row r="80" spans="1:24" x14ac:dyDescent="0.2">
      <c r="A80" s="60" t="s">
        <v>30</v>
      </c>
      <c r="B80" s="61"/>
      <c r="C80" s="61"/>
      <c r="D80" s="61"/>
      <c r="E80" s="61"/>
      <c r="F80" s="61"/>
      <c r="G80" s="61"/>
      <c r="H80" s="61"/>
      <c r="I80" s="61"/>
      <c r="J80" s="61"/>
      <c r="K80" s="61"/>
      <c r="M80" s="42"/>
      <c r="N80" s="60"/>
      <c r="O80" s="61"/>
      <c r="P80" s="61"/>
      <c r="Q80" s="61"/>
      <c r="R80" s="61"/>
      <c r="S80" s="61"/>
      <c r="T80" s="61"/>
      <c r="U80" s="61"/>
      <c r="V80" s="61"/>
    </row>
    <row r="81" spans="1:23" x14ac:dyDescent="0.2">
      <c r="A81" s="65" t="s">
        <v>31</v>
      </c>
      <c r="B81" s="61"/>
      <c r="C81" s="61"/>
      <c r="D81" s="61"/>
      <c r="E81" s="61"/>
      <c r="F81" s="61"/>
      <c r="G81" s="61"/>
      <c r="H81" s="61"/>
      <c r="I81" s="61"/>
      <c r="J81" s="61"/>
      <c r="K81" s="61"/>
      <c r="M81" s="42"/>
      <c r="N81" s="65"/>
      <c r="O81" s="61"/>
      <c r="P81" s="61"/>
      <c r="Q81" s="61"/>
      <c r="R81" s="61"/>
      <c r="S81" s="61"/>
      <c r="T81" s="61"/>
      <c r="U81" s="61"/>
      <c r="V81" s="61"/>
    </row>
    <row r="82" spans="1:23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42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18.75" customHeight="1" x14ac:dyDescent="0.2">
      <c r="A83" s="34" t="s">
        <v>40</v>
      </c>
      <c r="D83" s="34" t="s">
        <v>50</v>
      </c>
      <c r="F83" s="34" t="s">
        <v>54</v>
      </c>
    </row>
    <row r="84" spans="1:23" x14ac:dyDescent="0.2">
      <c r="A84" s="34" t="s">
        <v>34</v>
      </c>
      <c r="B84" s="34" t="s">
        <v>35</v>
      </c>
      <c r="D84" s="34" t="s">
        <v>32</v>
      </c>
      <c r="E84" s="34" t="s">
        <v>33</v>
      </c>
      <c r="F84" s="34" t="s">
        <v>36</v>
      </c>
      <c r="G84" s="34" t="s">
        <v>37</v>
      </c>
      <c r="H84" s="34" t="s">
        <v>55</v>
      </c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</row>
    <row r="85" spans="1:23" x14ac:dyDescent="0.2">
      <c r="A85" s="34">
        <f>K63-J62</f>
        <v>2.5306966048793088E-2</v>
      </c>
      <c r="B85" s="34">
        <v>1.6999999999999999E-3</v>
      </c>
      <c r="D85" s="34">
        <v>5.0306966048793103E-2</v>
      </c>
      <c r="E85" s="34">
        <v>5.0000000000000001E-3</v>
      </c>
      <c r="J85" s="68"/>
      <c r="K85" s="68"/>
      <c r="L85" s="68"/>
      <c r="M85" s="68"/>
      <c r="N85" s="68"/>
      <c r="O85" s="59"/>
      <c r="P85" s="59"/>
      <c r="Q85" s="59"/>
      <c r="R85" s="59"/>
      <c r="S85" s="59"/>
      <c r="T85" s="59"/>
      <c r="U85" s="68"/>
    </row>
    <row r="86" spans="1:23" x14ac:dyDescent="0.2">
      <c r="J86" s="83"/>
      <c r="K86" s="84"/>
      <c r="L86" s="84"/>
      <c r="M86" s="84"/>
      <c r="N86" s="68"/>
      <c r="O86" s="83"/>
      <c r="P86" s="84"/>
      <c r="Q86" s="85"/>
      <c r="R86" s="83"/>
      <c r="S86" s="84"/>
      <c r="T86" s="85"/>
      <c r="U86" s="68"/>
    </row>
    <row r="87" spans="1:23" x14ac:dyDescent="0.2">
      <c r="A87" s="34" t="s">
        <v>51</v>
      </c>
      <c r="D87" s="34" t="s">
        <v>52</v>
      </c>
    </row>
    <row r="88" spans="1:23" x14ac:dyDescent="0.2">
      <c r="A88" s="34">
        <f>J63-J62</f>
        <v>0</v>
      </c>
      <c r="B88" s="34">
        <v>0</v>
      </c>
      <c r="D88" s="34">
        <f>J64</f>
        <v>0.10061393209758621</v>
      </c>
      <c r="E88" s="34">
        <v>0</v>
      </c>
    </row>
    <row r="89" spans="1:23" x14ac:dyDescent="0.2">
      <c r="A89" s="34">
        <f>A85</f>
        <v>2.5306966048793088E-2</v>
      </c>
      <c r="B89" s="34">
        <f>B85</f>
        <v>1.6999999999999999E-3</v>
      </c>
      <c r="D89" s="34">
        <f>J64</f>
        <v>0.10061393209758621</v>
      </c>
      <c r="E89" s="34">
        <f>MAX(G85:G20000)</f>
        <v>0</v>
      </c>
    </row>
    <row r="90" spans="1:23" ht="15" customHeight="1" x14ac:dyDescent="0.2">
      <c r="A90" s="34">
        <f>J64*0.9</f>
        <v>9.0552538887827591E-2</v>
      </c>
      <c r="B90" s="34">
        <f>_xlfn.FORECAST.LINEAR(A90,B88:B89,A88:A89)</f>
        <v>6.0828831007440501E-3</v>
      </c>
    </row>
    <row r="91" spans="1:23" x14ac:dyDescent="0.2">
      <c r="D91" s="34" t="s">
        <v>53</v>
      </c>
    </row>
    <row r="92" spans="1:23" x14ac:dyDescent="0.2">
      <c r="D92" s="34">
        <f>J65</f>
        <v>5.0306966048793103E-2</v>
      </c>
      <c r="E92" s="34">
        <v>0</v>
      </c>
    </row>
    <row r="93" spans="1:23" x14ac:dyDescent="0.2">
      <c r="D93" s="34">
        <f>J65</f>
        <v>5.0306966048793103E-2</v>
      </c>
      <c r="E93" s="34">
        <f>MAX(G85:G20000)</f>
        <v>0</v>
      </c>
    </row>
    <row r="97" spans="1:2" ht="15" customHeight="1" x14ac:dyDescent="0.2">
      <c r="A97" s="34" t="s">
        <v>41</v>
      </c>
      <c r="B97" s="34">
        <f>(J62+A85)/J62</f>
        <v>1.6000000000000003</v>
      </c>
    </row>
    <row r="98" spans="1:2" ht="15" customHeight="1" x14ac:dyDescent="0.2"/>
    <row r="99" spans="1:2" ht="15" customHeight="1" x14ac:dyDescent="0.2"/>
    <row r="100" spans="1:2" ht="15" customHeight="1" x14ac:dyDescent="0.2"/>
    <row r="101" spans="1:2" ht="15" customHeight="1" x14ac:dyDescent="0.2"/>
    <row r="102" spans="1:2" ht="15" customHeight="1" x14ac:dyDescent="0.2"/>
    <row r="103" spans="1:2" ht="15" customHeight="1" x14ac:dyDescent="0.2"/>
    <row r="104" spans="1:2" ht="15" customHeight="1" x14ac:dyDescent="0.2"/>
    <row r="105" spans="1:2" ht="15" customHeight="1" x14ac:dyDescent="0.2"/>
    <row r="106" spans="1:2" ht="15" customHeight="1" x14ac:dyDescent="0.2"/>
    <row r="107" spans="1:2" ht="15" customHeight="1" x14ac:dyDescent="0.2"/>
    <row r="108" spans="1:2" ht="15" customHeight="1" x14ac:dyDescent="0.2"/>
    <row r="109" spans="1:2" ht="15" customHeight="1" x14ac:dyDescent="0.2"/>
    <row r="110" spans="1:2" ht="15" customHeight="1" x14ac:dyDescent="0.2"/>
    <row r="111" spans="1:2" ht="15" customHeight="1" x14ac:dyDescent="0.2"/>
    <row r="112" spans="1:2" ht="15" customHeight="1" x14ac:dyDescent="0.2"/>
    <row r="113" spans="1:2" ht="15" customHeight="1" x14ac:dyDescent="0.2"/>
    <row r="114" spans="1:2" ht="15" customHeight="1" x14ac:dyDescent="0.2"/>
    <row r="115" spans="1:2" ht="15" customHeight="1" x14ac:dyDescent="0.2">
      <c r="A115" s="49"/>
      <c r="B115" s="49"/>
    </row>
    <row r="116" spans="1:2" ht="15" customHeight="1" x14ac:dyDescent="0.2"/>
    <row r="117" spans="1:2" ht="15" customHeight="1" x14ac:dyDescent="0.2"/>
    <row r="118" spans="1:2" ht="15" customHeight="1" x14ac:dyDescent="0.2">
      <c r="A118" s="48"/>
    </row>
    <row r="119" spans="1:2" ht="15" customHeight="1" x14ac:dyDescent="0.2"/>
    <row r="120" spans="1:2" ht="15" customHeight="1" x14ac:dyDescent="0.2">
      <c r="A120" s="48"/>
    </row>
    <row r="121" spans="1:2" ht="15" customHeight="1" x14ac:dyDescent="0.2">
      <c r="A121" s="48"/>
    </row>
    <row r="122" spans="1:2" ht="15" customHeight="1" x14ac:dyDescent="0.2"/>
    <row r="123" spans="1:2" ht="15" customHeight="1" x14ac:dyDescent="0.2"/>
    <row r="124" spans="1:2" ht="15" customHeight="1" x14ac:dyDescent="0.2">
      <c r="A124" s="48"/>
      <c r="B124" s="48"/>
    </row>
    <row r="125" spans="1:2" ht="15" customHeight="1" x14ac:dyDescent="0.2"/>
    <row r="126" spans="1:2" ht="15" customHeight="1" x14ac:dyDescent="0.2"/>
    <row r="127" spans="1:2" ht="15" customHeight="1" x14ac:dyDescent="0.2">
      <c r="A127" s="47"/>
      <c r="B127" s="47"/>
    </row>
    <row r="128" spans="1:2" ht="15" customHeight="1" x14ac:dyDescent="0.2">
      <c r="A128" s="47"/>
      <c r="B128" s="47"/>
    </row>
    <row r="129" spans="1:2" ht="15" customHeight="1" x14ac:dyDescent="0.2"/>
    <row r="130" spans="1:2" ht="15" customHeight="1" x14ac:dyDescent="0.2">
      <c r="A130" s="47"/>
    </row>
    <row r="131" spans="1:2" ht="15" customHeight="1" x14ac:dyDescent="0.2">
      <c r="A131" s="47"/>
      <c r="B131" s="47"/>
    </row>
    <row r="132" spans="1:2" ht="15" customHeight="1" x14ac:dyDescent="0.2"/>
    <row r="133" spans="1:2" ht="15" customHeight="1" x14ac:dyDescent="0.2"/>
    <row r="134" spans="1:2" ht="15" customHeight="1" x14ac:dyDescent="0.2"/>
    <row r="135" spans="1:2" ht="15" customHeight="1" x14ac:dyDescent="0.2"/>
    <row r="136" spans="1:2" ht="15" customHeight="1" x14ac:dyDescent="0.2"/>
    <row r="137" spans="1:2" ht="15" customHeight="1" x14ac:dyDescent="0.2"/>
    <row r="138" spans="1:2" ht="15" customHeight="1" x14ac:dyDescent="0.2"/>
    <row r="139" spans="1:2" ht="15" customHeight="1" x14ac:dyDescent="0.2"/>
    <row r="140" spans="1:2" ht="15" customHeight="1" x14ac:dyDescent="0.2"/>
    <row r="141" spans="1:2" ht="15" customHeight="1" x14ac:dyDescent="0.2"/>
    <row r="142" spans="1:2" ht="15" customHeight="1" x14ac:dyDescent="0.2"/>
    <row r="143" spans="1:2" ht="15" customHeight="1" x14ac:dyDescent="0.2"/>
    <row r="144" spans="1:2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</sheetData>
  <mergeCells count="26">
    <mergeCell ref="M5:V5"/>
    <mergeCell ref="M6:V6"/>
    <mergeCell ref="M7:V7"/>
    <mergeCell ref="M9:V9"/>
    <mergeCell ref="M18:V18"/>
    <mergeCell ref="A82:K82"/>
    <mergeCell ref="M82:W82"/>
    <mergeCell ref="A5:K5"/>
    <mergeCell ref="A9:K9"/>
    <mergeCell ref="A81:K81"/>
    <mergeCell ref="A6:K6"/>
    <mergeCell ref="A7:K7"/>
    <mergeCell ref="N81:V81"/>
    <mergeCell ref="A22:K22"/>
    <mergeCell ref="N80:V80"/>
    <mergeCell ref="A16:K16"/>
    <mergeCell ref="A1:K1"/>
    <mergeCell ref="A3:K3"/>
    <mergeCell ref="A2:K2"/>
    <mergeCell ref="M1:V1"/>
    <mergeCell ref="M2:V2"/>
    <mergeCell ref="M3:V3"/>
    <mergeCell ref="A80:K80"/>
    <mergeCell ref="M26:V26"/>
    <mergeCell ref="M60:V60"/>
    <mergeCell ref="M61:U61"/>
  </mergeCells>
  <pageMargins left="0.7" right="0.7" top="0.75" bottom="0.75" header="0.3" footer="0.3"/>
  <pageSetup paperSize="9" scale="54" fitToWidth="2" orientation="portrait" horizontalDpi="1200" verticalDpi="1200" r:id="rId1"/>
  <colBreaks count="1" manualBreakCount="1">
    <brk id="11" max="8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cp:lastPrinted>2023-08-06T08:35:47Z</cp:lastPrinted>
  <dcterms:created xsi:type="dcterms:W3CDTF">2015-06-05T18:19:34Z</dcterms:created>
  <dcterms:modified xsi:type="dcterms:W3CDTF">2023-08-14T17:37:27Z</dcterms:modified>
</cp:coreProperties>
</file>