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"/>
    </mc:Choice>
  </mc:AlternateContent>
  <xr:revisionPtr revIDLastSave="0" documentId="13_ncr:1_{D35B2C83-59BE-422F-95AE-81431872BFDF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  <sheet name="Лист2" sheetId="3" r:id="rId2"/>
    <sheet name="Лист1" sheetId="2" r:id="rId3"/>
  </sheets>
  <externalReferences>
    <externalReference r:id="rId4"/>
    <externalReference r:id="rId5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3" l="1"/>
  <c r="M12" i="3"/>
  <c r="C12" i="3"/>
  <c r="F10" i="3"/>
  <c r="F11" i="3"/>
  <c r="E11" i="3"/>
  <c r="E10" i="3"/>
  <c r="O9" i="3"/>
  <c r="B11" i="3"/>
  <c r="R4" i="3" l="1"/>
  <c r="H19" i="3" a="1"/>
  <c r="I19" i="3" s="1"/>
  <c r="E9" i="3"/>
  <c r="F9" i="3" s="1"/>
  <c r="P9" i="3" l="1"/>
  <c r="H19" i="3"/>
  <c r="B8" i="3"/>
  <c r="H21" i="3"/>
  <c r="F21" i="3"/>
  <c r="P10" i="3" l="1"/>
  <c r="R8" i="3" a="1"/>
  <c r="L8" i="3"/>
  <c r="B9" i="3"/>
  <c r="S5" i="3" l="1"/>
  <c r="O10" i="3"/>
  <c r="R5" i="3" s="1"/>
  <c r="S8" i="3"/>
  <c r="R8" i="3"/>
  <c r="U4" i="3" l="1" a="1"/>
  <c r="U4" i="3" s="1"/>
  <c r="V9" i="3" s="1"/>
  <c r="V10" i="3" s="1"/>
  <c r="O11" i="3"/>
  <c r="L9" i="3"/>
  <c r="L11" i="3" s="1"/>
  <c r="V4" i="3" l="1"/>
</calcChain>
</file>

<file path=xl/sharedStrings.xml><?xml version="1.0" encoding="utf-8"?>
<sst xmlns="http://schemas.openxmlformats.org/spreadsheetml/2006/main" count="8684" uniqueCount="1049">
  <si>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</si>
  <si>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</si>
  <si>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</si>
  <si>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</si>
  <si>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</si>
  <si>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</si>
  <si>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</si>
  <si>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</si>
  <si>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</si>
  <si>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</si>
  <si>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</si>
  <si>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</si>
  <si>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</si>
  <si>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</si>
  <si>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</si>
  <si>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</si>
  <si>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</si>
  <si>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</si>
  <si>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</si>
  <si>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</si>
  <si>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</si>
  <si>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</si>
  <si>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</si>
  <si>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</si>
  <si>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</si>
  <si>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</si>
  <si>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</si>
  <si>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</si>
  <si>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</si>
  <si>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</si>
  <si>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</si>
  <si>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</si>
  <si>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</si>
  <si>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</si>
  <si>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</si>
  <si>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</si>
  <si>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</si>
  <si>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</si>
  <si>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</si>
  <si>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</si>
  <si>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</si>
  <si>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</si>
  <si>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</si>
  <si>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</si>
  <si>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</si>
  <si>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</si>
  <si>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</si>
  <si>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</si>
  <si>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</si>
  <si>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</si>
  <si>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</si>
  <si>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</si>
  <si>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</si>
  <si>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</si>
  <si>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</si>
  <si>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</si>
  <si>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</si>
  <si>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</si>
  <si>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</si>
  <si>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</si>
  <si>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</si>
  <si>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</si>
  <si>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</si>
  <si>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</si>
  <si>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</si>
  <si>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</si>
  <si>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</si>
  <si>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</si>
  <si>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</si>
  <si>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</si>
  <si>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</si>
  <si>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</si>
  <si>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</si>
  <si>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</si>
  <si>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</si>
  <si>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</si>
  <si>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</si>
  <si>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</si>
  <si>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</si>
  <si>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</si>
  <si>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</si>
  <si>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</si>
  <si>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</si>
  <si>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</si>
  <si>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</si>
  <si>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</si>
  <si>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</si>
  <si>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</si>
  <si>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</si>
  <si>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</si>
  <si>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</si>
  <si>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</si>
  <si>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</si>
  <si>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</si>
  <si>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</si>
  <si>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</si>
  <si>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</si>
  <si>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</si>
  <si>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</si>
  <si>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</si>
  <si>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</si>
  <si>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</si>
  <si>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</si>
  <si>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</si>
  <si>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</si>
  <si>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</si>
  <si>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</si>
  <si>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</si>
  <si>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</si>
  <si>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</si>
  <si>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</si>
  <si>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</si>
  <si>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</si>
  <si>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</si>
  <si>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</si>
  <si>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</si>
  <si>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</si>
  <si>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</si>
  <si>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</si>
  <si>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</si>
  <si>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</si>
  <si>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</si>
  <si>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</si>
  <si>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</si>
  <si>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</si>
  <si>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</si>
  <si>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</si>
  <si>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</si>
  <si>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</si>
  <si>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</si>
  <si>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</si>
  <si>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</si>
  <si>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</si>
  <si>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</si>
  <si>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</si>
  <si>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</si>
  <si>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</si>
  <si>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</si>
  <si>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</si>
  <si>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</si>
  <si>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</si>
  <si>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</si>
  <si>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</si>
  <si>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</si>
  <si>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</si>
  <si>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</si>
  <si>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</si>
  <si>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</si>
  <si>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</si>
  <si>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</si>
  <si>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</si>
  <si>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</si>
  <si>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</si>
  <si>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</si>
  <si>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</si>
  <si>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</si>
  <si>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</si>
  <si>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</si>
  <si>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</si>
  <si>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</si>
  <si>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</si>
  <si>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</si>
  <si>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</si>
  <si>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</si>
  <si>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</si>
  <si>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</si>
  <si>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</si>
  <si>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</si>
  <si>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</si>
  <si>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</si>
  <si>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</si>
  <si>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</si>
  <si>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</si>
  <si>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</si>
  <si>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</si>
  <si>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</si>
  <si>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</si>
  <si>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</si>
  <si>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</si>
  <si>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</si>
  <si>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</si>
  <si>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</si>
  <si>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</si>
  <si>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</si>
  <si>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</si>
  <si>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</si>
  <si>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</si>
  <si>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</si>
  <si>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</si>
  <si>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</si>
  <si>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</si>
  <si>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</si>
  <si>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</si>
  <si>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</si>
  <si>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</si>
  <si>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</si>
  <si>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</si>
  <si>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</si>
  <si>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</si>
  <si>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</si>
  <si>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</si>
  <si>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</si>
  <si>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</si>
  <si>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</si>
  <si>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</si>
  <si>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</si>
  <si>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</si>
  <si>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</si>
  <si>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</si>
  <si>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</si>
  <si>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</si>
  <si>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</si>
  <si>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</si>
  <si>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</si>
  <si>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</si>
  <si>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</si>
  <si>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</si>
  <si>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</si>
  <si>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</si>
  <si>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</si>
  <si>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</si>
  <si>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</si>
  <si>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</si>
  <si>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</si>
  <si>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</si>
  <si>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</si>
  <si>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</si>
  <si>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</si>
  <si>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</si>
  <si>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</si>
  <si>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</si>
  <si>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</si>
  <si>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</si>
  <si>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</si>
  <si>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</si>
  <si>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</si>
  <si>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</si>
  <si>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</si>
  <si>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</si>
  <si>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</si>
  <si>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</si>
  <si>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</si>
  <si>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</si>
  <si>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</si>
  <si>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</si>
  <si>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</si>
  <si>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</si>
  <si>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</si>
  <si>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</si>
  <si>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</si>
  <si>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</si>
  <si>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</si>
  <si>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</si>
  <si>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</si>
  <si>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</si>
  <si>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</si>
  <si>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</si>
  <si>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</si>
  <si>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</si>
  <si>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</si>
  <si>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</si>
  <si>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</si>
  <si>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</si>
  <si>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</si>
  <si>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</si>
  <si>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</si>
  <si>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</si>
  <si>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</si>
  <si>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</si>
  <si>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</si>
  <si>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</si>
  <si>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</si>
  <si>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</si>
  <si>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</si>
  <si>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</si>
  <si>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</si>
  <si>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</si>
  <si>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</si>
  <si>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</si>
  <si>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</si>
  <si>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</si>
  <si>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</si>
  <si>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</si>
  <si>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</si>
  <si>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</si>
  <si>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</si>
  <si>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</si>
  <si>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</si>
  <si>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</si>
  <si>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</si>
  <si>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</si>
  <si>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</si>
  <si>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</si>
  <si>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</si>
  <si>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</si>
  <si>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</si>
  <si>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</si>
  <si>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</si>
  <si>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</si>
  <si>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</si>
  <si>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</si>
  <si>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</si>
  <si>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</si>
  <si>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</si>
  <si>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</si>
  <si>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</si>
  <si>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</si>
  <si>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</si>
  <si>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</si>
  <si>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</si>
  <si>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</si>
  <si>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</si>
  <si>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</si>
  <si>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</si>
  <si>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</si>
  <si>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</si>
  <si>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</si>
  <si>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</si>
  <si>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</si>
  <si>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</si>
  <si>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</si>
  <si>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</si>
  <si>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</si>
  <si>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</si>
  <si>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</si>
  <si>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</si>
  <si>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</si>
  <si>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</si>
  <si>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</si>
  <si>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</si>
  <si>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</si>
  <si>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</si>
  <si>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</si>
  <si>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</si>
  <si>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</si>
  <si>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</si>
  <si>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</si>
  <si>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</si>
  <si>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</si>
  <si>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</si>
  <si>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</si>
  <si>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</si>
  <si>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</si>
  <si>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</si>
  <si>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</si>
  <si>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</si>
  <si>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</si>
  <si>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</si>
  <si>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</si>
  <si>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</si>
  <si>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</si>
  <si>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</si>
  <si>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</si>
  <si>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</si>
  <si>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</si>
  <si>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</si>
  <si>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</si>
  <si>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</si>
  <si>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</si>
  <si>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</si>
  <si>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</si>
  <si>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</si>
  <si>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</si>
  <si>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</si>
  <si>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</si>
  <si>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</si>
  <si>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</si>
  <si>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</si>
  <si>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</si>
  <si>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</si>
  <si>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</si>
  <si>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</si>
  <si>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</si>
  <si>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</si>
  <si>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</si>
  <si>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</si>
  <si>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</si>
  <si>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</si>
  <si>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</si>
  <si>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</si>
  <si>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</si>
  <si>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</si>
  <si>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</si>
  <si>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</si>
  <si>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</si>
  <si>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</si>
  <si>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</si>
  <si>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</si>
  <si>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</si>
  <si>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</si>
  <si>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</si>
  <si>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</si>
  <si>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</si>
  <si>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</si>
  <si>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</si>
  <si>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</si>
  <si>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</si>
  <si>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</si>
  <si>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</si>
  <si>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</si>
  <si>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</si>
  <si>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</si>
  <si>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</si>
  <si>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</si>
  <si>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</si>
  <si>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</si>
  <si>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</si>
  <si>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</si>
  <si>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</si>
  <si>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</si>
  <si>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</si>
  <si>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</si>
  <si>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</si>
  <si>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</si>
  <si>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</si>
  <si>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</si>
  <si>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</si>
  <si>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</si>
  <si>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</si>
  <si>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</si>
  <si>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</si>
  <si>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</si>
  <si>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</si>
  <si>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</si>
  <si>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</si>
  <si>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</si>
  <si>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</si>
  <si>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</si>
  <si>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</si>
  <si>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</si>
  <si>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</si>
  <si>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</si>
  <si>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</si>
  <si>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</si>
  <si>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</si>
  <si>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</si>
  <si>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</si>
  <si>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</si>
  <si>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</si>
  <si>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</si>
  <si>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</si>
  <si>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</si>
  <si>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</si>
  <si>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</si>
  <si>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</si>
  <si>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</si>
  <si>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</si>
  <si>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</si>
  <si>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</si>
  <si>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</si>
  <si>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</si>
  <si>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</si>
  <si>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</si>
  <si>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</si>
  <si>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</si>
  <si>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</si>
  <si>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</si>
  <si>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</si>
  <si>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</si>
  <si>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</si>
  <si>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</si>
  <si>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</si>
  <si>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</si>
  <si>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</si>
  <si>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</si>
  <si>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</si>
  <si>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</si>
  <si>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</si>
  <si>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</si>
  <si>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</si>
  <si>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</si>
  <si>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</si>
  <si>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</si>
  <si>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</si>
  <si>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</si>
  <si>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</si>
  <si>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</si>
  <si>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</si>
  <si>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</si>
  <si>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</si>
  <si>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</si>
  <si>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</si>
  <si>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</si>
  <si>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</si>
  <si>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</si>
  <si>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</si>
  <si>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</si>
  <si>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</si>
  <si>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</si>
  <si>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</si>
  <si>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</si>
  <si>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</si>
  <si>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</si>
  <si>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</si>
  <si>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</si>
  <si>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</si>
  <si>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</si>
  <si>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</si>
  <si>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</si>
  <si>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</si>
  <si>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</si>
  <si>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</si>
  <si>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</si>
  <si>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</si>
  <si>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</si>
  <si>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</si>
  <si>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</si>
  <si>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</si>
  <si>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</si>
  <si>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</si>
  <si>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</si>
  <si>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</si>
  <si>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</si>
  <si>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</si>
  <si>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</si>
  <si>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</si>
  <si>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</si>
  <si>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</si>
  <si>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</si>
  <si>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</si>
  <si>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</si>
  <si>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</si>
  <si>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</si>
  <si>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</si>
  <si>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</si>
  <si>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</si>
  <si>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</si>
  <si>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</si>
  <si>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</si>
  <si>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</si>
  <si>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</si>
  <si>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</si>
  <si>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</si>
  <si>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</si>
  <si>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</si>
  <si>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</si>
  <si>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</si>
  <si>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</si>
  <si>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</si>
  <si>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</si>
  <si>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</si>
  <si>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</si>
  <si>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</si>
  <si>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</si>
  <si>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</si>
  <si>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</si>
  <si>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</si>
  <si>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</si>
  <si>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</si>
  <si>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</si>
  <si>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</si>
  <si>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</si>
  <si>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</si>
  <si>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</si>
  <si>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</si>
  <si>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</si>
  <si>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</si>
  <si>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</si>
  <si>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</si>
  <si>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</si>
  <si>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</si>
  <si>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</si>
  <si>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</si>
  <si>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</si>
  <si>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</si>
  <si>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</si>
  <si>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</si>
  <si>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</si>
  <si>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</si>
  <si>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</si>
  <si>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</si>
  <si>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</si>
  <si>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</si>
  <si>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</si>
  <si>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</si>
  <si>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</si>
  <si>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</si>
  <si>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</si>
  <si>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</si>
  <si>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</si>
  <si>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</si>
  <si>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</si>
  <si>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</si>
  <si>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</si>
  <si>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</si>
  <si>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</si>
  <si>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</si>
  <si>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</si>
  <si>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</si>
  <si>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</si>
  <si>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</si>
  <si>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</si>
  <si>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</si>
  <si>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</si>
  <si>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</si>
  <si>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</si>
  <si>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</si>
  <si>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</si>
  <si>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</si>
  <si>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</si>
  <si>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</si>
  <si>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</si>
  <si>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</si>
  <si>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</si>
  <si>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</si>
  <si>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</si>
  <si>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</si>
  <si>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</si>
  <si>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</si>
  <si>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</si>
  <si>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</si>
  <si>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</si>
  <si>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</si>
  <si>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</si>
  <si>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</si>
  <si>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</si>
  <si>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</si>
  <si>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</si>
  <si>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</si>
  <si>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</si>
  <si>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</si>
  <si>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</si>
  <si>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</si>
  <si>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</si>
  <si>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</si>
  <si>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</si>
  <si>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</si>
  <si>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</si>
  <si>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</si>
  <si>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</si>
  <si>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</si>
  <si>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</si>
  <si>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</si>
  <si>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</si>
  <si>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</si>
  <si>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</si>
  <si>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</si>
  <si>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</si>
  <si>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</si>
  <si>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</si>
  <si>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</si>
  <si>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</si>
  <si>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</si>
  <si>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</si>
  <si>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</si>
  <si>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</si>
  <si>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</si>
  <si>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</si>
  <si>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</si>
  <si>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</si>
  <si>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</si>
  <si>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</si>
  <si>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</si>
  <si>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</si>
  <si>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</si>
  <si>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</si>
  <si>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</si>
  <si>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</si>
  <si>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</si>
  <si>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</si>
  <si>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</si>
  <si>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</si>
  <si>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</si>
  <si>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</si>
  <si>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</si>
  <si>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</si>
  <si>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</si>
  <si>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</si>
  <si>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</si>
  <si>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</si>
  <si>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</si>
  <si>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</si>
  <si>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</si>
  <si>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</si>
  <si>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</si>
  <si>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</si>
  <si>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</si>
  <si>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</si>
  <si>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</si>
  <si>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</si>
  <si>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</si>
  <si>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</si>
  <si>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</si>
  <si>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</si>
  <si>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</si>
  <si>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</si>
  <si>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</si>
  <si>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</si>
  <si>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</si>
  <si>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</si>
  <si>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</si>
  <si>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</si>
  <si>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</si>
  <si>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</si>
  <si>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</si>
  <si>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</si>
  <si>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</si>
  <si>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</si>
  <si>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</si>
  <si>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</si>
  <si>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</si>
  <si>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</si>
  <si>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</si>
  <si>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</si>
  <si>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</si>
  <si>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</si>
  <si>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</si>
  <si>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</si>
  <si>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</si>
  <si>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</si>
  <si>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</si>
  <si>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</si>
  <si>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</si>
  <si>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</si>
  <si>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</si>
  <si>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</si>
  <si>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</si>
  <si>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</si>
  <si>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</si>
  <si>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</si>
  <si>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</si>
  <si>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</si>
  <si>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</si>
  <si>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</si>
  <si>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</si>
  <si>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</si>
  <si>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</si>
  <si>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</si>
  <si>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</si>
  <si>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</si>
  <si>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</si>
  <si>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</si>
  <si>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</si>
  <si>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</si>
  <si>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</si>
  <si>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</si>
  <si>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</si>
  <si>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</si>
  <si>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</si>
  <si>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</si>
  <si>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</si>
  <si>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</si>
  <si>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</si>
  <si>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</si>
  <si>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</si>
  <si>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</si>
  <si>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</si>
  <si>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</si>
  <si>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</si>
  <si>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</si>
  <si>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</si>
  <si>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</si>
  <si>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</si>
  <si>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</si>
  <si>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</si>
  <si>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</si>
  <si>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</si>
  <si>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</si>
  <si>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</si>
  <si>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</si>
  <si>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</si>
  <si>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</si>
  <si>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</si>
  <si>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</si>
  <si>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</si>
  <si>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</si>
  <si>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</si>
  <si>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</si>
  <si>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</si>
  <si>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</si>
  <si>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</si>
  <si>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</si>
  <si>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</si>
  <si>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</si>
  <si>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</si>
  <si>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</si>
  <si>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</si>
  <si>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</si>
  <si>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</si>
  <si>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</si>
  <si>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</si>
  <si>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</si>
  <si>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</si>
  <si>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</si>
  <si>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</si>
  <si>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</si>
  <si>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</si>
  <si>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</si>
  <si>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</si>
  <si>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</si>
  <si>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</si>
  <si>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</si>
  <si>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</si>
  <si>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</si>
  <si>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</si>
  <si>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</si>
  <si>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</si>
  <si>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</si>
  <si>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</si>
  <si>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</si>
  <si>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</si>
  <si>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</si>
  <si>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</si>
  <si>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</si>
  <si>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</si>
  <si>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</si>
  <si>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</si>
  <si>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</si>
  <si>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</si>
  <si>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</si>
  <si>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</si>
  <si>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</si>
  <si>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</si>
  <si>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</si>
  <si>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</si>
  <si>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</si>
  <si>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</si>
  <si>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</si>
  <si>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</si>
  <si>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</si>
  <si>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</si>
  <si>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</si>
  <si>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</si>
  <si>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</si>
  <si>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</si>
  <si>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</si>
  <si>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</si>
  <si>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</si>
  <si>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</si>
  <si>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</si>
  <si>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</si>
  <si>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</si>
  <si>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</si>
  <si>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</si>
  <si>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</si>
  <si>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</si>
  <si>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</si>
  <si>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</si>
  <si>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</si>
  <si>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</si>
  <si>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</si>
  <si>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</si>
  <si>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</si>
  <si>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</si>
  <si>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</si>
  <si>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</si>
  <si>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</si>
  <si>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</si>
  <si>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</si>
  <si>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</si>
  <si>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</si>
  <si>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</si>
  <si>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</si>
  <si>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</si>
  <si>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</si>
  <si>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</si>
  <si>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</si>
  <si>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</si>
  <si>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</si>
  <si>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</si>
  <si>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</si>
  <si>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</si>
  <si>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</si>
  <si>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</si>
  <si>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</si>
  <si>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</si>
  <si>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</si>
  <si>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</si>
  <si>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</si>
  <si>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</si>
  <si>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</si>
  <si>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</si>
  <si>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</si>
  <si>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</si>
  <si>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</si>
  <si>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</si>
  <si>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</si>
  <si>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</si>
  <si>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</si>
  <si>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</si>
  <si>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</si>
  <si>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</si>
  <si>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</si>
  <si>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</si>
  <si>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</si>
  <si>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</si>
  <si>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</si>
  <si>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</si>
  <si>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</si>
  <si>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</si>
  <si>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</si>
  <si>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</si>
  <si>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</si>
  <si>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</si>
  <si>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</si>
  <si>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</si>
  <si>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</si>
  <si>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</si>
  <si>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</si>
  <si>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</si>
  <si>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</si>
  <si>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</si>
  <si>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</si>
  <si>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</si>
  <si>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</si>
  <si>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</si>
  <si>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</si>
  <si>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</si>
  <si>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</si>
  <si>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</si>
  <si>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</si>
  <si>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</si>
  <si>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</si>
  <si>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</si>
  <si>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</si>
  <si>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</si>
  <si>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</si>
  <si>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</si>
  <si>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</si>
  <si>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</si>
  <si>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</si>
  <si>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</si>
  <si>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</si>
  <si>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</si>
  <si>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</si>
  <si>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</si>
  <si>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</si>
  <si>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</si>
  <si>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</si>
  <si>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</si>
  <si>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</si>
  <si>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</si>
  <si>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</si>
  <si>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</si>
  <si>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</si>
  <si>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</si>
  <si>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</si>
  <si>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</si>
  <si>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</si>
  <si>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</si>
  <si>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</si>
  <si>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</si>
  <si>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</si>
  <si>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</si>
  <si>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</si>
  <si>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</si>
  <si>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</si>
  <si>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</si>
  <si>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</si>
  <si>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</si>
  <si>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</si>
  <si>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</si>
  <si>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</si>
  <si>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</si>
  <si>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</si>
  <si>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</si>
  <si>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</si>
  <si>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</si>
  <si>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</si>
  <si>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</si>
  <si>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</si>
  <si>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</si>
  <si>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</si>
  <si>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</si>
  <si>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</si>
  <si>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</si>
  <si>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</si>
  <si>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</si>
  <si>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</si>
  <si>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</si>
  <si>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</si>
  <si>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</si>
  <si>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</si>
  <si>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</si>
  <si>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</si>
  <si>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</si>
  <si>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</si>
  <si>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</si>
  <si>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</si>
  <si>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</si>
  <si>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</si>
  <si>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</si>
  <si>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</si>
  <si>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</si>
  <si>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</si>
  <si>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</si>
  <si>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</si>
  <si>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</si>
  <si>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</si>
  <si>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</si>
  <si>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</si>
  <si>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</si>
  <si>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</si>
  <si>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</si>
  <si>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</si>
  <si>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</si>
  <si>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</si>
  <si>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</si>
  <si>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</si>
  <si>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</si>
  <si>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</si>
  <si>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</si>
  <si>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</si>
  <si>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</si>
  <si>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</si>
  <si>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</si>
  <si>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</si>
  <si>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</si>
  <si>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</si>
  <si>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</si>
  <si>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</si>
  <si>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</si>
  <si>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</si>
  <si>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</si>
  <si>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</si>
  <si>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</si>
  <si>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</si>
  <si>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</si>
  <si>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</si>
  <si>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</si>
  <si>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</si>
  <si>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</si>
  <si>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</si>
  <si>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</si>
  <si>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</si>
  <si>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</si>
  <si>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</si>
  <si>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</si>
  <si>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</si>
  <si>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</si>
  <si>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</si>
  <si>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</si>
  <si>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</si>
  <si>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</si>
  <si>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</si>
  <si>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</si>
  <si>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</si>
  <si>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</si>
  <si>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</si>
  <si>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</si>
  <si>
    <t>start</t>
  </si>
  <si>
    <t>полные</t>
  </si>
  <si>
    <t>eps</t>
  </si>
  <si>
    <t xml:space="preserve">E_0 </t>
  </si>
  <si>
    <t>E_50</t>
  </si>
  <si>
    <t>Проверка</t>
  </si>
  <si>
    <t>Регулировка по eps</t>
  </si>
  <si>
    <t>ТЕСТ</t>
  </si>
  <si>
    <t>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</si>
</sst>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  <numFmt numFmtId="168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9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168" fontId="0" fillId="0" borderId="0" xfId="0" applyNumberFormat="1"/>
    <xf numFmtId="0" fontId="0" fillId="4" borderId="0" xfId="0" applyFill="1"/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Лист2!$O$8:$O$28</c:f>
              <c:numCache>
                <c:formatCode>General</c:formatCode>
                <c:ptCount val="21"/>
                <c:pt idx="0">
                  <c:v>3.7999999999999999E-2</c:v>
                </c:pt>
                <c:pt idx="1">
                  <c:v>6.08E-2</c:v>
                </c:pt>
                <c:pt idx="2">
                  <c:v>7.9039999999999999E-2</c:v>
                </c:pt>
                <c:pt idx="3">
                  <c:v>0.12007999999999999</c:v>
                </c:pt>
                <c:pt idx="4">
                  <c:v>6.5000000000000002E-2</c:v>
                </c:pt>
                <c:pt idx="5">
                  <c:v>0.05</c:v>
                </c:pt>
                <c:pt idx="6">
                  <c:v>4.4999999999999998E-2</c:v>
                </c:pt>
              </c:numCache>
            </c:numRef>
          </c:xVal>
          <c:yVal>
            <c:numRef>
              <c:f>Лист2!$P$8:$P$27</c:f>
              <c:numCache>
                <c:formatCode>General</c:formatCode>
                <c:ptCount val="20"/>
                <c:pt idx="0">
                  <c:v>0</c:v>
                </c:pt>
                <c:pt idx="1">
                  <c:v>1.14E-2</c:v>
                </c:pt>
                <c:pt idx="2">
                  <c:v>3.4200000000000001E-2</c:v>
                </c:pt>
                <c:pt idx="3">
                  <c:v>0.10807199999999999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6B-4157-A7A9-61609218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Лист2!$E$8:$E$1943</c:f>
              <c:numCache>
                <c:formatCode>General</c:formatCode>
                <c:ptCount val="1936"/>
                <c:pt idx="0">
                  <c:v>3.7999999999999999E-2</c:v>
                </c:pt>
                <c:pt idx="1">
                  <c:v>6.08E-2</c:v>
                </c:pt>
                <c:pt idx="2">
                  <c:v>8.3600000000000008E-2</c:v>
                </c:pt>
                <c:pt idx="3">
                  <c:v>0.12920000000000001</c:v>
                </c:pt>
                <c:pt idx="11">
                  <c:v>4.2178276747988401E-2</c:v>
                </c:pt>
                <c:pt idx="12">
                  <c:v>6.7485242796781503E-2</c:v>
                </c:pt>
                <c:pt idx="13">
                  <c:v>0.1</c:v>
                </c:pt>
              </c:numCache>
            </c:numRef>
          </c:xVal>
          <c:yVal>
            <c:numRef>
              <c:f>Лист2!$F$8:$F$1943</c:f>
              <c:numCache>
                <c:formatCode>General</c:formatCode>
                <c:ptCount val="1936"/>
                <c:pt idx="0">
                  <c:v>0</c:v>
                </c:pt>
                <c:pt idx="1">
                  <c:v>3.8000000000000002E-4</c:v>
                </c:pt>
                <c:pt idx="2">
                  <c:v>1.14E-3</c:v>
                </c:pt>
                <c:pt idx="3">
                  <c:v>3.8760000000000001E-3</c:v>
                </c:pt>
                <c:pt idx="11">
                  <c:v>0</c:v>
                </c:pt>
                <c:pt idx="12">
                  <c:v>4.2893162794564498E-3</c:v>
                </c:pt>
                <c:pt idx="13">
                  <c:v>9.8002920766121181E-3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A-454C-9CFB-55DF447A2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200025</xdr:colOff>
      <xdr:row>15</xdr:row>
      <xdr:rowOff>180975</xdr:rowOff>
    </xdr:from>
    <xdr:to>
      <xdr:col>27</xdr:col>
      <xdr:colOff>312012</xdr:colOff>
      <xdr:row>32</xdr:row>
      <xdr:rowOff>112654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60F45D6-EEA1-4024-9BC2-81EE2F69B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19</xdr:row>
      <xdr:rowOff>114300</xdr:rowOff>
    </xdr:from>
    <xdr:to>
      <xdr:col>17</xdr:col>
      <xdr:colOff>92937</xdr:colOff>
      <xdr:row>36</xdr:row>
      <xdr:rowOff>45979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89C20E-B2C0-4E89-A61A-E03BFA566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377"/>
  <sheetViews>
    <sheetView tabSelected="1" topLeftCell="A3" zoomScale="85" zoomScaleNormal="85" workbookViewId="0">
      <pane xSplit="1" topLeftCell="O1" activePane="topRight" state="frozen"/>
      <selection pane="topRight" activeCell="AG17" sqref="AG17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68" t="s">
        <v>53</v>
      </c>
      <c r="B1" s="68" t="s">
        <v>51</v>
      </c>
      <c r="C1" s="69" t="s">
        <v>0</v>
      </c>
      <c r="D1" s="69" t="s">
        <v>1</v>
      </c>
      <c r="E1" s="71" t="s">
        <v>68</v>
      </c>
      <c r="F1" s="69" t="s">
        <v>6</v>
      </c>
      <c r="G1" s="70" t="s">
        <v>2</v>
      </c>
      <c r="H1" s="70"/>
      <c r="I1" s="70"/>
      <c r="J1" s="72" t="s">
        <v>3</v>
      </c>
      <c r="K1" s="69" t="s">
        <v>4</v>
      </c>
      <c r="L1" s="69" t="s">
        <v>5</v>
      </c>
      <c r="M1" s="78" t="s">
        <v>6</v>
      </c>
      <c r="N1" s="78"/>
      <c r="O1" s="76" t="s">
        <v>7</v>
      </c>
      <c r="P1" s="76" t="s">
        <v>8</v>
      </c>
      <c r="Q1" s="76" t="s">
        <v>9</v>
      </c>
      <c r="R1" s="71" t="s">
        <v>33</v>
      </c>
      <c r="S1" s="71" t="s">
        <v>34</v>
      </c>
      <c r="T1" s="75" t="s">
        <v>55</v>
      </c>
      <c r="U1" s="75"/>
      <c r="V1" s="75" t="s">
        <v>71</v>
      </c>
      <c r="W1" s="75"/>
      <c r="X1" s="75" t="s">
        <v>56</v>
      </c>
      <c r="Y1" s="75"/>
      <c r="Z1" s="75" t="s">
        <v>74</v>
      </c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 t="s">
        <v>72</v>
      </c>
      <c r="AL1" s="75"/>
      <c r="AM1" s="75"/>
      <c r="AN1" s="75"/>
      <c r="AO1" s="75"/>
      <c r="AP1" s="75"/>
      <c r="AQ1" s="75" t="s">
        <v>89</v>
      </c>
      <c r="AR1" s="75"/>
      <c r="AS1" s="75"/>
      <c r="AT1" s="75"/>
      <c r="AU1" s="74" t="s">
        <v>31</v>
      </c>
      <c r="AV1" s="73" t="s">
        <v>41</v>
      </c>
      <c r="AW1" s="73" t="s">
        <v>42</v>
      </c>
      <c r="AX1" s="73" t="s">
        <v>43</v>
      </c>
      <c r="AY1" s="73" t="s">
        <v>44</v>
      </c>
    </row>
    <row r="2" spans="1:51" x14ac:dyDescent="0.25">
      <c r="A2" s="68"/>
      <c r="B2" s="68"/>
      <c r="C2" s="69"/>
      <c r="D2" s="69"/>
      <c r="E2" s="71"/>
      <c r="F2" s="72"/>
      <c r="G2" s="70"/>
      <c r="H2" s="70"/>
      <c r="I2" s="70"/>
      <c r="J2" s="72"/>
      <c r="K2" s="72"/>
      <c r="L2" s="69"/>
      <c r="M2" s="78"/>
      <c r="N2" s="78"/>
      <c r="O2" s="77"/>
      <c r="P2" s="76"/>
      <c r="Q2" s="76"/>
      <c r="R2" s="71"/>
      <c r="S2" s="71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4"/>
      <c r="AV2" s="73"/>
      <c r="AW2" s="73"/>
      <c r="AX2" s="73"/>
      <c r="AY2" s="73"/>
    </row>
    <row r="3" spans="1:51" ht="92.65" customHeight="1" x14ac:dyDescent="0.25">
      <c r="A3" s="68"/>
      <c r="B3" s="68"/>
      <c r="C3" s="69"/>
      <c r="D3" s="69"/>
      <c r="E3" s="71"/>
      <c r="F3" s="72"/>
      <c r="G3" s="28" t="s">
        <v>10</v>
      </c>
      <c r="H3" s="28" t="s">
        <v>11</v>
      </c>
      <c r="I3" s="28" t="s">
        <v>12</v>
      </c>
      <c r="J3" s="72"/>
      <c r="K3" s="72"/>
      <c r="L3" s="69"/>
      <c r="M3" s="2" t="s">
        <v>13</v>
      </c>
      <c r="N3" s="2" t="s">
        <v>14</v>
      </c>
      <c r="O3" s="77"/>
      <c r="P3" s="76"/>
      <c r="Q3" s="76"/>
      <c r="R3" s="71"/>
      <c r="S3" s="71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73"/>
      <c r="AW3" s="73"/>
      <c r="AX3" s="73"/>
      <c r="AY3" s="73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0.125</v>
      </c>
      <c r="AA7" s="18"/>
      <c r="AB7" s="18">
        <v>0.15000000000000002</v>
      </c>
      <c r="AC7" s="18"/>
      <c r="AD7" s="18">
        <v>0.25</v>
      </c>
      <c r="AE7" s="18"/>
      <c r="AG7" s="19">
        <v>15</v>
      </c>
      <c r="AH7" s="19">
        <v>10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A1:A3"/>
    <mergeCell ref="C1:C3"/>
    <mergeCell ref="D1:D3"/>
    <mergeCell ref="B1:B3"/>
    <mergeCell ref="G1:I2"/>
    <mergeCell ref="E1:E3"/>
    <mergeCell ref="F1:F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A54A-200E-4DDB-ACAB-EA664931482F}">
  <dimension ref="A4:V21"/>
  <sheetViews>
    <sheetView workbookViewId="0">
      <selection activeCell="K13" sqref="K13"/>
    </sheetView>
  </sheetViews>
  <sheetFormatPr defaultRowHeight="15" x14ac:dyDescent="0.25"/>
  <cols>
    <col min="8" max="8" width="13.5703125" customWidth="1"/>
    <col min="9" max="9" width="14.140625" customWidth="1"/>
  </cols>
  <sheetData>
    <row r="4" spans="1:22" x14ac:dyDescent="0.25">
      <c r="R4">
        <f>O8</f>
        <v>3.7999999999999999E-2</v>
      </c>
      <c r="S4">
        <v>0</v>
      </c>
      <c r="U4">
        <f t="array" ref="U4:V4">LINEST(R4:R5,S4:S5)</f>
        <v>1.1999999999999995</v>
      </c>
      <c r="V4" s="66">
        <v>3.8000000000000006E-2</v>
      </c>
    </row>
    <row r="5" spans="1:22" x14ac:dyDescent="0.25">
      <c r="R5">
        <f>O10</f>
        <v>7.9039999999999999E-2</v>
      </c>
      <c r="S5">
        <f>P10</f>
        <v>3.4200000000000001E-2</v>
      </c>
    </row>
    <row r="6" spans="1:22" x14ac:dyDescent="0.25">
      <c r="E6" t="s">
        <v>1046</v>
      </c>
      <c r="O6" t="s">
        <v>1047</v>
      </c>
    </row>
    <row r="7" spans="1:22" x14ac:dyDescent="0.25">
      <c r="A7" t="s">
        <v>1045</v>
      </c>
      <c r="E7" t="s">
        <v>1041</v>
      </c>
      <c r="F7" t="s">
        <v>1042</v>
      </c>
      <c r="G7" t="s">
        <v>1046</v>
      </c>
      <c r="K7" t="s">
        <v>1045</v>
      </c>
      <c r="M7" t="s">
        <v>1047</v>
      </c>
      <c r="O7" t="s">
        <v>1041</v>
      </c>
      <c r="P7" t="s">
        <v>1042</v>
      </c>
    </row>
    <row r="8" spans="1:22" x14ac:dyDescent="0.25">
      <c r="A8" t="s">
        <v>1043</v>
      </c>
      <c r="B8">
        <f>(E9-E8)/(F9-F8)</f>
        <v>60</v>
      </c>
      <c r="D8" t="s">
        <v>1040</v>
      </c>
      <c r="E8">
        <v>3.7999999999999999E-2</v>
      </c>
      <c r="F8">
        <v>0</v>
      </c>
      <c r="G8" t="s">
        <v>1043</v>
      </c>
      <c r="H8">
        <v>60</v>
      </c>
      <c r="K8" t="s">
        <v>1043</v>
      </c>
      <c r="L8">
        <f>(O9-O8)/(P9-P8)</f>
        <v>2</v>
      </c>
      <c r="M8" t="s">
        <v>1043</v>
      </c>
      <c r="N8">
        <v>2</v>
      </c>
      <c r="O8" s="67">
        <v>3.7999999999999999E-2</v>
      </c>
      <c r="P8" s="67">
        <v>0</v>
      </c>
      <c r="R8" s="67">
        <f t="array" ref="R8:S8">LINEST(O8:O9,P8:P9)</f>
        <v>2</v>
      </c>
      <c r="S8" s="67">
        <v>3.7999999999999999E-2</v>
      </c>
    </row>
    <row r="9" spans="1:22" x14ac:dyDescent="0.25">
      <c r="A9" t="s">
        <v>1044</v>
      </c>
      <c r="B9">
        <f>(E10-E8)/(F10-F8)</f>
        <v>40.000000000000007</v>
      </c>
      <c r="E9">
        <f>E8*1.6</f>
        <v>6.08E-2</v>
      </c>
      <c r="F9">
        <f>(E9-E8+H8*F8)/H8</f>
        <v>3.8000000000000002E-4</v>
      </c>
      <c r="G9" t="s">
        <v>1044</v>
      </c>
      <c r="H9">
        <v>40</v>
      </c>
      <c r="K9" t="s">
        <v>1044</v>
      </c>
      <c r="L9">
        <f>(O10-O8)/(P10-P8)</f>
        <v>1.2</v>
      </c>
      <c r="M9" t="s">
        <v>1044</v>
      </c>
      <c r="N9">
        <v>1.2</v>
      </c>
      <c r="O9" s="67">
        <f>O8*1.6</f>
        <v>6.08E-2</v>
      </c>
      <c r="P9" s="67">
        <f>(O9-O8+N8*P8)/N8</f>
        <v>1.14E-2</v>
      </c>
      <c r="U9" t="s">
        <v>1048</v>
      </c>
      <c r="V9">
        <f>(R8-U4)/(1+R8*U4)</f>
        <v>0.23529411764705904</v>
      </c>
    </row>
    <row r="10" spans="1:22" x14ac:dyDescent="0.25">
      <c r="E10">
        <f>E8+H9*F10-H9*F8</f>
        <v>8.3600000000000008E-2</v>
      </c>
      <c r="F10">
        <f>F9*3</f>
        <v>1.14E-3</v>
      </c>
      <c r="O10">
        <f>O8+N9*P10-N9*P8</f>
        <v>7.9039999999999999E-2</v>
      </c>
      <c r="P10">
        <f>P9*3</f>
        <v>3.4200000000000001E-2</v>
      </c>
      <c r="V10">
        <f>_xlfn.COT(DEGREES(V9))</f>
        <v>0.76940814852132455</v>
      </c>
    </row>
    <row r="11" spans="1:22" x14ac:dyDescent="0.25">
      <c r="B11">
        <f>B8/B9</f>
        <v>1.4999999999999998</v>
      </c>
      <c r="E11">
        <f>2*E10-E8</f>
        <v>0.12920000000000001</v>
      </c>
      <c r="F11">
        <f>C12*F10</f>
        <v>3.8760000000000001E-3</v>
      </c>
      <c r="L11">
        <f>L8/L9</f>
        <v>1.6666666666666667</v>
      </c>
      <c r="O11">
        <f>2*O10-O8</f>
        <v>0.12007999999999999</v>
      </c>
      <c r="P11">
        <f>P10*M12</f>
        <v>0.10807199999999999</v>
      </c>
    </row>
    <row r="12" spans="1:22" x14ac:dyDescent="0.25">
      <c r="C12">
        <f>E11/E8</f>
        <v>3.4000000000000004</v>
      </c>
      <c r="M12">
        <f>O11/O8</f>
        <v>3.1599999999999997</v>
      </c>
      <c r="O12">
        <v>6.5000000000000002E-2</v>
      </c>
      <c r="P12">
        <v>0.09</v>
      </c>
    </row>
    <row r="13" spans="1:22" x14ac:dyDescent="0.25">
      <c r="O13">
        <v>0.05</v>
      </c>
      <c r="P13">
        <v>0.12</v>
      </c>
    </row>
    <row r="14" spans="1:22" x14ac:dyDescent="0.25">
      <c r="O14">
        <v>4.4999999999999998E-2</v>
      </c>
      <c r="P14">
        <v>0.15</v>
      </c>
    </row>
    <row r="19" spans="5:9" x14ac:dyDescent="0.25">
      <c r="E19">
        <v>4.2178276747988401E-2</v>
      </c>
      <c r="F19">
        <v>0</v>
      </c>
      <c r="H19">
        <f t="array" ref="H19:I19">LINEST(F19:F20,E19:E20)</f>
        <v>0.16949152542372853</v>
      </c>
      <c r="I19">
        <v>-7.1488604657607355E-3</v>
      </c>
    </row>
    <row r="20" spans="5:9" x14ac:dyDescent="0.25">
      <c r="E20">
        <v>6.7485242796781503E-2</v>
      </c>
      <c r="F20">
        <v>4.2893162794564498E-3</v>
      </c>
    </row>
    <row r="21" spans="5:9" x14ac:dyDescent="0.25">
      <c r="E21">
        <v>0.1</v>
      </c>
      <c r="F21">
        <f>H19*E21+I19</f>
        <v>9.8002920766121181E-3</v>
      </c>
      <c r="H21">
        <f>H19*E20+I19</f>
        <v>4.2893162794564489E-3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topLeftCell="T133"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68" t="s">
        <v>53</v>
      </c>
      <c r="B1" s="68" t="s">
        <v>51</v>
      </c>
      <c r="C1" s="69" t="s">
        <v>0</v>
      </c>
      <c r="D1" s="69" t="s">
        <v>1</v>
      </c>
      <c r="E1" s="71" t="s">
        <v>68</v>
      </c>
      <c r="F1" s="69" t="s">
        <v>6</v>
      </c>
      <c r="G1" s="70" t="s">
        <v>2</v>
      </c>
      <c r="H1" s="70"/>
      <c r="I1" s="70"/>
      <c r="J1" s="72" t="s">
        <v>3</v>
      </c>
      <c r="K1" s="69" t="s">
        <v>4</v>
      </c>
      <c r="L1" s="69" t="s">
        <v>5</v>
      </c>
      <c r="M1" s="78" t="s">
        <v>6</v>
      </c>
      <c r="N1" s="78"/>
      <c r="O1" s="76" t="s">
        <v>7</v>
      </c>
      <c r="P1" s="76" t="s">
        <v>8</v>
      </c>
      <c r="Q1" s="76" t="s">
        <v>9</v>
      </c>
      <c r="R1" s="71" t="s">
        <v>33</v>
      </c>
      <c r="S1" s="71" t="s">
        <v>34</v>
      </c>
      <c r="T1" s="75" t="s">
        <v>55</v>
      </c>
      <c r="U1" s="75"/>
      <c r="V1" s="75" t="s">
        <v>71</v>
      </c>
      <c r="W1" s="75"/>
      <c r="X1" s="75" t="s">
        <v>56</v>
      </c>
      <c r="Y1" s="75"/>
      <c r="Z1" s="75" t="s">
        <v>74</v>
      </c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 t="s">
        <v>72</v>
      </c>
      <c r="AL1" s="75"/>
      <c r="AM1" s="75"/>
      <c r="AN1" s="75"/>
      <c r="AO1" s="75"/>
      <c r="AP1" s="75"/>
      <c r="AQ1" s="75" t="s">
        <v>89</v>
      </c>
      <c r="AR1" s="75"/>
      <c r="AS1" s="75"/>
      <c r="AT1" s="75"/>
      <c r="AU1" s="74" t="s">
        <v>31</v>
      </c>
      <c r="AV1" s="73" t="s">
        <v>41</v>
      </c>
      <c r="AW1" s="73" t="s">
        <v>42</v>
      </c>
      <c r="AX1" s="73" t="s">
        <v>43</v>
      </c>
      <c r="AY1" s="73" t="s">
        <v>44</v>
      </c>
    </row>
    <row r="2" spans="1:51" x14ac:dyDescent="0.25">
      <c r="A2" s="68"/>
      <c r="B2" s="68"/>
      <c r="C2" s="69"/>
      <c r="D2" s="69"/>
      <c r="E2" s="71"/>
      <c r="F2" s="72"/>
      <c r="G2" s="70"/>
      <c r="H2" s="70"/>
      <c r="I2" s="70"/>
      <c r="J2" s="72"/>
      <c r="K2" s="72"/>
      <c r="L2" s="69"/>
      <c r="M2" s="78"/>
      <c r="N2" s="78"/>
      <c r="O2" s="77"/>
      <c r="P2" s="76"/>
      <c r="Q2" s="76"/>
      <c r="R2" s="71"/>
      <c r="S2" s="71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4"/>
      <c r="AV2" s="73"/>
      <c r="AW2" s="73"/>
      <c r="AX2" s="73"/>
      <c r="AY2" s="73"/>
    </row>
    <row r="3" spans="1:51" ht="92.65" customHeight="1" x14ac:dyDescent="0.25">
      <c r="A3" s="68"/>
      <c r="B3" s="68"/>
      <c r="C3" s="69"/>
      <c r="D3" s="69"/>
      <c r="E3" s="71"/>
      <c r="F3" s="72"/>
      <c r="G3" s="28" t="s">
        <v>10</v>
      </c>
      <c r="H3" s="28" t="s">
        <v>11</v>
      </c>
      <c r="I3" s="28" t="s">
        <v>12</v>
      </c>
      <c r="J3" s="72"/>
      <c r="K3" s="72"/>
      <c r="L3" s="69"/>
      <c r="M3" s="2" t="s">
        <v>13</v>
      </c>
      <c r="N3" s="2" t="s">
        <v>14</v>
      </c>
      <c r="O3" s="77"/>
      <c r="P3" s="76"/>
      <c r="Q3" s="76"/>
      <c r="R3" s="71"/>
      <c r="S3" s="71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73"/>
      <c r="AW3" s="73"/>
      <c r="AX3" s="73"/>
      <c r="AY3" s="73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F1:F3"/>
    <mergeCell ref="A1:A3"/>
    <mergeCell ref="B1:B3"/>
    <mergeCell ref="C1:C3"/>
    <mergeCell ref="D1:D3"/>
    <mergeCell ref="E1:E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2023-07-19T08:26:20Z</dcterms:modified>
</cp:coreProperties>
</file>