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Default Extension="png" ContentType="image/png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Override PartName="/xl/charts/chart4.xml" ContentType="application/vnd.openxmlformats-officedocument.drawingml.char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 /><Relationship Type="http://schemas.openxmlformats.org/package/2006/relationships/metadata/core-properties" Target="docProps/core.xml" Id="rId2" /><Relationship Type="http://schemas.openxmlformats.org/officeDocument/2006/relationships/extended-properties" Target="docProps/app.xml" Id="rId3" /></Relationships>
</file>

<file path=xl/workbook.xml><?xml version="1.0" encoding="utf-8"?>
<workbook xmlns:r="http://schemas.openxmlformats.org/officeDocument/2006/relationships" xmlns="http://schemas.openxmlformats.org/spreadsheetml/2006/main">
  <workbookPr codeName="ЭтаКнига"/>
  <bookViews>
    <workbookView visibility="visible" minimized="0" showHorizontalScroll="1" showVerticalScroll="1" showSheetTabs="1" xWindow="-120" yWindow="-120" windowWidth="29040" windowHeight="15840" tabRatio="600" firstSheet="0" activeTab="0" autoFilterDateGrouping="1"/>
  </bookViews>
  <sheets>
    <sheet name="1" sheetId="1" state="visible" r:id="rId1"/>
  </sheets>
  <definedNames>
    <definedName name="_xlnm.Print_Area" localSheetId="0">'1'!$A$1:$V$61</definedName>
  </definedNames>
  <calcPr calcId="191029" fullCalcOnLoad="1"/>
</workbook>
</file>

<file path=xl/styles.xml><?xml version="1.0" encoding="utf-8"?>
<styleSheet xmlns="http://schemas.openxmlformats.org/spreadsheetml/2006/main">
  <numFmts count="7">
    <numFmt numFmtId="164" formatCode="0.000000"/>
    <numFmt numFmtId="165" formatCode="0.0"/>
    <numFmt numFmtId="166" formatCode="0.00000"/>
    <numFmt numFmtId="167" formatCode="General_)"/>
    <numFmt numFmtId="168" formatCode="0.000"/>
    <numFmt numFmtId="169" formatCode="_-* #,##0.00_-;\-* #,##0.00_-;_-* &quot;-&quot;??_-;_-@_-"/>
    <numFmt numFmtId="170" formatCode="0.0000"/>
  </numFmts>
  <fonts count="28">
    <font>
      <name val="Calibri"/>
      <family val="2"/>
      <color theme="1"/>
      <sz val="11"/>
      <scheme val="minor"/>
    </font>
    <font>
      <name val="Calibri"/>
      <charset val="204"/>
      <family val="2"/>
      <color theme="1"/>
      <sz val="11"/>
      <scheme val="minor"/>
    </font>
    <font>
      <name val="Arial"/>
      <charset val="204"/>
      <family val="2"/>
      <color theme="1"/>
      <sz val="10"/>
    </font>
    <font>
      <name val="Calibri"/>
      <family val="2"/>
      <color theme="1"/>
      <sz val="10"/>
      <scheme val="minor"/>
    </font>
    <font>
      <name val="Arial"/>
      <charset val="204"/>
      <family val="2"/>
      <color theme="1"/>
      <sz val="12"/>
    </font>
    <font>
      <name val="Arial"/>
      <charset val="204"/>
      <family val="2"/>
      <b val="1"/>
      <color theme="1"/>
      <sz val="12"/>
    </font>
    <font>
      <name val="Arial"/>
      <charset val="204"/>
      <family val="2"/>
      <b val="1"/>
      <sz val="10"/>
    </font>
    <font>
      <name val="Arial"/>
      <charset val="204"/>
      <family val="2"/>
      <sz val="10"/>
    </font>
    <font>
      <name val="Arial Cyr"/>
      <charset val="204"/>
      <sz val="10"/>
    </font>
    <font>
      <name val="Arial"/>
      <charset val="204"/>
      <family val="2"/>
      <b val="1"/>
      <sz val="11"/>
    </font>
    <font>
      <name val="Arial"/>
      <charset val="204"/>
      <family val="2"/>
      <color theme="1"/>
      <sz val="11"/>
    </font>
    <font>
      <name val="Arial"/>
      <charset val="204"/>
      <family val="2"/>
      <b val="1"/>
      <color theme="1"/>
      <sz val="11"/>
    </font>
    <font>
      <name val="Arial"/>
      <charset val="204"/>
      <family val="2"/>
      <sz val="11"/>
    </font>
    <font>
      <name val="Calibri"/>
      <family val="2"/>
      <color theme="1"/>
      <sz val="12"/>
      <scheme val="minor"/>
    </font>
    <font>
      <name val="Calibri"/>
      <charset val="204"/>
      <family val="2"/>
      <b val="1"/>
      <color theme="1"/>
      <sz val="11"/>
      <scheme val="minor"/>
    </font>
    <font>
      <name val="Calibri"/>
      <charset val="204"/>
      <family val="2"/>
      <color theme="1"/>
      <sz val="11"/>
    </font>
    <font>
      <name val="Calibri"/>
      <family val="2"/>
      <color theme="1"/>
      <sz val="8"/>
      <scheme val="minor"/>
    </font>
    <font>
      <name val="Calibri"/>
      <charset val="204"/>
      <family val="2"/>
      <b val="1"/>
      <i val="1"/>
      <color theme="1"/>
      <sz val="8"/>
      <scheme val="minor"/>
    </font>
    <font>
      <name val="Arial Cyr"/>
      <charset val="204"/>
      <family val="2"/>
      <b val="1"/>
      <sz val="8"/>
    </font>
    <font>
      <name val="Arial Cyr"/>
      <charset val="204"/>
      <family val="2"/>
      <b val="1"/>
      <sz val="10"/>
    </font>
    <font>
      <name val="Times New Roman"/>
      <charset val="204"/>
      <family val="1"/>
      <b val="1"/>
      <sz val="12"/>
    </font>
    <font>
      <name val="Calibri"/>
      <charset val="204"/>
      <family val="2"/>
      <b val="1"/>
      <color theme="1"/>
      <sz val="12"/>
      <scheme val="minor"/>
    </font>
    <font>
      <name val="Calibri"/>
      <charset val="204"/>
      <family val="2"/>
      <color theme="1"/>
      <sz val="10"/>
      <scheme val="minor"/>
    </font>
    <font>
      <name val="Calibri"/>
      <charset val="204"/>
      <family val="2"/>
      <color indexed="8"/>
      <sz val="10"/>
    </font>
    <font>
      <name val="Calibri"/>
      <family val="2"/>
      <color theme="1"/>
      <sz val="11"/>
      <scheme val="minor"/>
    </font>
    <font>
      <name val="Calibri"/>
      <charset val="204"/>
      <family val="2"/>
      <i val="1"/>
      <color theme="1"/>
      <sz val="11"/>
      <scheme val="minor"/>
    </font>
    <font>
      <name val="Times New Roman"/>
      <charset val="204"/>
      <family val="1"/>
      <b val="1"/>
      <color theme="1"/>
      <sz val="12"/>
    </font>
    <font>
      <name val="Arial"/>
      <charset val="204"/>
      <family val="2"/>
      <color theme="0"/>
      <sz val="11"/>
    </font>
  </fonts>
  <fills count="9">
    <fill>
      <patternFill/>
    </fill>
    <fill>
      <patternFill patternType="gray125"/>
    </fill>
    <fill>
      <patternFill patternType="solid">
        <fgColor theme="9" tint="0.5999938962981048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9" tint="0.3999755851924192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4" tint="0.3999755851924192"/>
        <bgColor indexed="64"/>
      </patternFill>
    </fill>
    <fill>
      <patternFill patternType="solid">
        <fgColor theme="8" tint="-0.249977111117893"/>
        <bgColor indexed="64"/>
      </patternFill>
    </fill>
  </fills>
  <borders count="2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5">
    <xf numFmtId="0" fontId="24" fillId="0" borderId="0"/>
    <xf numFmtId="0" fontId="1" fillId="0" borderId="0"/>
    <xf numFmtId="0" fontId="8" fillId="0" borderId="0"/>
    <xf numFmtId="0" fontId="1" fillId="0" borderId="0"/>
    <xf numFmtId="43" fontId="24" fillId="0" borderId="0"/>
  </cellStyleXfs>
  <cellXfs count="174">
    <xf numFmtId="0" fontId="0" fillId="0" borderId="0" pivotButton="0" quotePrefix="0" xfId="0"/>
    <xf numFmtId="0" fontId="4" fillId="0" borderId="0" pivotButton="0" quotePrefix="0" xfId="0"/>
    <xf numFmtId="0" fontId="7" fillId="0" borderId="0" pivotButton="0" quotePrefix="0" xfId="1"/>
    <xf numFmtId="0" fontId="6" fillId="0" borderId="0" applyAlignment="1" pivotButton="0" quotePrefix="1" xfId="2">
      <alignment horizontal="left"/>
    </xf>
    <xf numFmtId="0" fontId="7" fillId="0" borderId="0" applyAlignment="1" pivotButton="0" quotePrefix="1" xfId="2">
      <alignment horizontal="left"/>
    </xf>
    <xf numFmtId="0" fontId="6" fillId="0" borderId="0" applyAlignment="1" pivotButton="0" quotePrefix="0" xfId="2">
      <alignment horizontal="left"/>
    </xf>
    <xf numFmtId="0" fontId="7" fillId="0" borderId="0" applyAlignment="1" pivotButton="0" quotePrefix="0" xfId="2">
      <alignment horizontal="left"/>
    </xf>
    <xf numFmtId="0" fontId="11" fillId="0" borderId="0" pivotButton="0" quotePrefix="0" xfId="0"/>
    <xf numFmtId="0" fontId="7" fillId="0" borderId="0" applyProtection="1" pivotButton="0" quotePrefix="0" xfId="2">
      <protection locked="0" hidden="0"/>
    </xf>
    <xf numFmtId="0" fontId="7" fillId="0" borderId="0" pivotButton="0" quotePrefix="0" xfId="0"/>
    <xf numFmtId="0" fontId="7" fillId="0" borderId="0" pivotButton="0" quotePrefix="0" xfId="2"/>
    <xf numFmtId="0" fontId="9" fillId="0" borderId="0" pivotButton="0" quotePrefix="0" xfId="1"/>
    <xf numFmtId="0" fontId="12" fillId="0" borderId="0" applyAlignment="1" pivotButton="0" quotePrefix="0" xfId="1">
      <alignment horizontal="left"/>
    </xf>
    <xf numFmtId="0" fontId="12" fillId="0" borderId="0" applyProtection="1" pivotButton="0" quotePrefix="0" xfId="2">
      <protection locked="0" hidden="0"/>
    </xf>
    <xf numFmtId="0" fontId="9" fillId="0" borderId="0" applyAlignment="1" pivotButton="0" quotePrefix="1" xfId="2">
      <alignment horizontal="left"/>
    </xf>
    <xf numFmtId="0" fontId="12" fillId="0" borderId="0" applyAlignment="1" pivotButton="0" quotePrefix="1" xfId="2">
      <alignment horizontal="left"/>
    </xf>
    <xf numFmtId="0" fontId="9" fillId="0" borderId="0" applyAlignment="1" pivotButton="0" quotePrefix="0" xfId="2">
      <alignment horizontal="left"/>
    </xf>
    <xf numFmtId="0" fontId="12" fillId="0" borderId="0" applyAlignment="1" pivotButton="0" quotePrefix="0" xfId="2">
      <alignment horizontal="left"/>
    </xf>
    <xf numFmtId="0" fontId="9" fillId="0" borderId="0" applyAlignment="1" pivotButton="0" quotePrefix="0" xfId="1">
      <alignment horizontal="left"/>
    </xf>
    <xf numFmtId="0" fontId="9" fillId="0" borderId="0" applyAlignment="1" pivotButton="0" quotePrefix="0" xfId="1">
      <alignment wrapText="1"/>
    </xf>
    <xf numFmtId="0" fontId="9" fillId="0" borderId="0" pivotButton="0" quotePrefix="0" xfId="2"/>
    <xf numFmtId="0" fontId="12" fillId="0" borderId="0" pivotButton="0" quotePrefix="0" xfId="2"/>
    <xf numFmtId="0" fontId="9" fillId="0" borderId="0" applyAlignment="1" pivotButton="0" quotePrefix="0" xfId="2">
      <alignment horizontal="right"/>
    </xf>
    <xf numFmtId="0" fontId="12" fillId="0" borderId="0" pivotButton="0" quotePrefix="0" xfId="0"/>
    <xf numFmtId="0" fontId="9" fillId="0" borderId="0" applyAlignment="1" applyProtection="1" pivotButton="0" quotePrefix="0" xfId="0">
      <alignment horizontal="left"/>
      <protection locked="0" hidden="0"/>
    </xf>
    <xf numFmtId="0" fontId="9" fillId="0" borderId="0" pivotButton="0" quotePrefix="0" xfId="0"/>
    <xf numFmtId="0" fontId="9" fillId="0" borderId="0" applyAlignment="1" pivotButton="0" quotePrefix="0" xfId="0">
      <alignment horizontal="left" vertical="center"/>
    </xf>
    <xf numFmtId="0" fontId="9" fillId="0" borderId="0" applyAlignment="1" pivotButton="0" quotePrefix="1" xfId="0">
      <alignment horizontal="left"/>
    </xf>
    <xf numFmtId="0" fontId="3" fillId="0" borderId="0" applyAlignment="1" pivotButton="0" quotePrefix="0" xfId="0">
      <alignment horizontal="center" vertical="center" wrapText="1"/>
    </xf>
    <xf numFmtId="164" fontId="0" fillId="0" borderId="0" pivotButton="0" quotePrefix="0" xfId="0"/>
    <xf numFmtId="0" fontId="2" fillId="0" borderId="1" applyAlignment="1" pivotButton="0" quotePrefix="0" xfId="0">
      <alignment horizontal="center" vertical="center" wrapText="1"/>
    </xf>
    <xf numFmtId="0" fontId="5" fillId="0" borderId="0" pivotButton="0" quotePrefix="0" xfId="0"/>
    <xf numFmtId="0" fontId="5" fillId="0" borderId="0" applyAlignment="1" pivotButton="0" quotePrefix="0" xfId="0">
      <alignment horizontal="right"/>
    </xf>
    <xf numFmtId="164" fontId="13" fillId="0" borderId="0" pivotButton="0" quotePrefix="0" xfId="0"/>
    <xf numFmtId="1" fontId="5" fillId="0" borderId="0" applyAlignment="1" pivotButton="0" quotePrefix="0" xfId="0">
      <alignment horizontal="left"/>
    </xf>
    <xf numFmtId="0" fontId="9" fillId="0" borderId="0" applyAlignment="1" pivotButton="0" quotePrefix="0" xfId="0">
      <alignment horizontal="left"/>
    </xf>
    <xf numFmtId="0" fontId="10" fillId="0" borderId="0" applyAlignment="1" pivotButton="0" quotePrefix="0" xfId="0">
      <alignment wrapText="1"/>
    </xf>
    <xf numFmtId="0" fontId="16" fillId="0" borderId="2" applyAlignment="1" pivotButton="0" quotePrefix="0" xfId="0">
      <alignment horizontal="center" vertical="center"/>
    </xf>
    <xf numFmtId="0" fontId="16" fillId="2" borderId="2" applyAlignment="1" pivotButton="0" quotePrefix="0" xfId="0">
      <alignment horizontal="center" vertical="center"/>
    </xf>
    <xf numFmtId="0" fontId="16" fillId="0" borderId="3" pivotButton="0" quotePrefix="0" xfId="0"/>
    <xf numFmtId="0" fontId="16" fillId="0" borderId="4" pivotButton="0" quotePrefix="0" xfId="0"/>
    <xf numFmtId="0" fontId="16" fillId="0" borderId="2" pivotButton="0" quotePrefix="0" xfId="0"/>
    <xf numFmtId="0" fontId="16" fillId="0" borderId="5" applyAlignment="1" pivotButton="0" quotePrefix="0" xfId="0">
      <alignment horizontal="center"/>
    </xf>
    <xf numFmtId="0" fontId="16" fillId="0" borderId="1" applyAlignment="1" pivotButton="0" quotePrefix="0" xfId="0">
      <alignment horizontal="center"/>
    </xf>
    <xf numFmtId="165" fontId="16" fillId="2" borderId="1" applyAlignment="1" pivotButton="0" quotePrefix="0" xfId="0">
      <alignment horizontal="center"/>
    </xf>
    <xf numFmtId="0" fontId="18" fillId="0" borderId="0" pivotButton="0" quotePrefix="0" xfId="0"/>
    <xf numFmtId="0" fontId="18" fillId="0" borderId="6" pivotButton="0" quotePrefix="0" xfId="0"/>
    <xf numFmtId="0" fontId="18" fillId="0" borderId="7" pivotButton="0" quotePrefix="0" xfId="0"/>
    <xf numFmtId="0" fontId="18" fillId="0" borderId="8" pivotButton="0" quotePrefix="0" xfId="0"/>
    <xf numFmtId="1" fontId="17" fillId="3" borderId="5" applyAlignment="1" pivotButton="0" quotePrefix="0" xfId="0">
      <alignment horizontal="center"/>
    </xf>
    <xf numFmtId="0" fontId="19" fillId="0" borderId="0" pivotButton="0" quotePrefix="0" xfId="0"/>
    <xf numFmtId="0" fontId="16" fillId="0" borderId="0" pivotButton="0" quotePrefix="0" xfId="0"/>
    <xf numFmtId="0" fontId="16" fillId="0" borderId="9" pivotButton="0" quotePrefix="0" xfId="0"/>
    <xf numFmtId="0" fontId="16" fillId="0" borderId="10" pivotButton="0" quotePrefix="0" xfId="0"/>
    <xf numFmtId="0" fontId="16" fillId="0" borderId="11" pivotButton="0" quotePrefix="0" xfId="0"/>
    <xf numFmtId="1" fontId="16" fillId="0" borderId="5" applyAlignment="1" pivotButton="0" quotePrefix="0" xfId="0">
      <alignment horizontal="center"/>
    </xf>
    <xf numFmtId="1" fontId="16" fillId="0" borderId="12" applyAlignment="1" pivotButton="0" quotePrefix="0" xfId="0">
      <alignment horizontal="center"/>
    </xf>
    <xf numFmtId="0" fontId="16" fillId="0" borderId="1" applyAlignment="1" pivotButton="0" quotePrefix="0" xfId="0">
      <alignment horizontal="center" vertical="center"/>
    </xf>
    <xf numFmtId="0" fontId="16" fillId="0" borderId="13" pivotButton="0" quotePrefix="0" xfId="0"/>
    <xf numFmtId="166" fontId="0" fillId="0" borderId="0" applyAlignment="1" pivotButton="0" quotePrefix="0" xfId="0">
      <alignment horizontal="center" vertical="center"/>
    </xf>
    <xf numFmtId="0" fontId="20" fillId="0" borderId="14" applyAlignment="1" pivotButton="0" quotePrefix="0" xfId="0">
      <alignment horizontal="center"/>
    </xf>
    <xf numFmtId="0" fontId="20" fillId="0" borderId="15" applyAlignment="1" pivotButton="0" quotePrefix="0" xfId="0">
      <alignment horizontal="center"/>
    </xf>
    <xf numFmtId="1" fontId="0" fillId="0" borderId="0" applyAlignment="1" pivotButton="0" quotePrefix="0" xfId="0">
      <alignment horizontal="center"/>
    </xf>
    <xf numFmtId="1" fontId="21" fillId="3" borderId="16" applyAlignment="1" pivotButton="0" quotePrefix="0" xfId="0">
      <alignment horizontal="center"/>
    </xf>
    <xf numFmtId="1" fontId="21" fillId="3" borderId="17" applyAlignment="1" pivotButton="0" quotePrefix="0" xfId="0">
      <alignment horizontal="center"/>
    </xf>
    <xf numFmtId="166" fontId="16" fillId="0" borderId="12" applyAlignment="1" pivotButton="0" quotePrefix="0" xfId="0">
      <alignment horizontal="center"/>
    </xf>
    <xf numFmtId="1" fontId="16" fillId="0" borderId="1" applyAlignment="1" pivotButton="0" quotePrefix="0" xfId="0">
      <alignment horizontal="center"/>
    </xf>
    <xf numFmtId="0" fontId="0" fillId="6" borderId="0" pivotButton="0" quotePrefix="0" xfId="0"/>
    <xf numFmtId="0" fontId="0" fillId="4" borderId="0" pivotButton="0" quotePrefix="0" xfId="0"/>
    <xf numFmtId="0" fontId="0" fillId="6" borderId="0" applyAlignment="1" pivotButton="0" quotePrefix="0" xfId="0">
      <alignment horizontal="left"/>
    </xf>
    <xf numFmtId="0" fontId="0" fillId="5" borderId="0" pivotButton="0" quotePrefix="0" xfId="0"/>
    <xf numFmtId="0" fontId="0" fillId="7" borderId="0" pivotButton="0" quotePrefix="0" xfId="0"/>
    <xf numFmtId="0" fontId="0" fillId="8" borderId="0" pivotButton="0" quotePrefix="0" xfId="0"/>
    <xf numFmtId="0" fontId="0" fillId="2" borderId="0" applyAlignment="1" pivotButton="0" quotePrefix="0" xfId="0">
      <alignment horizontal="center" vertical="center"/>
    </xf>
    <xf numFmtId="1" fontId="17" fillId="3" borderId="2" applyAlignment="1" pivotButton="0" quotePrefix="0" xfId="0">
      <alignment horizontal="center" vertical="center"/>
    </xf>
    <xf numFmtId="0" fontId="10" fillId="0" borderId="0" pivotButton="0" quotePrefix="0" xfId="0"/>
    <xf numFmtId="0" fontId="0" fillId="2" borderId="19" pivotButton="0" quotePrefix="0" xfId="0"/>
    <xf numFmtId="0" fontId="0" fillId="2" borderId="0" pivotButton="0" quotePrefix="0" xfId="0"/>
    <xf numFmtId="0" fontId="22" fillId="2" borderId="13" applyAlignment="1" pivotButton="0" quotePrefix="0" xfId="0">
      <alignment horizontal="right" vertical="center"/>
    </xf>
    <xf numFmtId="0" fontId="0" fillId="0" borderId="0" applyAlignment="1" pivotButton="0" quotePrefix="0" xfId="0">
      <alignment horizontal="right"/>
    </xf>
    <xf numFmtId="0" fontId="21" fillId="2" borderId="19" applyAlignment="1" pivotButton="0" quotePrefix="0" xfId="0">
      <alignment horizontal="center" vertical="center"/>
    </xf>
    <xf numFmtId="0" fontId="21" fillId="2" borderId="0" applyAlignment="1" pivotButton="0" quotePrefix="0" xfId="0">
      <alignment horizontal="center" vertical="center"/>
    </xf>
    <xf numFmtId="0" fontId="21" fillId="2" borderId="13" applyAlignment="1" pivotButton="0" quotePrefix="0" xfId="0">
      <alignment horizontal="center" vertical="center"/>
    </xf>
    <xf numFmtId="0" fontId="15" fillId="0" borderId="0" pivotButton="0" quotePrefix="0" xfId="0"/>
    <xf numFmtId="1" fontId="0" fillId="0" borderId="0" pivotButton="0" quotePrefix="0" xfId="0"/>
    <xf numFmtId="0" fontId="23" fillId="2" borderId="13" applyAlignment="1" pivotButton="0" quotePrefix="0" xfId="0">
      <alignment horizontal="right" vertical="center"/>
    </xf>
    <xf numFmtId="0" fontId="0" fillId="2" borderId="20" pivotButton="0" quotePrefix="0" xfId="0"/>
    <xf numFmtId="0" fontId="0" fillId="2" borderId="21" pivotButton="0" quotePrefix="0" xfId="0"/>
    <xf numFmtId="0" fontId="22" fillId="2" borderId="22" applyAlignment="1" pivotButton="0" quotePrefix="0" xfId="0">
      <alignment horizontal="right" vertical="center"/>
    </xf>
    <xf numFmtId="0" fontId="21" fillId="2" borderId="21" applyAlignment="1" pivotButton="0" quotePrefix="0" xfId="0">
      <alignment horizontal="center" vertical="center"/>
    </xf>
    <xf numFmtId="0" fontId="21" fillId="2" borderId="22" applyAlignment="1" pivotButton="0" quotePrefix="0" xfId="0">
      <alignment horizontal="center" vertical="center"/>
    </xf>
    <xf numFmtId="0" fontId="0" fillId="2" borderId="18" pivotButton="0" quotePrefix="0" xfId="0"/>
    <xf numFmtId="0" fontId="0" fillId="2" borderId="3" pivotButton="0" quotePrefix="0" xfId="0"/>
    <xf numFmtId="0" fontId="22" fillId="2" borderId="4" applyAlignment="1" pivotButton="0" quotePrefix="0" xfId="0">
      <alignment horizontal="right" vertical="center"/>
    </xf>
    <xf numFmtId="1" fontId="21" fillId="2" borderId="18" applyAlignment="1" pivotButton="0" quotePrefix="0" xfId="0">
      <alignment horizontal="center" vertical="center"/>
    </xf>
    <xf numFmtId="1" fontId="21" fillId="2" borderId="3" applyAlignment="1" pivotButton="0" quotePrefix="0" xfId="0">
      <alignment vertical="center"/>
    </xf>
    <xf numFmtId="1" fontId="21" fillId="2" borderId="4" applyAlignment="1" pivotButton="0" quotePrefix="0" xfId="0">
      <alignment vertical="center"/>
    </xf>
    <xf numFmtId="14" fontId="12" fillId="0" borderId="0" pivotButton="0" quotePrefix="0" xfId="2"/>
    <xf numFmtId="14" fontId="12" fillId="0" borderId="0" applyProtection="1" pivotButton="0" quotePrefix="0" xfId="2">
      <protection locked="0" hidden="0"/>
    </xf>
    <xf numFmtId="1" fontId="9" fillId="0" borderId="0" pivotButton="0" quotePrefix="0" xfId="0"/>
    <xf numFmtId="1" fontId="21" fillId="0" borderId="0" applyAlignment="1" pivotButton="0" quotePrefix="0" xfId="0">
      <alignment horizontal="center" vertical="center"/>
    </xf>
    <xf numFmtId="0" fontId="0" fillId="0" borderId="14" pivotButton="0" quotePrefix="0" xfId="0"/>
    <xf numFmtId="0" fontId="0" fillId="0" borderId="2" pivotButton="0" quotePrefix="0" xfId="0"/>
    <xf numFmtId="0" fontId="0" fillId="0" borderId="16" pivotButton="0" quotePrefix="0" xfId="0"/>
    <xf numFmtId="0" fontId="0" fillId="0" borderId="23" pivotButton="0" quotePrefix="0" xfId="0"/>
    <xf numFmtId="0" fontId="0" fillId="0" borderId="17" pivotButton="0" quotePrefix="0" xfId="0"/>
    <xf numFmtId="165" fontId="9" fillId="0" borderId="0" applyAlignment="1" pivotButton="0" quotePrefix="0" xfId="0">
      <alignment horizontal="left"/>
    </xf>
    <xf numFmtId="2" fontId="9" fillId="0" borderId="0" pivotButton="0" quotePrefix="0" xfId="0"/>
    <xf numFmtId="0" fontId="9" fillId="0" borderId="0" applyProtection="1" pivotButton="0" quotePrefix="0" xfId="2">
      <protection locked="0" hidden="0"/>
    </xf>
    <xf numFmtId="0" fontId="20" fillId="3" borderId="1" applyAlignment="1" pivotButton="0" quotePrefix="0" xfId="0">
      <alignment horizontal="center" vertical="center"/>
    </xf>
    <xf numFmtId="1" fontId="14" fillId="4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 vertical="center"/>
    </xf>
    <xf numFmtId="1" fontId="14" fillId="0" borderId="1" applyAlignment="1" pivotButton="0" quotePrefix="0" xfId="0">
      <alignment horizontal="center"/>
    </xf>
    <xf numFmtId="0" fontId="16" fillId="0" borderId="24" applyAlignment="1" pivotButton="0" quotePrefix="0" xfId="0">
      <alignment horizontal="center"/>
    </xf>
    <xf numFmtId="1" fontId="17" fillId="3" borderId="1" applyAlignment="1" pivotButton="0" quotePrefix="0" xfId="0">
      <alignment horizontal="center" vertical="center"/>
    </xf>
    <xf numFmtId="0" fontId="16" fillId="0" borderId="1" pivotButton="0" quotePrefix="0" xfId="0"/>
    <xf numFmtId="0" fontId="16" fillId="2" borderId="1" applyAlignment="1" pivotButton="0" quotePrefix="0" xfId="0">
      <alignment horizontal="center" vertical="center"/>
    </xf>
    <xf numFmtId="1" fontId="17" fillId="3" borderId="1" applyAlignment="1" pivotButton="0" quotePrefix="0" xfId="0">
      <alignment horizontal="center"/>
    </xf>
    <xf numFmtId="0" fontId="10" fillId="0" borderId="0" applyAlignment="1" pivotButton="0" quotePrefix="0" xfId="0">
      <alignment horizontal="center"/>
    </xf>
    <xf numFmtId="1" fontId="21" fillId="2" borderId="19" applyAlignment="1" pivotButton="0" quotePrefix="0" xfId="0">
      <alignment horizontal="center" vertical="center"/>
    </xf>
    <xf numFmtId="0" fontId="6" fillId="0" borderId="0" applyAlignment="1" pivotButton="0" quotePrefix="0" xfId="1">
      <alignment horizontal="center"/>
    </xf>
    <xf numFmtId="0" fontId="6" fillId="0" borderId="0" applyAlignment="1" pivotButton="0" quotePrefix="0" xfId="1">
      <alignment horizontal="center" wrapText="1"/>
    </xf>
    <xf numFmtId="0" fontId="7" fillId="0" borderId="0" applyAlignment="1" pivotButton="0" quotePrefix="0" xfId="1">
      <alignment horizontal="center" vertical="center"/>
    </xf>
    <xf numFmtId="0" fontId="9" fillId="0" borderId="0" applyAlignment="1" pivotButton="0" quotePrefix="0" xfId="0">
      <alignment horizontal="center" vertical="center"/>
    </xf>
    <xf numFmtId="0" fontId="7" fillId="0" borderId="0" applyAlignment="1" pivotButton="0" quotePrefix="0" xfId="1">
      <alignment horizontal="right" vertic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10" fillId="0" borderId="0" pivotButton="0" quotePrefix="0" xfId="0"/>
    <xf numFmtId="170" fontId="10" fillId="0" borderId="0" pivotButton="0" quotePrefix="0" xfId="0"/>
    <xf numFmtId="0" fontId="10" fillId="0" borderId="0" applyAlignment="1" pivotButton="0" quotePrefix="0" xfId="0">
      <alignment horizontal="right" vertic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5" fontId="10" fillId="0" borderId="0" pivotButton="0" quotePrefix="0" xfId="0"/>
    <xf numFmtId="165" fontId="21" fillId="2" borderId="20" applyAlignment="1" pivotButton="0" quotePrefix="0" xfId="0">
      <alignment horizontal="center" vertical="center"/>
    </xf>
    <xf numFmtId="0" fontId="26" fillId="0" borderId="0" pivotButton="0" quotePrefix="0" xfId="0"/>
    <xf numFmtId="0" fontId="26" fillId="0" borderId="0" applyAlignment="1" pivotButton="0" quotePrefix="0" xfId="0">
      <alignment horizontal="right"/>
    </xf>
    <xf numFmtId="165" fontId="26" fillId="0" borderId="0" applyAlignment="1" pivotButton="0" quotePrefix="0" xfId="0">
      <alignment horizontal="left"/>
    </xf>
    <xf numFmtId="2" fontId="26" fillId="0" borderId="0" applyAlignment="1" pivotButton="0" quotePrefix="0" xfId="0">
      <alignment horizontal="left"/>
    </xf>
    <xf numFmtId="0" fontId="27" fillId="0" borderId="0" pivotButton="0" quotePrefix="0" xfId="0"/>
    <xf numFmtId="168" fontId="27" fillId="0" borderId="0" pivotButton="0" quotePrefix="0" xfId="0"/>
    <xf numFmtId="0" fontId="6" fillId="0" borderId="0" applyAlignment="1" pivotButton="0" quotePrefix="0" xfId="1">
      <alignment horizontal="center"/>
    </xf>
    <xf numFmtId="0" fontId="10" fillId="0" borderId="0" pivotButton="0" quotePrefix="0" xfId="0"/>
    <xf numFmtId="0" fontId="7" fillId="0" borderId="0" applyAlignment="1" pivotButton="0" quotePrefix="0" xfId="1">
      <alignment horizontal="right" vertical="center"/>
    </xf>
    <xf numFmtId="0" fontId="7" fillId="0" borderId="0" applyAlignment="1" pivotButton="0" quotePrefix="0" xfId="1">
      <alignment horizontal="center" vertical="center"/>
    </xf>
    <xf numFmtId="0" fontId="6" fillId="0" borderId="0" applyAlignment="1" pivotButton="0" quotePrefix="0" xfId="1">
      <alignment horizontal="center" wrapText="1"/>
    </xf>
    <xf numFmtId="0" fontId="9" fillId="0" borderId="0" applyAlignment="1" pivotButton="0" quotePrefix="0" xfId="0">
      <alignment horizontal="center" vertical="center"/>
    </xf>
    <xf numFmtId="0" fontId="9" fillId="0" borderId="0" applyAlignment="1" pivotButton="0" quotePrefix="0" xfId="1">
      <alignment horizontal="center"/>
    </xf>
    <xf numFmtId="167" fontId="9" fillId="0" borderId="0" pivotButton="0" quotePrefix="0" xfId="2"/>
    <xf numFmtId="168" fontId="9" fillId="0" borderId="0" pivotButton="0" quotePrefix="0" xfId="0"/>
    <xf numFmtId="168" fontId="0" fillId="0" borderId="1" applyAlignment="1" pivotButton="0" quotePrefix="0" xfId="0">
      <alignment horizontal="center" vertical="center"/>
    </xf>
    <xf numFmtId="168" fontId="2" fillId="0" borderId="1" applyAlignment="1" pivotButton="0" quotePrefix="0" xfId="0">
      <alignment horizontal="center" vertical="center" wrapText="1"/>
    </xf>
    <xf numFmtId="169" fontId="0" fillId="0" borderId="0" pivotButton="0" quotePrefix="0" xfId="4"/>
    <xf numFmtId="168" fontId="25" fillId="4" borderId="1" applyAlignment="1" pivotButton="0" quotePrefix="0" xfId="0">
      <alignment horizontal="center" vertical="center"/>
    </xf>
    <xf numFmtId="168" fontId="21" fillId="2" borderId="19" applyAlignment="1" pivotButton="0" quotePrefix="0" xfId="0">
      <alignment horizontal="center" vertical="center"/>
    </xf>
    <xf numFmtId="168" fontId="0" fillId="0" borderId="0" pivotButton="0" quotePrefix="0" xfId="0"/>
    <xf numFmtId="168" fontId="27" fillId="0" borderId="0" pivotButton="0" quotePrefix="0" xfId="0"/>
    <xf numFmtId="168" fontId="0" fillId="0" borderId="0" applyAlignment="1" pivotButton="0" quotePrefix="0" xfId="0">
      <alignment horizontal="center" vertical="center"/>
    </xf>
    <xf numFmtId="168" fontId="0" fillId="0" borderId="15" pivotButton="0" quotePrefix="0" xfId="0"/>
    <xf numFmtId="168" fontId="5" fillId="0" borderId="0" applyAlignment="1" pivotButton="0" quotePrefix="0" xfId="0">
      <alignment horizontal="left"/>
    </xf>
    <xf numFmtId="168" fontId="0" fillId="0" borderId="0" applyAlignment="1" pivotButton="0" quotePrefix="0" xfId="0">
      <alignment horizontal="center"/>
    </xf>
    <xf numFmtId="168" fontId="7" fillId="0" borderId="0" applyAlignment="1" pivotButton="0" quotePrefix="0" xfId="2">
      <alignment horizontal="center" vertical="center"/>
    </xf>
    <xf numFmtId="170" fontId="7" fillId="0" borderId="0" applyAlignment="1" pivotButton="0" quotePrefix="0" xfId="2">
      <alignment horizontal="center" vertical="center"/>
    </xf>
    <xf numFmtId="168" fontId="10" fillId="0" borderId="0" pivotButton="0" quotePrefix="0" xfId="0"/>
    <xf numFmtId="170" fontId="10" fillId="0" borderId="0" pivotButton="0" quotePrefix="0" xfId="0"/>
  </cellXfs>
  <cellStyles count="5">
    <cellStyle name="Обычный" xfId="0" builtinId="0"/>
    <cellStyle name="Обычный 2 2" xfId="1"/>
    <cellStyle name="Обычный 2" xfId="2"/>
    <cellStyle name="Обычный 2 4" xfId="3"/>
    <cellStyle name="Финансовый" xfId="4" builtinId="3"/>
  </cellStyles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 /><Relationship Type="http://schemas.openxmlformats.org/officeDocument/2006/relationships/styles" Target="styles.xml" Id="rId2" /><Relationship Type="http://schemas.openxmlformats.org/officeDocument/2006/relationships/theme" Target="theme/theme1.xml" Id="rId3" /></Relationships>
</file>

<file path=xl/charts/chart1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ru-RU"/>
              <a:t>Диаграмма Кулона - Мора</a:t>
            </a:r>
          </a:p>
        </rich>
      </tx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08270352386513512"/>
          <y val="0.1473051292317274"/>
          <w val="0.8638715612239323"/>
          <h val="0.6760691615439605"/>
        </manualLayout>
      </layout>
      <scatterChart>
        <scatterStyle val="smoothMarker"/>
        <varyColors val="0"/>
        <ser>
          <idx val="0"/>
          <order val="0"/>
          <tx>
            <v>прямая</v>
          </tx>
          <spPr>
            <a:ln w="19050" cap="rnd">
              <a:solidFill>
                <a:schemeClr val="accent1"/>
              </a:solidFill>
              <a:prstDash val="solid"/>
              <a:miter lim="800000"/>
            </a:ln>
          </spPr>
          <marker>
            <symbol val="circle"/>
            <size val="5"/>
            <spPr>
              <a:solidFill>
                <a:schemeClr val="tx1"/>
              </a:solidFill>
              <a:ln w="9525">
                <a:solidFill>
                  <a:schemeClr val="tx1"/>
                </a:solidFill>
                <a:prstDash val="solid"/>
              </a:ln>
            </spPr>
          </marker>
          <dPt>
            <idx val="1"/>
            <bubble3D val="0"/>
            <spPr>
              <a:ln w="19050" cap="rnd">
                <a:solidFill>
                  <a:schemeClr val="tx1"/>
                </a:solidFill>
                <a:prstDash val="solid"/>
                <a:miter lim="800000"/>
              </a:ln>
            </spPr>
          </dPt>
          <xVal>
            <numRef>
              <f>'1'!$AG$52:$AH$52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'1'!$AG$53:$AH$53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1"/>
          <order val="1"/>
          <tx>
            <v>круг1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1"/>
              </a:solidFill>
              <a:ln w="31750">
                <a:solidFill>
                  <a:schemeClr val="accent1"/>
                </a:solidFill>
                <a:prstDash val="solid"/>
              </a:ln>
            </spPr>
          </marker>
          <dPt>
            <idx val="23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'1'!$AJ$6:$AJ$42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'1'!$AK$6:$AK$42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2"/>
          <order val="2"/>
          <tx>
            <v>круг2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accent2"/>
              </a:solidFill>
              <a:ln w="31750" cap="rnd">
                <a:solidFill>
                  <a:schemeClr val="accent2"/>
                </a:solidFill>
                <a:prstDash val="solid"/>
              </a:ln>
            </spPr>
          </marker>
          <dPt>
            <idx val="24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'1'!$AR$6:$AR$42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'1'!$AS$6:$AS$42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3"/>
          <order val="3"/>
          <tx>
            <v>круг3</v>
          </tx>
          <spPr>
            <a:ln w="19050" cap="rnd">
              <a:solidFill>
                <a:schemeClr val="bg1">
                  <a:lumMod val="75000"/>
                </a:schemeClr>
              </a:solidFill>
              <a:prstDash val="solid"/>
              <a:round/>
            </a:ln>
          </spPr>
          <marker>
            <symbol val="circle"/>
            <size val="2"/>
            <spPr>
              <a:solidFill>
                <a:schemeClr val="bg1">
                  <a:lumMod val="75000"/>
                </a:schemeClr>
              </a:solidFill>
              <a:ln w="31750">
                <a:solidFill>
                  <a:schemeClr val="bg1">
                    <a:lumMod val="75000"/>
                  </a:schemeClr>
                </a:solidFill>
                <a:prstDash val="solid"/>
              </a:ln>
            </spPr>
          </marker>
          <dPt>
            <idx val="17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25"/>
            <marker>
              <symbol val="none"/>
              <spPr>
                <a:ln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xVal>
            <numRef>
              <f>'1'!$AZ$6:$AZ$42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'1'!$BA$6:$BA$42</f>
              <numCache>
                <formatCode>0</formatCode>
                <ptCount val="37"/>
                <pt idx="0">
                  <formatCode>General</formatCode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ser>
          <idx val="4"/>
          <order val="4"/>
          <tx>
            <v>круг4</v>
          </tx>
          <spPr>
            <a:ln w="25400">
              <a:solidFill>
                <a:schemeClr val="tx1"/>
              </a:solidFill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'1'!$AB$6:$AB$42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xVal>
          <yVal>
            <numRef>
              <f>'1'!$AC$6:$AC$42</f>
              <numCache>
                <formatCode>0</formatCode>
                <ptCount val="37"/>
                <pt idx="0">
                  <v>0</v>
                </pt>
                <pt idx="1">
                  <v>0</v>
                </pt>
                <pt idx="2">
                  <v>0</v>
                </pt>
                <pt idx="3">
                  <v>0</v>
                </pt>
                <pt idx="4">
                  <v>0</v>
                </pt>
                <pt idx="5">
                  <v>0</v>
                </pt>
                <pt idx="6">
                  <v>0</v>
                </pt>
                <pt idx="7">
                  <v>0</v>
                </pt>
                <pt idx="8">
                  <v>0</v>
                </pt>
                <pt idx="9">
                  <v>0</v>
                </pt>
                <pt idx="10">
                  <v>0</v>
                </pt>
                <pt idx="11">
                  <v>0</v>
                </pt>
                <pt idx="12">
                  <v>0</v>
                </pt>
                <pt idx="13">
                  <v>0</v>
                </pt>
                <pt idx="14">
                  <v>0</v>
                </pt>
                <pt idx="15">
                  <v>0</v>
                </pt>
                <pt idx="16">
                  <v>0</v>
                </pt>
                <pt idx="17">
                  <v>0</v>
                </pt>
                <pt idx="18">
                  <v>0</v>
                </pt>
                <pt idx="19">
                  <v>0</v>
                </pt>
                <pt idx="20">
                  <v>0</v>
                </pt>
                <pt idx="21">
                  <v>0</v>
                </pt>
                <pt idx="22">
                  <v>0</v>
                </pt>
                <pt idx="23">
                  <v>0</v>
                </pt>
                <pt idx="24">
                  <v>0</v>
                </pt>
                <pt idx="25">
                  <v>0</v>
                </pt>
                <pt idx="26">
                  <v>0</v>
                </pt>
                <pt idx="27">
                  <v>0</v>
                </pt>
                <pt idx="28">
                  <v>0</v>
                </pt>
                <pt idx="29">
                  <v>0</v>
                </pt>
                <pt idx="30">
                  <v>0</v>
                </pt>
                <pt idx="31">
                  <v>0</v>
                </pt>
                <pt idx="32">
                  <v>0</v>
                </pt>
                <pt idx="33">
                  <v>0</v>
                </pt>
                <pt idx="34">
                  <v>0</v>
                </pt>
                <pt idx="35">
                  <v>0</v>
                </pt>
                <pt idx="36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6798720"/>
        <axId val="386800640"/>
      </scatterChart>
      <valAx>
        <axId val="386798720"/>
        <scaling>
          <orientation val="minMax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σ</a:t>
                </a:r>
                <a:r>
                  <a:rPr lang="en-US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'</a:t>
                </a:r>
                <a:r>
                  <a:rPr lang="ru-RU" sz="1000" b="1" i="0" baseline="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  <a:endParaRPr lang="ru-RU" sz="1000">
                  <a:latin typeface="Arial" panose="020B0604020202020204" pitchFamily="34" charset="0"/>
                  <a:cs typeface="Arial" panose="020B0604020202020204" pitchFamily="34" charset="0"/>
                </a:endParaRPr>
              </a:p>
            </rich>
          </tx>
          <layout>
            <manualLayout>
              <xMode val="edge"/>
              <yMode val="edge"/>
              <wMode val="factor"/>
              <hMode val="factor"/>
              <x val="0.8013998461973449"/>
              <y val="0.908080798333020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800640"/>
        <crosses val="autoZero"/>
        <crossBetween val="midCat"/>
      </valAx>
      <valAx>
        <axId val="386800640"/>
        <scaling>
          <orientation val="minMax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0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 sz="1000">
                    <a:latin typeface="Arial" panose="020B0604020202020204" pitchFamily="34" charset="0"/>
                    <a:cs typeface="Arial" panose="020B0604020202020204" pitchFamily="34" charset="0"/>
                  </a:rPr>
                  <a:t>τ</a:t>
                </a:r>
                <a:r>
                  <a:rPr lang="ru-RU" sz="1000">
                    <a:latin typeface="Arial" panose="020B0604020202020204" pitchFamily="34" charset="0"/>
                    <a:cs typeface="Arial" panose="020B0604020202020204" pitchFamily="34" charset="0"/>
                  </a:rPr>
                  <a:t>, кПа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693939317261432"/>
              <y val="0.0278003157878327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General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6798720"/>
        <crosses val="autoZero"/>
        <crossBetween val="midCat"/>
      </valAx>
    </plotArea>
    <plotVisOnly val="1"/>
    <dispBlanksAs val="gap"/>
  </chart>
</chartSpace>
</file>

<file path=xl/charts/chart2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 algn="ctr" rtl="0">
              <a:defRPr sz="132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l-GR"/>
              <a:t>ε</a:t>
            </a:r>
            <a:r>
              <a:rPr lang="en-US"/>
              <a:t>1 = f(</a:t>
            </a:r>
            <a:r>
              <a:rPr lang="el-GR"/>
              <a:t>σ</a:t>
            </a:r>
            <a:r>
              <a:rPr lang="en-US"/>
              <a:t xml:space="preserve">1- </a:t>
            </a:r>
            <a:r>
              <a:rPr lang="el-GR" sz="1320" b="0" i="0" strike="noStrike" baseline="0"/>
              <a:t>σ</a:t>
            </a:r>
            <a:r>
              <a:rPr lang="en-US" sz="1320" b="0" i="0" strike="noStrike" baseline="0"/>
              <a:t>3</a:t>
            </a:r>
            <a:r>
              <a:rPr lang="en-US"/>
              <a:t xml:space="preserve">) </a:t>
            </a:r>
            <a:endParaRPr lang="ru-RU"/>
          </a:p>
        </rich>
      </tx>
      <layout>
        <manualLayout>
          <xMode val="edge"/>
          <yMode val="edge"/>
          <wMode val="factor"/>
          <hMode val="factor"/>
          <x val="0.4209003690036901"/>
          <y val="0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190799371664847"/>
          <y val="0.1296296872559167"/>
          <w val="0.8047176290463691"/>
          <h val="0.7203550597841937"/>
        </manualLayout>
      </layout>
      <scatterChart>
        <scatterStyle val="smoothMarker"/>
        <varyColors val="0"/>
        <ser>
          <idx val="0"/>
          <order val="0"/>
          <tx>
            <v>первое испытание</v>
          </tx>
          <spPr>
            <a:ln w="19050" cap="rnd">
              <a:solidFill>
                <a:schemeClr val="accent1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'1'!$K$65:$K$2000</f>
              <numCache>
                <formatCode>0.0000</formatCode>
                <ptCount val="1936"/>
              </numCache>
            </numRef>
          </xVal>
          <yVal>
            <numRef>
              <f>'1'!$J$65:$J$2000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второе испытание</v>
          </tx>
          <spPr>
            <a:ln w="50800" cap="rnd">
              <a:solidFill>
                <a:schemeClr val="accent2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'1'!$M$65:$M$2000</f>
              <numCache>
                <formatCode>0.000</formatCode>
                <ptCount val="1936"/>
              </numCache>
            </numRef>
          </xVal>
          <yVal>
            <numRef>
              <f>'1'!$L$65:$L$2000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2"/>
          <tx>
            <v xml:space="preserve">третье испытание 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'1'!$O$65:$O$2000</f>
              <numCache>
                <formatCode>0.000</formatCode>
                <ptCount val="1936"/>
              </numCache>
            </numRef>
          </xVal>
          <yVal>
            <numRef>
              <f>'1'!$N$65:$N$2000</f>
              <numCache>
                <formatCode>0.0000</formatCode>
                <ptCount val="1936"/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87787392"/>
        <axId val="387810048"/>
      </scatterChart>
      <valAx>
        <axId val="387787392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ε</a:t>
                </a:r>
                <a:r>
                  <a:rPr lang="ru-RU"/>
                  <a:t>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501272965879265"/>
              <y val="0.9157174103237096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0"/>
        <majorTickMark val="none"/>
        <minorTickMark val="none"/>
        <tickLblPos val="low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810048"/>
        <crosses val="autoZero"/>
        <crossBetween val="midCat"/>
      </valAx>
      <valAx>
        <axId val="387810048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1100" b="0" i="0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l-GR"/>
                  <a:t>σ</a:t>
                </a:r>
                <a:r>
                  <a:rPr lang="ru-RU"/>
                  <a:t>1,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75"/>
              <y val="0.02074475065616798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11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t>None</a:t>
            </a:r>
            <a:endParaRPr lang="ru-RU"/>
          </a:p>
        </txPr>
        <crossAx val="387787392"/>
        <crosses val="autoZero"/>
        <crossBetween val="midCat"/>
      </valAx>
    </plotArea>
    <plotVisOnly val="1"/>
    <dispBlanksAs val="gap"/>
  </chart>
</chartSpace>
</file>

<file path=xl/charts/chart3.xml><?xml version="1.0" encoding="utf-8"?>
<chartSpace xmlns:a="http://schemas.openxmlformats.org/drawingml/2006/main" xmlns="http://schemas.openxmlformats.org/drawingml/2006/chart">
  <chart>
    <title>
      <tx>
        <rich>
          <a:bodyPr rot="0" spcFirstLastPara="1" vertOverflow="ellipsis" vert="horz" wrap="square" anchor="ctr" anchorCtr="1"/>
          <a:lstStyle/>
          <a:p>
            <a:pPr>
              <a:defRPr sz="900" b="1" i="0" strike="noStrike" kern="1200" spc="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rPr lang="ru-RU" sz="900" b="1"/>
              <a:t>Графическое определение  модуля деформации Е</a:t>
            </a:r>
          </a:p>
        </rich>
      </tx>
      <layout>
        <manualLayout>
          <xMode val="edge"/>
          <yMode val="edge"/>
          <wMode val="factor"/>
          <hMode val="factor"/>
          <x val="0.1643601355782989"/>
          <y val="0.02472726989523036"/>
        </manualLayout>
      </layout>
      <overlay val="0"/>
      <spPr>
        <a:noFill/>
        <a:ln>
          <a:noFill/>
          <a:prstDash val="solid"/>
        </a:ln>
      </spPr>
    </title>
    <plotArea>
      <layout>
        <manualLayout>
          <layoutTarget val="inner"/>
          <xMode val="edge"/>
          <yMode val="edge"/>
          <wMode val="factor"/>
          <hMode val="factor"/>
          <x val="0.1377003799123841"/>
          <y val="0.1528557400690157"/>
          <w val="0.7999295336854645"/>
          <h val="0.6682700451516055"/>
        </manualLayout>
      </layout>
      <scatterChart>
        <scatterStyle val="smoothMarker"/>
        <varyColors val="0"/>
        <ser>
          <idx val="1"/>
          <order val="0"/>
          <spPr>
            <a:ln w="19050" cap="rnd">
              <a:solidFill>
                <a:schemeClr val="accent5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5"/>
              </a:solidFill>
              <a:ln w="9525">
                <a:solidFill>
                  <a:schemeClr val="accent5"/>
                </a:solidFill>
                <a:prstDash val="solid"/>
              </a:ln>
            </spPr>
          </marker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2"/>
          <order val="1"/>
          <tx>
            <v>Верхняя горизонтальная</v>
          </tx>
          <spPr>
            <a:ln w="19050" cap="rnd">
              <a:solidFill>
                <a:schemeClr val="accent2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2"/>
              </a:solidFill>
              <a:ln w="9525">
                <a:solidFill>
                  <a:schemeClr val="accent2"/>
                </a:solidFill>
                <a:prstDash val="solid"/>
              </a:ln>
            </spPr>
          </marker>
          <xVal>
            <numRef>
              <f>'1'!$C$85:$C$86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'1'!$D$85:$D$86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2"/>
          <tx>
            <v>Прямая</v>
          </tx>
          <spPr>
            <a:ln w="19050" cap="rnd">
              <a:solidFill>
                <a:schemeClr val="accent3"/>
              </a:solidFill>
              <a:prstDash val="solid"/>
              <a:round/>
            </a:ln>
          </spPr>
          <marker>
            <symbol val="circle"/>
            <size val="5"/>
            <spPr>
              <a:solidFill>
                <a:schemeClr val="accent3"/>
              </a:solidFill>
              <a:ln w="9525">
                <a:solidFill>
                  <a:schemeClr val="accent3"/>
                </a:solidFill>
                <a:prstDash val="solid"/>
              </a:ln>
            </spPr>
          </marker>
          <xVal>
            <numRef>
              <f>'1'!$C$78:$C$79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'1'!$D$78:$D$79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2148096"/>
        <axId val="392150016"/>
      </scatterChart>
      <valAx>
        <axId val="392148096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vert="horz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ru-RU" b="1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8663024211698563"/>
              <y val="0.8837610631817442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50016"/>
        <crosses val="autoZero"/>
        <crossBetween val="midCat"/>
      </valAx>
      <valAx>
        <axId val="39215001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title>
          <tx>
            <rich>
              <a:bodyPr rot="0" spcFirstLastPara="1" vertOverflow="ellipsis" wrap="square" anchor="ctr" anchorCtr="1"/>
              <a:lstStyle/>
              <a:p>
                <a:pPr>
                  <a:defRPr sz="900" b="1" i="0" strike="noStrike" kern="1200" baseline="0">
                    <a:solidFill>
                      <a:sysClr val="windowText" lastClr="000000"/>
                    </a:solidFill>
                    <a:latin typeface="Arial" panose="020B0604020202020204" pitchFamily="34" charset="0"/>
                    <a:ea typeface="+mn-ea"/>
                    <a:cs typeface="Arial" panose="020B0604020202020204" pitchFamily="34" charset="0"/>
                  </a:defRPr>
                </a:pPr>
                <a:r>
                  <a:rPr lang="en-US" b="1"/>
                  <a:t xml:space="preserve">q, </a:t>
                </a:r>
                <a:r>
                  <a:rPr lang="ru-RU" b="1"/>
                  <a:t>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5578583234057054"/>
              <y val="0.04897816666439513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ysClr val="windowText" lastClr="000000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r>
              <a:t>None</a:t>
            </a:r>
            <a:endParaRPr lang="ru-RU"/>
          </a:p>
        </txPr>
        <crossAx val="392148096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charts/chart4.xml><?xml version="1.0" encoding="utf-8"?>
<chartSpace xmlns:a="http://schemas.openxmlformats.org/drawingml/2006/main" xmlns="http://schemas.openxmlformats.org/drawingml/2006/chart">
  <chart>
    <title>
      <tx>
        <rich>
          <a:bodyPr/>
          <a:lstStyle/>
          <a:p>
            <a:pPr>
              <a:defRPr sz="900"/>
            </a:pPr>
            <a:r>
              <a:rPr lang="ru-RU" sz="900"/>
              <a:t>Графическое определение  модуля деформации Е50</a:t>
            </a:r>
          </a:p>
        </rich>
      </tx>
      <layout>
        <manualLayout>
          <xMode val="edge"/>
          <yMode val="edge"/>
          <wMode val="factor"/>
          <hMode val="factor"/>
          <x val="0.1502742728940626"/>
          <y val="0.02460337550562842"/>
        </manualLayout>
      </layout>
      <overlay val="0"/>
    </title>
    <plotArea>
      <layout>
        <manualLayout>
          <layoutTarget val="inner"/>
          <xMode val="edge"/>
          <yMode val="edge"/>
          <wMode val="factor"/>
          <hMode val="factor"/>
          <x val="0.03652287553068384"/>
          <y val="0.1245675902602855"/>
          <w val="0.9240844129532487"/>
          <h val="0.7263029149064175"/>
        </manualLayout>
      </layout>
      <scatterChart>
        <scatterStyle val="smoothMarker"/>
        <varyColors val="0"/>
        <ser>
          <idx val="0"/>
          <order val="0"/>
          <spPr>
            <a:ln>
              <a:solidFill>
                <a:schemeClr val="accent5"/>
              </a:solidFill>
              <a:prstDash val="solid"/>
            </a:ln>
          </spPr>
          <marker>
            <symbol val="diamond"/>
            <size val="6"/>
            <spPr>
              <a:solidFill>
                <a:schemeClr val="accent5"/>
              </a:solidFill>
              <a:ln>
                <a:prstDash val="solid"/>
              </a:ln>
            </spPr>
          </marker>
          <trendline>
            <spPr>
              <a:ln w="19050" cap="rnd">
                <a:solidFill>
                  <a:schemeClr val="accent1"/>
                </a:solidFill>
                <a:prstDash val="sysDot"/>
              </a:ln>
            </spPr>
            <trendlineType val="power"/>
            <dispRSqr val="0"/>
            <dispEq val="0"/>
          </trendline>
          <xVal>
            <numRef>
              <f>'1'!$G$65:$G$2000</f>
              <numCache>
                <formatCode>0.0000</formatCode>
                <ptCount val="1936"/>
              </numCache>
            </numRef>
          </xVal>
          <yVal>
            <numRef>
              <f>'1'!$F$65:$F$2000</f>
              <numCache>
                <formatCode>0.000</formatCode>
                <ptCount val="1936"/>
              </numCache>
            </numRef>
          </yVal>
          <smooth val="1"/>
        </ser>
        <ser>
          <idx val="1"/>
          <order val="1"/>
          <tx>
            <v>Кас.50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0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>
                <a:prstDash val="solid"/>
              </a:ln>
            </spPr>
          </dPt>
          <dPt>
            <idx val="1"/>
            <marker>
              <symbol val="circle"/>
              <size val="3"/>
              <spPr>
                <a:solidFill>
                  <a:srgbClr val="C00000"/>
                </a:solidFill>
                <a:ln>
                  <a:solidFill>
                    <a:srgbClr val="C00000"/>
                  </a:solidFill>
                  <a:prstDash val="solid"/>
                </a:ln>
              </spPr>
            </marker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'1'!$A$81:$A$82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'1'!$B$81:$B$82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2"/>
          <order val="2"/>
          <tx>
            <v>2 Горизонтальня</v>
          </tx>
          <spPr>
            <a:ln>
              <a:prstDash val="solid"/>
            </a:ln>
          </spPr>
          <marker>
            <symbol val="none"/>
            <spPr>
              <a:ln>
                <a:prstDash val="solid"/>
              </a:ln>
            </spPr>
          </marker>
          <dPt>
            <idx val="1"/>
            <bubble3D val="0"/>
            <spPr>
              <a:ln w="9525">
                <a:solidFill>
                  <a:srgbClr val="C00000"/>
                </a:solidFill>
                <a:prstDash val="sysDash"/>
              </a:ln>
            </spPr>
          </dPt>
          <xVal>
            <numRef>
              <f>'1'!$A$75:$A$76</f>
              <numCache>
                <formatCode>0.0000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xVal>
          <yVal>
            <numRef>
              <f>'1'!$B$75:$B$76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3"/>
          <order val="3"/>
          <tx>
            <v>3 Горизонтальная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'1'!$A$85:$A$86</f>
              <numCache>
                <formatCode>0.000</formatCode>
                <ptCount val="2"/>
                <pt idx="0">
                  <v>0</v>
                </pt>
                <pt idx="1">
                  <v>#N/A</v>
                </pt>
              </numCache>
            </numRef>
          </xVal>
          <yVal>
            <numRef>
              <f>'1'!$B$85:$B$86</f>
              <numCache>
                <formatCode>0.000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ser>
          <idx val="4"/>
          <order val="4"/>
          <tx>
            <v>4 Вертикальная Макс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'1'!$A$88:$A$89</f>
              <numCache>
                <formatCode>0.000</formatCode>
                <ptCount val="2"/>
                <pt idx="0">
                  <v>#N/A</v>
                </pt>
                <pt idx="1">
                  <v>#N/A</v>
                </pt>
              </numCache>
            </numRef>
          </xVal>
          <yVal>
            <numRef>
              <f>'1'!$B$88:$B$89</f>
              <numCache>
                <formatCode>0.000</formatCode>
                <ptCount val="2"/>
                <pt idx="0">
                  <formatCode>General</formatCode>
                  <v>0</v>
                </pt>
                <pt idx="1">
                  <v>0</v>
                </pt>
              </numCache>
            </numRef>
          </yVal>
          <smooth val="1"/>
        </ser>
        <ser>
          <idx val="5"/>
          <order val="5"/>
          <tx>
            <v>5 Вертикальная</v>
          </tx>
          <spPr>
            <a:ln w="9525">
              <a:solidFill>
                <a:srgbClr val="C00000"/>
              </a:solidFill>
              <a:prstDash val="sysDash"/>
            </a:ln>
          </spPr>
          <marker>
            <symbol val="none"/>
            <spPr>
              <a:ln>
                <a:prstDash val="solid"/>
              </a:ln>
            </spPr>
          </marker>
          <xVal>
            <numRef>
              <f>'1'!$A$78:$A$79</f>
              <numCache>
                <formatCode>0.0000</formatCode>
                <ptCount val="2"/>
                <pt idx="0">
                  <v>0</v>
                </pt>
                <pt idx="1">
                  <v>0</v>
                </pt>
              </numCache>
            </numRef>
          </xVal>
          <yVal>
            <numRef>
              <f>'1'!$B$78:$B$79</f>
              <numCache>
                <formatCode>General</formatCode>
                <ptCount val="2"/>
                <pt idx="0">
                  <v>0</v>
                </pt>
                <pt idx="1">
                  <v>0</v>
                </pt>
              </numCache>
            </numRef>
          </yVal>
          <smooth val="1"/>
        </ser>
        <dLbls>
          <showLegendKey val="0"/>
          <showVal val="0"/>
          <showCatName val="0"/>
          <showSerName val="0"/>
          <showPercent val="0"/>
          <showBubbleSize val="0"/>
        </dLbls>
        <axId val="391153920"/>
        <axId val="391156096"/>
      </scatterChart>
      <valAx>
        <axId val="391153920"/>
        <scaling>
          <orientation val="minMax"/>
          <min val="0"/>
        </scaling>
        <delete val="0"/>
        <axPos val="b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 vert="horz"/>
              <a:lstStyle/>
              <a:p>
                <a:pPr>
                  <a:defRPr sz="900"/>
                </a:pPr>
                <a:r>
                  <a:rPr lang="ru-RU" sz="900"/>
                  <a:t>ε1, д.е.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9102619196244419"/>
              <y val="0.9220653589585937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6096"/>
        <crosses val="autoZero"/>
        <crossBetween val="midCat"/>
        <minorUnit val="0.01"/>
      </valAx>
      <valAx>
        <axId val="391156096"/>
        <scaling>
          <orientation val="minMax"/>
          <min val="0"/>
        </scaling>
        <delete val="0"/>
        <axPos val="l"/>
        <majorGridlines>
          <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spPr>
        </majorGridlines>
        <minorGridlines>
          <spPr>
            <a:ln w="9525" cap="flat" cmpd="sng" algn="ctr">
              <a:solidFill>
                <a:schemeClr val="tx1">
                  <a:lumMod val="5000"/>
                  <a:lumOff val="95000"/>
                </a:schemeClr>
              </a:solidFill>
              <a:prstDash val="solid"/>
              <a:round/>
            </a:ln>
          </spPr>
        </minorGridlines>
        <title>
          <tx>
            <rich>
              <a:bodyPr rot="0"/>
              <a:lstStyle/>
              <a:p>
                <a:pPr>
                  <a:defRPr sz="900"/>
                </a:pPr>
                <a:r>
                  <a:rPr lang="en-US" sz="900"/>
                  <a:t>q</a:t>
                </a:r>
                <a:r>
                  <a:rPr lang="ru-RU" sz="900"/>
                  <a:t>, МПа</a:t>
                </a:r>
              </a:p>
            </rich>
          </tx>
          <layout>
            <manualLayout>
              <xMode val="edge"/>
              <yMode val="edge"/>
              <wMode val="factor"/>
              <hMode val="factor"/>
              <x val="0.04265183124710246"/>
              <y val="0.04322682586591034"/>
            </manualLayout>
          </layout>
          <overlay val="0"/>
          <spPr>
            <a:noFill/>
            <a:ln>
              <a:noFill/>
              <a:prstDash val="solid"/>
            </a:ln>
          </spPr>
        </title>
        <numFmt formatCode="0.000" sourceLinked="1"/>
        <majorTickMark val="none"/>
        <minorTickMark val="none"/>
        <tickLblPos val="nextTo"/>
        <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prstDash val="solid"/>
            <a:round/>
          </a:ln>
        </spPr>
        <txPr>
          <a:bodyPr rot="-60000000" vert="horz"/>
          <a:lstStyle/>
          <a:p>
            <a:pPr>
              <a:defRPr/>
            </a:pPr>
            <a:r>
              <a:t>None</a:t>
            </a:r>
            <a:endParaRPr lang="ru-RU"/>
          </a:p>
        </txPr>
        <crossAx val="391153920"/>
        <crosses val="autoZero"/>
        <crossBetween val="midCat"/>
      </valAx>
    </plotArea>
    <plotVisOnly val="1"/>
    <dispBlanksAs val="gap"/>
  </chart>
  <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spPr>
</chartSpace>
</file>

<file path=xl/drawings/_rels/drawing1.xml.rels><Relationships xmlns="http://schemas.openxmlformats.org/package/2006/relationships"><Relationship Type="http://schemas.openxmlformats.org/officeDocument/2006/relationships/chart" Target="/xl/charts/chart1.xml" Id="rId1" /><Relationship Type="http://schemas.openxmlformats.org/officeDocument/2006/relationships/chart" Target="/xl/charts/chart2.xml" Id="rId2" /><Relationship Type="http://schemas.openxmlformats.org/officeDocument/2006/relationships/chart" Target="/xl/charts/chart3.xml" Id="rId3" /><Relationship Type="http://schemas.openxmlformats.org/officeDocument/2006/relationships/chart" Target="/xl/charts/chart4.xml" Id="rId4" /><Relationship Type="http://schemas.openxmlformats.org/officeDocument/2006/relationships/image" Target="/xl/media/image1.png" Id="rId5" /><Relationship Type="http://schemas.openxmlformats.org/officeDocument/2006/relationships/image" Target="/xl/media/image2.png" Id="rId6" /><Relationship Type="http://schemas.openxmlformats.org/officeDocument/2006/relationships/image" Target="/xl/media/image3.png" Id="rId7" /><Relationship Type="http://schemas.openxmlformats.org/officeDocument/2006/relationships/image" Target="/xl/media/image4.png" Id="rId8" /><Relationship Type="http://schemas.openxmlformats.org/officeDocument/2006/relationships/image" Target="/xl/media/image5.png" Id="rId9" /><Relationship Type="http://schemas.openxmlformats.org/officeDocument/2006/relationships/image" Target="/xl/media/image6.png" Id="rId10" /></Relationships>
</file>

<file path=xl/drawings/drawing1.xml><?xml version="1.0" encoding="utf-8"?>
<wsDr xmlns:a="http://schemas.openxmlformats.org/drawingml/2006/main" xmlns:c="http://schemas.openxmlformats.org/drawingml/2006/chart" xmlns:r="http://schemas.openxmlformats.org/officeDocument/2006/relationships" xmlns="http://schemas.openxmlformats.org/drawingml/2006/spreadsheetDrawing">
  <twoCellAnchor>
    <from>
      <col>12</col>
      <colOff>74840</colOff>
      <row>28</row>
      <rowOff>20412</rowOff>
    </from>
    <to>
      <col>16</col>
      <colOff>444500</colOff>
      <row>43</row>
      <rowOff>95251</rowOff>
    </to>
    <graphicFrame>
      <nvGraphicFramePr>
        <cNvPr id="1" name="Chart 1"/>
        <cNvGraphicFramePr/>
      </nvGraphicFramePr>
      <xfrm/>
      <a:graphic>
        <a:graphicData uri="http://schemas.openxmlformats.org/drawingml/2006/chart">
          <c:chart r:id="rId1"/>
        </a:graphicData>
      </a:graphic>
    </graphicFrame>
    <clientData/>
  </twoCellAnchor>
  <twoCellAnchor>
    <from>
      <col>16</col>
      <colOff>489857</colOff>
      <row>28</row>
      <rowOff>27215</rowOff>
    </from>
    <to>
      <col>21</col>
      <colOff>721177</colOff>
      <row>44</row>
      <rowOff>27214</rowOff>
    </to>
    <graphicFrame>
      <nvGraphicFramePr>
        <cNvPr id="2" name="Chart 2"/>
        <cNvGraphicFramePr/>
      </nvGraphicFramePr>
      <xfrm/>
      <a:graphic>
        <a:graphicData uri="http://schemas.openxmlformats.org/drawingml/2006/chart">
          <c:chart r:id="rId2"/>
        </a:graphicData>
      </a:graphic>
    </graphicFrame>
    <clientData/>
  </twoCellAnchor>
  <twoCellAnchor>
    <from>
      <col>5</col>
      <colOff>114745</colOff>
      <row>28</row>
      <rowOff>0</rowOff>
    </from>
    <to>
      <col>11</col>
      <colOff>384575</colOff>
      <row>44</row>
      <rowOff>149394</rowOff>
    </to>
    <graphicFrame>
      <nvGraphicFramePr>
        <cNvPr id="3" name="Chart 3"/>
        <cNvGraphicFramePr/>
      </nvGraphicFramePr>
      <xfrm/>
      <a:graphic>
        <a:graphicData uri="http://schemas.openxmlformats.org/drawingml/2006/chart">
          <c:chart r:id="rId3"/>
        </a:graphicData>
      </a:graphic>
    </graphicFrame>
    <clientData/>
  </twoCellAnchor>
  <twoCellAnchor>
    <from>
      <col>0</col>
      <colOff>233854</colOff>
      <row>27</row>
      <rowOff>183933</rowOff>
    </from>
    <to>
      <col>4</col>
      <colOff>873602</colOff>
      <row>44</row>
      <rowOff>166460</rowOff>
    </to>
    <graphicFrame>
      <nvGraphicFramePr>
        <cNvPr id="4" name="Chart 4"/>
        <cNvGraphicFramePr/>
      </nvGraphicFramePr>
      <xfrm/>
      <a:graphic>
        <a:graphicData uri="http://schemas.openxmlformats.org/drawingml/2006/chart">
          <c:chart r:id="rId4"/>
        </a:graphicData>
      </a:graphic>
    </graphicFrame>
    <clientData/>
  </twoCellAnchor>
  <twoCellAnchor editAs="oneCell">
    <from>
      <col>5</col>
      <colOff>138545</colOff>
      <row>56</row>
      <rowOff>80794</rowOff>
    </from>
    <to>
      <col>7</col>
      <colOff>487040</colOff>
      <row>59</row>
      <rowOff>150200</rowOff>
    </to>
    <pic>
      <nvPicPr>
        <cNvPr id="8" name="image1-4.png"/>
        <cNvPicPr/>
      </nvPicPr>
      <blipFill rotWithShape="1">
        <a:blip cstate="print" r:embed="rId5"/>
        <a:srcRect l="66382" t="40700" r="-3101" b="46296"/>
        <a:stretch>
          <a:fillRect/>
        </a:stretch>
      </blipFill>
      <spPr bwMode="auto">
        <a:xfrm>
          <a:off x="4675909" y="11216385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373869</colOff>
      <row>54</row>
      <rowOff>92000</rowOff>
    </from>
    <to>
      <col>7</col>
      <colOff>640449</colOff>
      <row>59</row>
      <rowOff>50522</rowOff>
    </to>
    <pic>
      <nvPicPr>
        <cNvPr id="9" name="image1-4.png"/>
        <cNvPicPr/>
      </nvPicPr>
      <blipFill rotWithShape="1">
        <a:blip cstate="print" r:embed="rId6"/>
        <a:srcRect l="53604" t="72637" r="12698" b="9368"/>
        <a:stretch>
          <a:fillRect/>
        </a:stretch>
      </blipFill>
      <spPr bwMode="auto">
        <a:xfrm>
          <a:off x="4911233" y="10846591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5</col>
      <colOff>670267</colOff>
      <row>51</row>
      <rowOff>103910</rowOff>
    </from>
    <to>
      <col>8</col>
      <colOff>284174</colOff>
      <row>60</row>
      <rowOff>84131</rowOff>
    </to>
    <pic>
      <nvPicPr>
        <cNvPr id="10" name="Рисунок 9"/>
        <cNvPicPr>
          <a:picLocks noChangeAspect="1"/>
        </cNvPicPr>
      </nvPicPr>
      <blipFill>
        <a:blip cstate="print" r:embed="rId7"/>
        <a:stretch>
          <a:fillRect/>
        </a:stretch>
      </blipFill>
      <spPr>
        <a:xfrm>
          <a:off x="5207631" y="10235046"/>
          <a:ext cx="1882588" cy="1694721"/>
        </a:xfrm>
        <a:prstGeom prst="rect">
          <avLst/>
        </a:prstGeom>
        <a:ln>
          <a:prstDash val="solid"/>
        </a:ln>
      </spPr>
    </pic>
    <clientData/>
  </twoCellAnchor>
  <twoCellAnchor editAs="oneCell">
    <from>
      <col>16</col>
      <colOff>225137</colOff>
      <row>56</row>
      <rowOff>28839</rowOff>
    </from>
    <to>
      <col>18</col>
      <colOff>313859</colOff>
      <row>59</row>
      <rowOff>98245</rowOff>
    </to>
    <pic>
      <nvPicPr>
        <cNvPr id="11" name="image1-4.png"/>
        <cNvPicPr/>
      </nvPicPr>
      <blipFill rotWithShape="1">
        <a:blip cstate="print" r:embed="rId8"/>
        <a:srcRect l="66382" t="40700" r="-3101" b="46296"/>
        <a:stretch>
          <a:fillRect/>
        </a:stretch>
      </blipFill>
      <spPr bwMode="auto">
        <a:xfrm>
          <a:off x="13733319" y="11164430"/>
          <a:ext cx="1785904" cy="606270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460461</colOff>
      <row>54</row>
      <rowOff>40045</rowOff>
    </from>
    <to>
      <col>18</col>
      <colOff>467268</colOff>
      <row>58</row>
      <rowOff>171749</rowOff>
    </to>
    <pic>
      <nvPicPr>
        <cNvPr id="12" name="image1-4.png"/>
        <cNvPicPr/>
      </nvPicPr>
      <blipFill rotWithShape="1">
        <a:blip cstate="print" r:embed="rId9"/>
        <a:srcRect l="53604" t="72637" r="12698" b="9368"/>
        <a:stretch>
          <a:fillRect/>
        </a:stretch>
      </blipFill>
      <spPr bwMode="auto">
        <a:xfrm>
          <a:off x="13968643" y="10794636"/>
          <a:ext cx="1703989" cy="876386"/>
        </a:xfrm>
        <a:prstGeom prst="rect">
          <avLst/>
        </a:prstGeom>
        <a:noFill/>
        <a:ln>
          <a:noFill/>
          <a:prstDash val="solid"/>
        </a:ln>
      </spPr>
    </pic>
    <clientData/>
  </twoCellAnchor>
  <twoCellAnchor editAs="oneCell">
    <from>
      <col>16</col>
      <colOff>756859</colOff>
      <row>51</row>
      <rowOff>51955</rowOff>
    </from>
    <to>
      <col>19</col>
      <colOff>336129</colOff>
      <row>60</row>
      <rowOff>32176</rowOff>
    </to>
    <pic>
      <nvPicPr>
        <cNvPr id="13" name="Рисунок 12"/>
        <cNvPicPr>
          <a:picLocks noChangeAspect="1"/>
        </cNvPicPr>
      </nvPicPr>
      <blipFill>
        <a:blip cstate="print" r:embed="rId10"/>
        <a:stretch>
          <a:fillRect/>
        </a:stretch>
      </blipFill>
      <spPr>
        <a:xfrm>
          <a:off x="14265041" y="10183091"/>
          <a:ext cx="1882588" cy="1694721"/>
        </a:xfrm>
        <a:prstGeom prst="rect">
          <avLst/>
        </a:prstGeom>
        <a:ln>
          <a:prstDash val="solid"/>
        </a:ln>
      </spPr>
    </pic>
    <clientData/>
  </twoCellAnchor>
</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Relationships xmlns="http://schemas.openxmlformats.org/package/2006/relationships"><Relationship Type="http://schemas.openxmlformats.org/officeDocument/2006/relationships/drawing" Target="/xl/drawings/drawing1.xml" Id="rId1" /></Relationships>
</file>

<file path=xl/worksheets/sheet1.xml><?xml version="1.0" encoding="utf-8"?>
<worksheet xmlns:r="http://schemas.openxmlformats.org/officeDocument/2006/relationships" xmlns="http://schemas.openxmlformats.org/spreadsheetml/2006/main">
  <sheetPr>
    <outlinePr summaryBelow="1" summaryRight="1"/>
    <pageSetUpPr fitToPage="1"/>
  </sheetPr>
  <dimension ref="A1:BF264"/>
  <sheetViews>
    <sheetView tabSelected="1" view="pageBreakPreview" topLeftCell="A3" zoomScale="70" zoomScaleNormal="40" zoomScaleSheetLayoutView="85" workbookViewId="0">
      <selection activeCell="J22" sqref="J22"/>
    </sheetView>
  </sheetViews>
  <sheetFormatPr baseColWidth="8" defaultColWidth="9.140625" defaultRowHeight="14.25"/>
  <cols>
    <col width="15.85546875" customWidth="1" style="151" min="1" max="1"/>
    <col width="18.28515625" customWidth="1" style="151" min="2" max="2"/>
    <col width="12.42578125" customWidth="1" style="151" min="3" max="3"/>
    <col width="9.140625" customWidth="1" style="151" min="4" max="4"/>
    <col width="12.42578125" bestFit="1" customWidth="1" style="151" min="5" max="6"/>
    <col width="9.140625" customWidth="1" style="151" min="7" max="7"/>
    <col width="12.42578125" customWidth="1" style="151" min="8" max="8"/>
    <col width="9.140625" customWidth="1" style="151" min="9" max="11"/>
    <col width="10.140625" customWidth="1" style="151" min="12" max="12"/>
    <col width="14.140625" customWidth="1" style="151" min="13" max="13"/>
    <col width="16.28515625" customWidth="1" style="151" min="14" max="16"/>
    <col width="12.42578125" bestFit="1" customWidth="1" style="151" min="17" max="17"/>
    <col width="13" customWidth="1" style="151" min="18" max="18"/>
    <col width="9.140625" customWidth="1" style="151" min="19" max="19"/>
    <col width="13" customWidth="1" style="151" min="20" max="20"/>
    <col width="9.140625" customWidth="1" style="151" min="21" max="21"/>
    <col width="12" customWidth="1" style="151" min="22" max="22"/>
    <col width="9.140625" customWidth="1" style="151" min="23" max="35"/>
    <col width="9.5703125" customWidth="1" style="151" min="36" max="36"/>
    <col width="9.7109375" customWidth="1" style="151" min="37" max="37"/>
    <col width="9.140625" customWidth="1" style="151" min="38" max="39"/>
    <col width="9.140625" customWidth="1" style="151" min="40" max="16384"/>
  </cols>
  <sheetData>
    <row r="1" ht="15" customHeight="1">
      <c r="A1" s="150" t="inlineStr">
        <is>
          <t>Общество с ограниченной ответственностью "Инженерная геология" (ООО "ИнжГео")</t>
        </is>
      </c>
      <c r="L1" s="150" t="n"/>
      <c r="M1" s="150" t="inlineStr">
        <is>
          <t>Общество с ограниченной ответственностью "Инженерная геология" (ООО "ИнжГео")</t>
        </is>
      </c>
      <c r="X1" s="114">
        <f>AF51-AH51</f>
        <v/>
      </c>
      <c r="Y1" s="115" t="n"/>
      <c r="Z1" s="57" t="n"/>
      <c r="AA1" s="116" t="n"/>
      <c r="AB1" s="39" t="n"/>
      <c r="AC1" s="39" t="n"/>
      <c r="AD1" s="39" t="n"/>
      <c r="AE1" s="40" t="n"/>
      <c r="AF1" s="114">
        <f>AF48-AH48</f>
        <v/>
      </c>
      <c r="AG1" s="115" t="n"/>
      <c r="AH1" s="57" t="n"/>
      <c r="AI1" s="116" t="n"/>
      <c r="AJ1" s="39" t="n"/>
      <c r="AK1" s="39" t="n"/>
      <c r="AL1" s="39" t="n"/>
      <c r="AM1" s="40" t="n"/>
      <c r="AN1" s="74">
        <f>AF49-AH49</f>
        <v/>
      </c>
      <c r="AO1" s="41" t="n"/>
      <c r="AP1" s="37" t="n"/>
      <c r="AQ1" s="38" t="n"/>
      <c r="AR1" s="39" t="n"/>
      <c r="AS1" s="39" t="n"/>
      <c r="AT1" s="39" t="n"/>
      <c r="AU1" s="39" t="n"/>
      <c r="AV1" s="114">
        <f>AF50-AH50</f>
        <v/>
      </c>
      <c r="AW1" s="115" t="n"/>
      <c r="AX1" s="37" t="n"/>
      <c r="AY1" s="38" t="n"/>
      <c r="AZ1" s="39" t="n"/>
      <c r="BA1" s="39" t="n"/>
      <c r="BB1" s="39" t="n"/>
      <c r="BC1" s="40" t="n"/>
    </row>
    <row r="2" ht="15" customHeight="1">
      <c r="A2" s="150" t="inlineStr">
        <is>
          <t>Юр. адрес: 117279, г. Москва, ул. Миклухо-Маклая, 36 а, этаж 5, пом. XXIII к. 76-84</t>
        </is>
      </c>
      <c r="L2" s="150" t="n"/>
      <c r="M2" s="150" t="inlineStr">
        <is>
          <t>Юр. адрес: 117279, г. Москва, ул. Миклухо-Маклая, 36 а, этаж 5, пом. XXIII к. 76-84</t>
        </is>
      </c>
      <c r="X2" s="117">
        <f>AG51-AH51</f>
        <v/>
      </c>
      <c r="Y2" s="43" t="inlineStr">
        <is>
          <t>нагр</t>
        </is>
      </c>
      <c r="Z2" s="43" t="n"/>
      <c r="AA2" s="44" t="n"/>
      <c r="AB2" s="45" t="n"/>
      <c r="AC2" s="46" t="inlineStr">
        <is>
          <t>X0</t>
        </is>
      </c>
      <c r="AD2" s="47" t="inlineStr">
        <is>
          <t>Y0</t>
        </is>
      </c>
      <c r="AE2" s="48" t="inlineStr">
        <is>
          <t>R</t>
        </is>
      </c>
      <c r="AF2" s="117">
        <f>AG48-AH48</f>
        <v/>
      </c>
      <c r="AG2" s="43" t="inlineStr">
        <is>
          <t>нагр</t>
        </is>
      </c>
      <c r="AH2" s="43" t="n"/>
      <c r="AI2" s="44" t="n"/>
      <c r="AJ2" s="45" t="n"/>
      <c r="AK2" s="46" t="inlineStr">
        <is>
          <t>X0</t>
        </is>
      </c>
      <c r="AL2" s="47" t="inlineStr">
        <is>
          <t>Y0</t>
        </is>
      </c>
      <c r="AM2" s="48" t="inlineStr">
        <is>
          <t>R</t>
        </is>
      </c>
      <c r="AN2" s="49">
        <f>AG49-AH49</f>
        <v/>
      </c>
      <c r="AO2" s="43" t="inlineStr">
        <is>
          <t>нагр</t>
        </is>
      </c>
      <c r="AP2" s="43" t="n"/>
      <c r="AQ2" s="44" t="n"/>
      <c r="AR2" s="45" t="n"/>
      <c r="AS2" s="46" t="inlineStr">
        <is>
          <t>X0</t>
        </is>
      </c>
      <c r="AT2" s="47" t="inlineStr">
        <is>
          <t>Y0</t>
        </is>
      </c>
      <c r="AU2" s="47" t="inlineStr">
        <is>
          <t>R</t>
        </is>
      </c>
      <c r="AV2" s="117">
        <f>AG50-AH50</f>
        <v/>
      </c>
      <c r="AW2" s="43" t="inlineStr">
        <is>
          <t>нагр</t>
        </is>
      </c>
      <c r="AX2" s="43" t="n"/>
      <c r="AY2" s="44" t="n"/>
      <c r="AZ2" s="45" t="n"/>
      <c r="BA2" s="46" t="inlineStr">
        <is>
          <t>X0</t>
        </is>
      </c>
      <c r="BB2" s="47" t="inlineStr">
        <is>
          <t>Y0</t>
        </is>
      </c>
      <c r="BC2" s="48" t="inlineStr">
        <is>
          <t>R</t>
        </is>
      </c>
      <c r="BD2" s="50" t="n"/>
    </row>
    <row r="3" ht="15" customHeight="1">
      <c r="A3" s="150" t="inlineStr">
        <is>
          <t>Телефон/факс +7 (495) 132-30-00,  Адрес электронной почты inbox@inj-geo.ru</t>
        </is>
      </c>
      <c r="L3" s="150" t="n"/>
      <c r="M3" s="150" t="inlineStr">
        <is>
          <t>Телефон/факс +7 (495) 132-30-00,  Адрес электронной почты inbox@inj-geo.ru</t>
        </is>
      </c>
      <c r="X3" s="65" t="n"/>
      <c r="Y3" s="113" t="n"/>
      <c r="Z3" s="51" t="n"/>
      <c r="AA3" s="51" t="n"/>
      <c r="AB3" s="51" t="n"/>
      <c r="AC3" s="52">
        <f>X5</f>
        <v/>
      </c>
      <c r="AD3" s="53" t="n">
        <v>0</v>
      </c>
      <c r="AE3" s="54">
        <f>X4/2</f>
        <v/>
      </c>
      <c r="AF3" s="65" t="n"/>
      <c r="AG3" s="113" t="n"/>
      <c r="AH3" s="51" t="n"/>
      <c r="AI3" s="51" t="n"/>
      <c r="AJ3" s="51" t="n"/>
      <c r="AK3" s="52">
        <f>AF5</f>
        <v/>
      </c>
      <c r="AL3" s="53" t="n">
        <v>0</v>
      </c>
      <c r="AM3" s="54">
        <f>AF4/2</f>
        <v/>
      </c>
      <c r="AN3" s="55" t="n"/>
      <c r="AO3" s="43" t="n"/>
      <c r="AP3" s="51" t="n"/>
      <c r="AQ3" s="51" t="n"/>
      <c r="AR3" s="51" t="n"/>
      <c r="AS3" s="52">
        <f>AN5</f>
        <v/>
      </c>
      <c r="AT3" s="53" t="n">
        <v>0</v>
      </c>
      <c r="AU3" s="54">
        <f>AN4/2</f>
        <v/>
      </c>
      <c r="AV3" s="56" t="n"/>
      <c r="AW3" s="113" t="n"/>
      <c r="AX3" s="51" t="n"/>
      <c r="AY3" s="51" t="n"/>
      <c r="AZ3" s="51" t="n"/>
      <c r="BA3" s="52">
        <f>AV5</f>
        <v/>
      </c>
      <c r="BB3" s="53" t="n">
        <v>0</v>
      </c>
      <c r="BC3" s="54">
        <f>AV4/2</f>
        <v/>
      </c>
    </row>
    <row r="4" ht="15" customHeight="1">
      <c r="A4" s="150" t="n"/>
      <c r="B4" s="150" t="n"/>
      <c r="C4" s="150" t="n"/>
      <c r="D4" s="150" t="n"/>
      <c r="E4" s="150" t="n"/>
      <c r="F4" s="150" t="n"/>
      <c r="G4" s="150" t="n"/>
      <c r="H4" s="150" t="n"/>
      <c r="I4" s="150" t="n"/>
      <c r="J4" s="150" t="n"/>
      <c r="K4" s="150" t="n"/>
      <c r="L4" s="150" t="n"/>
      <c r="M4" s="150" t="n"/>
      <c r="N4" s="150" t="n"/>
      <c r="O4" s="150" t="n"/>
      <c r="P4" s="150" t="n"/>
      <c r="Q4" s="150" t="n"/>
      <c r="R4" s="150" t="n"/>
      <c r="S4" s="150" t="n"/>
      <c r="T4" s="150" t="n"/>
      <c r="U4" s="150" t="n"/>
      <c r="X4" s="66">
        <f>X2-X1</f>
        <v/>
      </c>
      <c r="Y4" s="57" t="inlineStr">
        <is>
          <t>девиатор</t>
        </is>
      </c>
      <c r="Z4" s="51" t="n"/>
      <c r="AA4" s="51" t="n"/>
      <c r="AB4" s="51" t="n"/>
      <c r="AC4" s="51" t="n"/>
      <c r="AD4" s="51" t="n"/>
      <c r="AE4" s="58" t="n"/>
      <c r="AF4" s="66">
        <f>AF2-AF1</f>
        <v/>
      </c>
      <c r="AG4" s="57" t="inlineStr">
        <is>
          <t>девиатор</t>
        </is>
      </c>
      <c r="AH4" s="51" t="n"/>
      <c r="AI4" s="51" t="n"/>
      <c r="AJ4" s="51" t="n"/>
      <c r="AK4" s="51" t="n"/>
      <c r="AL4" s="51" t="n"/>
      <c r="AM4" s="58" t="n"/>
      <c r="AN4" s="55">
        <f>AN2-AN1</f>
        <v/>
      </c>
      <c r="AO4" s="57" t="inlineStr">
        <is>
          <t>девиатор</t>
        </is>
      </c>
      <c r="AP4" s="51" t="n"/>
      <c r="AQ4" s="51" t="n"/>
      <c r="AR4" s="51" t="n"/>
      <c r="AS4" s="51" t="n"/>
      <c r="AT4" s="51" t="n"/>
      <c r="AU4" s="58" t="n"/>
      <c r="AV4" s="55">
        <f>AV2-AV1</f>
        <v/>
      </c>
      <c r="AW4" s="57" t="inlineStr">
        <is>
          <t>девиатор</t>
        </is>
      </c>
      <c r="AX4" s="51" t="n"/>
      <c r="AY4" s="51" t="n"/>
      <c r="AZ4" s="51" t="n"/>
      <c r="BA4" s="51" t="n"/>
      <c r="BB4" s="51" t="n"/>
      <c r="BC4" s="58" t="n"/>
    </row>
    <row r="5" ht="15" customHeight="1">
      <c r="A5" s="150" t="inlineStr">
        <is>
          <t>Испытательная лаборатория ООО «ИнжГео»</t>
        </is>
      </c>
      <c r="L5" s="150" t="n"/>
      <c r="M5" s="150" t="inlineStr">
        <is>
          <t>Испытательная лаборатория ООО «ИнжГео»</t>
        </is>
      </c>
      <c r="X5" s="57">
        <f>X4/2+X1</f>
        <v/>
      </c>
      <c r="Y5" s="57" t="inlineStr">
        <is>
          <t>x0</t>
        </is>
      </c>
      <c r="Z5" s="51" t="n"/>
      <c r="AA5" s="43" t="inlineStr">
        <is>
          <t>Угол</t>
        </is>
      </c>
      <c r="AB5" s="43" t="inlineStr">
        <is>
          <t>X</t>
        </is>
      </c>
      <c r="AC5" s="43" t="inlineStr">
        <is>
          <t>Y</t>
        </is>
      </c>
      <c r="AD5" s="51" t="n"/>
      <c r="AE5" s="58" t="n"/>
      <c r="AF5" s="57">
        <f>AF4/2+AF1</f>
        <v/>
      </c>
      <c r="AG5" s="57" t="inlineStr">
        <is>
          <t>x0</t>
        </is>
      </c>
      <c r="AH5" s="51" t="n"/>
      <c r="AI5" s="43" t="inlineStr">
        <is>
          <t>Угол</t>
        </is>
      </c>
      <c r="AJ5" s="43" t="inlineStr">
        <is>
          <t>X</t>
        </is>
      </c>
      <c r="AK5" s="43" t="inlineStr">
        <is>
          <t>Y</t>
        </is>
      </c>
      <c r="AL5" s="51" t="n"/>
      <c r="AM5" s="58" t="n"/>
      <c r="AN5" s="42">
        <f>AN4/2+AN1</f>
        <v/>
      </c>
      <c r="AO5" s="43" t="inlineStr">
        <is>
          <t>x0</t>
        </is>
      </c>
      <c r="AP5" s="51" t="n"/>
      <c r="AQ5" s="43" t="inlineStr">
        <is>
          <t>Угол</t>
        </is>
      </c>
      <c r="AR5" s="43" t="inlineStr">
        <is>
          <t>X</t>
        </is>
      </c>
      <c r="AS5" s="43" t="inlineStr">
        <is>
          <t>Y</t>
        </is>
      </c>
      <c r="AT5" s="51" t="n"/>
      <c r="AU5" s="58" t="n"/>
      <c r="AV5" s="42">
        <f>AV4/2+AV1</f>
        <v/>
      </c>
      <c r="AW5" s="43" t="inlineStr">
        <is>
          <t>x0</t>
        </is>
      </c>
      <c r="AX5" s="51" t="n"/>
      <c r="AY5" s="43" t="inlineStr">
        <is>
          <t>Угол</t>
        </is>
      </c>
      <c r="AZ5" s="43" t="inlineStr">
        <is>
          <t>X</t>
        </is>
      </c>
      <c r="BA5" s="43" t="inlineStr">
        <is>
          <t>Y</t>
        </is>
      </c>
      <c r="BB5" s="51" t="n"/>
      <c r="BC5" s="58" t="n"/>
    </row>
    <row r="6" ht="15" customHeight="1">
      <c r="A6" s="154" t="inlineStr">
        <is>
          <t>Адрес места осуществления деятельности лаборатории: г. Москва, просп. Вернадского, д. 51, стр. 1</t>
        </is>
      </c>
      <c r="L6" s="154" t="n"/>
      <c r="M6" s="154" t="inlineStr">
        <is>
          <t>Адрес места осуществления деятельности лаборатории: г. Москва, просп. Вернадского, д. 51, стр. 1</t>
        </is>
      </c>
      <c r="X6" s="51" t="n"/>
      <c r="Y6" s="51" t="n"/>
      <c r="Z6" s="51" t="n"/>
      <c r="AA6" s="43" t="n">
        <v>0</v>
      </c>
      <c r="AB6" s="66">
        <f>$AC$3+$AE$3*COS(AA6*PI()/180)</f>
        <v/>
      </c>
      <c r="AC6" s="66">
        <f>$AD$3+$AE$3*SIN(AA6*PI()/180)</f>
        <v/>
      </c>
      <c r="AD6" s="51" t="n"/>
      <c r="AE6" s="58" t="n"/>
      <c r="AF6" s="51" t="n"/>
      <c r="AG6" s="51" t="n"/>
      <c r="AH6" s="51" t="n"/>
      <c r="AI6" s="43" t="n">
        <v>0</v>
      </c>
      <c r="AJ6" s="66">
        <f>$AK$3+$AM$3*COS(AI6*PI()/180)</f>
        <v/>
      </c>
      <c r="AK6" s="66">
        <f>$AL$3+$AM$3*SIN(AI6*PI()/180)</f>
        <v/>
      </c>
      <c r="AL6" s="51" t="n"/>
      <c r="AM6" s="58" t="n"/>
      <c r="AN6" s="51" t="n"/>
      <c r="AO6" s="51" t="n"/>
      <c r="AP6" s="51" t="n"/>
      <c r="AQ6" s="43" t="n">
        <v>0</v>
      </c>
      <c r="AR6" s="43">
        <f>$AS$3+$AU$3*COS(AQ6*PI()/180)</f>
        <v/>
      </c>
      <c r="AS6" s="43">
        <f>$AT$3+$AU$3*SIN(AQ6*PI()/180)</f>
        <v/>
      </c>
      <c r="AT6" s="51" t="n"/>
      <c r="AU6" s="58" t="n"/>
      <c r="AV6" s="51" t="n"/>
      <c r="AW6" s="51" t="n"/>
      <c r="AX6" s="51" t="n"/>
      <c r="AY6" s="43" t="n">
        <v>0</v>
      </c>
      <c r="AZ6" s="43">
        <f>$BA$3+$BC$3*COS(AY6*PI()/180)</f>
        <v/>
      </c>
      <c r="BA6" s="43">
        <f>$BB$3+$BC$3*SIN(AY6*PI()/180)</f>
        <v/>
      </c>
      <c r="BB6" s="51" t="n"/>
      <c r="BC6" s="58" t="n"/>
      <c r="BE6" s="67" t="n"/>
      <c r="BF6" s="67" t="n"/>
    </row>
    <row r="7" ht="15" customHeight="1">
      <c r="A7" s="150" t="inlineStr">
        <is>
          <t>Телефон +7(910)4557682, E-mail: slg85@mail.ru</t>
        </is>
      </c>
      <c r="L7" s="150" t="n"/>
      <c r="M7" s="150" t="inlineStr">
        <is>
          <t>Телефон +7(910)4557682, E-mail: slg85@mail.ru</t>
        </is>
      </c>
      <c r="X7" s="51" t="n"/>
      <c r="Y7" s="51" t="n"/>
      <c r="Z7" s="51" t="n"/>
      <c r="AA7" s="43" t="n">
        <v>5</v>
      </c>
      <c r="AB7" s="66">
        <f>$AC$3+$AE$3*COS(AA7*PI()/180)</f>
        <v/>
      </c>
      <c r="AC7" s="66">
        <f>$AD$3+$AE$3*SIN(AA7*PI()/180)</f>
        <v/>
      </c>
      <c r="AD7" s="51" t="n"/>
      <c r="AE7" s="58" t="n"/>
      <c r="AF7" s="51" t="n"/>
      <c r="AG7" s="51" t="n"/>
      <c r="AH7" s="51" t="n"/>
      <c r="AI7" s="43" t="n">
        <v>5</v>
      </c>
      <c r="AJ7" s="66">
        <f>$AK$3+$AM$3*COS(AI7*PI()/180)</f>
        <v/>
      </c>
      <c r="AK7" s="66">
        <f>$AL$3+$AM$3*SIN(AI7*PI()/180)</f>
        <v/>
      </c>
      <c r="AL7" s="51" t="n"/>
      <c r="AM7" s="58" t="n"/>
      <c r="AN7" s="51" t="n"/>
      <c r="AO7" s="51" t="n"/>
      <c r="AP7" s="51" t="n"/>
      <c r="AQ7" s="43" t="n">
        <v>5</v>
      </c>
      <c r="AR7" s="66">
        <f>$AS$3+$AU$3*COS(AQ7*PI()/180)</f>
        <v/>
      </c>
      <c r="AS7" s="66">
        <f>$AT$3+$AU$3*SIN(AQ7*PI()/180)</f>
        <v/>
      </c>
      <c r="AT7" s="51" t="n"/>
      <c r="AU7" s="58" t="n"/>
      <c r="AV7" s="51" t="n"/>
      <c r="AW7" s="51" t="n"/>
      <c r="AX7" s="51" t="n"/>
      <c r="AY7" s="43" t="n">
        <v>5</v>
      </c>
      <c r="AZ7" s="66">
        <f>$BA$3+$BC$3*COS(AY7*PI()/180)</f>
        <v/>
      </c>
      <c r="BA7" s="66">
        <f>$BB$3+$BC$3*SIN(AY7*PI()/180)</f>
        <v/>
      </c>
      <c r="BB7" s="51" t="n"/>
      <c r="BC7" s="58" t="n"/>
      <c r="BE7" s="68" t="n"/>
      <c r="BF7" s="69" t="n"/>
    </row>
    <row r="8" ht="15" customHeight="1">
      <c r="A8" s="2" t="n"/>
      <c r="B8" s="8" t="n"/>
      <c r="C8" s="8" t="n"/>
      <c r="D8" s="8" t="n"/>
      <c r="E8" s="8" t="n"/>
      <c r="F8" s="10" t="n"/>
      <c r="G8" s="10" t="n"/>
      <c r="H8" s="3" t="n"/>
      <c r="I8" s="4" t="n"/>
      <c r="J8" s="5" t="n"/>
      <c r="K8" s="6" t="n"/>
      <c r="L8" s="6" t="n"/>
      <c r="M8" s="2" t="n"/>
      <c r="N8" s="8" t="n"/>
      <c r="O8" s="8" t="n"/>
      <c r="P8" s="8" t="n"/>
      <c r="Q8" s="8" t="n"/>
      <c r="R8" s="10" t="n"/>
      <c r="S8" s="10" t="n"/>
      <c r="T8" s="3" t="n"/>
      <c r="U8" s="4" t="n"/>
      <c r="X8" s="51" t="n"/>
      <c r="Y8" s="51" t="n"/>
      <c r="Z8" s="51" t="n"/>
      <c r="AA8" s="43" t="n">
        <v>10</v>
      </c>
      <c r="AB8" s="66">
        <f>$AC$3+$AE$3*COS(AA8*PI()/180)</f>
        <v/>
      </c>
      <c r="AC8" s="66">
        <f>$AD$3+$AE$3*SIN(AA8*PI()/180)</f>
        <v/>
      </c>
      <c r="AD8" s="51" t="n"/>
      <c r="AE8" s="58" t="n"/>
      <c r="AF8" s="51" t="n"/>
      <c r="AG8" s="51" t="n"/>
      <c r="AH8" s="51" t="n"/>
      <c r="AI8" s="43" t="n">
        <v>10</v>
      </c>
      <c r="AJ8" s="66">
        <f>$AK$3+$AM$3*COS(AI8*PI()/180)</f>
        <v/>
      </c>
      <c r="AK8" s="66">
        <f>$AL$3+$AM$3*SIN(AI8*PI()/180)</f>
        <v/>
      </c>
      <c r="AL8" s="51" t="n"/>
      <c r="AM8" s="58" t="n"/>
      <c r="AN8" s="51" t="n"/>
      <c r="AO8" s="51" t="n"/>
      <c r="AP8" s="51" t="n"/>
      <c r="AQ8" s="43" t="n">
        <v>10</v>
      </c>
      <c r="AR8" s="66">
        <f>$AS$3+$AU$3*COS(AQ8*PI()/180)</f>
        <v/>
      </c>
      <c r="AS8" s="66">
        <f>$AT$3+$AU$3*SIN(AQ8*PI()/180)</f>
        <v/>
      </c>
      <c r="AT8" s="51" t="n"/>
      <c r="AU8" s="58" t="n"/>
      <c r="AV8" s="51" t="n"/>
      <c r="AW8" s="51" t="n"/>
      <c r="AX8" s="51" t="n"/>
      <c r="AY8" s="43" t="n">
        <v>10</v>
      </c>
      <c r="AZ8" s="66">
        <f>$BA$3+$BC$3*COS(AY8*PI()/180)</f>
        <v/>
      </c>
      <c r="BA8" s="66">
        <f>$BB$3+$BC$3*SIN(AY8*PI()/180)</f>
        <v/>
      </c>
      <c r="BB8" s="51" t="n"/>
      <c r="BC8" s="58" t="n"/>
      <c r="BE8" s="70" t="n"/>
      <c r="BF8" s="67" t="n"/>
    </row>
    <row r="9" ht="15" customHeight="1">
      <c r="A9" s="156" t="n"/>
      <c r="M9" s="156" t="inlineStr">
        <is>
          <t>Протокол испытаний № 13-63/26 от 24-11-2022</t>
        </is>
      </c>
      <c r="X9" s="51" t="n"/>
      <c r="Y9" s="51" t="n"/>
      <c r="Z9" s="51" t="n"/>
      <c r="AA9" s="43" t="n">
        <v>15</v>
      </c>
      <c r="AB9" s="66">
        <f>$AC$3+$AE$3*COS(AA9*PI()/180)</f>
        <v/>
      </c>
      <c r="AC9" s="66">
        <f>$AD$3+$AE$3*SIN(AA9*PI()/180)</f>
        <v/>
      </c>
      <c r="AD9" s="51" t="n"/>
      <c r="AE9" s="58" t="n"/>
      <c r="AF9" s="51" t="n"/>
      <c r="AG9" s="51" t="n"/>
      <c r="AH9" s="51" t="n"/>
      <c r="AI9" s="43" t="n">
        <v>15</v>
      </c>
      <c r="AJ9" s="66">
        <f>$AK$3+$AM$3*COS(AI9*PI()/180)</f>
        <v/>
      </c>
      <c r="AK9" s="66">
        <f>$AL$3+$AM$3*SIN(AI9*PI()/180)</f>
        <v/>
      </c>
      <c r="AL9" s="51" t="n"/>
      <c r="AM9" s="58" t="n"/>
      <c r="AN9" s="51" t="n"/>
      <c r="AO9" s="51" t="n"/>
      <c r="AP9" s="51" t="n"/>
      <c r="AQ9" s="43" t="n">
        <v>15</v>
      </c>
      <c r="AR9" s="66">
        <f>$AS$3+$AU$3*COS(AQ9*PI()/180)</f>
        <v/>
      </c>
      <c r="AS9" s="66">
        <f>$AT$3+$AU$3*SIN(AQ9*PI()/180)</f>
        <v/>
      </c>
      <c r="AT9" s="51" t="n"/>
      <c r="AU9" s="58" t="n"/>
      <c r="AV9" s="51" t="n"/>
      <c r="AW9" s="51" t="n"/>
      <c r="AX9" s="51" t="n"/>
      <c r="AY9" s="43" t="n">
        <v>15</v>
      </c>
      <c r="AZ9" s="66">
        <f>$BA$3+$BC$3*COS(AY9*PI()/180)</f>
        <v/>
      </c>
      <c r="BA9" s="66">
        <f>$BB$3+$BC$3*SIN(AY9*PI()/180)</f>
        <v/>
      </c>
      <c r="BB9" s="51" t="n"/>
      <c r="BC9" s="58" t="n"/>
      <c r="BE9" s="71" t="n"/>
      <c r="BF9" s="67" t="n"/>
    </row>
    <row r="10" ht="15" customHeight="1">
      <c r="A10" s="12" t="n"/>
      <c r="B10" s="13" t="n"/>
      <c r="C10" s="13" t="n"/>
      <c r="D10" s="13" t="n"/>
      <c r="E10" s="13" t="n"/>
      <c r="F10" s="21" t="n"/>
      <c r="G10" s="21" t="n"/>
      <c r="H10" s="14" t="n"/>
      <c r="I10" s="15" t="n"/>
      <c r="J10" s="16" t="n"/>
      <c r="K10" s="17" t="n"/>
      <c r="L10" s="17" t="n"/>
      <c r="M10" s="12" t="n"/>
      <c r="N10" s="13" t="n"/>
      <c r="O10" s="13" t="n"/>
      <c r="P10" s="13" t="n"/>
      <c r="Q10" s="13" t="n"/>
      <c r="R10" s="21" t="n"/>
      <c r="S10" s="21" t="n"/>
      <c r="T10" s="14" t="n"/>
      <c r="U10" s="15" t="n"/>
      <c r="X10" s="51" t="n"/>
      <c r="Y10" s="51" t="n"/>
      <c r="Z10" s="51" t="n"/>
      <c r="AA10" s="43" t="n">
        <v>20</v>
      </c>
      <c r="AB10" s="66">
        <f>$AC$3+$AE$3*COS(AA10*PI()/180)</f>
        <v/>
      </c>
      <c r="AC10" s="66">
        <f>$AD$3+$AE$3*SIN(AA10*PI()/180)</f>
        <v/>
      </c>
      <c r="AD10" s="51" t="n"/>
      <c r="AE10" s="58" t="n"/>
      <c r="AF10" s="51" t="n"/>
      <c r="AG10" s="51" t="n"/>
      <c r="AH10" s="51" t="n"/>
      <c r="AI10" s="43" t="n">
        <v>20</v>
      </c>
      <c r="AJ10" s="66">
        <f>$AK$3+$AM$3*COS(AI10*PI()/180)</f>
        <v/>
      </c>
      <c r="AK10" s="66">
        <f>$AL$3+$AM$3*SIN(AI10*PI()/180)</f>
        <v/>
      </c>
      <c r="AL10" s="51" t="n"/>
      <c r="AM10" s="58" t="n"/>
      <c r="AN10" s="51" t="n"/>
      <c r="AO10" s="51" t="n"/>
      <c r="AP10" s="51" t="n"/>
      <c r="AQ10" s="43" t="n">
        <v>20</v>
      </c>
      <c r="AR10" s="66">
        <f>$AS$3+$AU$3*COS(AQ10*PI()/180)</f>
        <v/>
      </c>
      <c r="AS10" s="66">
        <f>$AT$3+$AU$3*SIN(AQ10*PI()/180)</f>
        <v/>
      </c>
      <c r="AT10" s="51" t="n"/>
      <c r="AU10" s="58" t="n"/>
      <c r="AV10" s="51" t="n"/>
      <c r="AW10" s="51" t="n"/>
      <c r="AX10" s="51" t="n"/>
      <c r="AY10" s="43" t="n">
        <v>20</v>
      </c>
      <c r="AZ10" s="66">
        <f>$BA$3+$BC$3*COS(AY10*PI()/180)</f>
        <v/>
      </c>
      <c r="BA10" s="66">
        <f>$BB$3+$BC$3*SIN(AY10*PI()/180)</f>
        <v/>
      </c>
      <c r="BB10" s="51" t="n"/>
      <c r="BC10" s="58" t="n"/>
      <c r="BE10" s="72" t="n"/>
      <c r="BF10" s="67" t="n"/>
    </row>
    <row r="11" ht="15" customHeight="1">
      <c r="A11" s="18">
        <f>M11</f>
        <v/>
      </c>
      <c r="B11" s="13" t="n"/>
      <c r="C11" s="13" t="n"/>
      <c r="D11" s="108" t="n"/>
      <c r="E11" s="13" t="n"/>
      <c r="F11" s="21" t="n"/>
      <c r="G11" s="21" t="n"/>
      <c r="H11" s="14" t="n"/>
      <c r="I11" s="15" t="n"/>
      <c r="J11" s="16" t="n"/>
      <c r="K11" s="17" t="n"/>
      <c r="L11" s="17" t="n"/>
      <c r="M11" s="18" t="inlineStr">
        <is>
          <t>Наименование и адрес заказчика: Переход трубопровода через р. Енисей</t>
        </is>
      </c>
      <c r="N11" s="13" t="n"/>
      <c r="O11" s="13" t="n"/>
      <c r="P11" s="13" t="n"/>
      <c r="Q11" s="13" t="n"/>
      <c r="R11" s="21" t="n"/>
      <c r="S11" s="21" t="n"/>
      <c r="T11" s="14" t="n"/>
      <c r="U11" s="15" t="n"/>
      <c r="X11" s="51" t="n"/>
      <c r="Y11" s="51" t="n"/>
      <c r="Z11" s="51" t="n"/>
      <c r="AA11" s="43" t="n">
        <v>25</v>
      </c>
      <c r="AB11" s="66">
        <f>$AC$3+$AE$3*COS(AA11*PI()/180)</f>
        <v/>
      </c>
      <c r="AC11" s="66">
        <f>$AD$3+$AE$3*SIN(AA11*PI()/180)</f>
        <v/>
      </c>
      <c r="AD11" s="51" t="n"/>
      <c r="AE11" s="58" t="n"/>
      <c r="AF11" s="51" t="n"/>
      <c r="AG11" s="51" t="n"/>
      <c r="AH11" s="51" t="n"/>
      <c r="AI11" s="43" t="n">
        <v>25</v>
      </c>
      <c r="AJ11" s="66">
        <f>$AK$3+$AM$3*COS(AI11*PI()/180)</f>
        <v/>
      </c>
      <c r="AK11" s="66">
        <f>$AL$3+$AM$3*SIN(AI11*PI()/180)</f>
        <v/>
      </c>
      <c r="AL11" s="51" t="n"/>
      <c r="AM11" s="58" t="n"/>
      <c r="AN11" s="51" t="n"/>
      <c r="AO11" s="51" t="n"/>
      <c r="AP11" s="51" t="n"/>
      <c r="AQ11" s="43" t="n">
        <v>25</v>
      </c>
      <c r="AR11" s="66">
        <f>$AS$3+$AU$3*COS(AQ11*PI()/180)</f>
        <v/>
      </c>
      <c r="AS11" s="66">
        <f>$AT$3+$AU$3*SIN(AQ11*PI()/180)</f>
        <v/>
      </c>
      <c r="AT11" s="51" t="n"/>
      <c r="AU11" s="58" t="n"/>
      <c r="AV11" s="51" t="n"/>
      <c r="AW11" s="51" t="n"/>
      <c r="AX11" s="51" t="n"/>
      <c r="AY11" s="43" t="n">
        <v>25</v>
      </c>
      <c r="AZ11" s="66">
        <f>$BA$3+$BC$3*COS(AY11*PI()/180)</f>
        <v/>
      </c>
      <c r="BA11" s="66">
        <f>$BB$3+$BC$3*SIN(AY11*PI()/180)</f>
        <v/>
      </c>
      <c r="BB11" s="51" t="n"/>
      <c r="BC11" s="58" t="n"/>
      <c r="BE11" s="67" t="n"/>
      <c r="BF11" s="67" t="n"/>
    </row>
    <row r="12" ht="15" customHeight="1">
      <c r="A12" s="11">
        <f>M12</f>
        <v/>
      </c>
      <c r="B12" s="19" t="n"/>
      <c r="C12" s="19" t="n"/>
      <c r="D12" s="11" t="n"/>
      <c r="E12" s="19" t="n"/>
      <c r="F12" s="19" t="n"/>
      <c r="G12" s="19" t="n"/>
      <c r="H12" s="19" t="n"/>
      <c r="I12" s="19" t="n"/>
      <c r="J12" s="19" t="n"/>
      <c r="K12" s="19" t="n"/>
      <c r="L12" s="19" t="n"/>
      <c r="M12" s="11" t="inlineStr">
        <is>
          <t>Наименование объекта: ООО Регионстрой</t>
        </is>
      </c>
      <c r="N12" s="19" t="n"/>
      <c r="O12" s="19" t="n"/>
      <c r="P12" s="19" t="n"/>
      <c r="Q12" s="19" t="n"/>
      <c r="R12" s="19" t="n"/>
      <c r="S12" s="19" t="n"/>
      <c r="T12" s="19" t="n"/>
      <c r="U12" s="19" t="n"/>
      <c r="V12" s="19" t="n"/>
      <c r="X12" s="51" t="n"/>
      <c r="Y12" s="51" t="n"/>
      <c r="Z12" s="51" t="n"/>
      <c r="AA12" s="43" t="n">
        <v>30</v>
      </c>
      <c r="AB12" s="66">
        <f>$AC$3+$AE$3*COS(AA12*PI()/180)</f>
        <v/>
      </c>
      <c r="AC12" s="66">
        <f>$AD$3+$AE$3*SIN(AA12*PI()/180)</f>
        <v/>
      </c>
      <c r="AD12" s="51" t="n"/>
      <c r="AE12" s="58" t="n"/>
      <c r="AF12" s="51" t="n"/>
      <c r="AG12" s="51" t="n"/>
      <c r="AH12" s="51" t="n"/>
      <c r="AI12" s="43" t="n">
        <v>30</v>
      </c>
      <c r="AJ12" s="66">
        <f>$AK$3+$AM$3*COS(AI12*PI()/180)</f>
        <v/>
      </c>
      <c r="AK12" s="66">
        <f>$AL$3+$AM$3*SIN(AI12*PI()/180)</f>
        <v/>
      </c>
      <c r="AL12" s="51" t="n"/>
      <c r="AM12" s="58" t="n"/>
      <c r="AN12" s="51" t="n"/>
      <c r="AO12" s="51" t="n"/>
      <c r="AP12" s="51" t="n"/>
      <c r="AQ12" s="43" t="n">
        <v>30</v>
      </c>
      <c r="AR12" s="66">
        <f>$AS$3+$AU$3*COS(AQ12*PI()/180)</f>
        <v/>
      </c>
      <c r="AS12" s="66">
        <f>$AT$3+$AU$3*SIN(AQ12*PI()/180)</f>
        <v/>
      </c>
      <c r="AT12" s="51" t="n"/>
      <c r="AU12" s="58" t="n"/>
      <c r="AV12" s="51" t="n"/>
      <c r="AW12" s="51" t="n"/>
      <c r="AX12" s="51" t="n"/>
      <c r="AY12" s="43" t="n">
        <v>30</v>
      </c>
      <c r="AZ12" s="66">
        <f>$BA$3+$BC$3*COS(AY12*PI()/180)</f>
        <v/>
      </c>
      <c r="BA12" s="66">
        <f>$BB$3+$BC$3*SIN(AY12*PI()/180)</f>
        <v/>
      </c>
      <c r="BB12" s="51" t="n"/>
      <c r="BC12" s="58" t="n"/>
    </row>
    <row r="13" ht="15" customHeight="1">
      <c r="A13" s="18" t="inlineStr">
        <is>
          <t xml:space="preserve">Наименование используемого метода/методики: ГОСТ 12248.4-2020 </t>
        </is>
      </c>
      <c r="B13" s="13" t="n"/>
      <c r="C13" s="13" t="n"/>
      <c r="D13" s="13" t="n"/>
      <c r="E13" s="13" t="n"/>
      <c r="F13" s="21" t="n"/>
      <c r="G13" s="21" t="n"/>
      <c r="H13" s="20" t="n"/>
      <c r="I13" s="20" t="n"/>
      <c r="J13" s="20" t="n"/>
      <c r="K13" s="21" t="n"/>
      <c r="L13" s="21" t="n"/>
      <c r="M13" s="18" t="inlineStr">
        <is>
          <t xml:space="preserve">Наименование используемого метода/методики: ГОСТ 12248.3-2020 </t>
        </is>
      </c>
      <c r="N13" s="13" t="n"/>
      <c r="O13" s="13" t="n"/>
      <c r="P13" s="13" t="n"/>
      <c r="Q13" s="13" t="n"/>
      <c r="R13" s="21" t="n"/>
      <c r="S13" s="21" t="n"/>
      <c r="T13" s="20" t="n"/>
      <c r="U13" s="20" t="n"/>
      <c r="X13" s="51" t="n"/>
      <c r="Y13" s="51" t="n"/>
      <c r="Z13" s="51" t="n"/>
      <c r="AA13" s="43" t="n">
        <v>35</v>
      </c>
      <c r="AB13" s="66">
        <f>$AC$3+$AE$3*COS(AA13*PI()/180)</f>
        <v/>
      </c>
      <c r="AC13" s="66">
        <f>$AD$3+$AE$3*SIN(AA13*PI()/180)</f>
        <v/>
      </c>
      <c r="AD13" s="51" t="n"/>
      <c r="AE13" s="58" t="n"/>
      <c r="AF13" s="51" t="n"/>
      <c r="AG13" s="51" t="n"/>
      <c r="AH13" s="51" t="n"/>
      <c r="AI13" s="43" t="n">
        <v>35</v>
      </c>
      <c r="AJ13" s="66">
        <f>$AK$3+$AM$3*COS(AI13*PI()/180)</f>
        <v/>
      </c>
      <c r="AK13" s="66">
        <f>$AL$3+$AM$3*SIN(AI13*PI()/180)</f>
        <v/>
      </c>
      <c r="AL13" s="51" t="n"/>
      <c r="AM13" s="58" t="n"/>
      <c r="AN13" s="51" t="n"/>
      <c r="AO13" s="51" t="n"/>
      <c r="AP13" s="51" t="n"/>
      <c r="AQ13" s="43" t="n">
        <v>35</v>
      </c>
      <c r="AR13" s="66">
        <f>$AS$3+$AU$3*COS(AQ13*PI()/180)</f>
        <v/>
      </c>
      <c r="AS13" s="66">
        <f>$AT$3+$AU$3*SIN(AQ13*PI()/180)</f>
        <v/>
      </c>
      <c r="AT13" s="51" t="n"/>
      <c r="AU13" s="58" t="n"/>
      <c r="AV13" s="51" t="n"/>
      <c r="AW13" s="51" t="n"/>
      <c r="AX13" s="51" t="n"/>
      <c r="AY13" s="43" t="n">
        <v>35</v>
      </c>
      <c r="AZ13" s="66">
        <f>$BA$3+$BC$3*COS(AY13*PI()/180)</f>
        <v/>
      </c>
      <c r="BA13" s="66">
        <f>$BB$3+$BC$3*SIN(AY13*PI()/180)</f>
        <v/>
      </c>
      <c r="BB13" s="51" t="n"/>
      <c r="BC13" s="58" t="n"/>
    </row>
    <row r="14" ht="17.65" customHeight="1">
      <c r="A14" s="18" t="inlineStr">
        <is>
          <t>Условия проведения испытания: температура окружающей среды (18 - 25)0С, влажность воздуха (40 - 75)%</t>
        </is>
      </c>
      <c r="B14" s="13" t="n"/>
      <c r="C14" s="13" t="n"/>
      <c r="D14" s="13" t="n"/>
      <c r="E14" s="13" t="n"/>
      <c r="F14" s="21" t="n"/>
      <c r="G14" s="21" t="n"/>
      <c r="H14" s="16" t="n"/>
      <c r="I14" s="16" t="n"/>
      <c r="J14" s="22" t="n"/>
      <c r="K14" s="20" t="n"/>
      <c r="L14" s="20" t="n"/>
      <c r="M14" s="18" t="inlineStr">
        <is>
          <t>Условия проведения испытания: температура окружающей среды (18 - 25)0С, влажность воздуха (40 - 75)%</t>
        </is>
      </c>
      <c r="N14" s="13" t="n"/>
      <c r="O14" s="13" t="n"/>
      <c r="P14" s="13" t="n"/>
      <c r="Q14" s="13" t="n"/>
      <c r="R14" s="21" t="n"/>
      <c r="S14" s="21" t="n"/>
      <c r="T14" s="16" t="n"/>
      <c r="U14" s="16" t="n"/>
      <c r="X14" s="51" t="n"/>
      <c r="Y14" s="51" t="n"/>
      <c r="Z14" s="51" t="n"/>
      <c r="AA14" s="43" t="n">
        <v>40</v>
      </c>
      <c r="AB14" s="66">
        <f>$AC$3+$AE$3*COS(AA14*PI()/180)</f>
        <v/>
      </c>
      <c r="AC14" s="66">
        <f>$AD$3+$AE$3*SIN(AA14*PI()/180)</f>
        <v/>
      </c>
      <c r="AD14" s="51" t="n"/>
      <c r="AE14" s="58" t="n"/>
      <c r="AF14" s="51" t="n"/>
      <c r="AG14" s="51" t="n"/>
      <c r="AH14" s="51" t="n"/>
      <c r="AI14" s="43" t="n">
        <v>40</v>
      </c>
      <c r="AJ14" s="66">
        <f>$AK$3+$AM$3*COS(AI14*PI()/180)</f>
        <v/>
      </c>
      <c r="AK14" s="66">
        <f>$AL$3+$AM$3*SIN(AI14*PI()/180)</f>
        <v/>
      </c>
      <c r="AL14" s="51" t="n"/>
      <c r="AM14" s="58" t="n"/>
      <c r="AN14" s="51" t="n"/>
      <c r="AO14" s="51" t="n"/>
      <c r="AP14" s="51" t="n"/>
      <c r="AQ14" s="43" t="n">
        <v>40</v>
      </c>
      <c r="AR14" s="66">
        <f>$AS$3+$AU$3*COS(AQ14*PI()/180)</f>
        <v/>
      </c>
      <c r="AS14" s="66">
        <f>$AT$3+$AU$3*SIN(AQ14*PI()/180)</f>
        <v/>
      </c>
      <c r="AT14" s="51" t="n"/>
      <c r="AU14" s="58" t="n"/>
      <c r="AV14" s="51" t="n"/>
      <c r="AW14" s="51" t="n"/>
      <c r="AX14" s="51" t="n"/>
      <c r="AY14" s="43" t="n">
        <v>40</v>
      </c>
      <c r="AZ14" s="66">
        <f>$BA$3+$BC$3*COS(AY14*PI()/180)</f>
        <v/>
      </c>
      <c r="BA14" s="66">
        <f>$BB$3+$BC$3*SIN(AY14*PI()/180)</f>
        <v/>
      </c>
      <c r="BB14" s="51" t="n"/>
      <c r="BC14" s="58" t="n"/>
    </row>
    <row r="15" ht="15" customHeight="1">
      <c r="A15" s="18">
        <f>M15</f>
        <v/>
      </c>
      <c r="B15" s="13" t="n"/>
      <c r="C15" s="13" t="n"/>
      <c r="D15" s="13" t="n"/>
      <c r="E15" s="13" t="n"/>
      <c r="F15" s="97" t="n"/>
      <c r="G15" s="21" t="n"/>
      <c r="H15" s="16" t="n"/>
      <c r="I15" s="16" t="n"/>
      <c r="J15" s="22" t="n"/>
      <c r="K15" s="20" t="n"/>
      <c r="L15" s="20" t="n"/>
      <c r="M15" s="18" t="inlineStr">
        <is>
          <t>Дата получение объекта подлежащего испытаниям: 28.10.2022</t>
        </is>
      </c>
      <c r="N15" s="13" t="n"/>
      <c r="O15" s="13" t="n"/>
      <c r="P15" s="13" t="n"/>
      <c r="Q15" s="98" t="n"/>
      <c r="R15" s="21" t="n"/>
      <c r="S15" s="21" t="n"/>
      <c r="T15" s="16" t="n"/>
      <c r="U15" s="16" t="n"/>
      <c r="X15" s="51" t="n"/>
      <c r="Y15" s="51" t="n"/>
      <c r="Z15" s="51" t="n"/>
      <c r="AA15" s="43" t="n">
        <v>45</v>
      </c>
      <c r="AB15" s="66">
        <f>$AC$3+$AE$3*COS(AA15*PI()/180)</f>
        <v/>
      </c>
      <c r="AC15" s="66">
        <f>$AD$3+$AE$3*SIN(AA15*PI()/180)</f>
        <v/>
      </c>
      <c r="AD15" s="51" t="n"/>
      <c r="AE15" s="58" t="n"/>
      <c r="AF15" s="51" t="n"/>
      <c r="AG15" s="51" t="n"/>
      <c r="AH15" s="51" t="n"/>
      <c r="AI15" s="43" t="n">
        <v>45</v>
      </c>
      <c r="AJ15" s="66">
        <f>$AK$3+$AM$3*COS(AI15*PI()/180)</f>
        <v/>
      </c>
      <c r="AK15" s="66">
        <f>$AL$3+$AM$3*SIN(AI15*PI()/180)</f>
        <v/>
      </c>
      <c r="AL15" s="51" t="n"/>
      <c r="AM15" s="58" t="n"/>
      <c r="AN15" s="51" t="n"/>
      <c r="AO15" s="51" t="n"/>
      <c r="AP15" s="51" t="n"/>
      <c r="AQ15" s="43" t="n">
        <v>45</v>
      </c>
      <c r="AR15" s="66">
        <f>$AS$3+$AU$3*COS(AQ15*PI()/180)</f>
        <v/>
      </c>
      <c r="AS15" s="66">
        <f>$AT$3+$AU$3*SIN(AQ15*PI()/180)</f>
        <v/>
      </c>
      <c r="AT15" s="51" t="n"/>
      <c r="AU15" s="58" t="n"/>
      <c r="AV15" s="51" t="n"/>
      <c r="AW15" s="51" t="n"/>
      <c r="AX15" s="51" t="n"/>
      <c r="AY15" s="43" t="n">
        <v>45</v>
      </c>
      <c r="AZ15" s="66">
        <f>$BA$3+$BC$3*COS(AY15*PI()/180)</f>
        <v/>
      </c>
      <c r="BA15" s="66">
        <f>$BB$3+$BC$3*SIN(AY15*PI()/180)</f>
        <v/>
      </c>
      <c r="BB15" s="51" t="n"/>
      <c r="BC15" s="58" t="n"/>
      <c r="BE15" s="73" t="n"/>
    </row>
    <row r="16" ht="15.6" customHeight="1">
      <c r="A16" s="18">
        <f>M16</f>
        <v/>
      </c>
      <c r="B16" s="13" t="n"/>
      <c r="C16" s="98" t="n"/>
      <c r="D16" s="13" t="n"/>
      <c r="G16" s="21" t="n"/>
      <c r="H16" s="157" t="n"/>
      <c r="I16" s="16" t="n"/>
      <c r="J16" s="17" t="n"/>
      <c r="K16" s="21" t="n"/>
      <c r="L16" s="21" t="n"/>
      <c r="M16" s="18" t="inlineStr">
        <is>
          <t>Дата испытания: 25.10.2022-19.11.2026</t>
        </is>
      </c>
      <c r="N16" s="13" t="n"/>
      <c r="O16" s="98" t="n"/>
      <c r="P16" s="13" t="n"/>
      <c r="Q16" s="13" t="n"/>
      <c r="R16" s="21" t="n"/>
      <c r="S16" s="21" t="n"/>
      <c r="T16" s="157" t="n"/>
      <c r="U16" s="16" t="n"/>
      <c r="X16" s="51" t="n"/>
      <c r="Y16" s="51" t="n"/>
      <c r="Z16" s="51" t="n"/>
      <c r="AA16" s="43" t="n">
        <v>50</v>
      </c>
      <c r="AB16" s="66">
        <f>$AC$3+$AE$3*COS(AA16*PI()/180)</f>
        <v/>
      </c>
      <c r="AC16" s="66">
        <f>$AD$3+$AE$3*SIN(AA16*PI()/180)</f>
        <v/>
      </c>
      <c r="AD16" s="51" t="n"/>
      <c r="AE16" s="58" t="n"/>
      <c r="AF16" s="51" t="n"/>
      <c r="AG16" s="51" t="n"/>
      <c r="AH16" s="51" t="n"/>
      <c r="AI16" s="43" t="n">
        <v>50</v>
      </c>
      <c r="AJ16" s="66">
        <f>$AK$3+$AM$3*COS(AI16*PI()/180)</f>
        <v/>
      </c>
      <c r="AK16" s="66">
        <f>$AL$3+$AM$3*SIN(AI16*PI()/180)</f>
        <v/>
      </c>
      <c r="AL16" s="51" t="n"/>
      <c r="AM16" s="58" t="n"/>
      <c r="AN16" s="51" t="n"/>
      <c r="AO16" s="51" t="n"/>
      <c r="AP16" s="51" t="n"/>
      <c r="AQ16" s="43" t="n">
        <v>50</v>
      </c>
      <c r="AR16" s="66">
        <f>$AS$3+$AU$3*COS(AQ16*PI()/180)</f>
        <v/>
      </c>
      <c r="AS16" s="66">
        <f>$AT$3+$AU$3*SIN(AQ16*PI()/180)</f>
        <v/>
      </c>
      <c r="AT16" s="51" t="n"/>
      <c r="AU16" s="58" t="n"/>
      <c r="AV16" s="51" t="n"/>
      <c r="AW16" s="51" t="n"/>
      <c r="AX16" s="51" t="n"/>
      <c r="AY16" s="43" t="n">
        <v>50</v>
      </c>
      <c r="AZ16" s="66">
        <f>$BA$3+$BC$3*COS(AY16*PI()/180)</f>
        <v/>
      </c>
      <c r="BA16" s="66">
        <f>$BB$3+$BC$3*SIN(AY16*PI()/180)</f>
        <v/>
      </c>
      <c r="BB16" s="51" t="n"/>
      <c r="BC16" s="58" t="n"/>
    </row>
    <row r="17" ht="15" customHeight="1">
      <c r="A17" s="23" t="n"/>
      <c r="B17" s="23" t="n"/>
      <c r="C17" s="23" t="n"/>
      <c r="D17" s="23" t="n"/>
      <c r="E17" s="23" t="n"/>
      <c r="F17" s="23" t="n"/>
      <c r="G17" s="23" t="n"/>
      <c r="H17" s="23" t="n"/>
      <c r="I17" s="23" t="n"/>
      <c r="J17" s="23" t="n"/>
      <c r="K17" s="23" t="n"/>
      <c r="L17" s="23" t="n"/>
      <c r="M17" s="23" t="n"/>
      <c r="N17" s="23" t="n"/>
      <c r="O17" s="23" t="n"/>
      <c r="P17" s="23" t="n"/>
      <c r="Q17" s="23" t="n"/>
      <c r="R17" s="23" t="n"/>
      <c r="S17" s="23" t="n"/>
      <c r="T17" s="23" t="n"/>
      <c r="U17" s="23" t="n"/>
      <c r="X17" s="51" t="n"/>
      <c r="Y17" s="51" t="n"/>
      <c r="Z17" s="51" t="n"/>
      <c r="AA17" s="43" t="n">
        <v>55</v>
      </c>
      <c r="AB17" s="66">
        <f>$AC$3+$AE$3*COS(AA17*PI()/180)</f>
        <v/>
      </c>
      <c r="AC17" s="66">
        <f>$AD$3+$AE$3*SIN(AA17*PI()/180)</f>
        <v/>
      </c>
      <c r="AD17" s="51" t="n"/>
      <c r="AE17" s="58" t="n"/>
      <c r="AF17" s="51" t="n"/>
      <c r="AG17" s="51" t="n"/>
      <c r="AH17" s="51" t="n"/>
      <c r="AI17" s="43" t="n">
        <v>55</v>
      </c>
      <c r="AJ17" s="66">
        <f>$AK$3+$AM$3*COS(AI17*PI()/180)</f>
        <v/>
      </c>
      <c r="AK17" s="66">
        <f>$AL$3+$AM$3*SIN(AI17*PI()/180)</f>
        <v/>
      </c>
      <c r="AL17" s="51" t="n"/>
      <c r="AM17" s="58" t="n"/>
      <c r="AN17" s="51" t="n"/>
      <c r="AO17" s="51" t="n"/>
      <c r="AP17" s="51" t="n"/>
      <c r="AQ17" s="43" t="n">
        <v>55</v>
      </c>
      <c r="AR17" s="66">
        <f>$AS$3+$AU$3*COS(AQ17*PI()/180)</f>
        <v/>
      </c>
      <c r="AS17" s="66">
        <f>$AT$3+$AU$3*SIN(AQ17*PI()/180)</f>
        <v/>
      </c>
      <c r="AT17" s="51" t="n"/>
      <c r="AU17" s="58" t="n"/>
      <c r="AV17" s="51" t="n"/>
      <c r="AW17" s="51" t="n"/>
      <c r="AX17" s="51" t="n"/>
      <c r="AY17" s="43" t="n">
        <v>55</v>
      </c>
      <c r="AZ17" s="66">
        <f>$BA$3+$BC$3*COS(AY17*PI()/180)</f>
        <v/>
      </c>
      <c r="BA17" s="66">
        <f>$BB$3+$BC$3*SIN(AY17*PI()/180)</f>
        <v/>
      </c>
      <c r="BB17" s="51" t="n"/>
      <c r="BC17" s="58" t="n"/>
    </row>
    <row r="18" ht="15" customHeight="1">
      <c r="A18" s="155" t="inlineStr">
        <is>
          <t>Испытание грунтов методом трехосного сжатия</t>
        </is>
      </c>
      <c r="L18" s="155" t="n"/>
      <c r="M18" s="155" t="inlineStr">
        <is>
          <t>Испытание грунтов методом трехосного сжатия</t>
        </is>
      </c>
      <c r="X18" s="51" t="n"/>
      <c r="Y18" s="51" t="n"/>
      <c r="Z18" s="51" t="n"/>
      <c r="AA18" s="43" t="n">
        <v>60</v>
      </c>
      <c r="AB18" s="66">
        <f>$AC$3+$AE$3*COS(AA18*PI()/180)</f>
        <v/>
      </c>
      <c r="AC18" s="66">
        <f>$AD$3+$AE$3*SIN(AA18*PI()/180)</f>
        <v/>
      </c>
      <c r="AD18" s="51" t="n"/>
      <c r="AE18" s="58" t="n"/>
      <c r="AF18" s="51" t="n"/>
      <c r="AG18" s="51" t="n"/>
      <c r="AH18" s="51" t="n"/>
      <c r="AI18" s="43" t="n">
        <v>60</v>
      </c>
      <c r="AJ18" s="66">
        <f>$AK$3+$AM$3*COS(AI18*PI()/180)</f>
        <v/>
      </c>
      <c r="AK18" s="66">
        <f>$AL$3+$AM$3*SIN(AI18*PI()/180)</f>
        <v/>
      </c>
      <c r="AL18" s="51" t="n"/>
      <c r="AM18" s="58" t="n"/>
      <c r="AN18" s="51" t="n"/>
      <c r="AO18" s="51" t="n"/>
      <c r="AP18" s="51" t="n"/>
      <c r="AQ18" s="43" t="n">
        <v>60</v>
      </c>
      <c r="AR18" s="66">
        <f>$AS$3+$AU$3*COS(AQ18*PI()/180)</f>
        <v/>
      </c>
      <c r="AS18" s="66">
        <f>$AT$3+$AU$3*SIN(AQ18*PI()/180)</f>
        <v/>
      </c>
      <c r="AT18" s="51" t="n"/>
      <c r="AU18" s="58" t="n"/>
      <c r="AV18" s="51" t="n"/>
      <c r="AW18" s="51" t="n"/>
      <c r="AX18" s="51" t="n"/>
      <c r="AY18" s="43" t="n">
        <v>60</v>
      </c>
      <c r="AZ18" s="66">
        <f>$BA$3+$BC$3*COS(AY18*PI()/180)</f>
        <v/>
      </c>
      <c r="BA18" s="66">
        <f>$BB$3+$BC$3*SIN(AY18*PI()/180)</f>
        <v/>
      </c>
      <c r="BB18" s="51" t="n"/>
      <c r="BC18" s="58" t="n"/>
    </row>
    <row r="19" ht="15" customHeight="1">
      <c r="A19" s="23" t="n"/>
      <c r="B19" s="23" t="n"/>
      <c r="C19" s="23" t="n"/>
      <c r="D19" s="23" t="n"/>
      <c r="E19" s="23" t="n"/>
      <c r="F19" s="23" t="n"/>
      <c r="G19" s="23" t="n"/>
      <c r="H19" s="23" t="n"/>
      <c r="I19" s="23" t="n"/>
      <c r="J19" s="23" t="n"/>
      <c r="K19" s="23" t="n"/>
      <c r="L19" s="23" t="n"/>
      <c r="M19" s="23" t="n"/>
      <c r="N19" s="23" t="n"/>
      <c r="O19" s="23" t="n"/>
      <c r="P19" s="23" t="n"/>
      <c r="Q19" s="23" t="n"/>
      <c r="R19" s="23" t="n"/>
      <c r="S19" s="23" t="n"/>
      <c r="T19" s="23" t="n"/>
      <c r="U19" s="23" t="n"/>
      <c r="X19" s="51" t="n"/>
      <c r="Y19" s="51" t="n"/>
      <c r="Z19" s="51" t="n"/>
      <c r="AA19" s="43" t="n">
        <v>65</v>
      </c>
      <c r="AB19" s="66">
        <f>$AC$3+$AE$3*COS(AA19*PI()/180)</f>
        <v/>
      </c>
      <c r="AC19" s="66">
        <f>$AD$3+$AE$3*SIN(AA19*PI()/180)</f>
        <v/>
      </c>
      <c r="AD19" s="51" t="n"/>
      <c r="AE19" s="58" t="n"/>
      <c r="AF19" s="51" t="n"/>
      <c r="AG19" s="51" t="n"/>
      <c r="AH19" s="51" t="n"/>
      <c r="AI19" s="43" t="n">
        <v>65</v>
      </c>
      <c r="AJ19" s="66">
        <f>$AK$3+$AM$3*COS(AI19*PI()/180)</f>
        <v/>
      </c>
      <c r="AK19" s="66">
        <f>$AL$3+$AM$3*SIN(AI19*PI()/180)</f>
        <v/>
      </c>
      <c r="AL19" s="51" t="n"/>
      <c r="AM19" s="58" t="n"/>
      <c r="AN19" s="51" t="n"/>
      <c r="AO19" s="51" t="n"/>
      <c r="AP19" s="51" t="n"/>
      <c r="AQ19" s="43" t="n">
        <v>65</v>
      </c>
      <c r="AR19" s="66">
        <f>$AS$3+$AU$3*COS(AQ19*PI()/180)</f>
        <v/>
      </c>
      <c r="AS19" s="66">
        <f>$AT$3+$AU$3*SIN(AQ19*PI()/180)</f>
        <v/>
      </c>
      <c r="AT19" s="51" t="n"/>
      <c r="AU19" s="58" t="n"/>
      <c r="AV19" s="51" t="n"/>
      <c r="AW19" s="51" t="n"/>
      <c r="AX19" s="51" t="n"/>
      <c r="AY19" s="43" t="n">
        <v>65</v>
      </c>
      <c r="AZ19" s="66">
        <f>$BA$3+$BC$3*COS(AY19*PI()/180)</f>
        <v/>
      </c>
      <c r="BA19" s="66">
        <f>$BB$3+$BC$3*SIN(AY19*PI()/180)</f>
        <v/>
      </c>
      <c r="BB19" s="51" t="n"/>
      <c r="BC19" s="58" t="n"/>
    </row>
    <row r="20" ht="16.9" customHeight="1">
      <c r="A20" s="24" t="inlineStr">
        <is>
          <t xml:space="preserve">Лабораторный номер: </t>
        </is>
      </c>
      <c r="B20" s="25" t="n"/>
      <c r="C20" s="35">
        <f>O20</f>
        <v/>
      </c>
      <c r="D20" s="25" t="n"/>
      <c r="E20" s="25" t="n"/>
      <c r="F20" s="25" t="n"/>
      <c r="G20" s="25" t="n"/>
      <c r="H20" s="26" t="inlineStr">
        <is>
          <t>We, д.е. =</t>
        </is>
      </c>
      <c r="I20" s="158">
        <f>U20</f>
        <v/>
      </c>
      <c r="J20" s="25" t="n"/>
      <c r="K20" s="25" t="n"/>
      <c r="L20" s="25" t="n"/>
      <c r="M20" s="24" t="inlineStr">
        <is>
          <t xml:space="preserve">Лабораторный номер: </t>
        </is>
      </c>
      <c r="N20" s="25" t="n"/>
      <c r="O20" s="35" t="inlineStr">
        <is>
          <t>1061</t>
        </is>
      </c>
      <c r="P20" s="25" t="n"/>
      <c r="Q20" s="25" t="n"/>
      <c r="R20" s="25" t="n"/>
      <c r="S20" s="25" t="n"/>
      <c r="T20" s="26" t="inlineStr">
        <is>
          <t>We, д.е. =</t>
        </is>
      </c>
      <c r="U20" s="158" t="n">
        <v>0.40178518</v>
      </c>
      <c r="X20" s="51" t="n"/>
      <c r="Y20" s="51" t="n"/>
      <c r="Z20" s="51" t="n"/>
      <c r="AA20" s="43" t="n">
        <v>70</v>
      </c>
      <c r="AB20" s="66">
        <f>$AC$3+$AE$3*COS(AA20*PI()/180)</f>
        <v/>
      </c>
      <c r="AC20" s="66">
        <f>$AD$3+$AE$3*SIN(AA20*PI()/180)</f>
        <v/>
      </c>
      <c r="AD20" s="51" t="n"/>
      <c r="AE20" s="58" t="n"/>
      <c r="AF20" s="51" t="n"/>
      <c r="AG20" s="51" t="n"/>
      <c r="AH20" s="51" t="n"/>
      <c r="AI20" s="43" t="n">
        <v>70</v>
      </c>
      <c r="AJ20" s="66">
        <f>$AK$3+$AM$3*COS(AI20*PI()/180)</f>
        <v/>
      </c>
      <c r="AK20" s="66">
        <f>$AL$3+$AM$3*SIN(AI20*PI()/180)</f>
        <v/>
      </c>
      <c r="AL20" s="51" t="n"/>
      <c r="AM20" s="58" t="n"/>
      <c r="AN20" s="51" t="n"/>
      <c r="AO20" s="51" t="n"/>
      <c r="AP20" s="51" t="n"/>
      <c r="AQ20" s="43" t="n">
        <v>70</v>
      </c>
      <c r="AR20" s="66">
        <f>$AS$3+$AU$3*COS(AQ20*PI()/180)</f>
        <v/>
      </c>
      <c r="AS20" s="66">
        <f>$AT$3+$AU$3*SIN(AQ20*PI()/180)</f>
        <v/>
      </c>
      <c r="AT20" s="51" t="n"/>
      <c r="AU20" s="58" t="n"/>
      <c r="AV20" s="51" t="n"/>
      <c r="AW20" s="51" t="n"/>
      <c r="AX20" s="51" t="n"/>
      <c r="AY20" s="43" t="n">
        <v>70</v>
      </c>
      <c r="AZ20" s="66">
        <f>$BA$3+$BC$3*COS(AY20*PI()/180)</f>
        <v/>
      </c>
      <c r="BA20" s="66">
        <f>$BB$3+$BC$3*SIN(AY20*PI()/180)</f>
        <v/>
      </c>
      <c r="BB20" s="51" t="n"/>
      <c r="BC20" s="58" t="n"/>
    </row>
    <row r="21" ht="15" customHeight="1">
      <c r="A21" s="24" t="inlineStr">
        <is>
          <t xml:space="preserve">Номер скважины: </t>
        </is>
      </c>
      <c r="B21" s="25" t="n"/>
      <c r="C21" s="35">
        <f>O21</f>
        <v/>
      </c>
      <c r="D21" s="25" t="n"/>
      <c r="E21" s="25" t="n"/>
      <c r="F21" s="25" t="n"/>
      <c r="G21" s="25" t="n"/>
      <c r="H21" s="26" t="inlineStr">
        <is>
          <t>ρ, г/см3 =</t>
        </is>
      </c>
      <c r="I21" s="158">
        <f>U21</f>
        <v/>
      </c>
      <c r="J21" s="25" t="n"/>
      <c r="K21" s="25" t="n"/>
      <c r="L21" s="25" t="n"/>
      <c r="M21" s="24" t="inlineStr">
        <is>
          <t xml:space="preserve">Номер скважины: </t>
        </is>
      </c>
      <c r="N21" s="25" t="n"/>
      <c r="O21" s="35" t="inlineStr">
        <is>
          <t>BH-052</t>
        </is>
      </c>
      <c r="P21" s="25" t="n"/>
      <c r="Q21" s="25" t="n"/>
      <c r="R21" s="25" t="n"/>
      <c r="S21" s="25" t="n"/>
      <c r="T21" s="26" t="inlineStr">
        <is>
          <t>ρ, г/см3 =</t>
        </is>
      </c>
      <c r="U21" s="107" t="n"/>
      <c r="X21" s="51" t="n"/>
      <c r="Y21" s="51" t="n"/>
      <c r="Z21" s="51" t="n"/>
      <c r="AA21" s="43" t="n">
        <v>75</v>
      </c>
      <c r="AB21" s="66">
        <f>$AC$3+$AE$3*COS(AA21*PI()/180)</f>
        <v/>
      </c>
      <c r="AC21" s="66">
        <f>$AD$3+$AE$3*SIN(AA21*PI()/180)</f>
        <v/>
      </c>
      <c r="AD21" s="51" t="n"/>
      <c r="AE21" s="58" t="n"/>
      <c r="AF21" s="51" t="n"/>
      <c r="AG21" s="51" t="n"/>
      <c r="AH21" s="51" t="n"/>
      <c r="AI21" s="43" t="n">
        <v>75</v>
      </c>
      <c r="AJ21" s="66">
        <f>$AK$3+$AM$3*COS(AI21*PI()/180)</f>
        <v/>
      </c>
      <c r="AK21" s="66">
        <f>$AL$3+$AM$3*SIN(AI21*PI()/180)</f>
        <v/>
      </c>
      <c r="AL21" s="51" t="n"/>
      <c r="AM21" s="58" t="n"/>
      <c r="AN21" s="51" t="n"/>
      <c r="AO21" s="51" t="n"/>
      <c r="AP21" s="51" t="n"/>
      <c r="AQ21" s="43" t="n">
        <v>75</v>
      </c>
      <c r="AR21" s="66">
        <f>$AS$3+$AU$3*COS(AQ21*PI()/180)</f>
        <v/>
      </c>
      <c r="AS21" s="66">
        <f>$AT$3+$AU$3*SIN(AQ21*PI()/180)</f>
        <v/>
      </c>
      <c r="AT21" s="51" t="n"/>
      <c r="AU21" s="58" t="n"/>
      <c r="AV21" s="51" t="n"/>
      <c r="AW21" s="51" t="n"/>
      <c r="AX21" s="51" t="n"/>
      <c r="AY21" s="43" t="n">
        <v>75</v>
      </c>
      <c r="AZ21" s="66">
        <f>$BA$3+$BC$3*COS(AY21*PI()/180)</f>
        <v/>
      </c>
      <c r="BA21" s="66">
        <f>$BB$3+$BC$3*SIN(AY21*PI()/180)</f>
        <v/>
      </c>
      <c r="BB21" s="51" t="n"/>
      <c r="BC21" s="58" t="n"/>
    </row>
    <row r="22" ht="16.9" customHeight="1">
      <c r="A22" s="24" t="inlineStr">
        <is>
          <t xml:space="preserve">Глубина отбора, м: </t>
        </is>
      </c>
      <c r="B22" s="25" t="n"/>
      <c r="C22" s="35">
        <f>O22</f>
        <v/>
      </c>
      <c r="D22" s="25" t="n"/>
      <c r="E22" s="25" t="n"/>
      <c r="F22" s="25" t="n"/>
      <c r="G22" s="25" t="n"/>
      <c r="H22" s="26" t="inlineStr">
        <is>
          <t>ρs, г/см3 =</t>
        </is>
      </c>
      <c r="I22" s="158">
        <f>U22</f>
        <v/>
      </c>
      <c r="J22" s="25" t="n"/>
      <c r="K22" s="25" t="n"/>
      <c r="L22" s="25" t="n"/>
      <c r="M22" s="24" t="inlineStr">
        <is>
          <t xml:space="preserve">Глубина отбора, м: </t>
        </is>
      </c>
      <c r="N22" s="25" t="n"/>
      <c r="O22" s="106" t="n">
        <v>0.7</v>
      </c>
      <c r="P22" s="25" t="n"/>
      <c r="Q22" s="25" t="n"/>
      <c r="R22" s="25" t="n"/>
      <c r="S22" s="25" t="n"/>
      <c r="T22" s="26" t="inlineStr">
        <is>
          <t>ρs, г/см3 =</t>
        </is>
      </c>
      <c r="U22" s="107" t="n">
        <v>2.73</v>
      </c>
      <c r="X22" s="51" t="n"/>
      <c r="Y22" s="51" t="n"/>
      <c r="Z22" s="51" t="n"/>
      <c r="AA22" s="43" t="n">
        <v>80</v>
      </c>
      <c r="AB22" s="66">
        <f>$AC$3+$AE$3*COS(AA22*PI()/180)</f>
        <v/>
      </c>
      <c r="AC22" s="66">
        <f>$AD$3+$AE$3*SIN(AA22*PI()/180)</f>
        <v/>
      </c>
      <c r="AD22" s="51" t="n"/>
      <c r="AE22" s="58" t="n"/>
      <c r="AF22" s="51" t="n"/>
      <c r="AG22" s="51" t="n"/>
      <c r="AH22" s="51" t="n"/>
      <c r="AI22" s="43" t="n">
        <v>80</v>
      </c>
      <c r="AJ22" s="66">
        <f>$AK$3+$AM$3*COS(AI22*PI()/180)</f>
        <v/>
      </c>
      <c r="AK22" s="66">
        <f>$AL$3+$AM$3*SIN(AI22*PI()/180)</f>
        <v/>
      </c>
      <c r="AL22" s="51" t="n"/>
      <c r="AM22" s="58" t="n"/>
      <c r="AN22" s="51" t="n"/>
      <c r="AO22" s="51" t="n"/>
      <c r="AP22" s="51" t="n"/>
      <c r="AQ22" s="43" t="n">
        <v>80</v>
      </c>
      <c r="AR22" s="66">
        <f>$AS$3+$AU$3*COS(AQ22*PI()/180)</f>
        <v/>
      </c>
      <c r="AS22" s="66">
        <f>$AT$3+$AU$3*SIN(AQ22*PI()/180)</f>
        <v/>
      </c>
      <c r="AT22" s="51" t="n"/>
      <c r="AU22" s="58" t="n"/>
      <c r="AV22" s="51" t="n"/>
      <c r="AW22" s="51" t="n"/>
      <c r="AX22" s="51" t="n"/>
      <c r="AY22" s="43" t="n">
        <v>80</v>
      </c>
      <c r="AZ22" s="66">
        <f>$BA$3+$BC$3*COS(AY22*PI()/180)</f>
        <v/>
      </c>
      <c r="BA22" s="66">
        <f>$BB$3+$BC$3*SIN(AY22*PI()/180)</f>
        <v/>
      </c>
      <c r="BB22" s="51" t="n"/>
      <c r="BC22" s="58" t="n"/>
    </row>
    <row r="23" ht="15.6" customHeight="1">
      <c r="A23" s="24" t="inlineStr">
        <is>
          <t xml:space="preserve">Наименование грунта: </t>
        </is>
      </c>
      <c r="B23" s="25" t="n"/>
      <c r="C23" s="35">
        <f>O23</f>
        <v/>
      </c>
      <c r="D23" s="25" t="n"/>
      <c r="E23" s="25" t="n"/>
      <c r="F23" s="25" t="n"/>
      <c r="G23" s="25" t="n"/>
      <c r="H23" s="26" t="inlineStr">
        <is>
          <t>e, д.е. =</t>
        </is>
      </c>
      <c r="I23" s="158">
        <f>U23</f>
        <v/>
      </c>
      <c r="J23" s="25" t="n"/>
      <c r="K23" s="25" t="n"/>
      <c r="L23" s="25" t="n"/>
      <c r="M23" s="24" t="inlineStr">
        <is>
          <t xml:space="preserve">Наименование грунта: </t>
        </is>
      </c>
      <c r="N23" s="25" t="n"/>
      <c r="O23" s="35" t="inlineStr">
        <is>
          <t>Суглинок, после оттаивания текучий, легкий пылеватый</t>
        </is>
      </c>
      <c r="P23" s="25" t="n"/>
      <c r="Q23" s="25" t="n"/>
      <c r="R23" s="25" t="n"/>
      <c r="S23" s="25" t="n"/>
      <c r="T23" s="26" t="inlineStr">
        <is>
          <t>e, д.е. =</t>
        </is>
      </c>
      <c r="U23" s="107" t="n"/>
      <c r="X23" s="51" t="n"/>
      <c r="Y23" s="51" t="n"/>
      <c r="Z23" s="51" t="n"/>
      <c r="AA23" s="43" t="n">
        <v>85</v>
      </c>
      <c r="AB23" s="66">
        <f>$AC$3+$AE$3*COS(AA23*PI()/180)</f>
        <v/>
      </c>
      <c r="AC23" s="66">
        <f>$AD$3+$AE$3*SIN(AA23*PI()/180)</f>
        <v/>
      </c>
      <c r="AD23" s="51" t="n"/>
      <c r="AE23" s="58" t="n"/>
      <c r="AF23" s="51" t="n"/>
      <c r="AG23" s="51" t="n"/>
      <c r="AH23" s="51" t="n"/>
      <c r="AI23" s="43" t="n">
        <v>85</v>
      </c>
      <c r="AJ23" s="66">
        <f>$AK$3+$AM$3*COS(AI23*PI()/180)</f>
        <v/>
      </c>
      <c r="AK23" s="66">
        <f>$AL$3+$AM$3*SIN(AI23*PI()/180)</f>
        <v/>
      </c>
      <c r="AL23" s="51" t="n"/>
      <c r="AM23" s="58" t="n"/>
      <c r="AN23" s="51" t="n"/>
      <c r="AO23" s="51" t="n"/>
      <c r="AP23" s="51" t="n"/>
      <c r="AQ23" s="43" t="n">
        <v>85</v>
      </c>
      <c r="AR23" s="66">
        <f>$AS$3+$AU$3*COS(AQ23*PI()/180)</f>
        <v/>
      </c>
      <c r="AS23" s="66">
        <f>$AT$3+$AU$3*SIN(AQ23*PI()/180)</f>
        <v/>
      </c>
      <c r="AT23" s="51" t="n"/>
      <c r="AU23" s="58" t="n"/>
      <c r="AV23" s="51" t="n"/>
      <c r="AW23" s="51" t="n"/>
      <c r="AX23" s="51" t="n"/>
      <c r="AY23" s="43" t="n">
        <v>85</v>
      </c>
      <c r="AZ23" s="66">
        <f>$BA$3+$BC$3*COS(AY23*PI()/180)</f>
        <v/>
      </c>
      <c r="BA23" s="66">
        <f>$BB$3+$BC$3*SIN(AY23*PI()/180)</f>
        <v/>
      </c>
      <c r="BB23" s="51" t="n"/>
      <c r="BC23" s="58" t="n"/>
    </row>
    <row r="24" ht="16.9" customHeight="1">
      <c r="A24" s="25" t="inlineStr">
        <is>
          <t>Схема проведения опыта:</t>
        </is>
      </c>
      <c r="B24" s="25" t="n"/>
      <c r="C24" s="35">
        <f>O24</f>
        <v/>
      </c>
      <c r="D24" s="25" t="n"/>
      <c r="E24" s="25" t="n"/>
      <c r="F24" s="25" t="n"/>
      <c r="G24" s="25" t="n"/>
      <c r="H24" s="26" t="inlineStr">
        <is>
          <t>IL, д.е. =</t>
        </is>
      </c>
      <c r="I24" s="158">
        <f>U24</f>
        <v/>
      </c>
      <c r="J24" s="99" t="n"/>
      <c r="K24" s="25" t="n"/>
      <c r="L24" s="25" t="n"/>
      <c r="M24" s="25" t="inlineStr">
        <is>
          <t>Схема проведения опыта:</t>
        </is>
      </c>
      <c r="N24" s="25" t="n"/>
      <c r="O24" s="35" t="inlineStr">
        <is>
          <t>КД</t>
        </is>
      </c>
      <c r="P24" s="25" t="n"/>
      <c r="Q24" s="25" t="n"/>
      <c r="R24" s="25" t="n"/>
      <c r="S24" s="25" t="n"/>
      <c r="T24" s="26" t="inlineStr">
        <is>
          <t>IL, д.е. =</t>
        </is>
      </c>
      <c r="U24" s="107" t="n">
        <v>1.038</v>
      </c>
      <c r="X24" s="51" t="n"/>
      <c r="Y24" s="51" t="n"/>
      <c r="Z24" s="51" t="n"/>
      <c r="AA24" s="43" t="n">
        <v>90</v>
      </c>
      <c r="AB24" s="66">
        <f>$AC$3+$AE$3*COS(AA24*PI()/180)</f>
        <v/>
      </c>
      <c r="AC24" s="66">
        <f>$AD$3+$AE$3*SIN(AA24*PI()/180)</f>
        <v/>
      </c>
      <c r="AD24" s="51" t="n"/>
      <c r="AE24" s="58" t="n"/>
      <c r="AF24" s="51" t="n"/>
      <c r="AG24" s="51" t="n"/>
      <c r="AH24" s="51" t="n"/>
      <c r="AI24" s="43" t="n">
        <v>90</v>
      </c>
      <c r="AJ24" s="66">
        <f>$AK$3+$AM$3*COS(AI24*PI()/180)</f>
        <v/>
      </c>
      <c r="AK24" s="66">
        <f>$AL$3+$AM$3*SIN(AI24*PI()/180)</f>
        <v/>
      </c>
      <c r="AL24" s="51" t="n"/>
      <c r="AM24" s="58" t="n"/>
      <c r="AN24" s="51" t="n"/>
      <c r="AO24" s="51" t="n"/>
      <c r="AP24" s="51" t="n"/>
      <c r="AQ24" s="43" t="n">
        <v>90</v>
      </c>
      <c r="AR24" s="66">
        <f>$AS$3+$AU$3*COS(AQ24*PI()/180)</f>
        <v/>
      </c>
      <c r="AS24" s="66">
        <f>$AT$3+$AU$3*SIN(AQ24*PI()/180)</f>
        <v/>
      </c>
      <c r="AT24" s="51" t="n"/>
      <c r="AU24" s="58" t="n"/>
      <c r="AV24" s="51" t="n"/>
      <c r="AW24" s="51" t="n"/>
      <c r="AX24" s="51" t="n"/>
      <c r="AY24" s="43" t="n">
        <v>90</v>
      </c>
      <c r="AZ24" s="66">
        <f>$BA$3+$BC$3*COS(AY24*PI()/180)</f>
        <v/>
      </c>
      <c r="BA24" s="66">
        <f>$BB$3+$BC$3*SIN(AY24*PI()/180)</f>
        <v/>
      </c>
      <c r="BB24" s="51" t="n"/>
      <c r="BC24" s="58" t="n"/>
    </row>
    <row r="25" ht="15" customHeight="1">
      <c r="A25" s="25" t="n"/>
      <c r="B25" s="25" t="n"/>
      <c r="C25" s="35" t="n"/>
      <c r="D25" s="25" t="n"/>
      <c r="E25" s="25" t="n"/>
      <c r="F25" s="25" t="n"/>
      <c r="G25" s="27" t="n"/>
      <c r="H25" s="25" t="n"/>
      <c r="I25" s="35" t="n"/>
      <c r="J25" s="25" t="n"/>
      <c r="K25" s="25" t="n"/>
      <c r="L25" s="25" t="n"/>
      <c r="M25" s="25" t="n"/>
      <c r="N25" s="25" t="n"/>
      <c r="O25" s="25" t="n"/>
      <c r="P25" s="25" t="n"/>
      <c r="Q25" s="25" t="n"/>
      <c r="R25" s="25" t="n"/>
      <c r="S25" s="27" t="n"/>
      <c r="T25" s="25" t="n"/>
      <c r="U25" s="25" t="n"/>
      <c r="X25" s="51" t="n"/>
      <c r="Y25" s="51" t="n"/>
      <c r="Z25" s="51" t="n"/>
      <c r="AA25" s="43" t="n">
        <v>95</v>
      </c>
      <c r="AB25" s="66">
        <f>$AC$3+$AE$3*COS(AA25*PI()/180)</f>
        <v/>
      </c>
      <c r="AC25" s="66">
        <f>$AD$3+$AE$3*SIN(AA25*PI()/180)</f>
        <v/>
      </c>
      <c r="AD25" s="51" t="n"/>
      <c r="AE25" s="58" t="n"/>
      <c r="AF25" s="51" t="n"/>
      <c r="AG25" s="51" t="n"/>
      <c r="AH25" s="51" t="n"/>
      <c r="AI25" s="43" t="n">
        <v>95</v>
      </c>
      <c r="AJ25" s="66">
        <f>$AK$3+$AM$3*COS(AI25*PI()/180)</f>
        <v/>
      </c>
      <c r="AK25" s="66">
        <f>$AL$3+$AM$3*SIN(AI25*PI()/180)</f>
        <v/>
      </c>
      <c r="AL25" s="51" t="n"/>
      <c r="AM25" s="58" t="n"/>
      <c r="AN25" s="51" t="n"/>
      <c r="AO25" s="51" t="n"/>
      <c r="AP25" s="51" t="n"/>
      <c r="AQ25" s="43" t="n">
        <v>95</v>
      </c>
      <c r="AR25" s="66">
        <f>$AS$3+$AU$3*COS(AQ25*PI()/180)</f>
        <v/>
      </c>
      <c r="AS25" s="66">
        <f>$AT$3+$AU$3*SIN(AQ25*PI()/180)</f>
        <v/>
      </c>
      <c r="AT25" s="51" t="n"/>
      <c r="AU25" s="58" t="n"/>
      <c r="AV25" s="51" t="n"/>
      <c r="AW25" s="51" t="n"/>
      <c r="AX25" s="51" t="n"/>
      <c r="AY25" s="43" t="n">
        <v>95</v>
      </c>
      <c r="AZ25" s="66">
        <f>$BA$3+$BC$3*COS(AY25*PI()/180)</f>
        <v/>
      </c>
      <c r="BA25" s="66">
        <f>$BB$3+$BC$3*SIN(AY25*PI()/180)</f>
        <v/>
      </c>
      <c r="BB25" s="51" t="n"/>
      <c r="BC25" s="58" t="n"/>
    </row>
    <row r="26" ht="15" customHeight="1">
      <c r="X26" s="51" t="n"/>
      <c r="Y26" s="51" t="n"/>
      <c r="Z26" s="51" t="n"/>
      <c r="AA26" s="43" t="n">
        <v>100</v>
      </c>
      <c r="AB26" s="66">
        <f>$AC$3+$AE$3*COS(AA26*PI()/180)</f>
        <v/>
      </c>
      <c r="AC26" s="66">
        <f>$AD$3+$AE$3*SIN(AA26*PI()/180)</f>
        <v/>
      </c>
      <c r="AD26" s="51" t="n"/>
      <c r="AE26" s="58" t="n"/>
      <c r="AF26" s="51" t="n"/>
      <c r="AG26" s="51" t="n"/>
      <c r="AH26" s="51" t="n"/>
      <c r="AI26" s="43" t="n">
        <v>100</v>
      </c>
      <c r="AJ26" s="66">
        <f>$AK$3+$AM$3*COS(AI26*PI()/180)</f>
        <v/>
      </c>
      <c r="AK26" s="66">
        <f>$AL$3+$AM$3*SIN(AI26*PI()/180)</f>
        <v/>
      </c>
      <c r="AL26" s="51" t="n"/>
      <c r="AM26" s="58" t="n"/>
      <c r="AN26" s="51" t="n"/>
      <c r="AO26" s="51" t="n"/>
      <c r="AP26" s="51" t="n"/>
      <c r="AQ26" s="43" t="n">
        <v>100</v>
      </c>
      <c r="AR26" s="66">
        <f>$AS$3+$AU$3*COS(AQ26*PI()/180)</f>
        <v/>
      </c>
      <c r="AS26" s="66">
        <f>$AT$3+$AU$3*SIN(AQ26*PI()/180)</f>
        <v/>
      </c>
      <c r="AT26" s="51" t="n"/>
      <c r="AU26" s="58" t="n"/>
      <c r="AV26" s="51" t="n"/>
      <c r="AW26" s="51" t="n"/>
      <c r="AX26" s="51" t="n"/>
      <c r="AY26" s="43" t="n">
        <v>100</v>
      </c>
      <c r="AZ26" s="66">
        <f>$BA$3+$BC$3*COS(AY26*PI()/180)</f>
        <v/>
      </c>
      <c r="BA26" s="66">
        <f>$BB$3+$BC$3*SIN(AY26*PI()/180)</f>
        <v/>
      </c>
      <c r="BB26" s="51" t="n"/>
      <c r="BC26" s="58" t="n"/>
    </row>
    <row r="27" ht="15" customHeight="1">
      <c r="A27" s="155" t="inlineStr">
        <is>
          <t xml:space="preserve">Результаты испытаний </t>
        </is>
      </c>
      <c r="L27" s="155" t="n"/>
      <c r="M27" s="155" t="inlineStr">
        <is>
          <t xml:space="preserve">Результаты испытаний </t>
        </is>
      </c>
      <c r="X27" s="51" t="n"/>
      <c r="Y27" s="51" t="n"/>
      <c r="Z27" s="51" t="n"/>
      <c r="AA27" s="43" t="n">
        <v>105</v>
      </c>
      <c r="AB27" s="66">
        <f>$AC$3+$AE$3*COS(AA27*PI()/180)</f>
        <v/>
      </c>
      <c r="AC27" s="66">
        <f>$AD$3+$AE$3*SIN(AA27*PI()/180)</f>
        <v/>
      </c>
      <c r="AD27" s="51" t="n"/>
      <c r="AE27" s="58" t="n"/>
      <c r="AF27" s="51" t="n"/>
      <c r="AG27" s="51" t="n"/>
      <c r="AH27" s="51" t="n"/>
      <c r="AI27" s="43" t="n">
        <v>105</v>
      </c>
      <c r="AJ27" s="66">
        <f>$AK$3+$AM$3*COS(AI27*PI()/180)</f>
        <v/>
      </c>
      <c r="AK27" s="66">
        <f>$AL$3+$AM$3*SIN(AI27*PI()/180)</f>
        <v/>
      </c>
      <c r="AL27" s="51" t="n"/>
      <c r="AM27" s="58" t="n"/>
      <c r="AN27" s="51" t="n"/>
      <c r="AO27" s="51" t="n"/>
      <c r="AP27" s="51" t="n"/>
      <c r="AQ27" s="43" t="n">
        <v>105</v>
      </c>
      <c r="AR27" s="66">
        <f>$AS$3+$AU$3*COS(AQ27*PI()/180)</f>
        <v/>
      </c>
      <c r="AS27" s="66">
        <f>$AT$3+$AU$3*SIN(AQ27*PI()/180)</f>
        <v/>
      </c>
      <c r="AT27" s="51" t="n"/>
      <c r="AU27" s="58" t="n"/>
      <c r="AV27" s="51" t="n"/>
      <c r="AW27" s="51" t="n"/>
      <c r="AX27" s="51" t="n"/>
      <c r="AY27" s="43" t="n">
        <v>105</v>
      </c>
      <c r="AZ27" s="66">
        <f>$BA$3+$BC$3*COS(AY27*PI()/180)</f>
        <v/>
      </c>
      <c r="BA27" s="66">
        <f>$BB$3+$BC$3*SIN(AY27*PI()/180)</f>
        <v/>
      </c>
      <c r="BB27" s="51" t="n"/>
      <c r="BC27" s="58" t="n"/>
    </row>
    <row r="28" ht="15" customHeight="1">
      <c r="X28" s="51" t="n"/>
      <c r="Y28" s="51" t="n"/>
      <c r="Z28" s="51" t="n"/>
      <c r="AA28" s="43" t="n">
        <v>110</v>
      </c>
      <c r="AB28" s="66">
        <f>$AC$3+$AE$3*COS(AA28*PI()/180)</f>
        <v/>
      </c>
      <c r="AC28" s="66">
        <f>$AD$3+$AE$3*SIN(AA28*PI()/180)</f>
        <v/>
      </c>
      <c r="AD28" s="51" t="n"/>
      <c r="AE28" s="58" t="n"/>
      <c r="AF28" s="51" t="n"/>
      <c r="AG28" s="51" t="n"/>
      <c r="AH28" s="51" t="n"/>
      <c r="AI28" s="43" t="n">
        <v>110</v>
      </c>
      <c r="AJ28" s="66">
        <f>$AK$3+$AM$3*COS(AI28*PI()/180)</f>
        <v/>
      </c>
      <c r="AK28" s="66">
        <f>$AL$3+$AM$3*SIN(AI28*PI()/180)</f>
        <v/>
      </c>
      <c r="AL28" s="51" t="n"/>
      <c r="AM28" s="58" t="n"/>
      <c r="AN28" s="51" t="n"/>
      <c r="AO28" s="51" t="n"/>
      <c r="AP28" s="51" t="n"/>
      <c r="AQ28" s="43" t="n">
        <v>110</v>
      </c>
      <c r="AR28" s="66">
        <f>$AS$3+$AU$3*COS(AQ28*PI()/180)</f>
        <v/>
      </c>
      <c r="AS28" s="66">
        <f>$AT$3+$AU$3*SIN(AQ28*PI()/180)</f>
        <v/>
      </c>
      <c r="AT28" s="51" t="n"/>
      <c r="AU28" s="58" t="n"/>
      <c r="AV28" s="51" t="n"/>
      <c r="AW28" s="51" t="n"/>
      <c r="AX28" s="51" t="n"/>
      <c r="AY28" s="43" t="n">
        <v>110</v>
      </c>
      <c r="AZ28" s="66">
        <f>$BA$3+$BC$3*COS(AY28*PI()/180)</f>
        <v/>
      </c>
      <c r="BA28" s="66">
        <f>$BB$3+$BC$3*SIN(AY28*PI()/180)</f>
        <v/>
      </c>
      <c r="BB28" s="51" t="n"/>
      <c r="BC28" s="58" t="n"/>
    </row>
    <row r="29" ht="15" customHeight="1">
      <c r="X29" s="51" t="n"/>
      <c r="Y29" s="51" t="n"/>
      <c r="Z29" s="51" t="n"/>
      <c r="AA29" s="43" t="n">
        <v>115</v>
      </c>
      <c r="AB29" s="66">
        <f>$AC$3+$AE$3*COS(AA29*PI()/180)</f>
        <v/>
      </c>
      <c r="AC29" s="66">
        <f>$AD$3+$AE$3*SIN(AA29*PI()/180)</f>
        <v/>
      </c>
      <c r="AD29" s="51" t="n"/>
      <c r="AE29" s="58" t="n"/>
      <c r="AF29" s="51" t="n"/>
      <c r="AG29" s="51" t="n"/>
      <c r="AH29" s="51" t="n"/>
      <c r="AI29" s="43" t="n">
        <v>115</v>
      </c>
      <c r="AJ29" s="66">
        <f>$AK$3+$AM$3*COS(AI29*PI()/180)</f>
        <v/>
      </c>
      <c r="AK29" s="66">
        <f>$AL$3+$AM$3*SIN(AI29*PI()/180)</f>
        <v/>
      </c>
      <c r="AL29" s="51" t="n"/>
      <c r="AM29" s="58" t="n"/>
      <c r="AN29" s="51" t="n"/>
      <c r="AO29" s="51" t="n"/>
      <c r="AP29" s="51" t="n"/>
      <c r="AQ29" s="43" t="n">
        <v>115</v>
      </c>
      <c r="AR29" s="66">
        <f>$AS$3+$AU$3*COS(AQ29*PI()/180)</f>
        <v/>
      </c>
      <c r="AS29" s="66">
        <f>$AT$3+$AU$3*SIN(AQ29*PI()/180)</f>
        <v/>
      </c>
      <c r="AT29" s="51" t="n"/>
      <c r="AU29" s="58" t="n"/>
      <c r="AV29" s="51" t="n"/>
      <c r="AW29" s="51" t="n"/>
      <c r="AX29" s="51" t="n"/>
      <c r="AY29" s="43" t="n">
        <v>115</v>
      </c>
      <c r="AZ29" s="66">
        <f>$BA$3+$BC$3*COS(AY29*PI()/180)</f>
        <v/>
      </c>
      <c r="BA29" s="66">
        <f>$BB$3+$BC$3*SIN(AY29*PI()/180)</f>
        <v/>
      </c>
      <c r="BB29" s="51" t="n"/>
      <c r="BC29" s="58" t="n"/>
    </row>
    <row r="30" ht="15.6" customHeight="1">
      <c r="X30" s="51" t="n"/>
      <c r="Y30" s="51" t="n"/>
      <c r="Z30" s="51" t="n"/>
      <c r="AA30" s="43" t="n">
        <v>120</v>
      </c>
      <c r="AB30" s="66">
        <f>$AC$3+$AE$3*COS(AA30*PI()/180)</f>
        <v/>
      </c>
      <c r="AC30" s="66">
        <f>$AD$3+$AE$3*SIN(AA30*PI()/180)</f>
        <v/>
      </c>
      <c r="AD30" s="51" t="n"/>
      <c r="AE30" s="58" t="n"/>
      <c r="AF30" s="51" t="n"/>
      <c r="AG30" s="51" t="n"/>
      <c r="AH30" s="51" t="n"/>
      <c r="AI30" s="43" t="n">
        <v>120</v>
      </c>
      <c r="AJ30" s="66">
        <f>$AK$3+$AM$3*COS(AI30*PI()/180)</f>
        <v/>
      </c>
      <c r="AK30" s="66">
        <f>$AL$3+$AM$3*SIN(AI30*PI()/180)</f>
        <v/>
      </c>
      <c r="AL30" s="51" t="n"/>
      <c r="AM30" s="58" t="n"/>
      <c r="AN30" s="51" t="n"/>
      <c r="AO30" s="51" t="n"/>
      <c r="AP30" s="51" t="n"/>
      <c r="AQ30" s="43" t="n">
        <v>120</v>
      </c>
      <c r="AR30" s="66">
        <f>$AS$3+$AU$3*COS(AQ30*PI()/180)</f>
        <v/>
      </c>
      <c r="AS30" s="66">
        <f>$AT$3+$AU$3*SIN(AQ30*PI()/180)</f>
        <v/>
      </c>
      <c r="AT30" s="51" t="n"/>
      <c r="AU30" s="58" t="n"/>
      <c r="AV30" s="51" t="n"/>
      <c r="AW30" s="51" t="n"/>
      <c r="AX30" s="51" t="n"/>
      <c r="AY30" s="43" t="n">
        <v>120</v>
      </c>
      <c r="AZ30" s="66">
        <f>$BA$3+$BC$3*COS(AY30*PI()/180)</f>
        <v/>
      </c>
      <c r="BA30" s="66">
        <f>$BB$3+$BC$3*SIN(AY30*PI()/180)</f>
        <v/>
      </c>
      <c r="BB30" s="51" t="n"/>
      <c r="BC30" s="58" t="n"/>
    </row>
    <row r="31" ht="15" customHeight="1">
      <c r="X31" s="51" t="n"/>
      <c r="Y31" s="51" t="n"/>
      <c r="Z31" s="51" t="n"/>
      <c r="AA31" s="43" t="n">
        <v>125</v>
      </c>
      <c r="AB31" s="66">
        <f>$AC$3+$AE$3*COS(AA31*PI()/180)</f>
        <v/>
      </c>
      <c r="AC31" s="66">
        <f>$AD$3+$AE$3*SIN(AA31*PI()/180)</f>
        <v/>
      </c>
      <c r="AD31" s="51" t="n"/>
      <c r="AE31" s="58" t="n"/>
      <c r="AF31" s="51" t="n"/>
      <c r="AG31" s="51" t="n"/>
      <c r="AH31" s="51" t="n"/>
      <c r="AI31" s="43" t="n">
        <v>125</v>
      </c>
      <c r="AJ31" s="66">
        <f>$AK$3+$AM$3*COS(AI31*PI()/180)</f>
        <v/>
      </c>
      <c r="AK31" s="66">
        <f>$AL$3+$AM$3*SIN(AI31*PI()/180)</f>
        <v/>
      </c>
      <c r="AL31" s="51" t="n"/>
      <c r="AM31" s="58" t="n"/>
      <c r="AN31" s="51" t="n"/>
      <c r="AO31" s="51" t="n"/>
      <c r="AP31" s="51" t="n"/>
      <c r="AQ31" s="43" t="n">
        <v>125</v>
      </c>
      <c r="AR31" s="66">
        <f>$AS$3+$AU$3*COS(AQ31*PI()/180)</f>
        <v/>
      </c>
      <c r="AS31" s="66">
        <f>$AT$3+$AU$3*SIN(AQ31*PI()/180)</f>
        <v/>
      </c>
      <c r="AT31" s="51" t="n"/>
      <c r="AU31" s="58" t="n"/>
      <c r="AV31" s="51" t="n"/>
      <c r="AW31" s="51" t="n"/>
      <c r="AX31" s="51" t="n"/>
      <c r="AY31" s="43" t="n">
        <v>125</v>
      </c>
      <c r="AZ31" s="66">
        <f>$BA$3+$BC$3*COS(AY31*PI()/180)</f>
        <v/>
      </c>
      <c r="BA31" s="66">
        <f>$BB$3+$BC$3*SIN(AY31*PI()/180)</f>
        <v/>
      </c>
      <c r="BB31" s="51" t="n"/>
      <c r="BC31" s="58" t="n"/>
    </row>
    <row r="32" ht="15" customHeight="1">
      <c r="X32" s="51" t="n"/>
      <c r="Y32" s="51" t="n"/>
      <c r="Z32" s="51" t="n"/>
      <c r="AA32" s="43" t="n">
        <v>130</v>
      </c>
      <c r="AB32" s="66">
        <f>$AC$3+$AE$3*COS(AA32*PI()/180)</f>
        <v/>
      </c>
      <c r="AC32" s="66">
        <f>$AD$3+$AE$3*SIN(AA32*PI()/180)</f>
        <v/>
      </c>
      <c r="AD32" s="51" t="n"/>
      <c r="AE32" s="58" t="n"/>
      <c r="AF32" s="51" t="n"/>
      <c r="AG32" s="51" t="n"/>
      <c r="AH32" s="51" t="n"/>
      <c r="AI32" s="43" t="n">
        <v>130</v>
      </c>
      <c r="AJ32" s="66">
        <f>$AK$3+$AM$3*COS(AI32*PI()/180)</f>
        <v/>
      </c>
      <c r="AK32" s="66">
        <f>$AL$3+$AM$3*SIN(AI32*PI()/180)</f>
        <v/>
      </c>
      <c r="AL32" s="51" t="n"/>
      <c r="AM32" s="58" t="n"/>
      <c r="AN32" s="51" t="n"/>
      <c r="AO32" s="51" t="n"/>
      <c r="AP32" s="51" t="n"/>
      <c r="AQ32" s="43" t="n">
        <v>130</v>
      </c>
      <c r="AR32" s="66">
        <f>$AS$3+$AU$3*COS(AQ32*PI()/180)</f>
        <v/>
      </c>
      <c r="AS32" s="66">
        <f>$AT$3+$AU$3*SIN(AQ32*PI()/180)</f>
        <v/>
      </c>
      <c r="AT32" s="51" t="n"/>
      <c r="AU32" s="58" t="n"/>
      <c r="AV32" s="51" t="n"/>
      <c r="AW32" s="51" t="n"/>
      <c r="AX32" s="51" t="n"/>
      <c r="AY32" s="43" t="n">
        <v>130</v>
      </c>
      <c r="AZ32" s="66">
        <f>$BA$3+$BC$3*COS(AY32*PI()/180)</f>
        <v/>
      </c>
      <c r="BA32" s="66">
        <f>$BB$3+$BC$3*SIN(AY32*PI()/180)</f>
        <v/>
      </c>
      <c r="BB32" s="51" t="n"/>
      <c r="BC32" s="58" t="n"/>
    </row>
    <row r="33" ht="15" customHeight="1">
      <c r="X33" s="51" t="n"/>
      <c r="Y33" s="51" t="n"/>
      <c r="Z33" s="51" t="n"/>
      <c r="AA33" s="43" t="n">
        <v>135</v>
      </c>
      <c r="AB33" s="66">
        <f>$AC$3+$AE$3*COS(AA33*PI()/180)</f>
        <v/>
      </c>
      <c r="AC33" s="66">
        <f>$AD$3+$AE$3*SIN(AA33*PI()/180)</f>
        <v/>
      </c>
      <c r="AD33" s="51" t="n"/>
      <c r="AE33" s="58" t="n"/>
      <c r="AF33" s="51" t="n"/>
      <c r="AG33" s="51" t="n"/>
      <c r="AH33" s="51" t="n"/>
      <c r="AI33" s="43" t="n">
        <v>135</v>
      </c>
      <c r="AJ33" s="66">
        <f>$AK$3+$AM$3*COS(AI33*PI()/180)</f>
        <v/>
      </c>
      <c r="AK33" s="66">
        <f>$AL$3+$AM$3*SIN(AI33*PI()/180)</f>
        <v/>
      </c>
      <c r="AL33" s="51" t="n"/>
      <c r="AM33" s="58" t="n"/>
      <c r="AN33" s="51" t="n"/>
      <c r="AO33" s="51" t="n"/>
      <c r="AP33" s="51" t="n"/>
      <c r="AQ33" s="43" t="n">
        <v>135</v>
      </c>
      <c r="AR33" s="66">
        <f>$AS$3+$AU$3*COS(AQ33*PI()/180)</f>
        <v/>
      </c>
      <c r="AS33" s="66">
        <f>$AT$3+$AU$3*SIN(AQ33*PI()/180)</f>
        <v/>
      </c>
      <c r="AT33" s="51" t="n"/>
      <c r="AU33" s="58" t="n"/>
      <c r="AV33" s="51" t="n"/>
      <c r="AW33" s="51" t="n"/>
      <c r="AX33" s="51" t="n"/>
      <c r="AY33" s="43" t="n">
        <v>135</v>
      </c>
      <c r="AZ33" s="66">
        <f>$BA$3+$BC$3*COS(AY33*PI()/180)</f>
        <v/>
      </c>
      <c r="BA33" s="66">
        <f>$BB$3+$BC$3*SIN(AY33*PI()/180)</f>
        <v/>
      </c>
      <c r="BB33" s="51" t="n"/>
      <c r="BC33" s="58" t="n"/>
    </row>
    <row r="34" ht="15" customHeight="1">
      <c r="X34" s="51" t="n"/>
      <c r="Y34" s="51" t="n"/>
      <c r="Z34" s="51" t="n"/>
      <c r="AA34" s="43" t="n">
        <v>140</v>
      </c>
      <c r="AB34" s="66">
        <f>$AC$3+$AE$3*COS(AA34*PI()/180)</f>
        <v/>
      </c>
      <c r="AC34" s="66">
        <f>$AD$3+$AE$3*SIN(AA34*PI()/180)</f>
        <v/>
      </c>
      <c r="AD34" s="51" t="n"/>
      <c r="AE34" s="58" t="n"/>
      <c r="AF34" s="51" t="n"/>
      <c r="AG34" s="51" t="n"/>
      <c r="AH34" s="51" t="n"/>
      <c r="AI34" s="43" t="n">
        <v>140</v>
      </c>
      <c r="AJ34" s="66">
        <f>$AK$3+$AM$3*COS(AI34*PI()/180)</f>
        <v/>
      </c>
      <c r="AK34" s="66">
        <f>$AL$3+$AM$3*SIN(AI34*PI()/180)</f>
        <v/>
      </c>
      <c r="AL34" s="51" t="n"/>
      <c r="AM34" s="58" t="n"/>
      <c r="AN34" s="51" t="n"/>
      <c r="AO34" s="51" t="n"/>
      <c r="AP34" s="51" t="n"/>
      <c r="AQ34" s="43" t="n">
        <v>140</v>
      </c>
      <c r="AR34" s="66">
        <f>$AS$3+$AU$3*COS(AQ34*PI()/180)</f>
        <v/>
      </c>
      <c r="AS34" s="66">
        <f>$AT$3+$AU$3*SIN(AQ34*PI()/180)</f>
        <v/>
      </c>
      <c r="AT34" s="51" t="n"/>
      <c r="AU34" s="58" t="n"/>
      <c r="AV34" s="51" t="n"/>
      <c r="AW34" s="51" t="n"/>
      <c r="AX34" s="51" t="n"/>
      <c r="AY34" s="43" t="n">
        <v>140</v>
      </c>
      <c r="AZ34" s="66">
        <f>$BA$3+$BC$3*COS(AY34*PI()/180)</f>
        <v/>
      </c>
      <c r="BA34" s="66">
        <f>$BB$3+$BC$3*SIN(AY34*PI()/180)</f>
        <v/>
      </c>
      <c r="BB34" s="51" t="n"/>
      <c r="BC34" s="58" t="n"/>
    </row>
    <row r="35" ht="15" customHeight="1">
      <c r="X35" s="51" t="n"/>
      <c r="Y35" s="51" t="n"/>
      <c r="Z35" s="51" t="n"/>
      <c r="AA35" s="43" t="n">
        <v>145</v>
      </c>
      <c r="AB35" s="66">
        <f>$AC$3+$AE$3*COS(AA35*PI()/180)</f>
        <v/>
      </c>
      <c r="AC35" s="66">
        <f>$AD$3+$AE$3*SIN(AA35*PI()/180)</f>
        <v/>
      </c>
      <c r="AD35" s="51" t="n"/>
      <c r="AE35" s="58" t="n"/>
      <c r="AF35" s="51" t="n"/>
      <c r="AG35" s="51" t="n"/>
      <c r="AH35" s="51" t="n"/>
      <c r="AI35" s="43" t="n">
        <v>145</v>
      </c>
      <c r="AJ35" s="66">
        <f>$AK$3+$AM$3*COS(AI35*PI()/180)</f>
        <v/>
      </c>
      <c r="AK35" s="66">
        <f>$AL$3+$AM$3*SIN(AI35*PI()/180)</f>
        <v/>
      </c>
      <c r="AL35" s="51" t="n"/>
      <c r="AM35" s="58" t="n"/>
      <c r="AN35" s="51" t="n"/>
      <c r="AO35" s="51" t="n"/>
      <c r="AP35" s="51" t="n"/>
      <c r="AQ35" s="43" t="n">
        <v>145</v>
      </c>
      <c r="AR35" s="66">
        <f>$AS$3+$AU$3*COS(AQ35*PI()/180)</f>
        <v/>
      </c>
      <c r="AS35" s="66">
        <f>$AT$3+$AU$3*SIN(AQ35*PI()/180)</f>
        <v/>
      </c>
      <c r="AT35" s="51" t="n"/>
      <c r="AU35" s="58" t="n"/>
      <c r="AV35" s="51" t="n"/>
      <c r="AW35" s="51" t="n"/>
      <c r="AX35" s="51" t="n"/>
      <c r="AY35" s="43" t="n">
        <v>145</v>
      </c>
      <c r="AZ35" s="66">
        <f>$BA$3+$BC$3*COS(AY35*PI()/180)</f>
        <v/>
      </c>
      <c r="BA35" s="66">
        <f>$BB$3+$BC$3*SIN(AY35*PI()/180)</f>
        <v/>
      </c>
      <c r="BB35" s="51" t="n"/>
      <c r="BC35" s="58" t="n"/>
    </row>
    <row r="36" ht="15" customHeight="1">
      <c r="X36" s="51" t="n"/>
      <c r="Y36" s="51" t="n"/>
      <c r="Z36" s="51" t="n"/>
      <c r="AA36" s="43" t="n">
        <v>150</v>
      </c>
      <c r="AB36" s="66">
        <f>$AC$3+$AE$3*COS(AA36*PI()/180)</f>
        <v/>
      </c>
      <c r="AC36" s="66">
        <f>$AD$3+$AE$3*SIN(AA36*PI()/180)</f>
        <v/>
      </c>
      <c r="AD36" s="51" t="n"/>
      <c r="AE36" s="58" t="n"/>
      <c r="AF36" s="51" t="n"/>
      <c r="AG36" s="51" t="n"/>
      <c r="AH36" s="51" t="n"/>
      <c r="AI36" s="43" t="n">
        <v>150</v>
      </c>
      <c r="AJ36" s="66">
        <f>$AK$3+$AM$3*COS(AI36*PI()/180)</f>
        <v/>
      </c>
      <c r="AK36" s="66">
        <f>$AL$3+$AM$3*SIN(AI36*PI()/180)</f>
        <v/>
      </c>
      <c r="AL36" s="51" t="n"/>
      <c r="AM36" s="58" t="n"/>
      <c r="AN36" s="51" t="n"/>
      <c r="AO36" s="51" t="n"/>
      <c r="AP36" s="51" t="n"/>
      <c r="AQ36" s="43" t="n">
        <v>150</v>
      </c>
      <c r="AR36" s="66">
        <f>$AS$3+$AU$3*COS(AQ36*PI()/180)</f>
        <v/>
      </c>
      <c r="AS36" s="66">
        <f>$AT$3+$AU$3*SIN(AQ36*PI()/180)</f>
        <v/>
      </c>
      <c r="AT36" s="51" t="n"/>
      <c r="AU36" s="58" t="n"/>
      <c r="AV36" s="51" t="n"/>
      <c r="AW36" s="51" t="n"/>
      <c r="AX36" s="51" t="n"/>
      <c r="AY36" s="43" t="n">
        <v>150</v>
      </c>
      <c r="AZ36" s="66">
        <f>$BA$3+$BC$3*COS(AY36*PI()/180)</f>
        <v/>
      </c>
      <c r="BA36" s="66">
        <f>$BB$3+$BC$3*SIN(AY36*PI()/180)</f>
        <v/>
      </c>
      <c r="BB36" s="51" t="n"/>
      <c r="BC36" s="58" t="n"/>
    </row>
    <row r="37" ht="15" customHeight="1">
      <c r="X37" s="51" t="n"/>
      <c r="Y37" s="51" t="n"/>
      <c r="Z37" s="51" t="n"/>
      <c r="AA37" s="43" t="n">
        <v>155</v>
      </c>
      <c r="AB37" s="66">
        <f>$AC$3+$AE$3*COS(AA37*PI()/180)</f>
        <v/>
      </c>
      <c r="AC37" s="66">
        <f>$AD$3+$AE$3*SIN(AA37*PI()/180)</f>
        <v/>
      </c>
      <c r="AD37" s="51" t="n"/>
      <c r="AE37" s="58" t="n"/>
      <c r="AF37" s="51" t="n"/>
      <c r="AG37" s="51" t="n"/>
      <c r="AH37" s="51" t="n"/>
      <c r="AI37" s="43" t="n">
        <v>155</v>
      </c>
      <c r="AJ37" s="66">
        <f>$AK$3+$AM$3*COS(AI37*PI()/180)</f>
        <v/>
      </c>
      <c r="AK37" s="66">
        <f>$AL$3+$AM$3*SIN(AI37*PI()/180)</f>
        <v/>
      </c>
      <c r="AL37" s="51" t="n"/>
      <c r="AM37" s="58" t="n"/>
      <c r="AN37" s="51" t="n"/>
      <c r="AO37" s="51" t="n"/>
      <c r="AP37" s="51" t="n"/>
      <c r="AQ37" s="43" t="n">
        <v>155</v>
      </c>
      <c r="AR37" s="66">
        <f>$AS$3+$AU$3*COS(AQ37*PI()/180)</f>
        <v/>
      </c>
      <c r="AS37" s="66">
        <f>$AT$3+$AU$3*SIN(AQ37*PI()/180)</f>
        <v/>
      </c>
      <c r="AT37" s="51" t="n"/>
      <c r="AU37" s="58" t="n"/>
      <c r="AV37" s="51" t="n"/>
      <c r="AW37" s="51" t="n"/>
      <c r="AX37" s="51" t="n"/>
      <c r="AY37" s="43" t="n">
        <v>155</v>
      </c>
      <c r="AZ37" s="66">
        <f>$BA$3+$BC$3*COS(AY37*PI()/180)</f>
        <v/>
      </c>
      <c r="BA37" s="66">
        <f>$BB$3+$BC$3*SIN(AY37*PI()/180)</f>
        <v/>
      </c>
      <c r="BB37" s="51" t="n"/>
      <c r="BC37" s="58" t="n"/>
    </row>
    <row r="38" ht="15" customHeight="1">
      <c r="X38" s="51" t="n"/>
      <c r="Y38" s="51" t="n"/>
      <c r="Z38" s="51" t="n"/>
      <c r="AA38" s="43" t="n">
        <v>160</v>
      </c>
      <c r="AB38" s="66">
        <f>$AC$3+$AE$3*COS(AA38*PI()/180)</f>
        <v/>
      </c>
      <c r="AC38" s="66">
        <f>$AD$3+$AE$3*SIN(AA38*PI()/180)</f>
        <v/>
      </c>
      <c r="AD38" s="51" t="n"/>
      <c r="AE38" s="58" t="n"/>
      <c r="AF38" s="51" t="n"/>
      <c r="AG38" s="51" t="n"/>
      <c r="AH38" s="51" t="n"/>
      <c r="AI38" s="43" t="n">
        <v>160</v>
      </c>
      <c r="AJ38" s="66">
        <f>$AK$3+$AM$3*COS(AI38*PI()/180)</f>
        <v/>
      </c>
      <c r="AK38" s="66">
        <f>$AL$3+$AM$3*SIN(AI38*PI()/180)</f>
        <v/>
      </c>
      <c r="AL38" s="51" t="n"/>
      <c r="AM38" s="58" t="n"/>
      <c r="AN38" s="51" t="n"/>
      <c r="AO38" s="51" t="n"/>
      <c r="AP38" s="51" t="n"/>
      <c r="AQ38" s="43" t="n">
        <v>160</v>
      </c>
      <c r="AR38" s="66">
        <f>$AS$3+$AU$3*COS(AQ38*PI()/180)</f>
        <v/>
      </c>
      <c r="AS38" s="66">
        <f>$AT$3+$AU$3*SIN(AQ38*PI()/180)</f>
        <v/>
      </c>
      <c r="AT38" s="51" t="n"/>
      <c r="AU38" s="58" t="n"/>
      <c r="AV38" s="51" t="n"/>
      <c r="AW38" s="51" t="n"/>
      <c r="AX38" s="51" t="n"/>
      <c r="AY38" s="43" t="n">
        <v>160</v>
      </c>
      <c r="AZ38" s="66">
        <f>$BA$3+$BC$3*COS(AY38*PI()/180)</f>
        <v/>
      </c>
      <c r="BA38" s="66">
        <f>$BB$3+$BC$3*SIN(AY38*PI()/180)</f>
        <v/>
      </c>
      <c r="BB38" s="51" t="n"/>
      <c r="BC38" s="58" t="n"/>
    </row>
    <row r="39" ht="15" customHeight="1">
      <c r="X39" s="51" t="n"/>
      <c r="Y39" s="51" t="n"/>
      <c r="Z39" s="51" t="n"/>
      <c r="AA39" s="43" t="n">
        <v>165</v>
      </c>
      <c r="AB39" s="66">
        <f>$AC$3+$AE$3*COS(AA39*PI()/180)</f>
        <v/>
      </c>
      <c r="AC39" s="66">
        <f>$AD$3+$AE$3*SIN(AA39*PI()/180)</f>
        <v/>
      </c>
      <c r="AD39" s="51" t="n"/>
      <c r="AE39" s="58" t="n"/>
      <c r="AF39" s="51" t="n"/>
      <c r="AG39" s="51" t="n"/>
      <c r="AH39" s="51" t="n"/>
      <c r="AI39" s="43" t="n">
        <v>165</v>
      </c>
      <c r="AJ39" s="66">
        <f>$AK$3+$AM$3*COS(AI39*PI()/180)</f>
        <v/>
      </c>
      <c r="AK39" s="66">
        <f>$AL$3+$AM$3*SIN(AI39*PI()/180)</f>
        <v/>
      </c>
      <c r="AL39" s="51" t="n"/>
      <c r="AM39" s="58" t="n"/>
      <c r="AN39" s="51" t="n"/>
      <c r="AO39" s="51" t="n"/>
      <c r="AP39" s="51" t="n"/>
      <c r="AQ39" s="43" t="n">
        <v>165</v>
      </c>
      <c r="AR39" s="66">
        <f>$AS$3+$AU$3*COS(AQ39*PI()/180)</f>
        <v/>
      </c>
      <c r="AS39" s="66">
        <f>$AT$3+$AU$3*SIN(AQ39*PI()/180)</f>
        <v/>
      </c>
      <c r="AT39" s="51" t="n"/>
      <c r="AU39" s="58" t="n"/>
      <c r="AV39" s="51" t="n"/>
      <c r="AW39" s="51" t="n"/>
      <c r="AX39" s="51" t="n"/>
      <c r="AY39" s="43" t="n">
        <v>165</v>
      </c>
      <c r="AZ39" s="66">
        <f>$BA$3+$BC$3*COS(AY39*PI()/180)</f>
        <v/>
      </c>
      <c r="BA39" s="66">
        <f>$BB$3+$BC$3*SIN(AY39*PI()/180)</f>
        <v/>
      </c>
      <c r="BB39" s="51" t="n"/>
      <c r="BC39" s="58" t="n"/>
    </row>
    <row r="40" ht="15" customHeight="1">
      <c r="X40" s="51" t="n"/>
      <c r="Y40" s="51" t="n"/>
      <c r="Z40" s="51" t="n"/>
      <c r="AA40" s="43" t="n">
        <v>170</v>
      </c>
      <c r="AB40" s="66">
        <f>$AC$3+$AE$3*COS(AA40*PI()/180)</f>
        <v/>
      </c>
      <c r="AC40" s="66">
        <f>$AD$3+$AE$3*SIN(AA40*PI()/180)</f>
        <v/>
      </c>
      <c r="AD40" s="51" t="n"/>
      <c r="AE40" s="58" t="n"/>
      <c r="AF40" s="51" t="n"/>
      <c r="AG40" s="51" t="n"/>
      <c r="AH40" s="51" t="n"/>
      <c r="AI40" s="43" t="n">
        <v>170</v>
      </c>
      <c r="AJ40" s="66">
        <f>$AK$3+$AM$3*COS(AI40*PI()/180)</f>
        <v/>
      </c>
      <c r="AK40" s="66">
        <f>$AL$3+$AM$3*SIN(AI40*PI()/180)</f>
        <v/>
      </c>
      <c r="AL40" s="51" t="n"/>
      <c r="AM40" s="58" t="n"/>
      <c r="AN40" s="51" t="n"/>
      <c r="AO40" s="51" t="n"/>
      <c r="AP40" s="51" t="n"/>
      <c r="AQ40" s="43" t="n">
        <v>170</v>
      </c>
      <c r="AR40" s="66">
        <f>$AS$3+$AU$3*COS(AQ40*PI()/180)</f>
        <v/>
      </c>
      <c r="AS40" s="66">
        <f>$AT$3+$AU$3*SIN(AQ40*PI()/180)</f>
        <v/>
      </c>
      <c r="AT40" s="51" t="n"/>
      <c r="AU40" s="58" t="n"/>
      <c r="AV40" s="51" t="n"/>
      <c r="AW40" s="51" t="n"/>
      <c r="AX40" s="51" t="n"/>
      <c r="AY40" s="43" t="n">
        <v>170</v>
      </c>
      <c r="AZ40" s="66">
        <f>$BA$3+$BC$3*COS(AY40*PI()/180)</f>
        <v/>
      </c>
      <c r="BA40" s="66">
        <f>$BB$3+$BC$3*SIN(AY40*PI()/180)</f>
        <v/>
      </c>
      <c r="BB40" s="51" t="n"/>
      <c r="BC40" s="58" t="n"/>
    </row>
    <row r="41" ht="15" customHeight="1">
      <c r="X41" s="51" t="n"/>
      <c r="Y41" s="51" t="n"/>
      <c r="Z41" s="51" t="n"/>
      <c r="AA41" s="43" t="n">
        <v>175</v>
      </c>
      <c r="AB41" s="66">
        <f>$AC$3+$AE$3*COS(AA41*PI()/180)</f>
        <v/>
      </c>
      <c r="AC41" s="66">
        <f>$AD$3+$AE$3*SIN(AA41*PI()/180)</f>
        <v/>
      </c>
      <c r="AD41" s="51" t="n"/>
      <c r="AE41" s="58" t="n"/>
      <c r="AF41" s="51" t="n"/>
      <c r="AG41" s="51" t="n"/>
      <c r="AH41" s="51" t="n"/>
      <c r="AI41" s="43" t="n">
        <v>175</v>
      </c>
      <c r="AJ41" s="66">
        <f>$AK$3+$AM$3*COS(AI41*PI()/180)</f>
        <v/>
      </c>
      <c r="AK41" s="66">
        <f>$AL$3+$AM$3*SIN(AI41*PI()/180)</f>
        <v/>
      </c>
      <c r="AL41" s="51" t="n"/>
      <c r="AM41" s="58" t="n"/>
      <c r="AN41" s="51" t="n"/>
      <c r="AO41" s="51" t="n"/>
      <c r="AP41" s="51" t="n"/>
      <c r="AQ41" s="43" t="n">
        <v>175</v>
      </c>
      <c r="AR41" s="66">
        <f>$AS$3+$AU$3*COS(AQ41*PI()/180)</f>
        <v/>
      </c>
      <c r="AS41" s="66">
        <f>$AT$3+$AU$3*SIN(AQ41*PI()/180)</f>
        <v/>
      </c>
      <c r="AT41" s="51" t="n"/>
      <c r="AU41" s="58" t="n"/>
      <c r="AV41" s="51" t="n"/>
      <c r="AW41" s="51" t="n"/>
      <c r="AX41" s="51" t="n"/>
      <c r="AY41" s="43" t="n">
        <v>175</v>
      </c>
      <c r="AZ41" s="66">
        <f>$BA$3+$BC$3*COS(AY41*PI()/180)</f>
        <v/>
      </c>
      <c r="BA41" s="66">
        <f>$BB$3+$BC$3*SIN(AY41*PI()/180)</f>
        <v/>
      </c>
      <c r="BB41" s="51" t="n"/>
      <c r="BC41" s="58" t="n"/>
    </row>
    <row r="42" ht="15" customHeight="1">
      <c r="X42" s="51" t="n"/>
      <c r="Y42" s="51" t="n"/>
      <c r="Z42" s="51" t="n"/>
      <c r="AA42" s="43" t="n">
        <v>180</v>
      </c>
      <c r="AB42" s="66">
        <f>$AC$3+$AE$3*COS(AA42*PI()/180)</f>
        <v/>
      </c>
      <c r="AC42" s="66">
        <f>$AD$3+$AE$3*SIN(AA42*PI()/180)</f>
        <v/>
      </c>
      <c r="AD42" s="51" t="n"/>
      <c r="AE42" s="58" t="n"/>
      <c r="AF42" s="51" t="n"/>
      <c r="AG42" s="51" t="n"/>
      <c r="AH42" s="51" t="n"/>
      <c r="AI42" s="43" t="n">
        <v>180</v>
      </c>
      <c r="AJ42" s="66">
        <f>$AK$3+$AM$3*COS(AI42*PI()/180)</f>
        <v/>
      </c>
      <c r="AK42" s="66">
        <f>$AL$3+$AM$3*SIN(AI42*PI()/180)</f>
        <v/>
      </c>
      <c r="AL42" s="51" t="n"/>
      <c r="AM42" s="58" t="n"/>
      <c r="AN42" s="51" t="n"/>
      <c r="AO42" s="51" t="n"/>
      <c r="AP42" s="51" t="n"/>
      <c r="AQ42" s="43" t="n">
        <v>180</v>
      </c>
      <c r="AR42" s="66">
        <f>$AS$3+$AU$3*COS(AQ42*PI()/180)</f>
        <v/>
      </c>
      <c r="AS42" s="66">
        <f>$AT$3+$AU$3*SIN(AQ42*PI()/180)</f>
        <v/>
      </c>
      <c r="AT42" s="51" t="n"/>
      <c r="AU42" s="58" t="n"/>
      <c r="AV42" s="51" t="n"/>
      <c r="AW42" s="51" t="n"/>
      <c r="AX42" s="51" t="n"/>
      <c r="AY42" s="43" t="n">
        <v>180</v>
      </c>
      <c r="AZ42" s="66">
        <f>$BA$3+$BC$3*COS(AY42*PI()/180)</f>
        <v/>
      </c>
      <c r="BA42" s="66">
        <f>$BB$3+$BC$3*SIN(AY42*PI()/180)</f>
        <v/>
      </c>
      <c r="BB42" s="51" t="n"/>
      <c r="BC42" s="58" t="n"/>
    </row>
    <row r="43">
      <c r="X43" s="51" t="n"/>
      <c r="Y43" s="51" t="n"/>
      <c r="Z43" s="51" t="n"/>
      <c r="AA43" s="51" t="n"/>
      <c r="AB43" s="51" t="n"/>
      <c r="AC43" s="51" t="n"/>
      <c r="AD43" s="51" t="n"/>
      <c r="AE43" s="58" t="n"/>
      <c r="AF43" s="51" t="n"/>
      <c r="AG43" s="51" t="n"/>
      <c r="AH43" s="51" t="n"/>
      <c r="AI43" s="51" t="n"/>
      <c r="AJ43" s="51" t="n"/>
      <c r="AK43" s="51" t="n"/>
      <c r="AL43" s="51" t="n"/>
      <c r="AM43" s="58" t="n"/>
      <c r="AN43" s="51" t="n"/>
      <c r="AO43" s="51" t="n"/>
      <c r="AP43" s="51" t="n"/>
      <c r="AQ43" s="51" t="n"/>
      <c r="AR43" s="51" t="n"/>
      <c r="AS43" s="51" t="n"/>
      <c r="AT43" s="51" t="n"/>
      <c r="AU43" s="58" t="n"/>
      <c r="AV43" s="51" t="n"/>
      <c r="AW43" s="51" t="n"/>
      <c r="AX43" s="51" t="n"/>
      <c r="AY43" s="51" t="n"/>
      <c r="AZ43" s="51" t="n"/>
      <c r="BA43" s="51" t="n"/>
      <c r="BB43" s="51" t="n"/>
      <c r="BC43" s="58" t="n"/>
    </row>
    <row r="44">
      <c r="X44" s="51" t="n"/>
      <c r="Y44" s="51" t="n"/>
      <c r="Z44" s="51" t="n"/>
      <c r="AA44" s="51" t="n"/>
      <c r="AB44" s="51" t="n"/>
      <c r="AC44" s="51" t="n"/>
      <c r="AD44" s="51" t="n"/>
      <c r="AE44" s="58" t="n"/>
      <c r="AF44" s="51" t="n"/>
      <c r="AG44" s="51" t="n"/>
      <c r="AH44" s="51" t="n"/>
      <c r="AI44" s="51" t="n"/>
      <c r="AJ44" s="51" t="n"/>
      <c r="AK44" s="51" t="n"/>
      <c r="AL44" s="51" t="n"/>
      <c r="AM44" s="58" t="n"/>
      <c r="AN44" s="51" t="n"/>
      <c r="AO44" s="51" t="n"/>
      <c r="AP44" s="51" t="n"/>
      <c r="AQ44" s="51" t="n"/>
      <c r="AR44" s="51" t="n"/>
      <c r="AS44" s="51" t="n"/>
      <c r="AT44" s="51" t="n"/>
      <c r="AU44" s="58" t="n"/>
      <c r="AV44" s="51" t="n"/>
      <c r="AW44" s="51" t="n"/>
      <c r="AX44" s="51" t="n"/>
      <c r="AY44" s="51" t="n"/>
      <c r="AZ44" s="51" t="n"/>
      <c r="BA44" s="51" t="n"/>
      <c r="BB44" s="51" t="n"/>
      <c r="BC44" s="58" t="n"/>
    </row>
    <row r="46" ht="38.25" customHeight="1" thickBot="1">
      <c r="B46" s="7" t="n"/>
      <c r="C46" s="7" t="n"/>
      <c r="N46" s="30" t="inlineStr">
        <is>
          <t xml:space="preserve">Давление в камере, Мпа
σ3 </t>
        </is>
      </c>
      <c r="O46" s="30" t="inlineStr">
        <is>
          <t>Вертикальная нагрузка, Мпа
σ1</t>
        </is>
      </c>
      <c r="P46" s="30" t="inlineStr">
        <is>
          <t>Поровое давление, Мпа
u</t>
        </is>
      </c>
      <c r="AU46" s="79" t="n"/>
    </row>
    <row r="47" ht="16.5" customHeight="1">
      <c r="A47" s="144" t="n"/>
      <c r="B47" s="144" t="inlineStr">
        <is>
          <t>K0, д.е.</t>
        </is>
      </c>
      <c r="C47" s="144" t="n">
        <v>0.8435655349597692</v>
      </c>
      <c r="D47" s="144" t="n"/>
      <c r="E47" s="144" t="n"/>
      <c r="F47" s="144" t="n"/>
      <c r="G47" s="144" t="n"/>
      <c r="H47" s="144" t="inlineStr">
        <is>
          <t>Коэфф. Точки</t>
        </is>
      </c>
      <c r="I47" s="144" t="n"/>
      <c r="J47" s="144">
        <f>(C48+B70)/C48</f>
        <v/>
      </c>
      <c r="K47" s="144" t="n"/>
      <c r="L47" s="144" t="n"/>
      <c r="N47" s="159" t="n">
        <v>0.05</v>
      </c>
      <c r="O47" s="159" t="n">
        <v>0.08493632924887161</v>
      </c>
      <c r="P47" s="160" t="n"/>
      <c r="W47" s="151" t="n">
        <v>1</v>
      </c>
      <c r="AF47" s="109" t="inlineStr">
        <is>
          <t>σ3,кПа</t>
        </is>
      </c>
      <c r="AG47" s="109" t="inlineStr">
        <is>
          <t>σ1,кПа</t>
        </is>
      </c>
      <c r="AH47" s="109" t="inlineStr">
        <is>
          <t>u, кПа</t>
        </is>
      </c>
      <c r="AL47" t="n">
        <v>4</v>
      </c>
      <c r="AM47" s="91" t="n"/>
      <c r="AN47" s="92" t="n"/>
      <c r="AO47" s="92" t="n"/>
      <c r="AP47" s="93" t="n"/>
      <c r="AQ47" s="94" t="n"/>
      <c r="AR47" s="95" t="n"/>
      <c r="AS47" s="96" t="n"/>
      <c r="AU47" s="79" t="n"/>
      <c r="AV47" s="161" t="n"/>
    </row>
    <row r="48" ht="16.5" customHeight="1">
      <c r="A48" s="144" t="n"/>
      <c r="B48" s="144" t="inlineStr">
        <is>
          <t>q_zg, МПа</t>
        </is>
      </c>
      <c r="C48" s="144" t="n">
        <v>0.04217827674798846</v>
      </c>
      <c r="D48" s="144" t="n"/>
      <c r="E48" s="144" t="n"/>
      <c r="F48" s="144" t="n"/>
      <c r="G48" s="144" t="n"/>
      <c r="H48" s="144" t="n"/>
      <c r="I48" s="144" t="n"/>
      <c r="J48" s="144" t="n"/>
      <c r="K48" s="144" t="n"/>
      <c r="L48" s="144" t="n"/>
      <c r="N48" s="159" t="n">
        <v>0.15</v>
      </c>
      <c r="O48" s="159" t="n">
        <v>0.2220251998954638</v>
      </c>
      <c r="P48" s="160" t="n"/>
      <c r="Q48" s="28" t="n"/>
      <c r="AF48" s="110">
        <f>N47*1000</f>
        <v/>
      </c>
      <c r="AG48" s="110">
        <f>O47*1000</f>
        <v/>
      </c>
      <c r="AH48" s="162">
        <f>P47*1000</f>
        <v/>
      </c>
      <c r="AM48" s="76" t="n"/>
      <c r="AN48" s="77" t="n"/>
      <c r="AO48" s="77" t="n"/>
      <c r="AP48" s="78" t="n"/>
      <c r="AQ48" s="80" t="n"/>
      <c r="AR48" s="81" t="n"/>
      <c r="AS48" s="82" t="n"/>
      <c r="AU48" s="79" t="n"/>
      <c r="AV48" s="83" t="inlineStr">
        <is>
          <t>δ3, Мпа</t>
        </is>
      </c>
      <c r="AW48" s="83" t="inlineStr">
        <is>
          <t>δ1-δ3, МПа</t>
        </is>
      </c>
      <c r="AX48" s="83" t="inlineStr">
        <is>
          <t>δ1, МПа</t>
        </is>
      </c>
      <c r="AY48" s="83" t="inlineStr">
        <is>
          <t>δ1, КПа</t>
        </is>
      </c>
    </row>
    <row r="49" ht="16.5" customHeight="1">
      <c r="A49" s="144" t="n"/>
      <c r="B49" s="144" t="n"/>
      <c r="C49" s="144" t="n"/>
      <c r="D49" s="145" t="inlineStr">
        <is>
          <t>Модуль деформации, МПа:</t>
        </is>
      </c>
      <c r="E49" s="144" t="n"/>
      <c r="F49" s="144" t="n"/>
      <c r="G49" s="144" t="n"/>
      <c r="H49" s="144" t="n"/>
      <c r="I49" s="144" t="n"/>
      <c r="J49" s="144" t="n"/>
      <c r="K49" s="144" t="n"/>
      <c r="L49" s="144" t="n"/>
      <c r="N49" s="159" t="n">
        <v>0.25</v>
      </c>
      <c r="O49" s="159" t="n">
        <v>0.3591140705420559</v>
      </c>
      <c r="P49" s="160" t="n"/>
      <c r="Q49" s="29" t="n"/>
      <c r="AF49" s="111">
        <f>N48*1000</f>
        <v/>
      </c>
      <c r="AG49" s="111">
        <f>O48*1000</f>
        <v/>
      </c>
      <c r="AH49" s="162">
        <f>P48*1000</f>
        <v/>
      </c>
      <c r="AJ49" s="100" t="n"/>
      <c r="AK49" s="100" t="n"/>
      <c r="AM49" s="76" t="n"/>
      <c r="AN49" s="77" t="n"/>
      <c r="AO49" s="77" t="n"/>
      <c r="AP49" s="78" t="inlineStr">
        <is>
          <t>С, МПа:</t>
        </is>
      </c>
      <c r="AQ49" s="163">
        <f>O54</f>
        <v/>
      </c>
      <c r="AR49" s="81" t="n"/>
      <c r="AS49" s="82" t="n"/>
      <c r="AU49">
        <f>CONCATENATE(ROUND(AV49,2)," МПа")</f>
        <v/>
      </c>
      <c r="AV49" s="164">
        <f>N47</f>
        <v/>
      </c>
      <c r="AW49" s="164">
        <f>2*(AV49+AQ49/TAN(RADIANS(AQ50)))*SIN(RADIANS(AQ50))/(1-SIN(RADIANS(AQ50)))+AZ49</f>
        <v/>
      </c>
      <c r="AX49" s="164">
        <f>AW49+AV49</f>
        <v/>
      </c>
      <c r="AY49" s="84">
        <f>AX49*1000</f>
        <v/>
      </c>
      <c r="AZ49">
        <f>-AZ50-AZ51</f>
        <v/>
      </c>
    </row>
    <row r="50" ht="16.5" customHeight="1">
      <c r="A50" s="144" t="n"/>
      <c r="B50" s="144" t="n"/>
      <c r="C50" s="144" t="n"/>
      <c r="D50" s="145" t="inlineStr">
        <is>
          <t>Е0=</t>
        </is>
      </c>
      <c r="E50" s="146">
        <f>B70/A70</f>
        <v/>
      </c>
      <c r="F50" s="144" t="inlineStr">
        <is>
          <t>Точки модуля (полное напр.), МПа</t>
        </is>
      </c>
      <c r="G50" s="144" t="n"/>
      <c r="H50" s="144" t="n"/>
      <c r="I50" s="144" t="n"/>
      <c r="J50" s="144" t="n">
        <v>0.04217827674798846</v>
      </c>
      <c r="K50" s="144" t="n">
        <v>0.06748524279678154</v>
      </c>
      <c r="L50" s="144" t="n"/>
      <c r="N50" s="148">
        <f>J50</f>
        <v/>
      </c>
      <c r="O50" s="165">
        <f>MAX(F65:F533)+N50</f>
        <v/>
      </c>
      <c r="Q50" s="29" t="n"/>
      <c r="AF50" s="112">
        <f>N49*1000</f>
        <v/>
      </c>
      <c r="AG50" s="112">
        <f>O49*1000</f>
        <v/>
      </c>
      <c r="AH50" s="162">
        <f>P49*1000</f>
        <v/>
      </c>
      <c r="AJ50" s="59" t="n"/>
      <c r="AK50" s="166" t="n"/>
      <c r="AM50" s="76" t="n"/>
      <c r="AN50" s="77" t="n"/>
      <c r="AO50" s="77" t="n"/>
      <c r="AP50" s="85" t="inlineStr">
        <is>
          <t>φ, град:</t>
        </is>
      </c>
      <c r="AQ50" s="119">
        <f>O53</f>
        <v/>
      </c>
      <c r="AR50" s="81" t="n"/>
      <c r="AS50" s="82" t="n"/>
      <c r="AU50">
        <f>CONCATENATE(ROUND(AV50,2)," МПа")</f>
        <v/>
      </c>
      <c r="AV50" s="164">
        <f>N48</f>
        <v/>
      </c>
      <c r="AW50" s="164">
        <f>2*(AV50+AQ49/TAN(RADIANS(AQ50)))*SIN(RADIANS(AQ50))/(1-SIN(RADIANS(AQ50)))+AZ50</f>
        <v/>
      </c>
      <c r="AX50" s="164">
        <f>AW50+AV50</f>
        <v/>
      </c>
      <c r="AY50" s="84">
        <f>AX50*1000</f>
        <v/>
      </c>
      <c r="AZ50">
        <f>RANDBETWEEN(-3,3)*0.01</f>
        <v/>
      </c>
    </row>
    <row r="51" ht="16.5" customHeight="1" thickBot="1">
      <c r="A51" s="144" t="n"/>
      <c r="B51" s="144" t="n"/>
      <c r="C51" s="144" t="n"/>
      <c r="D51" s="145" t="inlineStr">
        <is>
          <t xml:space="preserve">E50 = </t>
        </is>
      </c>
      <c r="E51" s="146">
        <f>A65/B65</f>
        <v/>
      </c>
      <c r="F51" s="144" t="inlineStr">
        <is>
          <t>qf (полное напр.), МПа</t>
        </is>
      </c>
      <c r="G51" s="144" t="n"/>
      <c r="H51" s="144" t="n"/>
      <c r="I51" s="144" t="n"/>
      <c r="J51" s="144" t="n">
        <v>0.06746816462443581</v>
      </c>
      <c r="K51" s="144" t="n"/>
      <c r="L51" s="144" t="n"/>
      <c r="M51" s="1" t="n"/>
      <c r="N51" s="1" t="n"/>
      <c r="O51" s="1" t="n"/>
      <c r="P51" s="1" t="n"/>
      <c r="Q51" s="33" t="n"/>
      <c r="R51" s="1" t="n"/>
      <c r="S51" s="1" t="n"/>
      <c r="T51" s="1" t="n"/>
      <c r="U51" s="1" t="n"/>
      <c r="AF51" s="112">
        <f>N50*1000</f>
        <v/>
      </c>
      <c r="AG51" s="112">
        <f>O50*1000</f>
        <v/>
      </c>
      <c r="AH51" s="162">
        <f>P50*1000</f>
        <v/>
      </c>
      <c r="AM51" s="86" t="n"/>
      <c r="AN51" s="87" t="n"/>
      <c r="AO51" s="87" t="n"/>
      <c r="AP51" s="88" t="inlineStr">
        <is>
          <t>E, Мпа</t>
        </is>
      </c>
      <c r="AQ51" s="143">
        <f>E50</f>
        <v/>
      </c>
      <c r="AR51" s="89" t="n"/>
      <c r="AS51" s="90" t="n"/>
      <c r="AU51">
        <f>CONCATENATE(ROUND(AV51,2)," МПа")</f>
        <v/>
      </c>
      <c r="AV51" s="164">
        <f>N49</f>
        <v/>
      </c>
      <c r="AW51" s="164">
        <f>2*(AV51+AQ49/TAN(RADIANS(AQ50)))*SIN(RADIANS(AQ50))/(1-SIN(RADIANS(AQ50)))+AZ51</f>
        <v/>
      </c>
      <c r="AX51" s="164">
        <f>AW51+AV51</f>
        <v/>
      </c>
      <c r="AY51" s="84">
        <f>AX51*1000</f>
        <v/>
      </c>
      <c r="AZ51">
        <f>RANDBETWEEN(-3,3)*0.01</f>
        <v/>
      </c>
    </row>
    <row r="52" ht="16.5" customHeight="1" thickBot="1">
      <c r="A52" s="144" t="n"/>
      <c r="B52" s="144" t="n"/>
      <c r="C52" s="144" t="n"/>
      <c r="D52" s="145" t="inlineStr">
        <is>
          <t xml:space="preserve">Коэф. Поперечной деформации, ϑ = </t>
        </is>
      </c>
      <c r="E52" s="147" t="n"/>
      <c r="F52" s="144" t="n"/>
      <c r="G52" s="144" t="n"/>
      <c r="H52" s="144" t="n"/>
      <c r="I52" s="144" t="n"/>
      <c r="J52" s="144" t="n"/>
      <c r="K52" s="144" t="n"/>
      <c r="L52" s="144" t="n"/>
      <c r="M52" s="1" t="n"/>
      <c r="N52" s="31" t="inlineStr">
        <is>
          <t>Эффективные значения угла внутреннего трения и удельного сцепления ϕ', С'</t>
        </is>
      </c>
      <c r="O52" s="1" t="n"/>
      <c r="P52" s="1" t="n"/>
      <c r="Q52" s="1" t="n"/>
      <c r="R52" s="1" t="n"/>
      <c r="S52" s="1" t="n"/>
      <c r="T52" s="1" t="n"/>
      <c r="U52" s="1" t="n"/>
      <c r="AF52" s="101" t="inlineStr">
        <is>
          <t>x</t>
        </is>
      </c>
      <c r="AG52" s="102" t="n">
        <v>0</v>
      </c>
      <c r="AH52" s="167">
        <f>AG50</f>
        <v/>
      </c>
    </row>
    <row r="53" ht="16.5" customHeight="1" thickBot="1">
      <c r="A53" s="144" t="n"/>
      <c r="B53" s="144" t="n"/>
      <c r="C53" s="144" t="n"/>
      <c r="D53" s="144" t="n"/>
      <c r="E53" s="144" t="n"/>
      <c r="F53" s="144" t="n"/>
      <c r="G53" s="144" t="n"/>
      <c r="H53" s="144" t="n"/>
      <c r="I53" s="144" t="n"/>
      <c r="J53" s="144" t="n"/>
      <c r="K53" s="144" t="n"/>
      <c r="L53" s="144" t="n"/>
      <c r="M53" s="1" t="n"/>
      <c r="N53" s="32" t="inlineStr">
        <is>
          <t>ϕ', град. =</t>
        </is>
      </c>
      <c r="O53" s="34" t="n">
        <v>9</v>
      </c>
      <c r="P53" s="1" t="n"/>
      <c r="Q53" s="1" t="n"/>
      <c r="R53" s="1" t="n"/>
      <c r="S53" s="1" t="n"/>
      <c r="T53" s="1" t="n"/>
      <c r="U53" s="1" t="n"/>
      <c r="AF53" s="103" t="inlineStr">
        <is>
          <t>y</t>
        </is>
      </c>
      <c r="AG53" s="104">
        <f>AQ49*1000</f>
        <v/>
      </c>
      <c r="AH53" s="105">
        <f>((AH52)*TAN(RADIANS(AQ50))+AQ49*1000)</f>
        <v/>
      </c>
      <c r="AJ53" s="60" t="inlineStr">
        <is>
          <t>С, кПа</t>
        </is>
      </c>
      <c r="AK53" s="61" t="inlineStr">
        <is>
          <t>φ,°</t>
        </is>
      </c>
    </row>
    <row r="54" ht="16.5" customHeight="1" thickBot="1">
      <c r="A54" s="144" t="n"/>
      <c r="B54" s="144" t="n"/>
      <c r="C54" s="144" t="n"/>
      <c r="D54" s="144" t="n"/>
      <c r="E54" s="144" t="n"/>
      <c r="F54" s="144" t="n"/>
      <c r="G54" s="144" t="n"/>
      <c r="H54" s="144" t="n"/>
      <c r="I54" s="144" t="n"/>
      <c r="J54" s="144" t="n"/>
      <c r="K54" s="144" t="n"/>
      <c r="L54" s="144" t="n"/>
      <c r="M54" s="1" t="n"/>
      <c r="N54" s="32" t="inlineStr">
        <is>
          <t>С', МПа =</t>
        </is>
      </c>
      <c r="O54" s="168" t="n">
        <v>0.007</v>
      </c>
      <c r="P54" s="1" t="n"/>
      <c r="Q54" s="1" t="n"/>
      <c r="R54" s="1" t="n"/>
      <c r="S54" s="1" t="n"/>
      <c r="T54" s="1" t="n"/>
      <c r="U54" s="1" t="n"/>
      <c r="AG54" s="169" t="n"/>
      <c r="AH54" s="62" t="n"/>
      <c r="AJ54" s="63">
        <f>AQ49*1000</f>
        <v/>
      </c>
      <c r="AK54" s="64">
        <f>AQ50</f>
        <v/>
      </c>
    </row>
    <row r="55" ht="15" customHeight="1">
      <c r="A55" s="144" t="n"/>
      <c r="B55" s="144" t="n"/>
      <c r="C55" s="144" t="n"/>
      <c r="D55" s="144" t="n"/>
      <c r="E55" s="144" t="n"/>
      <c r="F55" s="144" t="n"/>
      <c r="G55" s="144" t="n"/>
      <c r="H55" s="144" t="n"/>
      <c r="I55" s="144" t="n"/>
      <c r="J55" s="144" t="n"/>
      <c r="K55" s="144" t="n"/>
      <c r="L55" s="144" t="n"/>
    </row>
    <row r="56" ht="15" customHeight="1">
      <c r="A56" s="144" t="n"/>
      <c r="B56" s="144" t="n"/>
      <c r="C56" s="144" t="n"/>
      <c r="D56" s="144" t="n"/>
      <c r="E56" s="144" t="n"/>
      <c r="F56" s="144" t="n"/>
      <c r="G56" s="144" t="n"/>
      <c r="H56" s="144" t="n"/>
      <c r="I56" s="144" t="n"/>
      <c r="J56" s="144" t="n"/>
      <c r="K56" s="144" t="n"/>
      <c r="L56" s="144" t="n"/>
    </row>
    <row r="57" ht="15" customHeight="1">
      <c r="A57" s="10" t="n"/>
      <c r="B57" s="8" t="inlineStr">
        <is>
          <t>Исполнитель:</t>
        </is>
      </c>
      <c r="C57" s="9" t="n"/>
      <c r="D57" s="8" t="n"/>
      <c r="E57" s="8" t="n"/>
      <c r="F57" s="8" t="n"/>
      <c r="G57" s="8" t="n"/>
      <c r="H57" s="8" t="n"/>
      <c r="I57" s="10" t="inlineStr">
        <is>
          <t>Морозов Д.С.</t>
        </is>
      </c>
      <c r="J57" s="10" t="n"/>
      <c r="K57" s="6" t="n"/>
      <c r="L57" s="6" t="n"/>
      <c r="M57" s="10" t="n"/>
      <c r="N57" s="8" t="inlineStr">
        <is>
          <t>Исполнитель:</t>
        </is>
      </c>
      <c r="O57" s="9" t="n"/>
      <c r="P57" s="8" t="n"/>
      <c r="Q57" s="8" t="n"/>
      <c r="R57" s="8" t="n"/>
      <c r="S57" s="8" t="n"/>
      <c r="T57" s="10" t="inlineStr">
        <is>
          <t>Морозов Д.С.</t>
        </is>
      </c>
    </row>
    <row r="58">
      <c r="A58" s="10" t="n"/>
      <c r="B58" s="8" t="inlineStr">
        <is>
          <t>Начальник исп. лаборатории:</t>
        </is>
      </c>
      <c r="C58" s="9" t="n"/>
      <c r="D58" s="8" t="n"/>
      <c r="E58" s="8" t="n"/>
      <c r="F58" s="8" t="n"/>
      <c r="G58" s="8" t="n"/>
      <c r="H58" s="8" t="n"/>
      <c r="I58" s="8" t="inlineStr">
        <is>
          <t>Семиколенова Л.Г.</t>
        </is>
      </c>
      <c r="J58" s="10" t="n"/>
      <c r="K58" s="6" t="n"/>
      <c r="L58" s="6" t="n"/>
      <c r="M58" s="10" t="n"/>
      <c r="N58" s="8" t="inlineStr">
        <is>
          <t>Начальник исп. лаборатории:</t>
        </is>
      </c>
      <c r="O58" s="9" t="n"/>
      <c r="P58" s="8" t="n"/>
      <c r="Q58" s="8" t="n"/>
      <c r="R58" s="8" t="n"/>
      <c r="S58" s="8" t="n"/>
      <c r="T58" s="8" t="inlineStr">
        <is>
          <t>Семиколенова Л.Г.</t>
        </is>
      </c>
    </row>
    <row r="59">
      <c r="A59" s="10" t="n"/>
      <c r="B59" s="10" t="n"/>
      <c r="C59" s="8" t="n"/>
      <c r="D59" s="8" t="n"/>
      <c r="E59" s="8" t="n"/>
      <c r="F59" s="8" t="n"/>
      <c r="G59" s="8" t="n"/>
      <c r="H59" s="8" t="n"/>
      <c r="I59" s="10" t="n"/>
      <c r="J59" s="10" t="n"/>
      <c r="K59" s="10" t="n"/>
      <c r="L59" s="10" t="n"/>
      <c r="M59" s="10" t="n"/>
      <c r="N59" s="10" t="n"/>
      <c r="O59" s="8" t="n"/>
      <c r="P59" s="8" t="n"/>
      <c r="Q59" s="8" t="n"/>
      <c r="R59" s="8" t="n"/>
      <c r="S59" s="8" t="n"/>
      <c r="T59" s="8" t="n"/>
      <c r="U59" s="10" t="n"/>
    </row>
    <row r="60">
      <c r="A60" s="152" t="inlineStr">
        <is>
          <t>Лист 1 , всего листов 2</t>
        </is>
      </c>
      <c r="L60" s="152" t="n"/>
      <c r="M60" s="152" t="inlineStr">
        <is>
          <t>Лист 2 , всего листов 2</t>
        </is>
      </c>
    </row>
    <row r="61">
      <c r="A61" s="153" t="inlineStr">
        <is>
          <t>Частичное воспроизведение протокола испытаний без письменного разрешения  ООО «ИнжГео» ЗАПРЕЩАЕТСЯ</t>
        </is>
      </c>
      <c r="L61" s="153" t="n"/>
      <c r="M61" s="153" t="inlineStr">
        <is>
          <t>Частичное воспроизведение протокола испытаний без письменного разрешения  ООО «ИнжГео» ЗАПРЕЩАЕТСЯ</t>
        </is>
      </c>
    </row>
    <row r="63" ht="28.9" customHeight="1">
      <c r="F63" s="36" t="inlineStr">
        <is>
          <t xml:space="preserve">второй  график </t>
        </is>
      </c>
      <c r="H63" s="36" t="inlineStr">
        <is>
          <t xml:space="preserve">первый график </t>
        </is>
      </c>
      <c r="S63" s="151" t="inlineStr">
        <is>
          <t xml:space="preserve">К Пуассона </t>
        </is>
      </c>
    </row>
    <row r="64">
      <c r="A64" s="151" t="inlineStr">
        <is>
          <t>dev50</t>
        </is>
      </c>
      <c r="B64" s="151" t="inlineStr">
        <is>
          <t>epsE50</t>
        </is>
      </c>
      <c r="C64" s="151" t="inlineStr">
        <is>
          <t>ind</t>
        </is>
      </c>
      <c r="D64" s="151" t="inlineStr">
        <is>
          <t>devE0</t>
        </is>
      </c>
      <c r="E64" s="151" t="inlineStr">
        <is>
          <t>epsE0</t>
        </is>
      </c>
      <c r="F64" s="151" t="inlineStr">
        <is>
          <t>dev</t>
        </is>
      </c>
      <c r="G64" s="151" t="inlineStr">
        <is>
          <t>eps</t>
        </is>
      </c>
      <c r="H64" s="151" t="inlineStr">
        <is>
          <t>sigma</t>
        </is>
      </c>
      <c r="J64" s="118" t="inlineStr">
        <is>
          <t>dev1</t>
        </is>
      </c>
      <c r="K64" s="118" t="inlineStr">
        <is>
          <t>eps1</t>
        </is>
      </c>
      <c r="L64" s="118" t="inlineStr">
        <is>
          <t>dev2</t>
        </is>
      </c>
      <c r="M64" s="118" t="inlineStr">
        <is>
          <t>eps2</t>
        </is>
      </c>
      <c r="N64" s="118" t="inlineStr">
        <is>
          <t>dev3</t>
        </is>
      </c>
      <c r="O64" s="118" t="inlineStr">
        <is>
          <t>eps3</t>
        </is>
      </c>
      <c r="Q64" s="151" t="inlineStr">
        <is>
          <t xml:space="preserve">Глины </t>
        </is>
      </c>
    </row>
    <row r="65">
      <c r="A65" t="n">
        <v>0.0174681646244358</v>
      </c>
      <c r="B65" t="n">
        <v>0.001745506350096747</v>
      </c>
      <c r="C65" s="151">
        <f>MATCH(A65,F65:F1000,1)-A67</f>
        <v/>
      </c>
      <c r="D65" s="151">
        <f>B70</f>
        <v/>
      </c>
      <c r="E65" s="151">
        <f>A70</f>
        <v/>
      </c>
      <c r="F65" s="170" t="n">
        <v>-0.0001550000000000024</v>
      </c>
      <c r="G65" s="171" t="n">
        <v>0</v>
      </c>
      <c r="H65" s="171" t="n"/>
      <c r="J65" s="170" t="n">
        <v>-0.0001550000000000024</v>
      </c>
      <c r="K65" s="171" t="n">
        <v>0</v>
      </c>
      <c r="L65" s="172" t="n">
        <v>0.0006150000000000044</v>
      </c>
      <c r="M65" s="170" t="n">
        <v>0</v>
      </c>
      <c r="N65" s="171" t="n">
        <v>0.02345952516654204</v>
      </c>
      <c r="O65" s="172" t="n">
        <v>0.0003255823683703768</v>
      </c>
      <c r="Q65" s="151" t="inlineStr">
        <is>
          <t>&lt; 0</t>
        </is>
      </c>
      <c r="S65" s="151" t="inlineStr">
        <is>
          <t>0,20-0,30</t>
        </is>
      </c>
    </row>
    <row r="66">
      <c r="A66" s="151" t="inlineStr">
        <is>
          <t>ind</t>
        </is>
      </c>
      <c r="F66" s="170" t="n">
        <v>0.00698726584977432</v>
      </c>
      <c r="G66" s="171" t="n">
        <v>0.0004654683600257992</v>
      </c>
      <c r="H66" s="171" t="n"/>
      <c r="J66" s="170" t="n">
        <v>0.00698726584977432</v>
      </c>
      <c r="K66" s="171" t="n">
        <v>0.0004654683600257992</v>
      </c>
      <c r="L66" s="172" t="n">
        <v>0.02124743396916179</v>
      </c>
      <c r="M66" s="170" t="n">
        <v>0.0005184737092474949</v>
      </c>
      <c r="N66" s="171" t="n">
        <v>0.05455703527102795</v>
      </c>
      <c r="O66" s="172" t="n">
        <v>0.001135752447803639</v>
      </c>
      <c r="Q66" s="151" t="inlineStr">
        <is>
          <t>0-0,25</t>
        </is>
      </c>
      <c r="S66" s="151" t="inlineStr">
        <is>
          <t>0,30-0,38</t>
        </is>
      </c>
    </row>
    <row r="67">
      <c r="A67" s="151" t="n">
        <v>2</v>
      </c>
      <c r="F67" s="170" t="n">
        <v>0.0174681646244358</v>
      </c>
      <c r="G67" s="171" t="n">
        <v>0.001745506350096747</v>
      </c>
      <c r="H67" s="171" t="n"/>
      <c r="J67" s="170" t="n">
        <v>0.0174681646244358</v>
      </c>
      <c r="K67" s="171" t="n">
        <v>0.001745506350096747</v>
      </c>
      <c r="L67" s="172" t="n">
        <v>0.03601259994773187</v>
      </c>
      <c r="M67" s="170" t="n">
        <v>0.001318153498086852</v>
      </c>
      <c r="N67" s="171" t="n">
        <v>0.06551405784622621</v>
      </c>
      <c r="O67" s="172" t="n">
        <v>0.001665194451310679</v>
      </c>
      <c r="Q67" s="151" t="inlineStr">
        <is>
          <t>0,25&lt;</t>
        </is>
      </c>
      <c r="S67" s="151" t="inlineStr">
        <is>
          <t>0,38-0,45</t>
        </is>
      </c>
    </row>
    <row r="68">
      <c r="A68" s="151" t="inlineStr">
        <is>
          <t>E0</t>
        </is>
      </c>
      <c r="F68" s="170" t="n">
        <v>0.01855896156278489</v>
      </c>
      <c r="G68" s="171" t="n">
        <v>0.002506983946849833</v>
      </c>
      <c r="H68" s="171" t="n"/>
      <c r="J68" s="170" t="n">
        <v>0.01855896156278489</v>
      </c>
      <c r="K68" s="171" t="n">
        <v>0.002506983946849833</v>
      </c>
      <c r="L68" s="172" t="n">
        <v>0.04135728362509572</v>
      </c>
      <c r="M68" s="170" t="n">
        <v>0.002500541441543152</v>
      </c>
      <c r="N68" s="171" t="n">
        <v>0.06800733229122807</v>
      </c>
      <c r="O68" s="172" t="n">
        <v>0.002497791676966018</v>
      </c>
      <c r="Q68" s="151" t="inlineStr">
        <is>
          <t>Суглинки</t>
        </is>
      </c>
      <c r="S68" s="151" t="inlineStr">
        <is>
          <t>0,35-0,37</t>
        </is>
      </c>
    </row>
    <row r="69">
      <c r="A69" s="151" t="inlineStr">
        <is>
          <t>epsE0</t>
        </is>
      </c>
      <c r="B69" s="151" t="inlineStr">
        <is>
          <t>devE0</t>
        </is>
      </c>
      <c r="F69" s="170" t="n">
        <v>0.02060759091766992</v>
      </c>
      <c r="G69" s="171" t="n">
        <v>0.003342645262466444</v>
      </c>
      <c r="H69" s="171" t="n"/>
      <c r="J69" s="170" t="n">
        <v>0.02060759091766992</v>
      </c>
      <c r="K69" s="171" t="n">
        <v>0.003342645262466444</v>
      </c>
      <c r="L69" s="172" t="n">
        <v>0.04092198907496322</v>
      </c>
      <c r="M69" s="170" t="n">
        <v>0.003334055255390869</v>
      </c>
      <c r="N69" s="171" t="n">
        <v>0.07161452788524025</v>
      </c>
      <c r="O69" s="172" t="n">
        <v>0.003330388902621357</v>
      </c>
      <c r="Q69" s="151" t="inlineStr">
        <is>
          <t xml:space="preserve">Пески и супеси </t>
        </is>
      </c>
      <c r="S69" s="151" t="inlineStr">
        <is>
          <t>0,30-0,35</t>
        </is>
      </c>
    </row>
    <row r="70" ht="15" customHeight="1">
      <c r="A70" t="n">
        <v>0.0004654683600257992</v>
      </c>
      <c r="B70" t="n">
        <v>0.00698726584977432</v>
      </c>
      <c r="F70" s="170" t="n">
        <v>0.02015200654203901</v>
      </c>
      <c r="G70" s="171" t="n">
        <v>0.004178306578083055</v>
      </c>
      <c r="H70" s="171" t="n"/>
      <c r="J70" s="170" t="n">
        <v>0.02015200654203901</v>
      </c>
      <c r="K70" s="171" t="n">
        <v>0.004178306578083055</v>
      </c>
      <c r="L70" s="172" t="n">
        <v>0.04833691039497262</v>
      </c>
      <c r="M70" s="170" t="n">
        <v>0.004167569069238586</v>
      </c>
      <c r="N70" s="171" t="n">
        <v>0.0636182194890772</v>
      </c>
      <c r="O70" s="172" t="n">
        <v>0.004162986128276696</v>
      </c>
    </row>
    <row r="71">
      <c r="F71" s="170" t="n">
        <v>0.02225082365577415</v>
      </c>
      <c r="G71" s="171" t="n">
        <v>0.005013967893699667</v>
      </c>
      <c r="H71" s="171" t="n"/>
      <c r="J71" s="170" t="n">
        <v>0.02225082365577415</v>
      </c>
      <c r="K71" s="171" t="n">
        <v>0.005013967893699667</v>
      </c>
      <c r="L71" s="172" t="n">
        <v>0.04666572580769338</v>
      </c>
      <c r="M71" s="170" t="n">
        <v>0.005001082883086303</v>
      </c>
      <c r="N71" s="171" t="n">
        <v>0.07338711956125954</v>
      </c>
      <c r="O71" s="172" t="n">
        <v>0.004995583353932035</v>
      </c>
    </row>
    <row r="72">
      <c r="A72" s="151" t="inlineStr">
        <is>
          <t>График E50</t>
        </is>
      </c>
      <c r="C72" s="151" t="inlineStr">
        <is>
          <t>График E</t>
        </is>
      </c>
      <c r="F72" s="170" t="n">
        <v>0.02302565809003998</v>
      </c>
      <c r="G72" s="171" t="n">
        <v>0.005849629209316277</v>
      </c>
      <c r="H72" s="171" t="n"/>
      <c r="J72" s="170" t="n">
        <v>0.02302565809003998</v>
      </c>
      <c r="K72" s="171" t="n">
        <v>0.005849629209316277</v>
      </c>
      <c r="L72" s="172" t="n">
        <v>0.04721552209349267</v>
      </c>
      <c r="M72" s="170" t="n">
        <v>0.00583459669693402</v>
      </c>
      <c r="N72" s="171" t="n">
        <v>0.07025320011294023</v>
      </c>
      <c r="O72" s="172" t="n">
        <v>0.005828180579587374</v>
      </c>
    </row>
    <row r="73">
      <c r="A73" s="139" t="inlineStr">
        <is>
          <t>eps</t>
        </is>
      </c>
      <c r="B73" s="139" t="inlineStr">
        <is>
          <t>q</t>
        </is>
      </c>
      <c r="C73" s="151" t="inlineStr">
        <is>
          <t>sigma</t>
        </is>
      </c>
      <c r="D73" s="173">
        <f>B70</f>
        <v/>
      </c>
      <c r="F73" s="170" t="n">
        <v>0.02353632154610616</v>
      </c>
      <c r="G73" s="171" t="n">
        <v>0.006685290524932888</v>
      </c>
      <c r="H73" s="171" t="n"/>
      <c r="J73" s="170" t="n">
        <v>0.02353632154610616</v>
      </c>
      <c r="K73" s="171" t="n">
        <v>0.006685290524932888</v>
      </c>
      <c r="L73" s="172" t="n">
        <v>0.05273981980949727</v>
      </c>
      <c r="M73" s="170" t="n">
        <v>0.006668110510781738</v>
      </c>
      <c r="N73" s="171" t="n">
        <v>0.08131741976486428</v>
      </c>
      <c r="O73" s="172" t="n">
        <v>0.006660777805242714</v>
      </c>
    </row>
    <row r="74">
      <c r="A74" s="151" t="inlineStr">
        <is>
          <t>Горизонтальная линия E50</t>
        </is>
      </c>
      <c r="C74" s="151" t="inlineStr">
        <is>
          <t>Касательная</t>
        </is>
      </c>
      <c r="F74" s="170" t="n">
        <v>0.02389665724273511</v>
      </c>
      <c r="G74" s="171" t="n">
        <v>0.007520951840549499</v>
      </c>
      <c r="H74" s="171" t="n"/>
      <c r="J74" s="170" t="n">
        <v>0.02389665724273511</v>
      </c>
      <c r="K74" s="171" t="n">
        <v>0.007520951840549499</v>
      </c>
      <c r="L74" s="172" t="n">
        <v>0.0523285233670116</v>
      </c>
      <c r="M74" s="170" t="n">
        <v>0.007501624324629454</v>
      </c>
      <c r="N74" s="171" t="n">
        <v>0.07881899789172458</v>
      </c>
      <c r="O74" s="172" t="n">
        <v>0.007493375030898052</v>
      </c>
    </row>
    <row r="75">
      <c r="A75" s="151" t="n">
        <v>0</v>
      </c>
      <c r="B75" s="151">
        <f>A65</f>
        <v/>
      </c>
      <c r="C75" s="151" t="inlineStr">
        <is>
          <t>a</t>
        </is>
      </c>
      <c r="D75" s="151" t="inlineStr">
        <is>
          <t>b</t>
        </is>
      </c>
      <c r="F75" s="170" t="n">
        <v>0.02530540392995211</v>
      </c>
      <c r="G75" s="171" t="n">
        <v>0.00835661315616611</v>
      </c>
      <c r="H75" s="171" t="n"/>
      <c r="J75" s="170" t="n">
        <v>0.02530540392995211</v>
      </c>
      <c r="K75" s="171" t="n">
        <v>0.00835661315616611</v>
      </c>
      <c r="L75" s="172" t="n">
        <v>0.05528119797949654</v>
      </c>
      <c r="M75" s="170" t="n">
        <v>0.008335138138477171</v>
      </c>
      <c r="N75" s="171" t="n">
        <v>0.07652555435331787</v>
      </c>
      <c r="O75" s="172" t="n">
        <v>0.008325972256553392</v>
      </c>
    </row>
    <row r="76">
      <c r="A76" s="173">
        <f>B65</f>
        <v/>
      </c>
      <c r="B76" s="151">
        <f>B75</f>
        <v/>
      </c>
      <c r="C76" s="142">
        <f>E50</f>
        <v/>
      </c>
      <c r="D76" s="151" t="n">
        <v>0</v>
      </c>
      <c r="F76" s="170" t="n">
        <v>0.02486450996278394</v>
      </c>
      <c r="G76" s="171" t="n">
        <v>0.009192274471782721</v>
      </c>
      <c r="H76" s="171" t="n"/>
      <c r="J76" s="170" t="n">
        <v>0.02486450996278394</v>
      </c>
      <c r="K76" s="171" t="n">
        <v>0.009192274471782721</v>
      </c>
      <c r="L76" s="172" t="n">
        <v>0.0538665307976888</v>
      </c>
      <c r="M76" s="170" t="n">
        <v>0.009168651952324891</v>
      </c>
      <c r="N76" s="171" t="n">
        <v>0.07867585951281636</v>
      </c>
      <c r="O76" s="172" t="n">
        <v>0.009158569482208731</v>
      </c>
    </row>
    <row r="77" ht="15" customHeight="1">
      <c r="A77" s="151" t="inlineStr">
        <is>
          <t>Вертикальная линия E50</t>
        </is>
      </c>
      <c r="C77" s="151" t="inlineStr">
        <is>
          <t>p1 и p2</t>
        </is>
      </c>
      <c r="F77" t="n">
        <v>0.02593445586800711</v>
      </c>
      <c r="G77" t="n">
        <v>0.01002793578739933</v>
      </c>
      <c r="J77" t="n">
        <v>0.02593445586800711</v>
      </c>
      <c r="K77" t="n">
        <v>0.01002793578739933</v>
      </c>
      <c r="L77" t="n">
        <v>0.05713834669192785</v>
      </c>
      <c r="M77" t="n">
        <v>0.01000216576617261</v>
      </c>
      <c r="N77" t="n">
        <v>0.07976375239085259</v>
      </c>
      <c r="O77" t="n">
        <v>0.00999116670786407</v>
      </c>
    </row>
    <row r="78" ht="15" customHeight="1">
      <c r="A78" s="173">
        <f>A76</f>
        <v/>
      </c>
      <c r="B78" s="151" t="n">
        <v>0</v>
      </c>
      <c r="C78" s="151" t="n">
        <v>0</v>
      </c>
      <c r="D78" s="151">
        <f>D76</f>
        <v/>
      </c>
      <c r="F78" t="n">
        <v>0.02565306564640599</v>
      </c>
      <c r="G78" t="n">
        <v>0.01086359710301594</v>
      </c>
      <c r="J78" t="n">
        <v>0.02565306564640599</v>
      </c>
      <c r="K78" t="n">
        <v>0.01086359710301594</v>
      </c>
      <c r="L78" t="n">
        <v>0.0582078284980142</v>
      </c>
      <c r="M78" t="n">
        <v>0.01083567958002032</v>
      </c>
      <c r="N78" t="n">
        <v>0.08418265368320432</v>
      </c>
      <c r="O78" t="n">
        <v>0.01082376393351941</v>
      </c>
    </row>
    <row r="79" ht="15" customHeight="1">
      <c r="A79" s="173">
        <f>A76</f>
        <v/>
      </c>
      <c r="B79" s="151">
        <f>B76</f>
        <v/>
      </c>
      <c r="C79" s="151">
        <f>(D79-D76)/C76</f>
        <v/>
      </c>
      <c r="D79" s="172">
        <f>B89+0.2*B89</f>
        <v/>
      </c>
      <c r="F79" t="n">
        <v>0.0262261497870321</v>
      </c>
      <c r="G79" t="n">
        <v>0.01169925841863255</v>
      </c>
      <c r="J79" t="n">
        <v>0.0262261497870321</v>
      </c>
      <c r="K79" t="n">
        <v>0.01169925841863255</v>
      </c>
      <c r="L79" t="n">
        <v>0.05901075604541134</v>
      </c>
      <c r="M79" t="n">
        <v>0.01166919339386804</v>
      </c>
      <c r="N79" t="n">
        <v>0.08850871069654531</v>
      </c>
      <c r="O79" t="n">
        <v>0.01165636115917475</v>
      </c>
    </row>
    <row r="80" ht="15" customHeight="1">
      <c r="A80" s="151" t="inlineStr">
        <is>
          <t>Касательная линия E50</t>
        </is>
      </c>
      <c r="F80" t="n">
        <v>0.02768848051816997</v>
      </c>
      <c r="G80" t="n">
        <v>0.01253491973424917</v>
      </c>
      <c r="J80" t="n">
        <v>0.02768848051816997</v>
      </c>
      <c r="K80" t="n">
        <v>0.01253491973424917</v>
      </c>
      <c r="L80" t="n">
        <v>0.05547473349029858</v>
      </c>
      <c r="M80" t="n">
        <v>0.01250270720771576</v>
      </c>
      <c r="N80" t="n">
        <v>0.08355799494329896</v>
      </c>
      <c r="O80" t="n">
        <v>0.01248895838483009</v>
      </c>
    </row>
    <row r="81" ht="15" customHeight="1">
      <c r="A81" s="151" t="n">
        <v>0</v>
      </c>
      <c r="B81" s="151" t="n">
        <v>0</v>
      </c>
      <c r="C81" s="151" t="inlineStr">
        <is>
          <t>Горизонтальная 1</t>
        </is>
      </c>
      <c r="F81" t="n">
        <v>0.02922213828047532</v>
      </c>
      <c r="G81" t="n">
        <v>0.01337058104986578</v>
      </c>
      <c r="J81" t="n">
        <v>0.02922213828047532</v>
      </c>
      <c r="K81" t="n">
        <v>0.01337058104986578</v>
      </c>
      <c r="L81" t="n">
        <v>0.0587254868513305</v>
      </c>
      <c r="M81" t="n">
        <v>0.01333622102156348</v>
      </c>
      <c r="N81" t="n">
        <v>0.09184593823376397</v>
      </c>
      <c r="O81" t="n">
        <v>0.01332155561048543</v>
      </c>
    </row>
    <row r="82" ht="15" customHeight="1">
      <c r="A82" s="173">
        <f>B82/(B76/A76)</f>
        <v/>
      </c>
      <c r="B82" s="173">
        <f>B79+(B86-B79)*0.8</f>
        <v/>
      </c>
      <c r="F82" t="n">
        <v>0.02917250984778792</v>
      </c>
      <c r="G82" t="n">
        <v>0.01420624236548239</v>
      </c>
      <c r="J82" t="n">
        <v>0.02917250984778792</v>
      </c>
      <c r="K82" t="n">
        <v>0.01420624236548239</v>
      </c>
      <c r="L82" t="n">
        <v>0.05799546636831954</v>
      </c>
      <c r="M82" t="n">
        <v>0.01416973483541119</v>
      </c>
      <c r="N82" t="n">
        <v>0.08711926089225608</v>
      </c>
      <c r="O82" t="n">
        <v>0.01415415283614077</v>
      </c>
    </row>
    <row r="83" ht="15" customHeight="1">
      <c r="A83" s="151" t="inlineStr">
        <is>
          <t>Горизонтальная линия qкр</t>
        </is>
      </c>
      <c r="F83" t="n">
        <v>0.02967237901727984</v>
      </c>
      <c r="G83" t="n">
        <v>0.015041903681099</v>
      </c>
      <c r="J83" t="n">
        <v>0.02967237901727984</v>
      </c>
      <c r="K83" t="n">
        <v>0.015041903681099</v>
      </c>
      <c r="L83" t="n">
        <v>0.0562884654843398</v>
      </c>
      <c r="M83" t="n">
        <v>0.01500324864925891</v>
      </c>
      <c r="N83" t="n">
        <v>0.09201736943372585</v>
      </c>
      <c r="O83" t="n">
        <v>0.0149867500617961</v>
      </c>
    </row>
    <row r="84" ht="15" customHeight="1">
      <c r="A84" s="151" t="inlineStr">
        <is>
          <t>Горизонтальная линия q</t>
        </is>
      </c>
      <c r="C84" s="151" t="inlineStr">
        <is>
          <t>Горизонтальная 2</t>
        </is>
      </c>
      <c r="F84" t="n">
        <v>0.02974293974250686</v>
      </c>
      <c r="G84" t="n">
        <v>0.01587756499671561</v>
      </c>
      <c r="J84" t="n">
        <v>0.02974293974250686</v>
      </c>
      <c r="K84" t="n">
        <v>0.01587756499671561</v>
      </c>
      <c r="L84" t="n">
        <v>0.05806378224352832</v>
      </c>
      <c r="M84" t="n">
        <v>0.01583676246310663</v>
      </c>
      <c r="N84" t="n">
        <v>0.09708298087707884</v>
      </c>
      <c r="O84" t="n">
        <v>0.01581934728745145</v>
      </c>
    </row>
    <row r="85" ht="15" customHeight="1">
      <c r="A85" s="172" t="n">
        <v>0</v>
      </c>
      <c r="B85" s="172">
        <f>MAX(F65:F1000)</f>
        <v/>
      </c>
      <c r="C85" s="151" t="n">
        <v>0</v>
      </c>
      <c r="D85" s="173">
        <f>D73</f>
        <v/>
      </c>
      <c r="F85" t="n">
        <v>0.02768168568178639</v>
      </c>
      <c r="G85" t="n">
        <v>0.01671322631233222</v>
      </c>
      <c r="J85" t="n">
        <v>0.02768168568178639</v>
      </c>
      <c r="K85" t="n">
        <v>0.01671322631233222</v>
      </c>
      <c r="L85" t="n">
        <v>0.0619662635106584</v>
      </c>
      <c r="M85" t="n">
        <v>0.01667027627695434</v>
      </c>
      <c r="N85" t="n">
        <v>0.09554213099460895</v>
      </c>
      <c r="O85" t="n">
        <v>0.01665194451310678</v>
      </c>
    </row>
    <row r="86" ht="15" customHeight="1">
      <c r="A86" s="172">
        <f>INDEX(G65:G1000,MATCH(B86,F65:F1000,0),)</f>
        <v/>
      </c>
      <c r="B86" s="172">
        <f>MAX(F65:F1000)</f>
        <v/>
      </c>
      <c r="C86" s="151">
        <f>(D86-D76)/C76</f>
        <v/>
      </c>
      <c r="D86" s="173">
        <f>D73</f>
        <v/>
      </c>
      <c r="F86" t="n">
        <v>0.03077585087434551</v>
      </c>
      <c r="G86" t="n">
        <v>0.01754888762794883</v>
      </c>
      <c r="J86" t="n">
        <v>0.03077585087434551</v>
      </c>
      <c r="K86" t="n">
        <v>0.01754888762794883</v>
      </c>
      <c r="L86" t="n">
        <v>0.057448267090286</v>
      </c>
      <c r="M86" t="n">
        <v>0.01750379009080206</v>
      </c>
      <c r="N86" t="n">
        <v>0.0993788414122086</v>
      </c>
      <c r="O86" t="n">
        <v>0.01748454173876212</v>
      </c>
    </row>
    <row r="87" ht="15" customHeight="1">
      <c r="A87" s="151" t="inlineStr">
        <is>
          <t>Вертикальная линия q</t>
        </is>
      </c>
      <c r="F87" t="n">
        <v>0.02959943294932822</v>
      </c>
      <c r="G87" t="n">
        <v>0.01838454894356544</v>
      </c>
      <c r="J87" t="n">
        <v>0.02959943294932822</v>
      </c>
      <c r="K87" t="n">
        <v>0.01838454894356544</v>
      </c>
      <c r="L87" t="n">
        <v>0.05970440038196315</v>
      </c>
      <c r="M87" t="n">
        <v>0.01833730390464978</v>
      </c>
      <c r="N87" t="n">
        <v>0.09201550509358208</v>
      </c>
      <c r="O87" t="n">
        <v>0.01831713896441746</v>
      </c>
    </row>
    <row r="88" ht="15" customHeight="1">
      <c r="A88" s="172">
        <f>A86</f>
        <v/>
      </c>
      <c r="B88" s="151" t="n">
        <v>0</v>
      </c>
      <c r="C88" s="139" t="n"/>
      <c r="D88" s="139" t="n"/>
      <c r="F88" t="n">
        <v>0.02931616879635777</v>
      </c>
      <c r="G88" t="n">
        <v>0.01922021025918205</v>
      </c>
      <c r="J88" t="n">
        <v>0.02931616879635777</v>
      </c>
      <c r="K88" t="n">
        <v>0.01922021025918205</v>
      </c>
      <c r="L88" t="n">
        <v>0.06335396769977553</v>
      </c>
      <c r="M88" t="n">
        <v>0.0191708177184975</v>
      </c>
      <c r="N88" t="n">
        <v>0.09909201758701636</v>
      </c>
      <c r="O88" t="n">
        <v>0.0191497361900728</v>
      </c>
    </row>
    <row r="89" ht="15" customHeight="1">
      <c r="A89" s="172">
        <f>A86</f>
        <v/>
      </c>
      <c r="B89" s="172">
        <f>B86</f>
        <v/>
      </c>
      <c r="F89" t="n">
        <v>0.02942330853381493</v>
      </c>
      <c r="G89" t="n">
        <v>0.02005587157479867</v>
      </c>
      <c r="J89" t="n">
        <v>0.02942330853381493</v>
      </c>
      <c r="K89" t="n">
        <v>0.02005587157479867</v>
      </c>
      <c r="L89" t="n">
        <v>0.06064587395594601</v>
      </c>
      <c r="M89" t="n">
        <v>0.02000433153234521</v>
      </c>
      <c r="N89" t="n">
        <v>0.09425282267154572</v>
      </c>
      <c r="O89" t="n">
        <v>0.01998233341572814</v>
      </c>
    </row>
    <row r="90" ht="15" customHeight="1">
      <c r="F90" t="n">
        <v>0.03053220291623092</v>
      </c>
      <c r="G90" t="n">
        <v>0.02089153289041528</v>
      </c>
      <c r="J90" t="n">
        <v>0.03053220291623092</v>
      </c>
      <c r="K90" t="n">
        <v>0.02089153289041528</v>
      </c>
      <c r="L90" t="n">
        <v>0.06042240489379228</v>
      </c>
      <c r="M90" t="n">
        <v>0.02083784534619293</v>
      </c>
      <c r="N90" t="n">
        <v>0.09303539905203084</v>
      </c>
      <c r="O90" t="n">
        <v>0.02081493064138348</v>
      </c>
    </row>
    <row r="91" ht="15" customHeight="1">
      <c r="F91" t="n">
        <v>0.02925860869502803</v>
      </c>
      <c r="G91" t="n">
        <v>0.02172719420603189</v>
      </c>
      <c r="J91" t="n">
        <v>0.02925860869502803</v>
      </c>
      <c r="K91" t="n">
        <v>0.02172719420603189</v>
      </c>
      <c r="L91" t="n">
        <v>0.05880918004678456</v>
      </c>
      <c r="M91" t="n">
        <v>0.02167135916004065</v>
      </c>
      <c r="N91" t="n">
        <v>0.09130039365343173</v>
      </c>
      <c r="O91" t="n">
        <v>0.02164752786703882</v>
      </c>
    </row>
    <row r="92" ht="15" customHeight="1">
      <c r="F92" t="n">
        <v>0.03187843917667967</v>
      </c>
      <c r="G92" t="n">
        <v>0.0225628555216485</v>
      </c>
      <c r="J92" t="n">
        <v>0.03187843917667967</v>
      </c>
      <c r="K92" t="n">
        <v>0.0225628555216485</v>
      </c>
      <c r="L92" t="n">
        <v>0.06183732987082777</v>
      </c>
      <c r="M92" t="n">
        <v>0.02250487297388836</v>
      </c>
      <c r="N92" t="n">
        <v>0.09217452698791778</v>
      </c>
      <c r="O92" t="n">
        <v>0.02248012509269416</v>
      </c>
    </row>
    <row r="93" ht="15" customHeight="1">
      <c r="F93" t="n">
        <v>0.03041547566805863</v>
      </c>
      <c r="G93" t="n">
        <v>0.02339851683726511</v>
      </c>
      <c r="J93" t="n">
        <v>0.03041547566805863</v>
      </c>
      <c r="K93" t="n">
        <v>0.02339851683726511</v>
      </c>
      <c r="L93" t="n">
        <v>0.06462583129228741</v>
      </c>
      <c r="M93" t="n">
        <v>0.02333838678773608</v>
      </c>
      <c r="N93" t="n">
        <v>0.09751984775279438</v>
      </c>
      <c r="O93" t="n">
        <v>0.0233127223183495</v>
      </c>
    </row>
    <row r="94" ht="15" customHeight="1">
      <c r="F94" t="n">
        <v>0.0304556114671601</v>
      </c>
      <c r="G94" t="n">
        <v>0.02423417815288172</v>
      </c>
      <c r="J94" t="n">
        <v>0.0304556114671601</v>
      </c>
      <c r="K94" t="n">
        <v>0.02423417815288172</v>
      </c>
      <c r="L94" t="n">
        <v>0.06375154984114603</v>
      </c>
      <c r="M94" t="n">
        <v>0.0241719006015838</v>
      </c>
      <c r="N94" t="n">
        <v>0.09203483732056983</v>
      </c>
      <c r="O94" t="n">
        <v>0.02414531954400484</v>
      </c>
    </row>
    <row r="95" ht="15" customHeight="1">
      <c r="F95" t="n">
        <v>0.03059418316756457</v>
      </c>
      <c r="G95" t="n">
        <v>0.02506983946849833</v>
      </c>
      <c r="J95" t="n">
        <v>0.03059418316756457</v>
      </c>
      <c r="K95" t="n">
        <v>0.02506983946849833</v>
      </c>
      <c r="L95" t="n">
        <v>0.06497696051391039</v>
      </c>
      <c r="M95" t="n">
        <v>0.02500541441543152</v>
      </c>
      <c r="N95" t="n">
        <v>0.09355711138816891</v>
      </c>
      <c r="O95" t="n">
        <v>0.02497791676966018</v>
      </c>
    </row>
    <row r="96" ht="15" customHeight="1">
      <c r="F96" t="n">
        <v>0.0328406383884826</v>
      </c>
      <c r="G96" t="n">
        <v>0.02590550078411494</v>
      </c>
      <c r="J96" t="n">
        <v>0.0328406383884826</v>
      </c>
      <c r="K96" t="n">
        <v>0.02590550078411494</v>
      </c>
      <c r="L96" t="n">
        <v>0.06716033592640627</v>
      </c>
      <c r="M96" t="n">
        <v>0.02583892822927924</v>
      </c>
      <c r="N96" t="n">
        <v>0.09420415039411473</v>
      </c>
      <c r="O96" t="n">
        <v>0.02581051399531552</v>
      </c>
    </row>
    <row r="97" ht="15" customHeight="1">
      <c r="F97" t="n">
        <v>0.03175775425304529</v>
      </c>
      <c r="G97" t="n">
        <v>0.02674116209973155</v>
      </c>
      <c r="J97" t="n">
        <v>0.03175775425304529</v>
      </c>
      <c r="K97" t="n">
        <v>0.02674116209973155</v>
      </c>
      <c r="L97" t="n">
        <v>0.06132131883827949</v>
      </c>
      <c r="M97" t="n">
        <v>0.02667244204312695</v>
      </c>
      <c r="N97" t="n">
        <v>0.1048110771792615</v>
      </c>
      <c r="O97" t="n">
        <v>0.02664311122097086</v>
      </c>
    </row>
    <row r="98" ht="15" customHeight="1">
      <c r="F98" t="n">
        <v>0.031990079186307</v>
      </c>
      <c r="G98" t="n">
        <v>0.02757682341534816</v>
      </c>
      <c r="J98" t="n">
        <v>0.031990079186307</v>
      </c>
      <c r="K98" t="n">
        <v>0.02757682341534816</v>
      </c>
      <c r="L98" t="n">
        <v>0.06385186442233126</v>
      </c>
      <c r="M98" t="n">
        <v>0.02750595585697467</v>
      </c>
      <c r="N98" t="n">
        <v>0.1011181603199374</v>
      </c>
      <c r="O98" t="n">
        <v>0.0274757084466262</v>
      </c>
    </row>
    <row r="99" ht="15" customHeight="1">
      <c r="F99" t="n">
        <v>0.03011533267028152</v>
      </c>
      <c r="G99" t="n">
        <v>0.02841248473096478</v>
      </c>
      <c r="J99" t="n">
        <v>0.03011533267028152</v>
      </c>
      <c r="K99" t="n">
        <v>0.02841248473096478</v>
      </c>
      <c r="L99" t="n">
        <v>0.06830902774627079</v>
      </c>
      <c r="M99" t="n">
        <v>0.02833946967082238</v>
      </c>
      <c r="N99" t="n">
        <v>0.104885468033563</v>
      </c>
      <c r="O99" t="n">
        <v>0.02830830567228153</v>
      </c>
    </row>
    <row r="100" ht="15" customHeight="1">
      <c r="F100" t="n">
        <v>0.03138071682055625</v>
      </c>
      <c r="G100" t="n">
        <v>0.02924814604658139</v>
      </c>
      <c r="J100" t="n">
        <v>0.03138071682055625</v>
      </c>
      <c r="K100" t="n">
        <v>0.02924814604658139</v>
      </c>
      <c r="L100" t="n">
        <v>0.06915125881164355</v>
      </c>
      <c r="M100" t="n">
        <v>0.0291729834846701</v>
      </c>
      <c r="N100" t="n">
        <v>0.1036064389552502</v>
      </c>
      <c r="O100" t="n">
        <v>0.02914090289793687</v>
      </c>
    </row>
    <row r="101" ht="15" customHeight="1">
      <c r="F101" t="n">
        <v>0.03122712584666192</v>
      </c>
      <c r="G101" t="n">
        <v>0.030083807362198</v>
      </c>
      <c r="J101" t="n">
        <v>0.03122712584666192</v>
      </c>
      <c r="K101" t="n">
        <v>0.030083807362198</v>
      </c>
      <c r="L101" t="n">
        <v>0.06694169750873996</v>
      </c>
      <c r="M101" t="n">
        <v>0.03000649729851781</v>
      </c>
      <c r="N101" t="n">
        <v>0.103926274595653</v>
      </c>
      <c r="O101" t="n">
        <v>0.02997350012359221</v>
      </c>
    </row>
    <row r="102" ht="15" customHeight="1">
      <c r="F102" t="n">
        <v>0.03273831861023536</v>
      </c>
      <c r="G102" t="n">
        <v>0.03091946867781461</v>
      </c>
      <c r="J102" t="n">
        <v>0.03273831861023536</v>
      </c>
      <c r="K102" t="n">
        <v>0.03091946867781461</v>
      </c>
      <c r="L102" t="n">
        <v>0.06990427380853023</v>
      </c>
      <c r="M102" t="n">
        <v>0.03084001111236554</v>
      </c>
      <c r="N102" t="n">
        <v>0.1017649285952256</v>
      </c>
      <c r="O102" t="n">
        <v>0.03080609734924755</v>
      </c>
    </row>
    <row r="103" ht="15" customHeight="1">
      <c r="F103" t="n">
        <v>0.03400175631412253</v>
      </c>
      <c r="G103" t="n">
        <v>0.03175512999343122</v>
      </c>
      <c r="J103" t="n">
        <v>0.03400175631412253</v>
      </c>
      <c r="K103" t="n">
        <v>0.03175512999343122</v>
      </c>
      <c r="L103" t="n">
        <v>0.0698735258632221</v>
      </c>
      <c r="M103" t="n">
        <v>0.03167352492621325</v>
      </c>
      <c r="N103" t="n">
        <v>0.1010332794558244</v>
      </c>
      <c r="O103" t="n">
        <v>0.03163869457490289</v>
      </c>
    </row>
    <row r="104" ht="15" customHeight="1">
      <c r="F104" t="n">
        <v>0.0320771530581294</v>
      </c>
      <c r="G104" t="n">
        <v>0.03259079130904783</v>
      </c>
      <c r="J104" t="n">
        <v>0.0320771530581294</v>
      </c>
      <c r="K104" t="n">
        <v>0.03259079130904783</v>
      </c>
      <c r="L104" t="n">
        <v>0.06513594180078972</v>
      </c>
      <c r="M104" t="n">
        <v>0.03250703874006097</v>
      </c>
      <c r="N104" t="n">
        <v>0.1003312196494143</v>
      </c>
      <c r="O104" t="n">
        <v>0.03247129180055823</v>
      </c>
    </row>
    <row r="105" ht="15" customHeight="1">
      <c r="F105" t="n">
        <v>0.03177963264271862</v>
      </c>
      <c r="G105" t="n">
        <v>0.03342645262466444</v>
      </c>
      <c r="J105" t="n">
        <v>0.03177963264271862</v>
      </c>
      <c r="K105" t="n">
        <v>0.03342645262466444</v>
      </c>
      <c r="L105" t="n">
        <v>0.06855943063259939</v>
      </c>
      <c r="M105" t="n">
        <v>0.03334055255390869</v>
      </c>
      <c r="N105" t="n">
        <v>0.1000745963744333</v>
      </c>
      <c r="O105" t="n">
        <v>0.03330388902621357</v>
      </c>
    </row>
    <row r="106" ht="15" customHeight="1">
      <c r="F106" t="n">
        <v>0.03317083111499272</v>
      </c>
      <c r="G106" t="n">
        <v>0.03426211394028105</v>
      </c>
      <c r="J106" t="n">
        <v>0.03317083111499272</v>
      </c>
      <c r="K106" t="n">
        <v>0.03426211394028105</v>
      </c>
      <c r="L106" t="n">
        <v>0.07073006201503343</v>
      </c>
      <c r="M106" t="n">
        <v>0.0341740663677564</v>
      </c>
      <c r="N106" t="n">
        <v>0.1090935540411878</v>
      </c>
      <c r="O106" t="n">
        <v>0.03413648625186891</v>
      </c>
    </row>
    <row r="107" ht="15" customHeight="1">
      <c r="F107" t="n">
        <v>0.03388930080734928</v>
      </c>
      <c r="G107" t="n">
        <v>0.03509777525589766</v>
      </c>
      <c r="J107" t="n">
        <v>0.03388930080734928</v>
      </c>
      <c r="K107" t="n">
        <v>0.03509777525589766</v>
      </c>
      <c r="L107" t="n">
        <v>0.07090111823646911</v>
      </c>
      <c r="M107" t="n">
        <v>0.03500758018160412</v>
      </c>
      <c r="N107" t="n">
        <v>0.1019072744455324</v>
      </c>
      <c r="O107" t="n">
        <v>0.03496908347752425</v>
      </c>
    </row>
    <row r="108" ht="15" customHeight="1">
      <c r="F108" t="n">
        <v>0.03170746672172327</v>
      </c>
      <c r="G108" t="n">
        <v>0.03593343657151428</v>
      </c>
      <c r="J108" t="n">
        <v>0.03170746672172327</v>
      </c>
      <c r="K108" t="n">
        <v>0.03593343657151428</v>
      </c>
      <c r="L108" t="n">
        <v>0.07238913598585739</v>
      </c>
      <c r="M108" t="n">
        <v>0.03584109399545184</v>
      </c>
      <c r="N108" t="n">
        <v>0.102932594300207</v>
      </c>
      <c r="O108" t="n">
        <v>0.03580168070317959</v>
      </c>
    </row>
    <row r="109" ht="15" customHeight="1">
      <c r="F109" t="n">
        <v>0.03209041814509828</v>
      </c>
      <c r="G109" t="n">
        <v>0.03676909788713088</v>
      </c>
      <c r="J109" t="n">
        <v>0.03209041814509828</v>
      </c>
      <c r="K109" t="n">
        <v>0.03676909788713088</v>
      </c>
      <c r="L109" t="n">
        <v>0.0700089504067162</v>
      </c>
      <c r="M109" t="n">
        <v>0.03667460780929956</v>
      </c>
      <c r="N109" t="n">
        <v>0.09860525109498203</v>
      </c>
      <c r="O109" t="n">
        <v>0.03663427792883493</v>
      </c>
    </row>
    <row r="110" ht="15" customHeight="1">
      <c r="F110" t="n">
        <v>0.03404302475051102</v>
      </c>
      <c r="G110" t="n">
        <v>0.03760475920274749</v>
      </c>
      <c r="J110" t="n">
        <v>0.03404302475051102</v>
      </c>
      <c r="K110" t="n">
        <v>0.03760475920274749</v>
      </c>
      <c r="L110" t="n">
        <v>0.07104743234034977</v>
      </c>
      <c r="M110" t="n">
        <v>0.03750812162314728</v>
      </c>
      <c r="N110" t="n">
        <v>0.1069515787575466</v>
      </c>
      <c r="O110" t="n">
        <v>0.03746687515449026</v>
      </c>
    </row>
    <row r="111" ht="15" customHeight="1">
      <c r="F111" t="n">
        <v>0.03527175220591189</v>
      </c>
      <c r="G111" t="n">
        <v>0.0384404205183641</v>
      </c>
      <c r="J111" t="n">
        <v>0.03527175220591189</v>
      </c>
      <c r="K111" t="n">
        <v>0.0384404205183641</v>
      </c>
      <c r="L111" t="n">
        <v>0.07089429569747011</v>
      </c>
      <c r="M111" t="n">
        <v>0.03834163543699499</v>
      </c>
      <c r="N111" t="n">
        <v>0.1114324741401816</v>
      </c>
      <c r="O111" t="n">
        <v>0.0382994723801456</v>
      </c>
    </row>
    <row r="112" ht="15" customHeight="1">
      <c r="F112" t="n">
        <v>0.03456575772018849</v>
      </c>
      <c r="G112" t="n">
        <v>0.03927608183398072</v>
      </c>
      <c r="J112" t="n">
        <v>0.03456575772018849</v>
      </c>
      <c r="K112" t="n">
        <v>0.03927608183398072</v>
      </c>
      <c r="L112" t="n">
        <v>0.07202519989546374</v>
      </c>
      <c r="M112" t="n">
        <v>0.03917514925084271</v>
      </c>
      <c r="N112" t="n">
        <v>0.1108751039079126</v>
      </c>
      <c r="O112" t="n">
        <v>0.03913206960580094</v>
      </c>
    </row>
    <row r="113" ht="15" customHeight="1">
      <c r="F113" t="n">
        <v>0.03553398492780681</v>
      </c>
      <c r="G113" t="n">
        <v>0.04011174314959733</v>
      </c>
      <c r="J113" t="n">
        <v>0.03553398492780681</v>
      </c>
      <c r="K113" t="n">
        <v>0.04011174314959733</v>
      </c>
      <c r="L113" t="n">
        <v>0.06837136149351752</v>
      </c>
      <c r="M113" t="n">
        <v>0.04000866306469043</v>
      </c>
      <c r="N113" t="n">
        <v>0.1113345800373501</v>
      </c>
      <c r="O113" t="n">
        <v>0.03996466683145628</v>
      </c>
    </row>
    <row r="114" ht="15" customHeight="1">
      <c r="F114" t="n">
        <v>0.03348327183001548</v>
      </c>
      <c r="G114" t="n">
        <v>0.04094740446521394</v>
      </c>
      <c r="J114" t="n">
        <v>0.03348327183001548</v>
      </c>
      <c r="K114" t="n">
        <v>0.04094740446521394</v>
      </c>
      <c r="L114" t="n">
        <v>0.06835792427338169</v>
      </c>
      <c r="M114" t="n">
        <v>0.04084217687853814</v>
      </c>
      <c r="N114" t="n">
        <v>0.1109250345182103</v>
      </c>
      <c r="O114" t="n">
        <v>0.04079726405711162</v>
      </c>
    </row>
    <row r="115" ht="15" customHeight="1">
      <c r="F115" t="n">
        <v>0.03544080922341449</v>
      </c>
      <c r="G115" t="n">
        <v>0.04178306578083055</v>
      </c>
      <c r="J115" t="n">
        <v>0.03544080922341449</v>
      </c>
      <c r="K115" t="n">
        <v>0.04178306578083055</v>
      </c>
      <c r="L115" t="n">
        <v>0.07432720070688228</v>
      </c>
      <c r="M115" t="n">
        <v>0.04167569069238586</v>
      </c>
      <c r="N115" t="n">
        <v>0.1116277076341832</v>
      </c>
      <c r="O115" t="n">
        <v>0.04162986128276697</v>
      </c>
    </row>
    <row r="116" ht="15" customHeight="1">
      <c r="F116" t="n">
        <v>0.03408968753495535</v>
      </c>
      <c r="G116" t="n">
        <v>0.04261872709644716</v>
      </c>
      <c r="J116" t="n">
        <v>0.03408968753495535</v>
      </c>
      <c r="K116" t="n">
        <v>0.04261872709644716</v>
      </c>
      <c r="L116" t="n">
        <v>0.06848002412640972</v>
      </c>
      <c r="M116" t="n">
        <v>0.04250920450623358</v>
      </c>
      <c r="N116" t="n">
        <v>0.1130741617099779</v>
      </c>
      <c r="O116" t="n">
        <v>0.0424624585084223</v>
      </c>
    </row>
    <row r="117" ht="15" customHeight="1">
      <c r="F117" t="n">
        <v>0.03606013567397794</v>
      </c>
      <c r="G117" t="n">
        <v>0.04345438841206378</v>
      </c>
      <c r="J117" t="n">
        <v>0.03606013567397794</v>
      </c>
      <c r="K117" t="n">
        <v>0.04345438841206378</v>
      </c>
      <c r="L117" t="n">
        <v>0.07462025236537534</v>
      </c>
      <c r="M117" t="n">
        <v>0.04334271832008129</v>
      </c>
      <c r="N117" t="n">
        <v>0.1023740464790136</v>
      </c>
      <c r="O117" t="n">
        <v>0.04329505573407764</v>
      </c>
    </row>
    <row r="118" ht="15" customHeight="1">
      <c r="F118" t="n">
        <v>0.03367552503244015</v>
      </c>
      <c r="G118" t="n">
        <v>0.04429004972768038</v>
      </c>
      <c r="J118" t="n">
        <v>0.03367552503244015</v>
      </c>
      <c r="K118" t="n">
        <v>0.04429004972768038</v>
      </c>
      <c r="L118" t="n">
        <v>0.07006802714313196</v>
      </c>
      <c r="M118" t="n">
        <v>0.04417623213392902</v>
      </c>
      <c r="N118" t="n">
        <v>0.1069341517259527</v>
      </c>
      <c r="O118" t="n">
        <v>0.04412765295973298</v>
      </c>
    </row>
    <row r="119" ht="15" customHeight="1">
      <c r="F119" t="n">
        <v>0.03493632924887161</v>
      </c>
      <c r="G119" t="n">
        <v>0.045125711043297</v>
      </c>
      <c r="J119" t="n">
        <v>0.03493632924887161</v>
      </c>
      <c r="K119" t="n">
        <v>0.045125711043297</v>
      </c>
      <c r="L119" t="n">
        <v>0.06908445474946664</v>
      </c>
      <c r="M119" t="n">
        <v>0.04500974594777673</v>
      </c>
      <c r="N119" t="n">
        <v>0.1016507633583419</v>
      </c>
      <c r="O119" t="n">
        <v>0.04496025018538832</v>
      </c>
    </row>
    <row r="120" ht="15" customHeight="1">
      <c r="F120" t="n">
        <v>0.03452096286454381</v>
      </c>
      <c r="G120" t="n">
        <v>0.04596137235891361</v>
      </c>
      <c r="J120" t="n">
        <v>0.03452096286454381</v>
      </c>
      <c r="K120" t="n">
        <v>0.04596137235891361</v>
      </c>
      <c r="L120" t="n">
        <v>0.07013472958240813</v>
      </c>
      <c r="M120" t="n">
        <v>0.04584325976162445</v>
      </c>
      <c r="N120" t="n">
        <v>0.1091140705420559</v>
      </c>
      <c r="O120" t="n">
        <v>0.04579284741104366</v>
      </c>
    </row>
    <row r="121" ht="15" customHeight="1">
      <c r="F121" t="n">
        <v>0.03641401740398426</v>
      </c>
      <c r="G121" t="n">
        <v>0.04679703367453022</v>
      </c>
      <c r="J121" t="n">
        <v>0.03641401740398426</v>
      </c>
      <c r="K121" t="n">
        <v>0.04679703367453022</v>
      </c>
      <c r="L121" t="n">
        <v>0.07534930005092005</v>
      </c>
      <c r="M121" t="n">
        <v>0.04667677357547216</v>
      </c>
      <c r="N121" t="n">
        <v>0.1041528491387721</v>
      </c>
      <c r="O121" t="n">
        <v>0.04662544463669899</v>
      </c>
    </row>
    <row r="122" ht="15" customHeight="1">
      <c r="F122" t="n">
        <v>0.03459616662131428</v>
      </c>
      <c r="G122" t="n">
        <v>0.04763269499014683</v>
      </c>
      <c r="J122" t="n">
        <v>0.03459616662131428</v>
      </c>
      <c r="K122" t="n">
        <v>0.04763269499014683</v>
      </c>
      <c r="L122" t="n">
        <v>0.07272196009664661</v>
      </c>
      <c r="M122" t="n">
        <v>0.04751028738931988</v>
      </c>
      <c r="N122" t="n">
        <v>0.1138876253177253</v>
      </c>
      <c r="O122" t="n">
        <v>0.04745804186235434</v>
      </c>
    </row>
    <row r="123" ht="15" customHeight="1">
      <c r="F123" t="n">
        <v>0.03572479112608001</v>
      </c>
      <c r="G123" t="n">
        <v>0.04846835630576344</v>
      </c>
      <c r="J123" t="n">
        <v>0.03572479112608001</v>
      </c>
      <c r="K123" t="n">
        <v>0.04846835630576344</v>
      </c>
      <c r="L123" t="n">
        <v>0.07396643822403107</v>
      </c>
      <c r="M123" t="n">
        <v>0.04834380120316759</v>
      </c>
      <c r="N123" t="n">
        <v>0.1079687249282086</v>
      </c>
      <c r="O123" t="n">
        <v>0.04829063908800967</v>
      </c>
    </row>
    <row r="124" ht="15" customHeight="1">
      <c r="F124" t="n">
        <v>0.0333575915363734</v>
      </c>
      <c r="G124" t="n">
        <v>0.04930401762138006</v>
      </c>
      <c r="J124" t="n">
        <v>0.0333575915363734</v>
      </c>
      <c r="K124" t="n">
        <v>0.04930401762138006</v>
      </c>
      <c r="L124" t="n">
        <v>0.07028806405219809</v>
      </c>
      <c r="M124" t="n">
        <v>0.04917731501701531</v>
      </c>
      <c r="N124" t="n">
        <v>0.1030654712819489</v>
      </c>
      <c r="O124" t="n">
        <v>0.04912323631366502</v>
      </c>
    </row>
    <row r="125" ht="15" customHeight="1">
      <c r="F125" t="n">
        <v>0.03386564870506868</v>
      </c>
      <c r="G125" t="n">
        <v>0.05013967893699666</v>
      </c>
      <c r="J125" t="n">
        <v>0.03386564870506868</v>
      </c>
      <c r="K125" t="n">
        <v>0.05013967893699666</v>
      </c>
      <c r="L125" t="n">
        <v>0.06821450741376006</v>
      </c>
      <c r="M125" t="n">
        <v>0.05001082883086303</v>
      </c>
      <c r="N125" t="n">
        <v>0.1094125966779768</v>
      </c>
      <c r="O125" t="n">
        <v>0.04995583353932036</v>
      </c>
    </row>
    <row r="126" ht="15" customHeight="1">
      <c r="F126" t="n">
        <v>0.03468705038884361</v>
      </c>
      <c r="G126" t="n">
        <v>0.05097534025261327</v>
      </c>
      <c r="J126" t="n">
        <v>0.03468705038884361</v>
      </c>
      <c r="K126" t="n">
        <v>0.05097534025261327</v>
      </c>
      <c r="L126" t="n">
        <v>0.07093357413794099</v>
      </c>
      <c r="M126" t="n">
        <v>0.05084434264471075</v>
      </c>
      <c r="N126" t="n">
        <v>0.1039163187079172</v>
      </c>
      <c r="O126" t="n">
        <v>0.05078843076497569</v>
      </c>
    </row>
    <row r="127" ht="15" customHeight="1">
      <c r="F127" t="n">
        <v>0.03574222524435405</v>
      </c>
      <c r="G127" t="n">
        <v>0.05181100156822988</v>
      </c>
      <c r="J127" t="n">
        <v>0.03574222524435405</v>
      </c>
      <c r="K127" t="n">
        <v>0.05181100156822988</v>
      </c>
      <c r="L127" t="n">
        <v>0.07326070680841268</v>
      </c>
      <c r="M127" t="n">
        <v>0.05167785645855847</v>
      </c>
      <c r="N127" t="n">
        <v>0.1069312251044406</v>
      </c>
      <c r="O127" t="n">
        <v>0.05162102799063104</v>
      </c>
    </row>
    <row r="128" ht="15" customHeight="1">
      <c r="F128" t="n">
        <v>0.03401713631130272</v>
      </c>
      <c r="G128" t="n">
        <v>0.0526466628838465</v>
      </c>
      <c r="J128" t="n">
        <v>0.03401713631130272</v>
      </c>
      <c r="K128" t="n">
        <v>0.0526466628838465</v>
      </c>
      <c r="L128" t="n">
        <v>0.07536894400146071</v>
      </c>
      <c r="M128" t="n">
        <v>0.05251137027240618</v>
      </c>
      <c r="N128" t="n">
        <v>0.1132208006267227</v>
      </c>
      <c r="O128" t="n">
        <v>0.05245362521628637</v>
      </c>
    </row>
    <row r="129" ht="15" customHeight="1">
      <c r="F129" t="n">
        <v>0.03576720630318757</v>
      </c>
      <c r="G129" t="n">
        <v>0.0534823241994631</v>
      </c>
      <c r="J129" t="n">
        <v>0.03576720630318757</v>
      </c>
      <c r="K129" t="n">
        <v>0.0534823241994631</v>
      </c>
      <c r="L129" t="n">
        <v>0.06954580494855461</v>
      </c>
      <c r="M129" t="n">
        <v>0.0533448840862539</v>
      </c>
      <c r="N129" t="n">
        <v>0.1034689413908502</v>
      </c>
      <c r="O129" t="n">
        <v>0.05328622244194171</v>
      </c>
    </row>
    <row r="130" ht="15" customHeight="1">
      <c r="F130" t="n">
        <v>0.03661970720439996</v>
      </c>
      <c r="G130" t="n">
        <v>0.05431798551507971</v>
      </c>
      <c r="J130" t="n">
        <v>0.03661970720439996</v>
      </c>
      <c r="K130" t="n">
        <v>0.05431798551507971</v>
      </c>
      <c r="L130" t="n">
        <v>0.07095260233511572</v>
      </c>
      <c r="M130" t="n">
        <v>0.05417839790010161</v>
      </c>
      <c r="N130" t="n">
        <v>0.105487891561543</v>
      </c>
      <c r="O130" t="n">
        <v>0.05411881966759705</v>
      </c>
    </row>
    <row r="131" ht="15" customHeight="1">
      <c r="F131" t="n">
        <v>0.03545534404265524</v>
      </c>
      <c r="G131" t="n">
        <v>0.05515364683069632</v>
      </c>
      <c r="J131" t="n">
        <v>0.03545534404265524</v>
      </c>
      <c r="K131" t="n">
        <v>0.05515364683069632</v>
      </c>
      <c r="L131" t="n">
        <v>0.07423859820884562</v>
      </c>
      <c r="M131" t="n">
        <v>0.05501191171394933</v>
      </c>
      <c r="N131" t="n">
        <v>0.1096796455138495</v>
      </c>
      <c r="O131" t="n">
        <v>0.05495141689325239</v>
      </c>
    </row>
    <row r="132" ht="15" customHeight="1">
      <c r="F132" t="n">
        <v>0.03672159785068763</v>
      </c>
      <c r="G132" t="n">
        <v>0.05598930814631294</v>
      </c>
      <c r="J132" t="n">
        <v>0.03672159785068763</v>
      </c>
      <c r="K132" t="n">
        <v>0.05598930814631294</v>
      </c>
      <c r="L132" t="n">
        <v>0.06955845640428773</v>
      </c>
      <c r="M132" t="n">
        <v>0.05584542552779705</v>
      </c>
      <c r="N132" t="n">
        <v>0.1079239438057412</v>
      </c>
      <c r="O132" t="n">
        <v>0.05578401411890772</v>
      </c>
    </row>
    <row r="133" ht="15" customHeight="1">
      <c r="F133" t="n">
        <v>0.03512740819674499</v>
      </c>
      <c r="G133" t="n">
        <v>0.05682496946192955</v>
      </c>
      <c r="J133" t="n">
        <v>0.03512740819674499</v>
      </c>
      <c r="K133" t="n">
        <v>0.05682496946192955</v>
      </c>
      <c r="L133" t="n">
        <v>0.07600952934492536</v>
      </c>
      <c r="M133" t="n">
        <v>0.05667893934164477</v>
      </c>
      <c r="N133" t="n">
        <v>0.1153131918666184</v>
      </c>
      <c r="O133" t="n">
        <v>0.05661661134456306</v>
      </c>
    </row>
    <row r="134" ht="15" customHeight="1">
      <c r="F134" t="n">
        <v>0.03387908712166633</v>
      </c>
      <c r="G134" t="n">
        <v>0.05766063077754616</v>
      </c>
      <c r="J134" t="n">
        <v>0.03387908712166633</v>
      </c>
      <c r="K134" t="n">
        <v>0.05766063077754616</v>
      </c>
      <c r="L134" t="n">
        <v>0.072166265416828</v>
      </c>
      <c r="M134" t="n">
        <v>0.05751245315549249</v>
      </c>
      <c r="N134" t="n">
        <v>0.111291475702159</v>
      </c>
      <c r="O134" t="n">
        <v>0.05744920857021841</v>
      </c>
    </row>
    <row r="135" ht="15" customHeight="1">
      <c r="F135" t="n">
        <v>0.03487416768659841</v>
      </c>
      <c r="G135" t="n">
        <v>0.05849629209316278</v>
      </c>
      <c r="J135" t="n">
        <v>0.03487416768659841</v>
      </c>
      <c r="K135" t="n">
        <v>0.05849629209316278</v>
      </c>
      <c r="L135" t="n">
        <v>0.07222220989283221</v>
      </c>
      <c r="M135" t="n">
        <v>0.0583459669693402</v>
      </c>
      <c r="N135" t="n">
        <v>0.1156118739825807</v>
      </c>
      <c r="O135" t="n">
        <v>0.05828180579587375</v>
      </c>
    </row>
    <row r="136" ht="15" customHeight="1">
      <c r="F136" t="n">
        <v>0.03655336012558638</v>
      </c>
      <c r="G136" t="n">
        <v>0.05933195340877939</v>
      </c>
      <c r="J136" t="n">
        <v>0.03655336012558638</v>
      </c>
      <c r="K136" t="n">
        <v>0.05933195340877939</v>
      </c>
      <c r="L136" t="n">
        <v>0.07549405919703547</v>
      </c>
      <c r="M136" t="n">
        <v>0.05917948078318792</v>
      </c>
      <c r="N136" t="n">
        <v>0.1097695155368059</v>
      </c>
      <c r="O136" t="n">
        <v>0.05911440302152909</v>
      </c>
    </row>
    <row r="137" ht="15" customHeight="1">
      <c r="F137" t="n">
        <v>0.03401025966713389</v>
      </c>
      <c r="G137" t="n">
        <v>0.060167614724396</v>
      </c>
      <c r="J137" t="n">
        <v>0.03401025966713389</v>
      </c>
      <c r="K137" t="n">
        <v>0.060167614724396</v>
      </c>
      <c r="L137" t="n">
        <v>0.06859807808140739</v>
      </c>
      <c r="M137" t="n">
        <v>0.06001299459703563</v>
      </c>
      <c r="N137" t="n">
        <v>0.1061436833578122</v>
      </c>
      <c r="O137" t="n">
        <v>0.05994700024718442</v>
      </c>
    </row>
    <row r="138" ht="15" customHeight="1">
      <c r="F138" t="n">
        <v>0.03424543558043096</v>
      </c>
      <c r="G138" t="n">
        <v>0.0610032760400126</v>
      </c>
      <c r="J138" t="n">
        <v>0.03424543558043096</v>
      </c>
      <c r="K138" t="n">
        <v>0.0610032760400126</v>
      </c>
      <c r="L138" t="n">
        <v>0.07639868944370323</v>
      </c>
      <c r="M138" t="n">
        <v>0.06084650841088336</v>
      </c>
      <c r="N138" t="n">
        <v>0.1155045896192881</v>
      </c>
      <c r="O138" t="n">
        <v>0.06077959747283977</v>
      </c>
    </row>
    <row r="139" ht="15" customHeight="1">
      <c r="F139" t="n">
        <v>0.03358140113007134</v>
      </c>
      <c r="G139" t="n">
        <v>0.06183893735562921</v>
      </c>
      <c r="J139" t="n">
        <v>0.03358140113007134</v>
      </c>
      <c r="K139" t="n">
        <v>0.06183893735562921</v>
      </c>
      <c r="L139" t="n">
        <v>0.07227145007599051</v>
      </c>
      <c r="M139" t="n">
        <v>0.06168002222473108</v>
      </c>
      <c r="N139" t="n">
        <v>0.1172344102224414</v>
      </c>
      <c r="O139" t="n">
        <v>0.0616121946984951</v>
      </c>
    </row>
    <row r="140" ht="15" customHeight="1">
      <c r="F140" t="n">
        <v>0.03420007122847908</v>
      </c>
      <c r="G140" t="n">
        <v>0.06267459867124583</v>
      </c>
      <c r="J140" t="n">
        <v>0.03420007122847908</v>
      </c>
      <c r="K140" t="n">
        <v>0.06267459867124583</v>
      </c>
      <c r="L140" t="n">
        <v>0.07155259351999366</v>
      </c>
      <c r="M140" t="n">
        <v>0.06251353603857879</v>
      </c>
      <c r="N140" t="n">
        <v>0.1070745886232156</v>
      </c>
      <c r="O140" t="n">
        <v>0.06244479192415044</v>
      </c>
    </row>
    <row r="141" ht="15" customHeight="1">
      <c r="F141" t="n">
        <v>0.03528647584958364</v>
      </c>
      <c r="G141" t="n">
        <v>0.06351025998686244</v>
      </c>
      <c r="J141" t="n">
        <v>0.03528647584958364</v>
      </c>
      <c r="K141" t="n">
        <v>0.06351025998686244</v>
      </c>
      <c r="L141" t="n">
        <v>0.07643368724439201</v>
      </c>
      <c r="M141" t="n">
        <v>0.06334704985242651</v>
      </c>
      <c r="N141" t="n">
        <v>0.1153059538849277</v>
      </c>
      <c r="O141" t="n">
        <v>0.06327738914980578</v>
      </c>
    </row>
    <row r="142" ht="15" customHeight="1">
      <c r="F142" t="n">
        <v>0.03660574731385445</v>
      </c>
      <c r="G142" t="n">
        <v>0.06434592130247904</v>
      </c>
      <c r="J142" t="n">
        <v>0.03660574731385445</v>
      </c>
      <c r="K142" t="n">
        <v>0.06434592130247904</v>
      </c>
      <c r="L142" t="n">
        <v>0.07398619156293776</v>
      </c>
      <c r="M142" t="n">
        <v>0.06418056366627423</v>
      </c>
      <c r="N142" t="n">
        <v>0.116022612827278</v>
      </c>
      <c r="O142" t="n">
        <v>0.06410998637546111</v>
      </c>
    </row>
    <row r="143" ht="15" customHeight="1">
      <c r="F143" t="n">
        <v>0.03653692289706782</v>
      </c>
      <c r="G143" t="n">
        <v>0.06518158261809566</v>
      </c>
      <c r="J143" t="n">
        <v>0.03653692289706782</v>
      </c>
      <c r="K143" t="n">
        <v>0.06518158261809566</v>
      </c>
      <c r="L143" t="n">
        <v>0.06907498569456361</v>
      </c>
      <c r="M143" t="n">
        <v>0.06501407748012195</v>
      </c>
      <c r="N143" t="n">
        <v>0.1067361470244368</v>
      </c>
      <c r="O143" t="n">
        <v>0.06494258360111646</v>
      </c>
    </row>
    <row r="144" ht="15" customHeight="1">
      <c r="F144" t="n">
        <v>0.03608427330914547</v>
      </c>
      <c r="G144" t="n">
        <v>0.06601724393371228</v>
      </c>
      <c r="J144" t="n">
        <v>0.03608427330914547</v>
      </c>
      <c r="K144" t="n">
        <v>0.06601724393371228</v>
      </c>
      <c r="L144" t="n">
        <v>0.07035658561318528</v>
      </c>
      <c r="M144" t="n">
        <v>0.06584759129396967</v>
      </c>
      <c r="N144" t="n">
        <v>0.1049351788654023</v>
      </c>
      <c r="O144" t="n">
        <v>0.06577518082677181</v>
      </c>
    </row>
    <row r="145" ht="15" customHeight="1">
      <c r="F145" t="n">
        <v>0.03629958830581224</v>
      </c>
      <c r="G145" t="n">
        <v>0.06685290524932888</v>
      </c>
      <c r="J145" t="n">
        <v>0.03629958830581224</v>
      </c>
      <c r="K145" t="n">
        <v>0.06685290524932888</v>
      </c>
      <c r="L145" t="n">
        <v>0.07260840054305054</v>
      </c>
      <c r="M145" t="n">
        <v>0.06668110510781737</v>
      </c>
      <c r="N145" t="n">
        <v>0.1176957687082884</v>
      </c>
      <c r="O145" t="n">
        <v>0.06660777805242714</v>
      </c>
    </row>
    <row r="146" ht="15" customHeight="1">
      <c r="F146" t="n">
        <v>0.03434546269208566</v>
      </c>
      <c r="G146" t="n">
        <v>0.06768856656494548</v>
      </c>
      <c r="J146" t="n">
        <v>0.03434546269208566</v>
      </c>
      <c r="K146" t="n">
        <v>0.06768856656494548</v>
      </c>
      <c r="L146" t="n">
        <v>0.06955254534046379</v>
      </c>
      <c r="M146" t="n">
        <v>0.06751461892166509</v>
      </c>
      <c r="N146" t="n">
        <v>0.1158698531971206</v>
      </c>
      <c r="O146" t="n">
        <v>0.06744037527808248</v>
      </c>
    </row>
    <row r="147" ht="15" customHeight="1">
      <c r="F147" t="n">
        <v>0.0360380989011951</v>
      </c>
      <c r="G147" t="n">
        <v>0.0685242278805621</v>
      </c>
      <c r="J147" t="n">
        <v>0.0360380989011951</v>
      </c>
      <c r="K147" t="n">
        <v>0.0685242278805621</v>
      </c>
      <c r="L147" t="n">
        <v>0.07584843537124261</v>
      </c>
      <c r="M147" t="n">
        <v>0.06834813273551281</v>
      </c>
      <c r="N147" t="n">
        <v>0.1146642910211148</v>
      </c>
      <c r="O147" t="n">
        <v>0.06827297250373782</v>
      </c>
    </row>
    <row r="148" ht="15" customHeight="1">
      <c r="F148" t="n">
        <v>0.03516443498067041</v>
      </c>
      <c r="G148" t="n">
        <v>0.06935988919617872</v>
      </c>
      <c r="J148" t="n">
        <v>0.03516443498067041</v>
      </c>
      <c r="K148" t="n">
        <v>0.06935988919617872</v>
      </c>
      <c r="L148" t="n">
        <v>0.07033558824316949</v>
      </c>
      <c r="M148" t="n">
        <v>0.06918164654936053</v>
      </c>
      <c r="N148" t="n">
        <v>0.1142917800847881</v>
      </c>
      <c r="O148" t="n">
        <v>0.06910556972939315</v>
      </c>
    </row>
    <row r="149" ht="15" customHeight="1">
      <c r="F149" t="n">
        <v>0.03392719102732392</v>
      </c>
      <c r="G149" t="n">
        <v>0.07019555051179532</v>
      </c>
      <c r="J149" t="n">
        <v>0.03392719102732392</v>
      </c>
      <c r="K149" t="n">
        <v>0.07019555051179532</v>
      </c>
      <c r="L149" t="n">
        <v>0.07728549919247271</v>
      </c>
      <c r="M149" t="n">
        <v>0.07001516036320825</v>
      </c>
      <c r="N149" t="n">
        <v>0.1118927413222122</v>
      </c>
      <c r="O149" t="n">
        <v>0.06993816695504849</v>
      </c>
    </row>
    <row r="150" ht="15" customHeight="1">
      <c r="F150" t="n">
        <v>0.03397681304334219</v>
      </c>
      <c r="G150" t="n">
        <v>0.07103121182741194</v>
      </c>
      <c r="J150" t="n">
        <v>0.03397681304334219</v>
      </c>
      <c r="K150" t="n">
        <v>0.07103121182741194</v>
      </c>
      <c r="L150" t="n">
        <v>0.06858984809974239</v>
      </c>
      <c r="M150" t="n">
        <v>0.07084867417705595</v>
      </c>
      <c r="N150" t="n">
        <v>0.1056843709223408</v>
      </c>
      <c r="O150" t="n">
        <v>0.07077076418070384</v>
      </c>
    </row>
    <row r="151" ht="15" customHeight="1">
      <c r="F151" t="n">
        <v>0.03703776144210724</v>
      </c>
      <c r="G151" t="n">
        <v>0.07186687314302856</v>
      </c>
      <c r="J151" t="n">
        <v>0.03703776144210724</v>
      </c>
      <c r="K151" t="n">
        <v>0.07186687314302856</v>
      </c>
      <c r="L151" t="n">
        <v>0.07255102519220497</v>
      </c>
      <c r="M151" t="n">
        <v>0.07168218799090367</v>
      </c>
      <c r="N151" t="n">
        <v>0.1144840806966589</v>
      </c>
      <c r="O151" t="n">
        <v>0.07160336140635919</v>
      </c>
    </row>
    <row r="152" ht="15" customHeight="1">
      <c r="F152" t="n">
        <v>0.03436600143123307</v>
      </c>
      <c r="G152" t="n">
        <v>0.07270253445864516</v>
      </c>
      <c r="J152" t="n">
        <v>0.03436600143123307</v>
      </c>
      <c r="K152" t="n">
        <v>0.07270253445864516</v>
      </c>
      <c r="L152" t="n">
        <v>0.06971477060577846</v>
      </c>
      <c r="M152" t="n">
        <v>0.07251570180475139</v>
      </c>
      <c r="N152" t="n">
        <v>0.1181524298199327</v>
      </c>
      <c r="O152" t="n">
        <v>0.0724359586320145</v>
      </c>
    </row>
    <row r="153" ht="15" customHeight="1">
      <c r="F153" t="n">
        <v>0.03385451505121134</v>
      </c>
      <c r="G153" t="n">
        <v>0.07353819577426177</v>
      </c>
      <c r="J153" t="n">
        <v>0.03385451505121134</v>
      </c>
      <c r="K153" t="n">
        <v>0.07353819577426177</v>
      </c>
      <c r="L153" t="n">
        <v>0.07314058828204151</v>
      </c>
      <c r="M153" t="n">
        <v>0.07334921561859913</v>
      </c>
      <c r="N153" t="n">
        <v>0.1088973489711758</v>
      </c>
      <c r="O153" t="n">
        <v>0.07326855585766985</v>
      </c>
    </row>
    <row r="154" ht="15" customHeight="1">
      <c r="F154" t="n">
        <v>0.03418343655578489</v>
      </c>
      <c r="G154" t="n">
        <v>0.07437385708987838</v>
      </c>
      <c r="J154" t="n">
        <v>0.03418343655578489</v>
      </c>
      <c r="K154" t="n">
        <v>0.07437385708987838</v>
      </c>
      <c r="L154" t="n">
        <v>0.07235925715747646</v>
      </c>
      <c r="M154" t="n">
        <v>0.07418272943244683</v>
      </c>
      <c r="N154" t="n">
        <v>0.1146252505768199</v>
      </c>
      <c r="O154" t="n">
        <v>0.0741011530833252</v>
      </c>
    </row>
    <row r="155" ht="15" customHeight="1">
      <c r="F155" t="n">
        <v>0.03493415505093757</v>
      </c>
      <c r="G155" t="n">
        <v>0.07520951840549499</v>
      </c>
      <c r="J155" t="n">
        <v>0.03493415505093757</v>
      </c>
      <c r="K155" t="n">
        <v>0.07520951840549499</v>
      </c>
      <c r="L155" t="n">
        <v>0.07759054980629063</v>
      </c>
      <c r="M155" t="n">
        <v>0.07501624324629455</v>
      </c>
      <c r="N155" t="n">
        <v>0.1046655965569725</v>
      </c>
      <c r="O155" t="n">
        <v>0.07493375030898053</v>
      </c>
    </row>
    <row r="156" ht="15" customHeight="1">
      <c r="F156" t="n">
        <v>0.03644428067682232</v>
      </c>
      <c r="G156" t="n">
        <v>0.07604517972111161</v>
      </c>
      <c r="J156" t="n">
        <v>0.03644428067682232</v>
      </c>
      <c r="K156" t="n">
        <v>0.07604517972111161</v>
      </c>
      <c r="L156" t="n">
        <v>0.0708561771127606</v>
      </c>
      <c r="M156" t="n">
        <v>0.07584975706014227</v>
      </c>
      <c r="N156" t="n">
        <v>0.1171124215236812</v>
      </c>
      <c r="O156" t="n">
        <v>0.07576634753463588</v>
      </c>
    </row>
    <row r="157" ht="15" customHeight="1">
      <c r="F157" t="n">
        <v>0.0344647255185104</v>
      </c>
      <c r="G157" t="n">
        <v>0.07688084103672821</v>
      </c>
      <c r="J157" t="n">
        <v>0.0344647255185104</v>
      </c>
      <c r="K157" t="n">
        <v>0.07688084103672821</v>
      </c>
      <c r="L157" t="n">
        <v>0.06979012269596988</v>
      </c>
      <c r="M157" t="n">
        <v>0.07668327087398999</v>
      </c>
      <c r="N157" t="n">
        <v>0.1173232221605247</v>
      </c>
      <c r="O157" t="n">
        <v>0.07659894476029121</v>
      </c>
    </row>
    <row r="158" ht="15" customHeight="1">
      <c r="F158" t="n">
        <v>0.0344995838781892</v>
      </c>
      <c r="G158" t="n">
        <v>0.07771650235234483</v>
      </c>
      <c r="J158" t="n">
        <v>0.0344995838781892</v>
      </c>
      <c r="K158" t="n">
        <v>0.07771650235234483</v>
      </c>
      <c r="L158" t="n">
        <v>0.07150487369213016</v>
      </c>
      <c r="M158" t="n">
        <v>0.07751678468783769</v>
      </c>
      <c r="N158" t="n">
        <v>0.1111350147320727</v>
      </c>
      <c r="O158" t="n">
        <v>0.07743154198594655</v>
      </c>
    </row>
    <row r="159" ht="15" customHeight="1">
      <c r="F159" t="n">
        <v>0.03404353428812069</v>
      </c>
      <c r="G159" t="n">
        <v>0.07855216366796144</v>
      </c>
      <c r="J159" t="n">
        <v>0.03404353428812069</v>
      </c>
      <c r="K159" t="n">
        <v>0.07855216366796144</v>
      </c>
      <c r="L159" t="n">
        <v>0.07451388470440021</v>
      </c>
      <c r="M159" t="n">
        <v>0.07835029850168541</v>
      </c>
      <c r="N159" t="n">
        <v>0.1176048179236209</v>
      </c>
      <c r="O159" t="n">
        <v>0.07826413921160189</v>
      </c>
    </row>
    <row r="160" ht="15" customHeight="1">
      <c r="F160" t="n">
        <v>0.03729324089867483</v>
      </c>
      <c r="G160" t="n">
        <v>0.07938782498357805</v>
      </c>
      <c r="J160" t="n">
        <v>0.03729324089867483</v>
      </c>
      <c r="K160" t="n">
        <v>0.07938782498357805</v>
      </c>
      <c r="L160" t="n">
        <v>0.07262199468297303</v>
      </c>
      <c r="M160" t="n">
        <v>0.07918381231553313</v>
      </c>
      <c r="N160" t="n">
        <v>0.1173829596438129</v>
      </c>
      <c r="O160" t="n">
        <v>0.07909673643725723</v>
      </c>
    </row>
    <row r="161" ht="15" customHeight="1">
      <c r="F161" t="n">
        <v>0.03478793252922197</v>
      </c>
      <c r="G161" t="n">
        <v>0.08022348629919467</v>
      </c>
      <c r="J161" t="n">
        <v>0.03478793252922197</v>
      </c>
      <c r="K161" t="n">
        <v>0.08022348629919467</v>
      </c>
      <c r="L161" t="n">
        <v>0.0705495984180704</v>
      </c>
      <c r="M161" t="n">
        <v>0.08001732612938085</v>
      </c>
      <c r="N161" t="n">
        <v>0.1063473693688117</v>
      </c>
      <c r="O161" t="n">
        <v>0.07992933366291256</v>
      </c>
    </row>
    <row r="162" ht="15" customHeight="1">
      <c r="F162" t="n">
        <v>0.03496286469516283</v>
      </c>
      <c r="G162" t="n">
        <v>0.08105914761481127</v>
      </c>
      <c r="J162" t="n">
        <v>0.03496286469516283</v>
      </c>
      <c r="K162" t="n">
        <v>0.08105914761481127</v>
      </c>
      <c r="L162" t="n">
        <v>0.07357640026863116</v>
      </c>
      <c r="M162" t="n">
        <v>0.08085083994322857</v>
      </c>
      <c r="N162" t="n">
        <v>0.1068266950918772</v>
      </c>
      <c r="O162" t="n">
        <v>0.08076193088856791</v>
      </c>
    </row>
    <row r="163" ht="15" customHeight="1">
      <c r="F163" t="n">
        <v>0.03554649634299728</v>
      </c>
      <c r="G163" t="n">
        <v>0.08189480893042787</v>
      </c>
      <c r="J163" t="n">
        <v>0.03554649634299728</v>
      </c>
      <c r="K163" t="n">
        <v>0.08189480893042787</v>
      </c>
      <c r="L163" t="n">
        <v>0.06933739968077327</v>
      </c>
      <c r="M163" t="n">
        <v>0.08168435375707628</v>
      </c>
      <c r="N163" t="n">
        <v>0.1168266147582474</v>
      </c>
      <c r="O163" t="n">
        <v>0.08159452811422324</v>
      </c>
    </row>
    <row r="164" ht="15" customHeight="1">
      <c r="F164" t="n">
        <v>0.03631162583731271</v>
      </c>
      <c r="G164" t="n">
        <v>0.08273047024604449</v>
      </c>
      <c r="J164" t="n">
        <v>0.03631162583731271</v>
      </c>
      <c r="K164" t="n">
        <v>0.08273047024604449</v>
      </c>
      <c r="L164" t="n">
        <v>0.07263805502048973</v>
      </c>
      <c r="M164" t="n">
        <v>0.082517867570924</v>
      </c>
      <c r="N164" t="n">
        <v>0.1119484755331299</v>
      </c>
      <c r="O164" t="n">
        <v>0.08242712533987859</v>
      </c>
    </row>
    <row r="165" ht="15" customHeight="1">
      <c r="F165" t="n">
        <v>0.03531512059579905</v>
      </c>
      <c r="G165" t="n">
        <v>0.08356613156166111</v>
      </c>
      <c r="J165" t="n">
        <v>0.03531512059579905</v>
      </c>
      <c r="K165" t="n">
        <v>0.08356613156166111</v>
      </c>
      <c r="L165" t="n">
        <v>0.07175397717713769</v>
      </c>
      <c r="M165" t="n">
        <v>0.08335138138477172</v>
      </c>
      <c r="N165" t="n">
        <v>0.1089537830147557</v>
      </c>
      <c r="O165" t="n">
        <v>0.08325972256553393</v>
      </c>
    </row>
    <row r="166" ht="15" customHeight="1">
      <c r="F166" t="n">
        <v>0.03428952941879521</v>
      </c>
      <c r="G166" t="n">
        <v>0.08440179287727771</v>
      </c>
      <c r="J166" t="n">
        <v>0.03428952941879521</v>
      </c>
      <c r="K166" t="n">
        <v>0.08440179287727771</v>
      </c>
      <c r="L166" t="n">
        <v>0.06928133864958061</v>
      </c>
      <c r="M166" t="n">
        <v>0.08418489519861944</v>
      </c>
      <c r="N166" t="n">
        <v>0.1112562033992216</v>
      </c>
      <c r="O166" t="n">
        <v>0.08409231979118925</v>
      </c>
    </row>
    <row r="167" ht="15" customHeight="1">
      <c r="F167" t="n">
        <v>0.03424061099680992</v>
      </c>
      <c r="G167" t="n">
        <v>0.08523745419289433</v>
      </c>
      <c r="J167" t="n">
        <v>0.03424061099680992</v>
      </c>
      <c r="K167" t="n">
        <v>0.08523745419289433</v>
      </c>
      <c r="L167" t="n">
        <v>0.07671599870731904</v>
      </c>
      <c r="M167" t="n">
        <v>0.08501840901246716</v>
      </c>
      <c r="N167" t="n">
        <v>0.1184105709796278</v>
      </c>
      <c r="O167" t="n">
        <v>0.0849249170168446</v>
      </c>
    </row>
    <row r="168" ht="15" customHeight="1">
      <c r="F168" t="n">
        <v>0.03702827888747943</v>
      </c>
      <c r="G168" t="n">
        <v>0.08607311550851093</v>
      </c>
      <c r="J168" t="n">
        <v>0.03702827888747943</v>
      </c>
      <c r="K168" t="n">
        <v>0.08607311550851093</v>
      </c>
      <c r="L168" t="n">
        <v>0.07655862427251767</v>
      </c>
      <c r="M168" t="n">
        <v>0.08585192282631486</v>
      </c>
      <c r="N168" t="n">
        <v>0.1061780160296723</v>
      </c>
      <c r="O168" t="n">
        <v>0.08575751424249994</v>
      </c>
    </row>
    <row r="169" ht="15" customHeight="1">
      <c r="F169" t="n">
        <v>0.034154202546982</v>
      </c>
      <c r="G169" t="n">
        <v>0.08690877682412755</v>
      </c>
      <c r="J169" t="n">
        <v>0.034154202546982</v>
      </c>
      <c r="K169" t="n">
        <v>0.08690877682412755</v>
      </c>
      <c r="L169" t="n">
        <v>0.07553250280248522</v>
      </c>
      <c r="M169" t="n">
        <v>0.08668543664016258</v>
      </c>
      <c r="N169" t="n">
        <v>0.1183619463908402</v>
      </c>
      <c r="O169" t="n">
        <v>0.08659011146815528</v>
      </c>
    </row>
    <row r="170" ht="15" customHeight="1">
      <c r="F170" t="n">
        <v>0.03520744293458963</v>
      </c>
      <c r="G170" t="n">
        <v>0.08774443813974415</v>
      </c>
      <c r="J170" t="n">
        <v>0.03520744293458963</v>
      </c>
      <c r="K170" t="n">
        <v>0.08774443813974415</v>
      </c>
      <c r="L170" t="n">
        <v>0.06974289317436394</v>
      </c>
      <c r="M170" t="n">
        <v>0.08751895045401031</v>
      </c>
      <c r="N170" t="n">
        <v>0.1180514090558029</v>
      </c>
      <c r="O170" t="n">
        <v>0.08742270869381062</v>
      </c>
    </row>
    <row r="171" ht="15" customHeight="1">
      <c r="F171" t="n">
        <v>0.03535523071289919</v>
      </c>
      <c r="G171" t="n">
        <v>0.08858009945536076</v>
      </c>
      <c r="J171" t="n">
        <v>0.03535523071289919</v>
      </c>
      <c r="K171" t="n">
        <v>0.08858009945536076</v>
      </c>
      <c r="L171" t="n">
        <v>0.07720332060829552</v>
      </c>
      <c r="M171" t="n">
        <v>0.08835246426785803</v>
      </c>
      <c r="N171" t="n">
        <v>0.1189585132650766</v>
      </c>
      <c r="O171" t="n">
        <v>0.08825530591946595</v>
      </c>
    </row>
    <row r="172" ht="15" customHeight="1">
      <c r="F172" t="n">
        <v>0.03538542082811993</v>
      </c>
      <c r="G172" t="n">
        <v>0.08941576077097739</v>
      </c>
      <c r="J172" t="n">
        <v>0.03538542082811993</v>
      </c>
      <c r="K172" t="n">
        <v>0.08941576077097739</v>
      </c>
      <c r="L172" t="n">
        <v>0.07153080494759415</v>
      </c>
      <c r="M172" t="n">
        <v>0.08918597808170574</v>
      </c>
      <c r="N172" t="n">
        <v>0.1187168647809848</v>
      </c>
      <c r="O172" t="n">
        <v>0.0890879031451213</v>
      </c>
    </row>
    <row r="173" ht="15" customHeight="1">
      <c r="F173" t="n">
        <v>0.03500155111648084</v>
      </c>
      <c r="G173" t="n">
        <v>0.09025142208659399</v>
      </c>
      <c r="J173" t="n">
        <v>0.03500155111648084</v>
      </c>
      <c r="K173" t="n">
        <v>0.09025142208659399</v>
      </c>
      <c r="L173" t="n">
        <v>0.07181589725238921</v>
      </c>
      <c r="M173" t="n">
        <v>0.09001949189555346</v>
      </c>
      <c r="N173" t="n">
        <v>0.1086119694904507</v>
      </c>
      <c r="O173" t="n">
        <v>0.08992050037077663</v>
      </c>
    </row>
    <row r="174" ht="15" customHeight="1">
      <c r="F174" t="n">
        <v>0.03468417639426087</v>
      </c>
      <c r="G174" t="n">
        <v>0.0910870834022106</v>
      </c>
      <c r="J174" t="n">
        <v>0.03468417639426087</v>
      </c>
      <c r="K174" t="n">
        <v>0.0910870834022106</v>
      </c>
      <c r="L174" t="n">
        <v>0.07192117543767679</v>
      </c>
      <c r="M174" t="n">
        <v>0.09085300570940118</v>
      </c>
      <c r="N174" t="n">
        <v>0.1117422847793608</v>
      </c>
      <c r="O174" t="n">
        <v>0.09075309759643198</v>
      </c>
    </row>
    <row r="175" ht="15" customHeight="1">
      <c r="F175" t="n">
        <v>0.03667723520944784</v>
      </c>
      <c r="G175" t="n">
        <v>0.09192274471782722</v>
      </c>
      <c r="J175" t="n">
        <v>0.03667723520944784</v>
      </c>
      <c r="K175" t="n">
        <v>0.09192274471782722</v>
      </c>
      <c r="L175" t="n">
        <v>0.07293449785134312</v>
      </c>
      <c r="M175" t="n">
        <v>0.0916865195232489</v>
      </c>
      <c r="N175" t="n">
        <v>0.1105963681458638</v>
      </c>
      <c r="O175" t="n">
        <v>0.09158569482208732</v>
      </c>
    </row>
    <row r="176" ht="15" customHeight="1">
      <c r="F176" t="n">
        <v>0.03423327949801534</v>
      </c>
      <c r="G176" t="n">
        <v>0.09275840603344383</v>
      </c>
      <c r="J176" t="n">
        <v>0.03423327949801534</v>
      </c>
      <c r="K176" t="n">
        <v>0.09275840603344383</v>
      </c>
      <c r="L176" t="n">
        <v>0.07171382116174679</v>
      </c>
      <c r="M176" t="n">
        <v>0.09252003333709662</v>
      </c>
      <c r="N176" t="n">
        <v>0.1126202072278268</v>
      </c>
      <c r="O176" t="n">
        <v>0.09241829204774266</v>
      </c>
    </row>
    <row r="177" ht="15" customHeight="1">
      <c r="F177" t="n">
        <v>0.03538105546691347</v>
      </c>
      <c r="G177" t="n">
        <v>0.09359406734906044</v>
      </c>
      <c r="J177" t="n">
        <v>0.03538105546691347</v>
      </c>
      <c r="K177" t="n">
        <v>0.09359406734906044</v>
      </c>
      <c r="L177" t="n">
        <v>0.07689414041400605</v>
      </c>
      <c r="M177" t="n">
        <v>0.09335354715094432</v>
      </c>
      <c r="N177" t="n">
        <v>0.1122143414770156</v>
      </c>
      <c r="O177" t="n">
        <v>0.09325088927339799</v>
      </c>
    </row>
    <row r="178" ht="15" customHeight="1">
      <c r="F178" t="n">
        <v>0.0357185784300328</v>
      </c>
      <c r="G178" t="n">
        <v>0.09442972866467704</v>
      </c>
      <c r="J178" t="n">
        <v>0.0357185784300328</v>
      </c>
      <c r="K178" t="n">
        <v>0.09442972866467704</v>
      </c>
      <c r="L178" t="n">
        <v>0.07668574112336712</v>
      </c>
      <c r="M178" t="n">
        <v>0.09418706096479204</v>
      </c>
      <c r="N178" t="n">
        <v>0.1123300119768424</v>
      </c>
      <c r="O178" t="n">
        <v>0.09408348649905333</v>
      </c>
    </row>
    <row r="179" ht="15" customHeight="1">
      <c r="F179" t="n">
        <v>0.03529495649416572</v>
      </c>
      <c r="G179" t="n">
        <v>0.09526538998029366</v>
      </c>
      <c r="J179" t="n">
        <v>0.03529495649416572</v>
      </c>
      <c r="K179" t="n">
        <v>0.09526538998029366</v>
      </c>
      <c r="L179" t="n">
        <v>0.07418539510840963</v>
      </c>
      <c r="M179" t="n">
        <v>0.09502057477863976</v>
      </c>
      <c r="N179" t="n">
        <v>0.116614832433381</v>
      </c>
      <c r="O179" t="n">
        <v>0.09491608372470868</v>
      </c>
    </row>
    <row r="180" ht="15" customHeight="1">
      <c r="F180" t="n">
        <v>0.0344719140832304</v>
      </c>
      <c r="G180" t="n">
        <v>0.09610105129591028</v>
      </c>
      <c r="J180" t="n">
        <v>0.0344719140832304</v>
      </c>
      <c r="K180" t="n">
        <v>0.09610105129591028</v>
      </c>
      <c r="L180" t="n">
        <v>0.07150419302137281</v>
      </c>
      <c r="M180" t="n">
        <v>0.09585408859248748</v>
      </c>
      <c r="N180" t="n">
        <v>0.1127443938686573</v>
      </c>
      <c r="O180" t="n">
        <v>0.09574868095036401</v>
      </c>
    </row>
    <row r="181" ht="15" customHeight="1">
      <c r="F181" t="n">
        <v>0.03575252709898319</v>
      </c>
      <c r="G181" t="n">
        <v>0.09693671261152688</v>
      </c>
      <c r="J181" t="n">
        <v>0.03575252709898319</v>
      </c>
      <c r="K181" t="n">
        <v>0.09693671261152688</v>
      </c>
      <c r="L181" t="n">
        <v>0.07477740531439345</v>
      </c>
      <c r="M181" t="n">
        <v>0.09668760240633519</v>
      </c>
      <c r="N181" t="n">
        <v>0.1158820440287565</v>
      </c>
      <c r="O181" t="n">
        <v>0.09658127817601934</v>
      </c>
    </row>
    <row r="182" ht="15" customHeight="1">
      <c r="F182" t="n">
        <v>0.03453428855232719</v>
      </c>
      <c r="G182" t="n">
        <v>0.09777237392714348</v>
      </c>
      <c r="J182" t="n">
        <v>0.03453428855232719</v>
      </c>
      <c r="K182" t="n">
        <v>0.09777237392714348</v>
      </c>
      <c r="L182" t="n">
        <v>0.07606020039929978</v>
      </c>
      <c r="M182" t="n">
        <v>0.0975211162201829</v>
      </c>
      <c r="N182" t="n">
        <v>0.1177663285880574</v>
      </c>
      <c r="O182" t="n">
        <v>0.09741387540167469</v>
      </c>
    </row>
    <row r="183" ht="15" customHeight="1">
      <c r="F183" t="n">
        <v>0.03533464076042531</v>
      </c>
      <c r="G183" t="n">
        <v>0.09860803524276011</v>
      </c>
      <c r="J183" t="n">
        <v>0.03533464076042531</v>
      </c>
      <c r="K183" t="n">
        <v>0.09860803524276011</v>
      </c>
      <c r="L183" t="n">
        <v>0.07353205355210007</v>
      </c>
      <c r="M183" t="n">
        <v>0.09835463003403062</v>
      </c>
      <c r="N183" t="n">
        <v>0.1108396621876392</v>
      </c>
      <c r="O183" t="n">
        <v>0.09824647262733004</v>
      </c>
    </row>
    <row r="184" ht="15" customHeight="1">
      <c r="F184" t="n">
        <v>0.03713610713074164</v>
      </c>
      <c r="G184" t="n">
        <v>0.09944369655837672</v>
      </c>
      <c r="J184" t="n">
        <v>0.03713610713074164</v>
      </c>
      <c r="K184" t="n">
        <v>0.09944369655837672</v>
      </c>
      <c r="L184" t="n">
        <v>0.07396183004435744</v>
      </c>
      <c r="M184" t="n">
        <v>0.09918814384787834</v>
      </c>
      <c r="N184" t="n">
        <v>0.1072820194529073</v>
      </c>
      <c r="O184" t="n">
        <v>0.09907906985298537</v>
      </c>
    </row>
    <row r="185" ht="15" customHeight="1">
      <c r="F185" t="n">
        <v>0.03578480083003564</v>
      </c>
      <c r="G185" t="n">
        <v>0.1002793578739933</v>
      </c>
      <c r="J185" t="n">
        <v>0.03578480083003564</v>
      </c>
      <c r="K185" t="n">
        <v>0.1002793578739933</v>
      </c>
      <c r="L185" t="n">
        <v>0.07177139306306854</v>
      </c>
      <c r="M185" t="n">
        <v>0.1000216576617261</v>
      </c>
      <c r="N185" t="n">
        <v>0.1087121929445543</v>
      </c>
      <c r="O185" t="n">
        <v>0.09991166707864071</v>
      </c>
    </row>
    <row r="186" ht="15" customHeight="1">
      <c r="F186" t="n">
        <v>0.03647044810610633</v>
      </c>
      <c r="G186" t="n">
        <v>0.1011150191896099</v>
      </c>
      <c r="J186" t="n">
        <v>0.03647044810610633</v>
      </c>
      <c r="K186" t="n">
        <v>0.1011150191896099</v>
      </c>
      <c r="L186" t="n">
        <v>0.0729689109210247</v>
      </c>
      <c r="M186" t="n">
        <v>0.1008551714755738</v>
      </c>
      <c r="N186" t="n">
        <v>0.1153302724154693</v>
      </c>
      <c r="O186" t="n">
        <v>0.100744264304296</v>
      </c>
    </row>
    <row r="187" ht="15" customHeight="1">
      <c r="F187" t="n">
        <v>0.03735526982701715</v>
      </c>
      <c r="G187" t="n">
        <v>0.1019506805052265</v>
      </c>
      <c r="J187" t="n">
        <v>0.03735526982701715</v>
      </c>
      <c r="K187" t="n">
        <v>0.1019506805052265</v>
      </c>
      <c r="L187" t="n">
        <v>0.07547130934280258</v>
      </c>
      <c r="M187" t="n">
        <v>0.1016886852894215</v>
      </c>
      <c r="N187" t="n">
        <v>0.118929969505499</v>
      </c>
      <c r="O187" t="n">
        <v>0.1015768615299514</v>
      </c>
    </row>
    <row r="188" ht="15" customHeight="1">
      <c r="F188" t="n">
        <v>0.03592241188015302</v>
      </c>
      <c r="G188" t="n">
        <v>0.1027863418208432</v>
      </c>
      <c r="J188" t="n">
        <v>0.03592241188015302</v>
      </c>
      <c r="K188" t="n">
        <v>0.1027863418208432</v>
      </c>
      <c r="L188" t="n">
        <v>0.07448872860540151</v>
      </c>
      <c r="M188" t="n">
        <v>0.1025221991032692</v>
      </c>
      <c r="N188" t="n">
        <v>0.1091519741511511</v>
      </c>
      <c r="O188" t="n">
        <v>0.1024094587556067</v>
      </c>
    </row>
    <row r="189" ht="15" customHeight="1">
      <c r="F189" t="n">
        <v>0.03544905084806126</v>
      </c>
      <c r="G189" t="n">
        <v>0.1036220031364598</v>
      </c>
      <c r="J189" t="n">
        <v>0.03544905084806126</v>
      </c>
      <c r="K189" t="n">
        <v>0.1036220031364598</v>
      </c>
      <c r="L189" t="n">
        <v>0.07001198347933676</v>
      </c>
      <c r="M189" t="n">
        <v>0.1033557129171169</v>
      </c>
      <c r="N189" t="n">
        <v>0.1094375990733374</v>
      </c>
      <c r="O189" t="n">
        <v>0.1032420559812621</v>
      </c>
    </row>
    <row r="190" ht="15" customHeight="1">
      <c r="F190" t="n">
        <v>0.03704371869283987</v>
      </c>
      <c r="G190" t="n">
        <v>0.1044576644520764</v>
      </c>
      <c r="J190" t="n">
        <v>0.03704371869283987</v>
      </c>
      <c r="K190" t="n">
        <v>0.1044576644520764</v>
      </c>
      <c r="L190" t="n">
        <v>0.07436393059944202</v>
      </c>
      <c r="M190" t="n">
        <v>0.1041892267309646</v>
      </c>
      <c r="N190" t="n">
        <v>0.1175788665971555</v>
      </c>
      <c r="O190" t="n">
        <v>0.1040746532069174</v>
      </c>
    </row>
    <row r="191" ht="15" customHeight="1">
      <c r="F191" t="n">
        <v>0.03694744054981813</v>
      </c>
      <c r="G191" t="n">
        <v>0.105293325767693</v>
      </c>
      <c r="J191" t="n">
        <v>0.03694744054981813</v>
      </c>
      <c r="K191" t="n">
        <v>0.105293325767693</v>
      </c>
      <c r="L191" t="n">
        <v>0.07546459875119182</v>
      </c>
      <c r="M191" t="n">
        <v>0.1050227405448124</v>
      </c>
      <c r="N191" t="n">
        <v>0.1167206954383008</v>
      </c>
      <c r="O191" t="n">
        <v>0.1049072504325727</v>
      </c>
    </row>
    <row r="192" ht="15" customHeight="1">
      <c r="F192" t="n">
        <v>0.03404432483861</v>
      </c>
      <c r="G192" t="n">
        <v>0.1061289870833096</v>
      </c>
      <c r="J192" t="n">
        <v>0.03404432483861</v>
      </c>
      <c r="K192" t="n">
        <v>0.1061289870833096</v>
      </c>
      <c r="L192" t="n">
        <v>0.07204370420623019</v>
      </c>
      <c r="M192" t="n">
        <v>0.1058562543586601</v>
      </c>
      <c r="N192" t="n">
        <v>0.1184882441795895</v>
      </c>
      <c r="O192" t="n">
        <v>0.1057398476582281</v>
      </c>
    </row>
    <row r="193" ht="15" customHeight="1">
      <c r="F193" t="n">
        <v>0.03548009924367132</v>
      </c>
      <c r="G193" t="n">
        <v>0.1069646483989262</v>
      </c>
      <c r="J193" t="n">
        <v>0.03548009924367132</v>
      </c>
      <c r="K193" t="n">
        <v>0.1069646483989262</v>
      </c>
      <c r="L193" t="n">
        <v>0.07392091316106195</v>
      </c>
      <c r="M193" t="n">
        <v>0.1066897681725078</v>
      </c>
      <c r="N193" t="n">
        <v>0.1098535300810921</v>
      </c>
      <c r="O193" t="n">
        <v>0.1065724448838834</v>
      </c>
    </row>
    <row r="194" ht="15" customHeight="1">
      <c r="F194" t="n">
        <v>0.03537037562260968</v>
      </c>
      <c r="G194" t="n">
        <v>0.1078003097145428</v>
      </c>
      <c r="J194" t="n">
        <v>0.03537037562260968</v>
      </c>
      <c r="K194" t="n">
        <v>0.1078003097145428</v>
      </c>
      <c r="L194" t="n">
        <v>0.07403594855456722</v>
      </c>
      <c r="M194" t="n">
        <v>0.1075232819863555</v>
      </c>
      <c r="N194" t="n">
        <v>0.116361121279393</v>
      </c>
      <c r="O194" t="n">
        <v>0.1074050421095388</v>
      </c>
    </row>
    <row r="195" ht="15" customHeight="1">
      <c r="F195" t="n">
        <v>0.03516117557687359</v>
      </c>
      <c r="G195" t="n">
        <v>0.1086359710301594</v>
      </c>
      <c r="J195" t="n">
        <v>0.03516117557687359</v>
      </c>
      <c r="K195" t="n">
        <v>0.1086359710301594</v>
      </c>
      <c r="L195" t="n">
        <v>0.06934871816508495</v>
      </c>
      <c r="M195" t="n">
        <v>0.1083567958002032</v>
      </c>
      <c r="N195" t="n">
        <v>0.1043448421664012</v>
      </c>
      <c r="O195" t="n">
        <v>0.1082376393351941</v>
      </c>
    </row>
    <row r="196" ht="15" customHeight="1">
      <c r="F196" t="n">
        <v>0.03411102825387147</v>
      </c>
      <c r="G196" t="n">
        <v>0.109471632345776</v>
      </c>
      <c r="J196" t="n">
        <v>0.03411102825387147</v>
      </c>
      <c r="K196" t="n">
        <v>0.109471632345776</v>
      </c>
      <c r="L196" t="n">
        <v>0.07178206412416607</v>
      </c>
      <c r="M196" t="n">
        <v>0.1091903096140509</v>
      </c>
      <c r="N196" t="n">
        <v>0.109316385894175</v>
      </c>
      <c r="O196" t="n">
        <v>0.1090702365608494</v>
      </c>
    </row>
    <row r="197" ht="15" customHeight="1">
      <c r="F197" t="n">
        <v>0.03512242043316187</v>
      </c>
      <c r="G197" t="n">
        <v>0.1103072936613926</v>
      </c>
      <c r="J197" t="n">
        <v>0.03512242043316187</v>
      </c>
      <c r="K197" t="n">
        <v>0.1103072936613926</v>
      </c>
      <c r="L197" t="n">
        <v>0.07630042308752827</v>
      </c>
      <c r="M197" t="n">
        <v>0.1100238234278987</v>
      </c>
      <c r="N197" t="n">
        <v>0.1150999014215626</v>
      </c>
      <c r="O197" t="n">
        <v>0.1099028337865048</v>
      </c>
    </row>
    <row r="198" ht="15" customHeight="1">
      <c r="F198" t="n">
        <v>0.03588133614553621</v>
      </c>
      <c r="G198" t="n">
        <v>0.1111429549770093</v>
      </c>
      <c r="J198" t="n">
        <v>0.03588133614553621</v>
      </c>
      <c r="K198" t="n">
        <v>0.1111429549770093</v>
      </c>
      <c r="L198" t="n">
        <v>0.07284210440481334</v>
      </c>
      <c r="M198" t="n">
        <v>0.1108573372417464</v>
      </c>
      <c r="N198" t="n">
        <v>0.1116560901658624</v>
      </c>
      <c r="O198" t="n">
        <v>0.1107354310121601</v>
      </c>
    </row>
    <row r="199" ht="15" customHeight="1">
      <c r="F199" t="n">
        <v>0.03549668264860359</v>
      </c>
      <c r="G199" t="n">
        <v>0.1119786162926259</v>
      </c>
      <c r="J199" t="n">
        <v>0.03549668264860359</v>
      </c>
      <c r="K199" t="n">
        <v>0.1119786162926259</v>
      </c>
      <c r="L199" t="n">
        <v>0.07008444457863236</v>
      </c>
      <c r="M199" t="n">
        <v>0.1116908510555941</v>
      </c>
      <c r="N199" t="n">
        <v>0.1114126399276135</v>
      </c>
      <c r="O199" t="n">
        <v>0.1115680282378154</v>
      </c>
    </row>
    <row r="200" ht="15" customHeight="1">
      <c r="F200" t="n">
        <v>0.03371193658425059</v>
      </c>
      <c r="G200" t="n">
        <v>0.1128142776082425</v>
      </c>
      <c r="J200" t="n">
        <v>0.03371193658425059</v>
      </c>
      <c r="K200" t="n">
        <v>0.1128142776082425</v>
      </c>
      <c r="L200" t="n">
        <v>0.07653991022963341</v>
      </c>
      <c r="M200" t="n">
        <v>0.1125243648694418</v>
      </c>
      <c r="N200" t="n">
        <v>0.1064552163930744</v>
      </c>
      <c r="O200" t="n">
        <v>0.1124006254634708</v>
      </c>
    </row>
    <row r="201" ht="15" customHeight="1">
      <c r="F201" t="n">
        <v>0.03384709377273397</v>
      </c>
      <c r="G201" t="n">
        <v>0.1136499389238591</v>
      </c>
      <c r="J201" t="n">
        <v>0.03384709377273397</v>
      </c>
      <c r="K201" t="n">
        <v>0.1136499389238591</v>
      </c>
      <c r="L201" t="n">
        <v>0.07265225695588937</v>
      </c>
      <c r="M201" t="n">
        <v>0.1133578786832895</v>
      </c>
      <c r="N201" t="n">
        <v>0.1152250893651809</v>
      </c>
      <c r="O201" t="n">
        <v>0.1132332226891261</v>
      </c>
    </row>
    <row r="202" ht="15" customHeight="1">
      <c r="F202" t="n">
        <v>0.03679883275809798</v>
      </c>
      <c r="G202" t="n">
        <v>0.1144856002394757</v>
      </c>
      <c r="J202" t="n">
        <v>0.03679883275809798</v>
      </c>
      <c r="K202" t="n">
        <v>0.1144856002394757</v>
      </c>
      <c r="L202" t="n">
        <v>0.07509488037588069</v>
      </c>
      <c r="M202" t="n">
        <v>0.1141913924971373</v>
      </c>
      <c r="N202" t="n">
        <v>0.113194143628055</v>
      </c>
      <c r="O202" t="n">
        <v>0.1140658199147815</v>
      </c>
    </row>
    <row r="203" ht="15" customHeight="1">
      <c r="F203" t="n">
        <v>0.03653501207212577</v>
      </c>
      <c r="G203" t="n">
        <v>0.1153212615550923</v>
      </c>
      <c r="J203" t="n">
        <v>0.03653501207212577</v>
      </c>
      <c r="K203" t="n">
        <v>0.1153212615550923</v>
      </c>
      <c r="L203" t="n">
        <v>0.07443219319454353</v>
      </c>
      <c r="M203" t="n">
        <v>0.115024906310985</v>
      </c>
      <c r="N203" t="n">
        <v>0.1130298132015804</v>
      </c>
      <c r="O203" t="n">
        <v>0.1148984171404368</v>
      </c>
    </row>
    <row r="204" ht="15" customHeight="1">
      <c r="F204" t="n">
        <v>0.03600149670285455</v>
      </c>
      <c r="G204" t="n">
        <v>0.1161569228707089</v>
      </c>
      <c r="J204" t="n">
        <v>0.03600149670285455</v>
      </c>
      <c r="K204" t="n">
        <v>0.1161569228707089</v>
      </c>
      <c r="L204" t="n">
        <v>0.07551374894993212</v>
      </c>
      <c r="M204" t="n">
        <v>0.1158584201248327</v>
      </c>
      <c r="N204" t="n">
        <v>0.1088721424053333</v>
      </c>
      <c r="O204" t="n">
        <v>0.1157310143660921</v>
      </c>
    </row>
    <row r="205" ht="15" customHeight="1">
      <c r="F205" t="n">
        <v>0.03638119131883338</v>
      </c>
      <c r="G205" t="n">
        <v>0.1169925841863256</v>
      </c>
      <c r="J205" t="n">
        <v>0.03638119131883338</v>
      </c>
      <c r="K205" t="n">
        <v>0.1169925841863256</v>
      </c>
      <c r="L205" t="n">
        <v>0.0683518277194978</v>
      </c>
      <c r="M205" t="n">
        <v>0.1166919339386804</v>
      </c>
      <c r="N205" t="n">
        <v>0.1123512164479014</v>
      </c>
      <c r="O205" t="n">
        <v>0.1165636115917475</v>
      </c>
    </row>
    <row r="206" ht="15" customHeight="1">
      <c r="F206" t="n">
        <v>0.03655195102513588</v>
      </c>
      <c r="G206" t="n">
        <v>0.1178282455019422</v>
      </c>
      <c r="J206" t="n">
        <v>0.03655195102513588</v>
      </c>
      <c r="K206" t="n">
        <v>0.1178282455019422</v>
      </c>
      <c r="L206" t="n">
        <v>0.07451158752728662</v>
      </c>
      <c r="M206" t="n">
        <v>0.1175254477525281</v>
      </c>
      <c r="N206" t="n">
        <v>0.1115945887241523</v>
      </c>
      <c r="O206" t="n">
        <v>0.1173962088174028</v>
      </c>
    </row>
    <row r="207" ht="15" customHeight="1">
      <c r="F207" t="n">
        <v>0.03486794416889878</v>
      </c>
      <c r="G207" t="n">
        <v>0.1186639068175588</v>
      </c>
      <c r="J207" t="n">
        <v>0.03486794416889878</v>
      </c>
      <c r="K207" t="n">
        <v>0.1186639068175588</v>
      </c>
      <c r="L207" t="n">
        <v>0.06773334296629308</v>
      </c>
      <c r="M207" t="n">
        <v>0.1183589615663758</v>
      </c>
      <c r="N207" t="n">
        <v>0.1091595059214767</v>
      </c>
      <c r="O207" t="n">
        <v>0.1182288060430582</v>
      </c>
    </row>
    <row r="208" ht="15" customHeight="1">
      <c r="F208" t="n">
        <v>0.03490702019347575</v>
      </c>
      <c r="G208" t="n">
        <v>0.1194995681331754</v>
      </c>
      <c r="J208" t="n">
        <v>0.03490702019347575</v>
      </c>
      <c r="K208" t="n">
        <v>0.1194995681331754</v>
      </c>
      <c r="L208" t="n">
        <v>0.0741867825801672</v>
      </c>
      <c r="M208" t="n">
        <v>0.1191924753802236</v>
      </c>
      <c r="N208" t="n">
        <v>0.1088442176575777</v>
      </c>
      <c r="O208" t="n">
        <v>0.1190614032687135</v>
      </c>
    </row>
    <row r="209" ht="15" customHeight="1">
      <c r="F209" t="n">
        <v>0.03503421786612912</v>
      </c>
      <c r="G209" t="n">
        <v>0.120335229448792</v>
      </c>
      <c r="J209" t="n">
        <v>0.03503421786612912</v>
      </c>
      <c r="K209" t="n">
        <v>0.120335229448792</v>
      </c>
      <c r="L209" t="n">
        <v>0.06840296894661188</v>
      </c>
      <c r="M209" t="n">
        <v>0.1200259891940713</v>
      </c>
      <c r="N209" t="n">
        <v>0.1131741106164009</v>
      </c>
      <c r="O209" t="n">
        <v>0.1198940004943688</v>
      </c>
    </row>
    <row r="210" ht="15" customHeight="1">
      <c r="F210" t="n">
        <v>0.03600430825440347</v>
      </c>
      <c r="G210" t="n">
        <v>0.1211708907644086</v>
      </c>
      <c r="J210" t="n">
        <v>0.03600430825440347</v>
      </c>
      <c r="K210" t="n">
        <v>0.1211708907644086</v>
      </c>
      <c r="L210" t="n">
        <v>0.07385954820626997</v>
      </c>
      <c r="M210" t="n">
        <v>0.120859503007919</v>
      </c>
      <c r="N210" t="n">
        <v>0.1028699763630636</v>
      </c>
      <c r="O210" t="n">
        <v>0.1207265977200242</v>
      </c>
    </row>
    <row r="211" ht="15" customHeight="1">
      <c r="F211" t="n">
        <v>0.0361110081240264</v>
      </c>
      <c r="G211" t="n">
        <v>0.1220065520800252</v>
      </c>
      <c r="J211" t="n">
        <v>0.0361110081240264</v>
      </c>
      <c r="K211" t="n">
        <v>0.1220065520800252</v>
      </c>
      <c r="L211" t="n">
        <v>0.07102238225434426</v>
      </c>
      <c r="M211" t="n">
        <v>0.1216930168217667</v>
      </c>
      <c r="N211" t="n">
        <v>0.1069747174159532</v>
      </c>
      <c r="O211" t="n">
        <v>0.1215591949456795</v>
      </c>
    </row>
    <row r="212" ht="15" customHeight="1">
      <c r="F212" t="n">
        <v>0.03366173618685751</v>
      </c>
      <c r="G212" t="n">
        <v>0.1228422133956418</v>
      </c>
      <c r="J212" t="n">
        <v>0.03366173618685751</v>
      </c>
      <c r="K212" t="n">
        <v>0.1228422133956418</v>
      </c>
      <c r="L212" t="n">
        <v>0.07559626681663847</v>
      </c>
      <c r="M212" t="n">
        <v>0.1225265306356144</v>
      </c>
      <c r="N212" t="n">
        <v>0.1073733756910429</v>
      </c>
      <c r="O212" t="n">
        <v>0.1223917921713349</v>
      </c>
    </row>
    <row r="213" ht="15" customHeight="1">
      <c r="F213" t="n">
        <v>0.03366197605991909</v>
      </c>
      <c r="G213" t="n">
        <v>0.1236778747112584</v>
      </c>
      <c r="J213" t="n">
        <v>0.03366197605991909</v>
      </c>
      <c r="K213" t="n">
        <v>0.1236778747112584</v>
      </c>
      <c r="L213" t="n">
        <v>0.0718630085093335</v>
      </c>
      <c r="M213" t="n">
        <v>0.1233600444494622</v>
      </c>
      <c r="N213" t="n">
        <v>0.106449440703515</v>
      </c>
      <c r="O213" t="n">
        <v>0.1232243893969902</v>
      </c>
    </row>
    <row r="214" ht="15" customHeight="1">
      <c r="F214" t="n">
        <v>0.03590101285943627</v>
      </c>
      <c r="G214" t="n">
        <v>0.124513536026875</v>
      </c>
      <c r="J214" t="n">
        <v>0.03590101285943627</v>
      </c>
      <c r="K214" t="n">
        <v>0.124513536026875</v>
      </c>
      <c r="L214" t="n">
        <v>0.07073755523727213</v>
      </c>
      <c r="M214" t="n">
        <v>0.1241935582633099</v>
      </c>
      <c r="N214" t="n">
        <v>0.1047901513182316</v>
      </c>
      <c r="O214" t="n">
        <v>0.1240569866226455</v>
      </c>
    </row>
    <row r="215" ht="15" customHeight="1">
      <c r="F215" t="n">
        <v>0.03356336074169967</v>
      </c>
      <c r="G215" t="n">
        <v>0.1253491973424917</v>
      </c>
      <c r="J215" t="n">
        <v>0.03356336074169967</v>
      </c>
      <c r="K215" t="n">
        <v>0.1253491973424917</v>
      </c>
      <c r="L215" t="n">
        <v>0.07227018432498258</v>
      </c>
      <c r="M215" t="n">
        <v>0.1250270720771576</v>
      </c>
      <c r="N215" t="n">
        <v>0.1063138767879615</v>
      </c>
      <c r="O215" t="n">
        <v>0.1248895838483009</v>
      </c>
    </row>
    <row r="216" ht="15" customHeight="1">
      <c r="F216" t="n">
        <v>0.0343211160503096</v>
      </c>
      <c r="G216" t="n">
        <v>0.1261848586581082</v>
      </c>
      <c r="J216" t="n">
        <v>0.0343211160503096</v>
      </c>
      <c r="K216" t="n">
        <v>0.1261848586581082</v>
      </c>
      <c r="L216" t="n">
        <v>0.06969451904271298</v>
      </c>
      <c r="M216" t="n">
        <v>0.1258605858910053</v>
      </c>
      <c r="N216" t="n">
        <v>0.107875981800706</v>
      </c>
      <c r="O216" t="n">
        <v>0.1257221810739562</v>
      </c>
    </row>
    <row r="217" ht="15" customHeight="1">
      <c r="F217" t="n">
        <v>0.03478695930793892</v>
      </c>
      <c r="G217" t="n">
        <v>0.1270205199737249</v>
      </c>
      <c r="J217" t="n">
        <v>0.03478695930793892</v>
      </c>
      <c r="K217" t="n">
        <v>0.1270205199737249</v>
      </c>
      <c r="L217" t="n">
        <v>0.07426853719935517</v>
      </c>
      <c r="M217" t="n">
        <v>0.126694099704853</v>
      </c>
      <c r="N217" t="n">
        <v>0.1110064444025235</v>
      </c>
      <c r="O217" t="n">
        <v>0.1265547782996116</v>
      </c>
    </row>
    <row r="218" ht="15" customHeight="1">
      <c r="F218" t="n">
        <v>0.03375577414316705</v>
      </c>
      <c r="G218" t="n">
        <v>0.1278561812893415</v>
      </c>
      <c r="J218" t="n">
        <v>0.03375577414316705</v>
      </c>
      <c r="K218" t="n">
        <v>0.1278561812893415</v>
      </c>
      <c r="L218" t="n">
        <v>0.0730654015542764</v>
      </c>
      <c r="M218" t="n">
        <v>0.1275276135187007</v>
      </c>
      <c r="N218" t="n">
        <v>0.1072946239231172</v>
      </c>
      <c r="O218" t="n">
        <v>0.1273873755252669</v>
      </c>
    </row>
    <row r="219" ht="15" customHeight="1">
      <c r="F219" t="n">
        <v>0.03536578780672663</v>
      </c>
      <c r="G219" t="n">
        <v>0.1286918426049581</v>
      </c>
      <c r="J219" t="n">
        <v>0.03536578780672663</v>
      </c>
      <c r="K219" t="n">
        <v>0.1286918426049581</v>
      </c>
      <c r="L219" t="n">
        <v>0.06695851254337254</v>
      </c>
      <c r="M219" t="n">
        <v>0.1283611273325485</v>
      </c>
      <c r="N219" t="n">
        <v>0.1087501992184823</v>
      </c>
      <c r="O219" t="n">
        <v>0.1282199727509222</v>
      </c>
    </row>
    <row r="220" ht="15" customHeight="1">
      <c r="F220" t="n">
        <v>0.0344625200705183</v>
      </c>
      <c r="G220" t="n">
        <v>0.1295275039205747</v>
      </c>
      <c r="J220" t="n">
        <v>0.0344625200705183</v>
      </c>
      <c r="K220" t="n">
        <v>0.1295275039205747</v>
      </c>
      <c r="L220" t="n">
        <v>0.07435357914012744</v>
      </c>
      <c r="M220" t="n">
        <v>0.1291946411463962</v>
      </c>
      <c r="N220" t="n">
        <v>0.1110696961220014</v>
      </c>
      <c r="O220" t="n">
        <v>0.1290525699765776</v>
      </c>
    </row>
    <row r="221" ht="15" customHeight="1">
      <c r="F221" t="n">
        <v>0.03474700696730162</v>
      </c>
      <c r="G221" t="n">
        <v>0.1303631652361913</v>
      </c>
      <c r="J221" t="n">
        <v>0.03474700696730162</v>
      </c>
      <c r="K221" t="n">
        <v>0.1303631652361913</v>
      </c>
      <c r="L221" t="n">
        <v>0.06639697418024293</v>
      </c>
      <c r="M221" t="n">
        <v>0.1300281549602439</v>
      </c>
      <c r="N221" t="n">
        <v>0.1086408474067428</v>
      </c>
      <c r="O221" t="n">
        <v>0.1298851672022329</v>
      </c>
    </row>
    <row r="222" ht="15" customHeight="1">
      <c r="F222" t="n">
        <v>0.03341121645793707</v>
      </c>
      <c r="G222" t="n">
        <v>0.1311988265518079</v>
      </c>
      <c r="J222" t="n">
        <v>0.03341121645793707</v>
      </c>
      <c r="K222" t="n">
        <v>0.1311988265518079</v>
      </c>
      <c r="L222" t="n">
        <v>0.0704729992677959</v>
      </c>
      <c r="M222" t="n">
        <v>0.1308616687740916</v>
      </c>
      <c r="N222" t="n">
        <v>0.1103798439943584</v>
      </c>
      <c r="O222" t="n">
        <v>0.1307177644278883</v>
      </c>
    </row>
    <row r="223" ht="15" customHeight="1">
      <c r="F223" t="n">
        <v>0.03490995176342732</v>
      </c>
      <c r="G223" t="n">
        <v>0.1320344878674246</v>
      </c>
      <c r="J223" t="n">
        <v>0.03490995176342732</v>
      </c>
      <c r="K223" t="n">
        <v>0.1320344878674246</v>
      </c>
      <c r="L223" t="n">
        <v>0.07295589400600472</v>
      </c>
      <c r="M223" t="n">
        <v>0.1316951825879393</v>
      </c>
      <c r="N223" t="n">
        <v>0.1004796303096304</v>
      </c>
      <c r="O223" t="n">
        <v>0.1315503616535436</v>
      </c>
    </row>
    <row r="224" ht="15" customHeight="1">
      <c r="F224" t="n">
        <v>0.03218191095631173</v>
      </c>
      <c r="G224" t="n">
        <v>0.1328701491830412</v>
      </c>
      <c r="J224" t="n">
        <v>0.03218191095631173</v>
      </c>
      <c r="K224" t="n">
        <v>0.1328701491830412</v>
      </c>
      <c r="L224" t="n">
        <v>0.06807184929078891</v>
      </c>
      <c r="M224" t="n">
        <v>0.132528696401787</v>
      </c>
      <c r="N224" t="n">
        <v>0.1087077946370183</v>
      </c>
      <c r="O224" t="n">
        <v>0.1323829588791989</v>
      </c>
    </row>
    <row r="225" ht="15" customHeight="1">
      <c r="F225" t="n">
        <v>0.03368951212123823</v>
      </c>
      <c r="G225" t="n">
        <v>0.1337058104986578</v>
      </c>
      <c r="J225" t="n">
        <v>0.03368951212123823</v>
      </c>
      <c r="K225" t="n">
        <v>0.1337058104986578</v>
      </c>
      <c r="L225" t="n">
        <v>0.06972668831631398</v>
      </c>
      <c r="M225" t="n">
        <v>0.1333622102156347</v>
      </c>
      <c r="N225" t="n">
        <v>0.1100156375154688</v>
      </c>
      <c r="O225" t="n">
        <v>0.1332155561048543</v>
      </c>
    </row>
    <row r="226" ht="15" customHeight="1">
      <c r="F226" t="n">
        <v>0.03204568152276413</v>
      </c>
      <c r="G226" t="n">
        <v>0.1345414718142744</v>
      </c>
      <c r="J226" t="n">
        <v>0.03204568152276413</v>
      </c>
      <c r="K226" t="n">
        <v>0.1345414718142744</v>
      </c>
      <c r="L226" t="n">
        <v>0.0650737447192995</v>
      </c>
      <c r="M226" t="n">
        <v>0.1341957240294825</v>
      </c>
      <c r="N226" t="n">
        <v>0.1068330293321446</v>
      </c>
      <c r="O226" t="n">
        <v>0.1340481533305096</v>
      </c>
    </row>
    <row r="227" ht="15" customHeight="1">
      <c r="F227" t="n">
        <v>0.03426169023876914</v>
      </c>
      <c r="G227" t="n">
        <v>0.135377133129891</v>
      </c>
      <c r="J227" t="n">
        <v>0.03426169023876914</v>
      </c>
      <c r="K227" t="n">
        <v>0.135377133129891</v>
      </c>
      <c r="L227" t="n">
        <v>0.06578507157572797</v>
      </c>
      <c r="M227" t="n">
        <v>0.1350292378433302</v>
      </c>
      <c r="N227" t="n">
        <v>0.1053804633996552</v>
      </c>
      <c r="O227" t="n">
        <v>0.134880750556165</v>
      </c>
    </row>
    <row r="228" ht="15" customHeight="1">
      <c r="F228" t="n">
        <v>0.03368310317603949</v>
      </c>
      <c r="G228" t="n">
        <v>0.1362127944455076</v>
      </c>
      <c r="J228" t="n">
        <v>0.03368310317603949</v>
      </c>
      <c r="K228" t="n">
        <v>0.1362127944455076</v>
      </c>
      <c r="L228" t="n">
        <v>0.06892125388263581</v>
      </c>
      <c r="M228" t="n">
        <v>0.1358627516571779</v>
      </c>
      <c r="N228" t="n">
        <v>0.09475537634074088</v>
      </c>
      <c r="O228" t="n">
        <v>0.1357133477818203</v>
      </c>
    </row>
    <row r="229" ht="15" customHeight="1">
      <c r="F229" t="n">
        <v>0.03469237066520278</v>
      </c>
      <c r="G229" t="n">
        <v>0.1370484557611242</v>
      </c>
      <c r="J229" t="n">
        <v>0.03469237066520278</v>
      </c>
      <c r="K229" t="n">
        <v>0.1370484557611242</v>
      </c>
      <c r="L229" t="n">
        <v>0.06602188408266144</v>
      </c>
      <c r="M229" t="n">
        <v>0.1366962654710256</v>
      </c>
      <c r="N229" t="n">
        <v>0.09614640953705522</v>
      </c>
      <c r="O229" t="n">
        <v>0.1365459450074756</v>
      </c>
    </row>
    <row r="230" ht="15" customHeight="1">
      <c r="F230" t="n">
        <v>0.03322931421348438</v>
      </c>
      <c r="G230" t="n">
        <v>0.1378841170767408</v>
      </c>
      <c r="J230" t="n">
        <v>0.03322931421348438</v>
      </c>
      <c r="K230" t="n">
        <v>0.1378841170767408</v>
      </c>
      <c r="L230" t="n">
        <v>0.0682427713273708</v>
      </c>
      <c r="M230" t="n">
        <v>0.1375297792848733</v>
      </c>
      <c r="N230" t="n">
        <v>0.09318421479979566</v>
      </c>
      <c r="O230" t="n">
        <v>0.137378542233131</v>
      </c>
    </row>
    <row r="231" ht="15" customHeight="1">
      <c r="F231" t="n">
        <v>0.0310395055012318</v>
      </c>
      <c r="G231" t="n">
        <v>0.1387197783923574</v>
      </c>
      <c r="J231" t="n">
        <v>0.0310395055012318</v>
      </c>
      <c r="K231" t="n">
        <v>0.1387197783923574</v>
      </c>
      <c r="L231" t="n">
        <v>0.06724271386339906</v>
      </c>
      <c r="M231" t="n">
        <v>0.1383632930987211</v>
      </c>
      <c r="N231" t="n">
        <v>0.1024430854847538</v>
      </c>
      <c r="O231" t="n">
        <v>0.1382111394587863</v>
      </c>
    </row>
    <row r="232" ht="15" customHeight="1">
      <c r="F232" t="n">
        <v>0.03367272305706898</v>
      </c>
      <c r="G232" t="n">
        <v>0.139555439707974</v>
      </c>
      <c r="J232" t="n">
        <v>0.03367272305706898</v>
      </c>
      <c r="K232" t="n">
        <v>0.139555439707974</v>
      </c>
      <c r="L232" t="n">
        <v>0.0682293941334699</v>
      </c>
      <c r="M232" t="n">
        <v>0.1391968069125688</v>
      </c>
      <c r="N232" t="n">
        <v>0.09887785908778751</v>
      </c>
      <c r="O232" t="n">
        <v>0.1390437366844417</v>
      </c>
    </row>
    <row r="233" ht="15" customHeight="1">
      <c r="F233" t="n">
        <v>0.03313426366744231</v>
      </c>
      <c r="G233" t="n">
        <v>0.1403911010235906</v>
      </c>
      <c r="J233" t="n">
        <v>0.03313426366744231</v>
      </c>
      <c r="K233" t="n">
        <v>0.1403911010235906</v>
      </c>
      <c r="L233" t="n">
        <v>0.07007231117822965</v>
      </c>
      <c r="M233" t="n">
        <v>0.1400303207264165</v>
      </c>
      <c r="N233" t="n">
        <v>0.09877950759445031</v>
      </c>
      <c r="O233" t="n">
        <v>0.139876333910097</v>
      </c>
    </row>
    <row r="234" ht="15" customHeight="1">
      <c r="F234" t="n">
        <v>0.03340068050190312</v>
      </c>
      <c r="G234" t="n">
        <v>0.1412267623392073</v>
      </c>
      <c r="J234" t="n">
        <v>0.03340068050190312</v>
      </c>
      <c r="K234" t="n">
        <v>0.1412267623392073</v>
      </c>
      <c r="L234" t="n">
        <v>0.07184391410459376</v>
      </c>
      <c r="M234" t="n">
        <v>0.1408638345402642</v>
      </c>
      <c r="N234" t="n">
        <v>0.101225629991178</v>
      </c>
      <c r="O234" t="n">
        <v>0.1407089311357523</v>
      </c>
    </row>
    <row r="235" ht="15" customHeight="1">
      <c r="F235" t="n">
        <v>0.03072565855656283</v>
      </c>
      <c r="G235" t="n">
        <v>0.1420624236548239</v>
      </c>
      <c r="J235" t="n">
        <v>0.03072565855656283</v>
      </c>
      <c r="K235" t="n">
        <v>0.1420624236548239</v>
      </c>
      <c r="L235" t="n">
        <v>0.0642857349997466</v>
      </c>
      <c r="M235" t="n">
        <v>0.1416973483541119</v>
      </c>
      <c r="N235" t="n">
        <v>0.1038953774375349</v>
      </c>
      <c r="O235" t="n">
        <v>0.1415415283614077</v>
      </c>
    </row>
    <row r="236" ht="15" customHeight="1">
      <c r="F236" t="n">
        <v>0.03128722163092899</v>
      </c>
      <c r="G236" t="n">
        <v>0.1428980849704405</v>
      </c>
      <c r="J236" t="n">
        <v>0.03128722163092899</v>
      </c>
      <c r="K236" t="n">
        <v>0.1428980849704405</v>
      </c>
      <c r="L236" t="n">
        <v>0.06963379433944733</v>
      </c>
      <c r="M236" t="n">
        <v>0.1425308621679596</v>
      </c>
      <c r="N236" t="n">
        <v>0.09678316688623906</v>
      </c>
      <c r="O236" t="n">
        <v>0.142374125587063</v>
      </c>
    </row>
    <row r="237" ht="15" customHeight="1">
      <c r="F237" t="n">
        <v>0.03159783175610513</v>
      </c>
      <c r="G237" t="n">
        <v>0.1437337462860571</v>
      </c>
      <c r="J237" t="n">
        <v>0.03159783175610513</v>
      </c>
      <c r="K237" t="n">
        <v>0.1437337462860571</v>
      </c>
      <c r="L237" t="n">
        <v>0.06379763648780395</v>
      </c>
      <c r="M237" t="n">
        <v>0.1433643759818073</v>
      </c>
      <c r="N237" t="n">
        <v>0.1026637942414507</v>
      </c>
      <c r="O237" t="n">
        <v>0.1432067228127184</v>
      </c>
    </row>
    <row r="238" ht="15" customHeight="1">
      <c r="F238" t="n">
        <v>0.03331817166517077</v>
      </c>
      <c r="G238" t="n">
        <v>0.1445694076016737</v>
      </c>
      <c r="J238" t="n">
        <v>0.03331817166517077</v>
      </c>
      <c r="K238" t="n">
        <v>0.1445694076016737</v>
      </c>
      <c r="L238" t="n">
        <v>0.06887088511145917</v>
      </c>
      <c r="M238" t="n">
        <v>0.1441978897956551</v>
      </c>
      <c r="N238" t="n">
        <v>0.09655905704998052</v>
      </c>
      <c r="O238" t="n">
        <v>0.1440393200383737</v>
      </c>
    </row>
    <row r="239" ht="15" customHeight="1">
      <c r="F239" t="n">
        <v>0.03315654081315252</v>
      </c>
      <c r="G239" t="n">
        <v>0.1454050689172903</v>
      </c>
      <c r="J239" t="n">
        <v>0.03315654081315252</v>
      </c>
      <c r="K239" t="n">
        <v>0.1454050689172903</v>
      </c>
      <c r="L239" t="n">
        <v>0.06378227361827421</v>
      </c>
      <c r="M239" t="n">
        <v>0.1450314036095028</v>
      </c>
      <c r="N239" t="n">
        <v>0.09067588272199256</v>
      </c>
      <c r="O239" t="n">
        <v>0.144871917264029</v>
      </c>
    </row>
    <row r="240" ht="15" customHeight="1">
      <c r="F240" t="n">
        <v>0.03205962733672506</v>
      </c>
      <c r="G240" t="n">
        <v>0.1462407302329069</v>
      </c>
      <c r="J240" t="n">
        <v>0.03205962733672506</v>
      </c>
      <c r="K240" t="n">
        <v>0.1462407302329069</v>
      </c>
      <c r="L240" t="n">
        <v>0.06778096469614117</v>
      </c>
      <c r="M240" t="n">
        <v>0.1458649174233505</v>
      </c>
      <c r="N240" t="n">
        <v>0.09770005829170803</v>
      </c>
      <c r="O240" t="n">
        <v>0.1457045144896844</v>
      </c>
    </row>
    <row r="241" ht="15" customHeight="1">
      <c r="F241" t="n">
        <v>0.03220259079643265</v>
      </c>
      <c r="G241" t="n">
        <v>0.1470763915485235</v>
      </c>
      <c r="J241" t="n">
        <v>0.03220259079643265</v>
      </c>
      <c r="K241" t="n">
        <v>0.1470763915485235</v>
      </c>
      <c r="L241" t="n">
        <v>0.07031573375127392</v>
      </c>
      <c r="M241" t="n">
        <v>0.1466984312371983</v>
      </c>
      <c r="N241" t="n">
        <v>0.09530367818830615</v>
      </c>
      <c r="O241" t="n">
        <v>0.1465371117153397</v>
      </c>
    </row>
    <row r="242" ht="15" customHeight="1">
      <c r="F242" t="n">
        <v>0.03154949362578301</v>
      </c>
      <c r="G242" t="n">
        <v>0.1479120528641402</v>
      </c>
      <c r="J242" t="n">
        <v>0.03154949362578301</v>
      </c>
      <c r="K242" t="n">
        <v>0.1479120528641402</v>
      </c>
      <c r="L242" t="n">
        <v>0.0703591274230409</v>
      </c>
      <c r="M242" t="n">
        <v>0.1475319450510459</v>
      </c>
      <c r="N242" t="n">
        <v>0.09555041582463597</v>
      </c>
      <c r="O242" t="n">
        <v>0.147369708940995</v>
      </c>
    </row>
    <row r="243" ht="15" customHeight="1">
      <c r="F243" t="n">
        <v>0.03296920658745278</v>
      </c>
      <c r="G243" t="n">
        <v>0.1487477141797568</v>
      </c>
      <c r="J243" t="n">
        <v>0.03296920658745278</v>
      </c>
      <c r="K243" t="n">
        <v>0.1487477141797568</v>
      </c>
      <c r="L243" t="n">
        <v>0.06407563467058014</v>
      </c>
      <c r="M243" t="n">
        <v>0.1483654588648937</v>
      </c>
      <c r="N243" t="n">
        <v>0.09712448169914867</v>
      </c>
      <c r="O243" t="n">
        <v>0.1482023061666504</v>
      </c>
    </row>
    <row r="244" ht="15" customHeight="1">
      <c r="F244" t="n">
        <v>0.03241111800398068</v>
      </c>
      <c r="G244" t="n">
        <v>0.1495833754953734</v>
      </c>
      <c r="J244" t="n">
        <v>0.03241111800398068</v>
      </c>
      <c r="K244" t="n">
        <v>0.1495833754953734</v>
      </c>
      <c r="L244" t="n">
        <v>0.06877860355845289</v>
      </c>
      <c r="M244" t="n">
        <v>0.1491989726787414</v>
      </c>
      <c r="N244" t="n">
        <v>0.09952689455401353</v>
      </c>
      <c r="O244" t="n">
        <v>0.1490349033923057</v>
      </c>
    </row>
    <row r="245" ht="15" customHeight="1">
      <c r="F245" t="n">
        <v>0.03184466944963679</v>
      </c>
      <c r="G245" t="n">
        <v>0.15041903681099</v>
      </c>
      <c r="J245" t="n">
        <v>0.03184466944963679</v>
      </c>
      <c r="K245" t="n">
        <v>0.15041903681099</v>
      </c>
      <c r="L245" t="n">
        <v>0.07026676345888969</v>
      </c>
      <c r="M245" t="n">
        <v>0.1500324864925891</v>
      </c>
      <c r="N245" t="n">
        <v>0.09524869763968519</v>
      </c>
      <c r="O245" t="n">
        <v>0.1498675006179611</v>
      </c>
    </row>
    <row r="246" ht="15" customHeight="1">
      <c r="F246" t="n">
        <v>0.03167293811491102</v>
      </c>
      <c r="G246" t="n">
        <v>0.1512546981266066</v>
      </c>
      <c r="J246" t="n">
        <v>0.03167293811491102</v>
      </c>
      <c r="K246" t="n">
        <v>0.1512546981266066</v>
      </c>
      <c r="L246" t="n">
        <v>0.06409117083459193</v>
      </c>
      <c r="M246" t="n">
        <v>0.1508660003064368</v>
      </c>
      <c r="N246" t="n">
        <v>0.09969760582875142</v>
      </c>
      <c r="O246" t="n">
        <v>0.1507000978436164</v>
      </c>
    </row>
    <row r="247" ht="15" customHeight="1">
      <c r="F247" t="n">
        <v>0.03348464826649258</v>
      </c>
      <c r="G247" t="n">
        <v>0.1520903594422232</v>
      </c>
      <c r="J247" t="n">
        <v>0.03348464826649258</v>
      </c>
      <c r="K247" t="n">
        <v>0.1520903594422232</v>
      </c>
      <c r="L247" t="n">
        <v>0.06443477897997676</v>
      </c>
      <c r="M247" t="n">
        <v>0.1516995141202845</v>
      </c>
      <c r="N247" t="n">
        <v>0.101996320253824</v>
      </c>
      <c r="O247" t="n">
        <v>0.1515326950692718</v>
      </c>
    </row>
    <row r="248" ht="15" customHeight="1">
      <c r="F248" t="n">
        <v>0.03253183803745341</v>
      </c>
      <c r="G248" t="n">
        <v>0.1529260207578398</v>
      </c>
      <c r="J248" t="n">
        <v>0.03253183803745341</v>
      </c>
      <c r="K248" t="n">
        <v>0.1529260207578398</v>
      </c>
      <c r="L248" t="n">
        <v>0.06784837073844019</v>
      </c>
      <c r="M248" t="n">
        <v>0.1525330279341323</v>
      </c>
      <c r="N248" t="n">
        <v>0.09776663869642915</v>
      </c>
      <c r="O248" t="n">
        <v>0.1523652922949271</v>
      </c>
    </row>
    <row r="249" ht="15" customHeight="1">
      <c r="F249" t="n">
        <v>0.03248660392791822</v>
      </c>
      <c r="G249" t="n">
        <v>0.1537616820734564</v>
      </c>
      <c r="J249" t="n">
        <v>0.03248660392791822</v>
      </c>
      <c r="K249" t="n">
        <v>0.1537616820734564</v>
      </c>
      <c r="L249" t="n">
        <v>0.06162326081536748</v>
      </c>
      <c r="M249" t="n">
        <v>0.15336654174798</v>
      </c>
      <c r="N249" t="n">
        <v>0.1002832985516702</v>
      </c>
      <c r="O249" t="n">
        <v>0.1531978895205824</v>
      </c>
    </row>
    <row r="250" ht="15" customHeight="1">
      <c r="F250" t="n">
        <v>0.03021602211455265</v>
      </c>
      <c r="G250" t="n">
        <v>0.154597343389073</v>
      </c>
      <c r="J250" t="n">
        <v>0.03021602211455265</v>
      </c>
      <c r="K250" t="n">
        <v>0.154597343389073</v>
      </c>
      <c r="L250" t="n">
        <v>0.06574863600337894</v>
      </c>
      <c r="M250" t="n">
        <v>0.1542000555618277</v>
      </c>
      <c r="N250" t="n">
        <v>0.09166524354879907</v>
      </c>
      <c r="O250" t="n">
        <v>0.1540304867462378</v>
      </c>
    </row>
    <row r="251" ht="15" customHeight="1">
      <c r="F251" t="n">
        <v>0.03110189376286304</v>
      </c>
      <c r="G251" t="n">
        <v>0.1554330047046897</v>
      </c>
      <c r="J251" t="n">
        <v>0.03110189376286304</v>
      </c>
      <c r="K251" t="n">
        <v>0.1554330047046897</v>
      </c>
      <c r="L251" t="n">
        <v>0.06791832950968577</v>
      </c>
      <c r="M251" t="n">
        <v>0.1550335693756754</v>
      </c>
      <c r="N251" t="n">
        <v>0.1019926013068793</v>
      </c>
      <c r="O251" t="n">
        <v>0.1548630839718931</v>
      </c>
    </row>
    <row r="252" ht="15" customHeight="1">
      <c r="F252" t="n">
        <v>0.03114992595541169</v>
      </c>
      <c r="G252" t="n">
        <v>0.1562686660203063</v>
      </c>
      <c r="J252" t="n">
        <v>0.03114992595541169</v>
      </c>
      <c r="K252" t="n">
        <v>0.1562686660203063</v>
      </c>
      <c r="L252" t="n">
        <v>0.06883380065721681</v>
      </c>
      <c r="M252" t="n">
        <v>0.1558670831895231</v>
      </c>
      <c r="N252" t="n">
        <v>0.09705323381162784</v>
      </c>
      <c r="O252" t="n">
        <v>0.1556956811975485</v>
      </c>
    </row>
    <row r="253" ht="15" customHeight="1">
      <c r="F253" t="n">
        <v>0.03294755102263022</v>
      </c>
      <c r="G253" t="n">
        <v>0.1571043273359229</v>
      </c>
      <c r="J253" t="n">
        <v>0.03294755102263022</v>
      </c>
      <c r="K253" t="n">
        <v>0.1571043273359229</v>
      </c>
      <c r="L253" t="n">
        <v>0.06746111089936002</v>
      </c>
      <c r="M253" t="n">
        <v>0.1567005970033708</v>
      </c>
      <c r="N253" t="n">
        <v>0.09597224728782744</v>
      </c>
      <c r="O253" t="n">
        <v>0.1565282784232038</v>
      </c>
    </row>
    <row r="254" ht="15" customHeight="1">
      <c r="F254" t="n">
        <v>0.03309637227582367</v>
      </c>
      <c r="G254" t="n">
        <v>0.1579399886515395</v>
      </c>
      <c r="J254" t="n">
        <v>0.03309637227582367</v>
      </c>
      <c r="K254" t="n">
        <v>0.1579399886515395</v>
      </c>
      <c r="L254" t="n">
        <v>0.06978252801178794</v>
      </c>
      <c r="M254" t="n">
        <v>0.1575341108172185</v>
      </c>
      <c r="N254" t="n">
        <v>0.1001718384776061</v>
      </c>
      <c r="O254" t="n">
        <v>0.1573608756488591</v>
      </c>
    </row>
    <row r="255" ht="15" customHeight="1">
      <c r="F255" t="n">
        <v>0.03238242724334665</v>
      </c>
      <c r="G255" t="n">
        <v>0.1587756499671561</v>
      </c>
      <c r="J255" t="n">
        <v>0.03238242724334665</v>
      </c>
      <c r="K255" t="n">
        <v>0.1587756499671561</v>
      </c>
      <c r="L255" t="n">
        <v>0.06636269702621053</v>
      </c>
      <c r="M255" t="n">
        <v>0.1583676246310663</v>
      </c>
      <c r="N255" t="n">
        <v>0.1018045988076276</v>
      </c>
      <c r="O255" t="n">
        <v>0.1581934728745145</v>
      </c>
    </row>
    <row r="256" ht="15" customHeight="1">
      <c r="F256" t="n">
        <v>0.03043683953859723</v>
      </c>
      <c r="G256" t="n">
        <v>0.1596113112827727</v>
      </c>
      <c r="J256" t="n">
        <v>0.03043683953859723</v>
      </c>
      <c r="K256" t="n">
        <v>0.1596113112827727</v>
      </c>
      <c r="L256" t="n">
        <v>0.0644465387447932</v>
      </c>
      <c r="M256" t="n">
        <v>0.159201138444914</v>
      </c>
      <c r="N256" t="n">
        <v>0.09410012537863011</v>
      </c>
      <c r="O256" t="n">
        <v>0.1590260701001698</v>
      </c>
    </row>
    <row r="257" ht="15" customHeight="1">
      <c r="F257" t="n">
        <v>0.03096825802535633</v>
      </c>
      <c r="G257" t="n">
        <v>0.1604469725983893</v>
      </c>
      <c r="J257" t="n">
        <v>0.03096825802535633</v>
      </c>
      <c r="K257" t="n">
        <v>0.1604469725983893</v>
      </c>
      <c r="L257" t="n">
        <v>0.06404783422383467</v>
      </c>
      <c r="M257" t="n">
        <v>0.1600346522587617</v>
      </c>
      <c r="N257" t="n">
        <v>0.09997864073518004</v>
      </c>
      <c r="O257" t="n">
        <v>0.1598586673258251</v>
      </c>
    </row>
    <row r="258" ht="15" customHeight="1">
      <c r="F258" t="n">
        <v>0.0331015386913755</v>
      </c>
      <c r="G258" t="n">
        <v>0.1612826339140059</v>
      </c>
      <c r="J258" t="n">
        <v>0.0331015386913755</v>
      </c>
      <c r="K258" t="n">
        <v>0.1612826339140059</v>
      </c>
      <c r="L258" t="n">
        <v>0.06898039239337017</v>
      </c>
      <c r="M258" t="n">
        <v>0.1608681660726094</v>
      </c>
      <c r="N258" t="n">
        <v>0.09909736840097821</v>
      </c>
      <c r="O258" t="n">
        <v>0.1606912645514805</v>
      </c>
    </row>
    <row r="259" ht="15" customHeight="1">
      <c r="F259" t="n">
        <v>0.03093369498280121</v>
      </c>
      <c r="G259" t="n">
        <v>0.1621182952296225</v>
      </c>
      <c r="J259" t="n">
        <v>0.03093369498280121</v>
      </c>
      <c r="K259" t="n">
        <v>0.1621182952296225</v>
      </c>
      <c r="L259" t="n">
        <v>0.06739106415706012</v>
      </c>
      <c r="M259" t="n">
        <v>0.1617016798864571</v>
      </c>
      <c r="N259" t="n">
        <v>0.1016303242425802</v>
      </c>
      <c r="O259" t="n">
        <v>0.1615238617771358</v>
      </c>
    </row>
    <row r="260" ht="15" customHeight="1">
      <c r="F260" t="n">
        <v>0.03313622649287287</v>
      </c>
      <c r="G260" t="n">
        <v>0.1629539565452391</v>
      </c>
      <c r="J260" t="n">
        <v>0.03313622649287287</v>
      </c>
      <c r="K260" t="n">
        <v>0.1629539565452391</v>
      </c>
      <c r="L260" t="n">
        <v>0.06562216601165202</v>
      </c>
      <c r="M260" t="n">
        <v>0.1625351937003049</v>
      </c>
      <c r="N260" t="n">
        <v>0.09494549385419565</v>
      </c>
      <c r="O260" t="n">
        <v>0.1623564590027912</v>
      </c>
    </row>
    <row r="261" ht="15" customHeight="1">
      <c r="F261" t="n">
        <v>0.03173364065900185</v>
      </c>
      <c r="G261" t="n">
        <v>0.1637896178608557</v>
      </c>
      <c r="J261" t="n">
        <v>0.03173364065900185</v>
      </c>
      <c r="K261" t="n">
        <v>0.1637896178608557</v>
      </c>
      <c r="L261" t="n">
        <v>0.06993310181973791</v>
      </c>
      <c r="M261" t="n">
        <v>0.1633687075141526</v>
      </c>
      <c r="N261" t="n">
        <v>0.0949254728252053</v>
      </c>
      <c r="O261" t="n">
        <v>0.1631890562284465</v>
      </c>
    </row>
    <row r="262" ht="15" customHeight="1">
      <c r="F262" t="n">
        <v>0.03154529413472656</v>
      </c>
      <c r="G262" t="n">
        <v>0.1646252791764724</v>
      </c>
      <c r="J262" t="n">
        <v>0.03154529413472656</v>
      </c>
      <c r="K262" t="n">
        <v>0.1646252791764724</v>
      </c>
      <c r="L262" t="n">
        <v>0.06955603674935629</v>
      </c>
      <c r="M262" t="n">
        <v>0.1642022213280003</v>
      </c>
      <c r="N262" t="n">
        <v>0.105432530494966</v>
      </c>
      <c r="O262" t="n">
        <v>0.1640216534541018</v>
      </c>
    </row>
    <row r="263" ht="15" customHeight="1">
      <c r="F263" t="n">
        <v>0.03059299528501649</v>
      </c>
      <c r="G263" t="n">
        <v>0.165460940492089</v>
      </c>
      <c r="J263" t="n">
        <v>0.03059299528501649</v>
      </c>
      <c r="K263" t="n">
        <v>0.165460940492089</v>
      </c>
      <c r="L263" t="n">
        <v>0.06497218623040968</v>
      </c>
      <c r="M263" t="n">
        <v>0.165035735141848</v>
      </c>
      <c r="N263" t="n">
        <v>0.09287691909966656</v>
      </c>
      <c r="O263" t="n">
        <v>0.1648542506797572</v>
      </c>
    </row>
    <row r="264" ht="15" customHeight="1">
      <c r="F264" t="n">
        <v>0.03011019923222949</v>
      </c>
      <c r="G264" t="n">
        <v>0.1662966018077056</v>
      </c>
      <c r="J264" t="n">
        <v>0.03011019923222949</v>
      </c>
      <c r="K264" t="n">
        <v>0.1662966018077056</v>
      </c>
      <c r="L264" t="n">
        <v>0.0668509483776189</v>
      </c>
      <c r="M264" t="n">
        <v>0.1658692489556957</v>
      </c>
      <c r="N264" t="n">
        <v>0.1034283745037605</v>
      </c>
      <c r="O264" t="n">
        <v>0.1656868479054125</v>
      </c>
    </row>
    <row r="265" ht="15" customHeight="1"/>
    <row r="266" ht="15" customHeight="1"/>
    <row r="267" ht="15" customHeight="1"/>
    <row r="268" ht="15" customHeight="1"/>
    <row r="269" ht="15" customHeight="1"/>
    <row r="270" ht="15" customHeight="1"/>
    <row r="271" ht="15" customHeight="1"/>
    <row r="272" ht="15" customHeight="1"/>
    <row r="273" ht="15" customHeight="1"/>
    <row r="274" ht="15" customHeight="1"/>
    <row r="275" ht="15" customHeight="1"/>
    <row r="276" ht="15" customHeight="1"/>
    <row r="277" ht="15" customHeight="1"/>
    <row r="278" ht="15" customHeight="1"/>
    <row r="279" ht="15" customHeight="1"/>
    <row r="280" ht="15" customHeight="1"/>
    <row r="281" ht="15" customHeight="1"/>
    <row r="282" ht="15" customHeight="1"/>
    <row r="283" ht="15" customHeight="1"/>
    <row r="284" ht="15" customHeight="1"/>
    <row r="285" ht="15" customHeight="1"/>
    <row r="286" ht="15" customHeight="1"/>
    <row r="287" ht="15" customHeight="1"/>
    <row r="288" ht="15" customHeight="1"/>
    <row r="289" ht="15" customHeight="1"/>
    <row r="290" ht="15" customHeight="1"/>
    <row r="291" ht="15" customHeight="1"/>
    <row r="292" ht="15" customHeight="1"/>
    <row r="293" ht="15" customHeight="1"/>
    <row r="294" ht="15" customHeight="1"/>
    <row r="295" ht="15" customHeight="1"/>
    <row r="296" ht="15" customHeight="1"/>
    <row r="297" ht="15" customHeight="1"/>
    <row r="298" ht="15" customHeight="1"/>
    <row r="299" ht="15" customHeight="1"/>
    <row r="300" ht="15" customHeight="1"/>
    <row r="301" ht="15" customHeight="1"/>
    <row r="302" ht="15" customHeight="1"/>
    <row r="303" ht="15" customHeight="1"/>
    <row r="304" ht="15" customHeight="1"/>
    <row r="305" ht="15" customHeight="1"/>
    <row r="306" ht="15" customHeight="1"/>
    <row r="307" ht="15" customHeight="1"/>
    <row r="308" ht="15" customHeight="1"/>
    <row r="309" ht="15" customHeight="1"/>
    <row r="310" ht="15" customHeight="1"/>
    <row r="311" ht="15" customHeight="1"/>
    <row r="312" ht="15" customHeight="1"/>
    <row r="313" ht="15" customHeight="1"/>
    <row r="314" ht="15" customHeight="1"/>
    <row r="315" ht="15" customHeight="1"/>
    <row r="316" ht="15" customHeight="1"/>
    <row r="317" ht="15" customHeight="1"/>
    <row r="318" ht="15" customHeight="1"/>
    <row r="319" ht="15" customHeight="1"/>
    <row r="320" ht="15" customHeight="1"/>
    <row r="321" ht="15" customHeight="1"/>
    <row r="322" ht="15" customHeight="1"/>
    <row r="323" ht="15" customHeight="1"/>
    <row r="324" ht="15" customHeight="1"/>
    <row r="325" ht="15" customHeight="1"/>
    <row r="326" ht="15" customHeight="1"/>
    <row r="327" ht="15" customHeight="1"/>
    <row r="328" ht="15" customHeight="1"/>
    <row r="329" ht="15" customHeight="1"/>
    <row r="330" ht="15" customHeight="1"/>
    <row r="331" ht="15" customHeight="1"/>
    <row r="332" ht="15" customHeight="1"/>
    <row r="333" ht="15" customHeight="1"/>
    <row r="334" ht="15" customHeight="1"/>
    <row r="335" ht="15" customHeight="1"/>
    <row r="336" ht="15" customHeight="1"/>
    <row r="337" ht="15" customHeight="1"/>
    <row r="338" ht="15" customHeight="1"/>
    <row r="339" ht="15" customHeight="1"/>
    <row r="340" ht="15" customHeight="1"/>
    <row r="341" ht="15" customHeight="1"/>
    <row r="342" ht="15" customHeight="1"/>
    <row r="343" ht="15" customHeight="1"/>
    <row r="344" ht="15" customHeight="1"/>
    <row r="345" ht="15" customHeight="1"/>
    <row r="346" ht="15" customHeight="1"/>
    <row r="347" ht="15" customHeight="1"/>
    <row r="348" ht="15" customHeight="1"/>
    <row r="349" ht="15" customHeight="1"/>
    <row r="350" ht="15" customHeight="1"/>
    <row r="351" ht="15" customHeight="1"/>
    <row r="352" ht="15" customHeight="1"/>
    <row r="353" ht="15" customHeight="1"/>
    <row r="354" ht="15" customHeight="1"/>
    <row r="355" ht="15" customHeight="1"/>
    <row r="356" ht="15" customHeight="1"/>
    <row r="357" ht="15" customHeight="1"/>
    <row r="358" ht="15" customHeight="1"/>
    <row r="359" ht="15" customHeight="1"/>
    <row r="360" ht="15" customHeight="1"/>
    <row r="361" ht="15" customHeight="1"/>
    <row r="362" ht="15" customHeight="1"/>
    <row r="363" ht="15" customHeight="1"/>
    <row r="364" ht="15" customHeight="1"/>
    <row r="365" ht="15" customHeight="1"/>
    <row r="366" ht="15" customHeight="1"/>
    <row r="367" ht="15" customHeight="1"/>
    <row r="368" ht="15" customHeight="1"/>
    <row r="369" ht="15" customHeight="1"/>
    <row r="370" ht="15" customHeight="1"/>
    <row r="371" ht="15" customHeight="1"/>
    <row r="372" ht="15" customHeight="1"/>
    <row r="373" ht="15" customHeight="1"/>
    <row r="374" ht="15" customHeight="1"/>
    <row r="375" ht="15" customHeight="1"/>
    <row r="376" ht="15" customHeight="1"/>
    <row r="377" ht="15" customHeight="1"/>
    <row r="378" ht="15" customHeight="1"/>
    <row r="379" ht="15" customHeight="1"/>
    <row r="380" ht="15" customHeight="1"/>
    <row r="381" ht="15" customHeight="1"/>
    <row r="382" ht="15" customHeight="1"/>
    <row r="383" ht="15" customHeight="1"/>
    <row r="384" ht="15" customHeight="1"/>
    <row r="385" ht="15" customHeight="1"/>
    <row r="386" ht="15" customHeight="1"/>
    <row r="387" ht="15" customHeight="1"/>
    <row r="388" ht="15" customHeight="1"/>
    <row r="389" ht="15" customHeight="1"/>
    <row r="390" ht="15" customHeight="1"/>
    <row r="391" ht="15" customHeight="1"/>
    <row r="392" ht="15" customHeight="1"/>
    <row r="393" ht="15" customHeight="1"/>
    <row r="394" ht="15" customHeight="1"/>
    <row r="395" ht="15" customHeight="1"/>
    <row r="396" ht="15" customHeight="1"/>
    <row r="397" ht="15" customHeight="1"/>
    <row r="398" ht="15" customHeight="1"/>
    <row r="399" ht="15" customHeight="1"/>
    <row r="400" ht="15" customHeight="1"/>
    <row r="401" ht="15" customHeight="1"/>
    <row r="402" ht="15" customHeight="1"/>
    <row r="403" ht="15" customHeight="1"/>
    <row r="404" ht="15" customHeight="1"/>
    <row r="405" ht="15" customHeight="1"/>
    <row r="406" ht="15" customHeight="1"/>
    <row r="407" ht="15" customHeight="1"/>
    <row r="408" ht="15" customHeight="1"/>
    <row r="409" ht="15" customHeight="1"/>
    <row r="410" ht="15" customHeight="1"/>
    <row r="411" ht="15" customHeight="1"/>
    <row r="412" ht="15" customHeight="1"/>
    <row r="413" ht="15" customHeight="1"/>
    <row r="414" ht="15" customHeight="1"/>
    <row r="415" ht="15" customHeight="1"/>
    <row r="416" ht="15" customHeight="1"/>
    <row r="417" ht="15" customHeight="1"/>
    <row r="418" ht="15" customHeight="1"/>
    <row r="419" ht="15" customHeight="1"/>
    <row r="420" ht="15" customHeight="1"/>
    <row r="421" ht="15" customHeight="1"/>
    <row r="422" ht="15" customHeight="1"/>
    <row r="423" ht="15" customHeight="1"/>
    <row r="424" ht="15" customHeight="1"/>
    <row r="425" ht="15" customHeight="1"/>
    <row r="426" ht="15" customHeight="1"/>
    <row r="427" ht="15" customHeight="1"/>
    <row r="428" ht="15" customHeight="1"/>
    <row r="429" ht="15" customHeight="1"/>
    <row r="430" ht="15" customHeight="1"/>
    <row r="431" ht="15" customHeight="1"/>
    <row r="432" ht="15" customHeight="1"/>
    <row r="433" ht="15" customHeight="1"/>
    <row r="434" ht="15" customHeight="1"/>
    <row r="435" ht="15" customHeight="1"/>
    <row r="436" ht="15" customHeight="1"/>
    <row r="437" ht="15" customHeight="1"/>
    <row r="438" ht="15" customHeight="1"/>
    <row r="439" ht="15" customHeight="1"/>
    <row r="440" ht="15" customHeight="1"/>
    <row r="441" ht="15" customHeight="1"/>
    <row r="442" ht="15" customHeight="1"/>
    <row r="443" ht="15" customHeight="1"/>
    <row r="444" ht="15" customHeight="1"/>
    <row r="445" ht="15" customHeight="1"/>
    <row r="446" ht="15" customHeight="1"/>
    <row r="447" ht="15" customHeight="1"/>
    <row r="448" ht="15" customHeight="1"/>
    <row r="449" ht="15" customHeight="1"/>
    <row r="450" ht="15" customHeight="1"/>
    <row r="451" ht="15" customHeight="1"/>
    <row r="452" ht="15" customHeight="1"/>
    <row r="453" ht="15" customHeight="1"/>
    <row r="454" ht="15" customHeight="1"/>
    <row r="455" ht="15" customHeight="1"/>
    <row r="456" ht="15" customHeight="1"/>
    <row r="457" ht="15" customHeight="1"/>
    <row r="458" ht="15" customHeight="1"/>
    <row r="459" ht="15" customHeight="1"/>
    <row r="460" ht="15" customHeight="1"/>
    <row r="461" ht="15" customHeight="1"/>
    <row r="462" ht="15" customHeight="1"/>
    <row r="463" ht="15" customHeight="1"/>
    <row r="464" ht="15" customHeight="1"/>
    <row r="465" ht="15" customHeight="1"/>
    <row r="466" ht="15" customHeight="1"/>
    <row r="467" ht="15" customHeight="1"/>
    <row r="468" ht="15" customHeight="1"/>
    <row r="469" ht="15" customHeight="1"/>
    <row r="470" ht="15" customHeight="1"/>
    <row r="471" ht="15" customHeight="1"/>
    <row r="472" ht="15" customHeight="1"/>
    <row r="473" ht="15" customHeight="1"/>
    <row r="474" ht="15" customHeight="1"/>
    <row r="475" ht="15" customHeight="1"/>
    <row r="476" ht="15" customHeight="1"/>
    <row r="477" ht="15" customHeight="1"/>
    <row r="478" ht="15" customHeight="1"/>
    <row r="479" ht="15" customHeight="1"/>
    <row r="480" ht="15" customHeight="1"/>
    <row r="481" ht="15" customHeight="1"/>
    <row r="482" ht="15" customHeight="1"/>
    <row r="483" ht="15" customHeight="1"/>
    <row r="484" ht="15" customHeight="1"/>
    <row r="485" ht="15" customHeight="1"/>
    <row r="486" ht="15" customHeight="1"/>
    <row r="487" ht="15" customHeight="1"/>
    <row r="488" ht="15" customHeight="1"/>
    <row r="489" ht="15" customHeight="1"/>
    <row r="490" ht="15" customHeight="1"/>
    <row r="491" ht="15" customHeight="1"/>
    <row r="492" ht="15" customHeight="1"/>
    <row r="493" ht="15" customHeight="1"/>
    <row r="494" ht="15" customHeight="1"/>
    <row r="495" ht="15" customHeight="1"/>
    <row r="496" ht="15" customHeight="1"/>
    <row r="497" ht="15" customHeight="1"/>
    <row r="498" ht="15" customHeight="1"/>
    <row r="499" ht="15" customHeight="1"/>
    <row r="500" ht="15" customHeight="1"/>
    <row r="501" ht="15" customHeight="1"/>
    <row r="502" ht="15" customHeight="1"/>
    <row r="503" ht="15" customHeight="1"/>
    <row r="504" ht="15" customHeight="1"/>
    <row r="505" ht="15" customHeight="1"/>
    <row r="506" ht="15" customHeight="1"/>
    <row r="507" ht="15" customHeight="1"/>
    <row r="508" ht="15" customHeight="1"/>
    <row r="509" ht="15" customHeight="1"/>
    <row r="510" ht="15" customHeight="1"/>
    <row r="511" ht="15" customHeight="1"/>
    <row r="512" ht="15" customHeight="1"/>
    <row r="513" ht="15" customHeight="1"/>
    <row r="514" ht="15" customHeight="1"/>
    <row r="515" ht="15" customHeight="1"/>
    <row r="516" ht="15" customHeight="1"/>
    <row r="517" ht="15" customHeight="1"/>
    <row r="518" ht="15" customHeight="1"/>
    <row r="519" ht="15" customHeight="1"/>
    <row r="520" ht="15" customHeight="1"/>
    <row r="521" ht="15" customHeight="1"/>
    <row r="522" ht="15" customHeight="1"/>
    <row r="523" ht="15" customHeight="1"/>
    <row r="524" ht="15" customHeight="1"/>
    <row r="525" ht="15" customHeight="1"/>
    <row r="526" ht="15" customHeight="1"/>
    <row r="527" ht="15" customHeight="1"/>
    <row r="528" ht="15" customHeight="1"/>
    <row r="529" ht="15" customHeight="1"/>
    <row r="530" ht="15" customHeight="1"/>
    <row r="531" ht="15" customHeight="1"/>
    <row r="532" ht="15" customHeight="1"/>
    <row r="533" ht="15" customHeight="1"/>
    <row r="534" ht="15" customHeight="1"/>
    <row r="535" ht="15" customHeight="1"/>
    <row r="536" ht="15" customHeight="1"/>
    <row r="537" ht="15" customHeight="1"/>
    <row r="538" ht="15" customHeight="1"/>
    <row r="539" ht="15" customHeight="1"/>
    <row r="540" ht="15" customHeight="1"/>
    <row r="541" ht="15" customHeight="1"/>
    <row r="542" ht="15" customHeight="1"/>
    <row r="543" ht="15" customHeight="1"/>
    <row r="544" ht="15" customHeight="1"/>
    <row r="545" ht="15" customHeight="1"/>
    <row r="546" ht="15" customHeight="1"/>
    <row r="547" ht="15" customHeight="1"/>
    <row r="548" ht="15" customHeight="1"/>
    <row r="549" ht="15" customHeight="1"/>
    <row r="550" ht="15" customHeight="1"/>
    <row r="551" ht="15" customHeight="1"/>
    <row r="552" ht="15" customHeight="1"/>
    <row r="553" ht="15" customHeight="1"/>
    <row r="554" ht="15" customHeight="1"/>
    <row r="555" ht="15" customHeight="1"/>
    <row r="556" ht="15" customHeight="1"/>
    <row r="557" ht="15" customHeight="1"/>
    <row r="558" ht="15" customHeight="1"/>
    <row r="559" ht="15" customHeight="1"/>
    <row r="560" ht="15" customHeight="1"/>
    <row r="561" ht="15" customHeight="1"/>
    <row r="562" ht="15" customHeight="1"/>
    <row r="563" ht="15" customHeight="1"/>
    <row r="564" ht="15" customHeight="1"/>
  </sheetData>
  <mergeCells count="22">
    <mergeCell ref="M2:U2"/>
    <mergeCell ref="A60:K60"/>
    <mergeCell ref="A1:K1"/>
    <mergeCell ref="M7:U7"/>
    <mergeCell ref="A61:K61"/>
    <mergeCell ref="A6:K6"/>
    <mergeCell ref="M6:U6"/>
    <mergeCell ref="A7:K7"/>
    <mergeCell ref="M18:U18"/>
    <mergeCell ref="M27:U27"/>
    <mergeCell ref="M3:U3"/>
    <mergeCell ref="M61:U61"/>
    <mergeCell ref="A27:K27"/>
    <mergeCell ref="A18:K18"/>
    <mergeCell ref="M9:V9"/>
    <mergeCell ref="A3:K3"/>
    <mergeCell ref="A2:K2"/>
    <mergeCell ref="A9:L9"/>
    <mergeCell ref="A5:K5"/>
    <mergeCell ref="M5:U5"/>
    <mergeCell ref="M1:U1"/>
    <mergeCell ref="M60:U60"/>
  </mergeCells>
  <pageMargins left="0.7" right="0.7" top="0.75" bottom="0.75" header="0.3" footer="0.3"/>
  <pageSetup orientation="portrait" paperSize="9" scale="62" fitToWidth="2" horizontalDpi="1200" verticalDpi="1200"/>
  <drawing r:id="rId1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:creator>Ferma301</dc:creator>
  <dcterms:created xsi:type="dcterms:W3CDTF">2015-06-05T18:19:34Z</dcterms:created>
  <dcterms:modified xsi:type="dcterms:W3CDTF">2023-08-01T21:39:41Z</dcterms:modified>
  <cp:lastModifiedBy>MSI GP66</cp:lastModifiedBy>
</cp:coreProperties>
</file>