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24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7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0" fontId="6" fillId="0" borderId="0" applyAlignment="1" pivotButton="0" quotePrefix="1" xfId="2">
      <alignment horizontal="left"/>
    </xf>
    <xf numFmtId="0" fontId="7" fillId="0" borderId="0" applyAlignment="1" pivotButton="0" quotePrefix="1" xfId="2">
      <alignment horizontal="left"/>
    </xf>
    <xf numFmtId="0" fontId="6" fillId="0" borderId="0" applyAlignment="1" pivotButton="0" quotePrefix="0" xfId="2">
      <alignment horizontal="left"/>
    </xf>
    <xf numFmtId="0" fontId="7" fillId="0" borderId="0" applyAlignment="1" pivotButton="0" quotePrefix="0" xfId="2">
      <alignment horizontal="left"/>
    </xf>
    <xf numFmtId="0" fontId="11" fillId="0" borderId="0" pivotButton="0" quotePrefix="0" xfId="0"/>
    <xf numFmtId="0" fontId="7" fillId="0" borderId="0" applyProtection="1" pivotButton="0" quotePrefix="0" xfId="2">
      <protection locked="0" hidden="0"/>
    </xf>
    <xf numFmtId="0" fontId="7" fillId="0" borderId="0" pivotButton="0" quotePrefix="0" xfId="0"/>
    <xf numFmtId="0" fontId="7" fillId="0" borderId="0" pivotButton="0" quotePrefix="0" xfId="2"/>
    <xf numFmtId="0" fontId="9" fillId="0" borderId="0" pivotButton="0" quotePrefix="0" xfId="1"/>
    <xf numFmtId="0" fontId="12" fillId="0" borderId="0" applyAlignment="1" pivotButton="0" quotePrefix="0" xfId="1">
      <alignment horizontal="left"/>
    </xf>
    <xf numFmtId="0" fontId="12" fillId="0" borderId="0" applyProtection="1" pivotButton="0" quotePrefix="0" xfId="2">
      <protection locked="0" hidden="0"/>
    </xf>
    <xf numFmtId="0" fontId="9" fillId="0" borderId="0" applyAlignment="1" pivotButton="0" quotePrefix="1" xfId="2">
      <alignment horizontal="left"/>
    </xf>
    <xf numFmtId="0" fontId="12" fillId="0" borderId="0" applyAlignment="1" pivotButton="0" quotePrefix="1" xfId="2">
      <alignment horizontal="left"/>
    </xf>
    <xf numFmtId="0" fontId="9" fillId="0" borderId="0" applyAlignment="1" pivotButton="0" quotePrefix="0" xfId="2">
      <alignment horizontal="left"/>
    </xf>
    <xf numFmtId="0" fontId="12" fillId="0" borderId="0" applyAlignment="1" pivotButton="0" quotePrefix="0" xfId="2">
      <alignment horizontal="left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wrapText="1"/>
    </xf>
    <xf numFmtId="0" fontId="9" fillId="0" borderId="0" pivotButton="0" quotePrefix="0" xfId="2"/>
    <xf numFmtId="0" fontId="12" fillId="0" borderId="0" pivotButton="0" quotePrefix="0" xfId="2"/>
    <xf numFmtId="0" fontId="9" fillId="0" borderId="0" applyAlignment="1" pivotButton="0" quotePrefix="0" xfId="2">
      <alignment horizontal="right"/>
    </xf>
    <xf numFmtId="0" fontId="12" fillId="0" borderId="0" pivotButton="0" quotePrefix="0" xfId="0"/>
    <xf numFmtId="0" fontId="9" fillId="0" borderId="0" applyAlignment="1" applyProtection="1" pivotButton="0" quotePrefix="0" xfId="0">
      <alignment horizontal="left"/>
      <protection locked="0" hidden="0"/>
    </xf>
    <xf numFmtId="0" fontId="9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164" fontId="13" fillId="0" borderId="0" pivotButton="0" quotePrefix="0" xfId="0"/>
    <xf numFmtId="1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wrapText="1"/>
    </xf>
    <xf numFmtId="0" fontId="16" fillId="0" borderId="2" applyAlignment="1" pivotButton="0" quotePrefix="0" xfId="0">
      <alignment horizontal="center" vertical="center"/>
    </xf>
    <xf numFmtId="0" fontId="16" fillId="2" borderId="2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4" pivotButton="0" quotePrefix="0" xfId="0"/>
    <xf numFmtId="0" fontId="16" fillId="0" borderId="2" pivotButton="0" quotePrefix="0" xfId="0"/>
    <xf numFmtId="0" fontId="16" fillId="0" borderId="5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165" fontId="16" fillId="2" borderId="1" applyAlignment="1" pivotButton="0" quotePrefix="0" xfId="0">
      <alignment horizontal="center"/>
    </xf>
    <xf numFmtId="0" fontId="18" fillId="0" borderId="0" pivotButton="0" quotePrefix="0" xfId="0"/>
    <xf numFmtId="0" fontId="18" fillId="0" borderId="6" pivotButton="0" quotePrefix="0" xfId="0"/>
    <xf numFmtId="0" fontId="18" fillId="0" borderId="7" pivotButton="0" quotePrefix="0" xfId="0"/>
    <xf numFmtId="0" fontId="18" fillId="0" borderId="8" pivotButton="0" quotePrefix="0" xfId="0"/>
    <xf numFmtId="1" fontId="17" fillId="3" borderId="5" applyAlignment="1" pivotButton="0" quotePrefix="0" xfId="0">
      <alignment horizontal="center"/>
    </xf>
    <xf numFmtId="0" fontId="19" fillId="0" borderId="0" pivotButton="0" quotePrefix="0" xfId="0"/>
    <xf numFmtId="0" fontId="16" fillId="0" borderId="0" pivotButton="0" quotePrefix="0" xfId="0"/>
    <xf numFmtId="0" fontId="16" fillId="0" borderId="9" pivotButton="0" quotePrefix="0" xfId="0"/>
    <xf numFmtId="0" fontId="16" fillId="0" borderId="10" pivotButton="0" quotePrefix="0" xfId="0"/>
    <xf numFmtId="0" fontId="16" fillId="0" borderId="11" pivotButton="0" quotePrefix="0" xfId="0"/>
    <xf numFmtId="1" fontId="16" fillId="0" borderId="5" applyAlignment="1" pivotButton="0" quotePrefix="0" xfId="0">
      <alignment horizontal="center"/>
    </xf>
    <xf numFmtId="1" fontId="16" fillId="0" borderId="12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16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/>
    </xf>
    <xf numFmtId="0" fontId="20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1" fillId="3" borderId="16" applyAlignment="1" pivotButton="0" quotePrefix="0" xfId="0">
      <alignment horizontal="center"/>
    </xf>
    <xf numFmtId="1" fontId="21" fillId="3" borderId="17" applyAlignment="1" pivotButton="0" quotePrefix="0" xfId="0">
      <alignment horizontal="center"/>
    </xf>
    <xf numFmtId="166" fontId="16" fillId="0" borderId="12" applyAlignment="1" pivotButton="0" quotePrefix="0" xfId="0">
      <alignment horizontal="center"/>
    </xf>
    <xf numFmtId="1" fontId="16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7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1" fillId="2" borderId="19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0" fontId="15" fillId="0" borderId="0" pivotButton="0" quotePrefix="0" xfId="0"/>
    <xf numFmtId="1" fontId="0" fillId="0" borderId="0" pivotButton="0" quotePrefix="0" xfId="0"/>
    <xf numFmtId="0" fontId="23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2" fillId="2" borderId="22" applyAlignment="1" pivotButton="0" quotePrefix="0" xfId="0">
      <alignment horizontal="right" vertical="center"/>
    </xf>
    <xf numFmtId="0" fontId="21" fillId="2" borderId="21" applyAlignment="1" pivotButton="0" quotePrefix="0" xfId="0">
      <alignment horizontal="center" vertical="center"/>
    </xf>
    <xf numFmtId="0" fontId="21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2" fillId="2" borderId="4" applyAlignment="1" pivotButton="0" quotePrefix="0" xfId="0">
      <alignment horizontal="right" vertical="center"/>
    </xf>
    <xf numFmtId="1" fontId="21" fillId="2" borderId="18" applyAlignment="1" pivotButton="0" quotePrefix="0" xfId="0">
      <alignment horizontal="center" vertical="center"/>
    </xf>
    <xf numFmtId="1" fontId="21" fillId="2" borderId="3" applyAlignment="1" pivotButton="0" quotePrefix="0" xfId="0">
      <alignment vertical="center"/>
    </xf>
    <xf numFmtId="1" fontId="21" fillId="2" borderId="4" applyAlignment="1" pivotButton="0" quotePrefix="0" xfId="0">
      <alignment vertical="center"/>
    </xf>
    <xf numFmtId="14" fontId="12" fillId="0" borderId="0" pivotButton="0" quotePrefix="0" xfId="2"/>
    <xf numFmtId="14" fontId="12" fillId="0" borderId="0" applyProtection="1" pivotButton="0" quotePrefix="0" xfId="2">
      <protection locked="0" hidden="0"/>
    </xf>
    <xf numFmtId="1" fontId="9" fillId="0" borderId="0" pivotButton="0" quotePrefix="0" xfId="0"/>
    <xf numFmtId="1" fontId="21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9" fillId="0" borderId="0" applyAlignment="1" pivotButton="0" quotePrefix="0" xfId="0">
      <alignment horizontal="left"/>
    </xf>
    <xf numFmtId="2" fontId="9" fillId="0" borderId="0" pivotButton="0" quotePrefix="0" xfId="0"/>
    <xf numFmtId="0" fontId="9" fillId="0" borderId="0" applyProtection="1" pivotButton="0" quotePrefix="0" xfId="2">
      <protection locked="0" hidden="0"/>
    </xf>
    <xf numFmtId="0" fontId="20" fillId="3" borderId="1" applyAlignment="1" pivotButton="0" quotePrefix="0" xfId="0">
      <alignment horizontal="center" vertical="center"/>
    </xf>
    <xf numFmtId="1" fontId="14" fillId="4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/>
    </xf>
    <xf numFmtId="0" fontId="16" fillId="0" borderId="24" applyAlignment="1" pivotButton="0" quotePrefix="0" xfId="0">
      <alignment horizontal="center"/>
    </xf>
    <xf numFmtId="1" fontId="17" fillId="3" borderId="1" applyAlignment="1" pivotButton="0" quotePrefix="0" xfId="0">
      <alignment horizontal="center" vertical="center"/>
    </xf>
    <xf numFmtId="0" fontId="16" fillId="0" borderId="1" pivotButton="0" quotePrefix="0" xfId="0"/>
    <xf numFmtId="0" fontId="16" fillId="2" borderId="1" applyAlignment="1" pivotButton="0" quotePrefix="0" xfId="0">
      <alignment horizontal="center" vertical="center"/>
    </xf>
    <xf numFmtId="1" fontId="17" fillId="3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21" fillId="2" borderId="19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wrapText="1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10" fillId="0" borderId="0" pivotButton="0" quotePrefix="0" xfId="0"/>
    <xf numFmtId="170" fontId="10" fillId="0" borderId="0" pivotButton="0" quotePrefix="0" xfId="0"/>
    <xf numFmtId="0" fontId="10" fillId="0" borderId="0" applyAlignment="1" pivotButton="0" quotePrefix="0" xfId="0">
      <alignment horizontal="right" vertic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5" fontId="10" fillId="0" borderId="0" pivotButton="0" quotePrefix="0" xfId="0"/>
    <xf numFmtId="165" fontId="21" fillId="2" borderId="20" applyAlignment="1" pivotButton="0" quotePrefix="0" xfId="0">
      <alignment horizontal="center" vertical="center"/>
    </xf>
    <xf numFmtId="0" fontId="26" fillId="0" borderId="0" pivotButton="0" quotePrefix="0" xfId="0"/>
    <xf numFmtId="0" fontId="26" fillId="0" borderId="0" applyAlignment="1" pivotButton="0" quotePrefix="0" xfId="0">
      <alignment horizontal="right"/>
    </xf>
    <xf numFmtId="165" fontId="26" fillId="0" borderId="0" applyAlignment="1" pivotButton="0" quotePrefix="0" xfId="0">
      <alignment horizontal="left"/>
    </xf>
    <xf numFmtId="2" fontId="26" fillId="0" borderId="0" applyAlignment="1" pivotButton="0" quotePrefix="0" xfId="0">
      <alignment horizontal="left"/>
    </xf>
    <xf numFmtId="0" fontId="27" fillId="0" borderId="0" pivotButton="0" quotePrefix="0" xfId="0"/>
    <xf numFmtId="168" fontId="27" fillId="0" borderId="0" pivotButton="0" quotePrefix="0" xfId="0"/>
    <xf numFmtId="0" fontId="6" fillId="0" borderId="0" applyAlignment="1" pivotButton="0" quotePrefix="0" xfId="1">
      <alignment horizontal="center"/>
    </xf>
    <xf numFmtId="0" fontId="10" fillId="0" borderId="0" pivotButton="0" quotePrefix="0" xfId="0"/>
    <xf numFmtId="0" fontId="7" fillId="0" borderId="0" applyAlignment="1" pivotButton="0" quotePrefix="0" xfId="1">
      <alignment horizontal="right" vertical="center"/>
    </xf>
    <xf numFmtId="0" fontId="7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7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8" fontId="10" fillId="0" borderId="0" pivotButton="0" quotePrefix="0" xfId="0"/>
    <xf numFmtId="170" fontId="10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264"/>
  <sheetViews>
    <sheetView tabSelected="1" view="pageBreakPreview" topLeftCell="A3" zoomScale="70" zoomScaleNormal="40" zoomScaleSheetLayoutView="85" workbookViewId="0">
      <selection activeCell="J22" sqref="J22"/>
    </sheetView>
  </sheetViews>
  <sheetFormatPr baseColWidth="8" defaultColWidth="9.140625" defaultRowHeight="14.25"/>
  <cols>
    <col width="15.85546875" customWidth="1" style="151" min="1" max="1"/>
    <col width="18.28515625" customWidth="1" style="151" min="2" max="2"/>
    <col width="12.42578125" customWidth="1" style="151" min="3" max="3"/>
    <col width="9.140625" customWidth="1" style="151" min="4" max="4"/>
    <col width="12.42578125" bestFit="1" customWidth="1" style="151" min="5" max="6"/>
    <col width="9.140625" customWidth="1" style="151" min="7" max="7"/>
    <col width="12.42578125" customWidth="1" style="151" min="8" max="8"/>
    <col width="9.140625" customWidth="1" style="151" min="9" max="11"/>
    <col width="10.140625" customWidth="1" style="151" min="12" max="12"/>
    <col width="14.140625" customWidth="1" style="151" min="13" max="13"/>
    <col width="16.28515625" customWidth="1" style="151" min="14" max="16"/>
    <col width="12.42578125" bestFit="1" customWidth="1" style="151" min="17" max="17"/>
    <col width="13" customWidth="1" style="151" min="18" max="18"/>
    <col width="9.140625" customWidth="1" style="151" min="19" max="19"/>
    <col width="13" customWidth="1" style="151" min="20" max="20"/>
    <col width="9.140625" customWidth="1" style="151" min="21" max="21"/>
    <col width="12" customWidth="1" style="151" min="22" max="22"/>
    <col width="9.140625" customWidth="1" style="151" min="23" max="35"/>
    <col width="9.5703125" customWidth="1" style="151" min="36" max="36"/>
    <col width="9.7109375" customWidth="1" style="151" min="37" max="37"/>
    <col width="9.140625" customWidth="1" style="151" min="38" max="39"/>
    <col width="9.140625" customWidth="1" style="151" min="40" max="16384"/>
  </cols>
  <sheetData>
    <row r="1" ht="15" customHeight="1">
      <c r="A1" s="150" t="inlineStr">
        <is>
          <t>Общество с ограниченной ответственностью "Инженерная геология" (ООО "ИнжГео")</t>
        </is>
      </c>
      <c r="L1" s="150" t="n"/>
      <c r="M1" s="150" t="inlineStr">
        <is>
          <t>Общество с ограниченной ответственностью "Инженерная геология" (ООО "ИнжГео")</t>
        </is>
      </c>
      <c r="X1" s="114">
        <f>AF51-AH51</f>
        <v/>
      </c>
      <c r="Y1" s="115" t="n"/>
      <c r="Z1" s="57" t="n"/>
      <c r="AA1" s="116" t="n"/>
      <c r="AB1" s="39" t="n"/>
      <c r="AC1" s="39" t="n"/>
      <c r="AD1" s="39" t="n"/>
      <c r="AE1" s="40" t="n"/>
      <c r="AF1" s="114">
        <f>AF48-AH48</f>
        <v/>
      </c>
      <c r="AG1" s="115" t="n"/>
      <c r="AH1" s="57" t="n"/>
      <c r="AI1" s="116" t="n"/>
      <c r="AJ1" s="39" t="n"/>
      <c r="AK1" s="39" t="n"/>
      <c r="AL1" s="39" t="n"/>
      <c r="AM1" s="40" t="n"/>
      <c r="AN1" s="74">
        <f>AF49-AH49</f>
        <v/>
      </c>
      <c r="AO1" s="41" t="n"/>
      <c r="AP1" s="37" t="n"/>
      <c r="AQ1" s="38" t="n"/>
      <c r="AR1" s="39" t="n"/>
      <c r="AS1" s="39" t="n"/>
      <c r="AT1" s="39" t="n"/>
      <c r="AU1" s="39" t="n"/>
      <c r="AV1" s="114">
        <f>AF50-AH50</f>
        <v/>
      </c>
      <c r="AW1" s="115" t="n"/>
      <c r="AX1" s="37" t="n"/>
      <c r="AY1" s="38" t="n"/>
      <c r="AZ1" s="39" t="n"/>
      <c r="BA1" s="39" t="n"/>
      <c r="BB1" s="39" t="n"/>
      <c r="BC1" s="40" t="n"/>
    </row>
    <row r="2" ht="15" customHeight="1">
      <c r="A2" s="150" t="inlineStr">
        <is>
          <t>Юр. адрес: 117279, г. Москва, ул. Миклухо-Маклая, 36 а, этаж 5, пом. XXIII к. 76-84</t>
        </is>
      </c>
      <c r="L2" s="150" t="n"/>
      <c r="M2" s="150" t="inlineStr">
        <is>
          <t>Юр. адрес: 117279, г. Москва, ул. Миклухо-Маклая, 36 а, этаж 5, пом. XXIII к. 76-84</t>
        </is>
      </c>
      <c r="X2" s="117">
        <f>AG51-AH51</f>
        <v/>
      </c>
      <c r="Y2" s="43" t="inlineStr">
        <is>
          <t>нагр</t>
        </is>
      </c>
      <c r="Z2" s="43" t="n"/>
      <c r="AA2" s="44" t="n"/>
      <c r="AB2" s="45" t="n"/>
      <c r="AC2" s="46" t="inlineStr">
        <is>
          <t>X0</t>
        </is>
      </c>
      <c r="AD2" s="47" t="inlineStr">
        <is>
          <t>Y0</t>
        </is>
      </c>
      <c r="AE2" s="48" t="inlineStr">
        <is>
          <t>R</t>
        </is>
      </c>
      <c r="AF2" s="117">
        <f>AG48-AH48</f>
        <v/>
      </c>
      <c r="AG2" s="43" t="inlineStr">
        <is>
          <t>нагр</t>
        </is>
      </c>
      <c r="AH2" s="43" t="n"/>
      <c r="AI2" s="44" t="n"/>
      <c r="AJ2" s="45" t="n"/>
      <c r="AK2" s="46" t="inlineStr">
        <is>
          <t>X0</t>
        </is>
      </c>
      <c r="AL2" s="47" t="inlineStr">
        <is>
          <t>Y0</t>
        </is>
      </c>
      <c r="AM2" s="48" t="inlineStr">
        <is>
          <t>R</t>
        </is>
      </c>
      <c r="AN2" s="49">
        <f>AG49-AH49</f>
        <v/>
      </c>
      <c r="AO2" s="43" t="inlineStr">
        <is>
          <t>нагр</t>
        </is>
      </c>
      <c r="AP2" s="43" t="n"/>
      <c r="AQ2" s="44" t="n"/>
      <c r="AR2" s="45" t="n"/>
      <c r="AS2" s="46" t="inlineStr">
        <is>
          <t>X0</t>
        </is>
      </c>
      <c r="AT2" s="47" t="inlineStr">
        <is>
          <t>Y0</t>
        </is>
      </c>
      <c r="AU2" s="47" t="inlineStr">
        <is>
          <t>R</t>
        </is>
      </c>
      <c r="AV2" s="117">
        <f>AG50-AH50</f>
        <v/>
      </c>
      <c r="AW2" s="43" t="inlineStr">
        <is>
          <t>нагр</t>
        </is>
      </c>
      <c r="AX2" s="43" t="n"/>
      <c r="AY2" s="44" t="n"/>
      <c r="AZ2" s="45" t="n"/>
      <c r="BA2" s="46" t="inlineStr">
        <is>
          <t>X0</t>
        </is>
      </c>
      <c r="BB2" s="47" t="inlineStr">
        <is>
          <t>Y0</t>
        </is>
      </c>
      <c r="BC2" s="48" t="inlineStr">
        <is>
          <t>R</t>
        </is>
      </c>
      <c r="BD2" s="50" t="n"/>
    </row>
    <row r="3" ht="15" customHeight="1">
      <c r="A3" s="150" t="inlineStr">
        <is>
          <t>Телефон/факс +7 (495) 132-30-00,  Адрес электронной почты inbox@inj-geo.ru</t>
        </is>
      </c>
      <c r="L3" s="150" t="n"/>
      <c r="M3" s="150" t="inlineStr">
        <is>
          <t>Телефон/факс +7 (495) 132-30-00,  Адрес электронной почты inbox@inj-geo.ru</t>
        </is>
      </c>
      <c r="X3" s="65" t="n"/>
      <c r="Y3" s="113" t="n"/>
      <c r="Z3" s="51" t="n"/>
      <c r="AA3" s="51" t="n"/>
      <c r="AB3" s="51" t="n"/>
      <c r="AC3" s="52">
        <f>X5</f>
        <v/>
      </c>
      <c r="AD3" s="53" t="n">
        <v>0</v>
      </c>
      <c r="AE3" s="54">
        <f>X4/2</f>
        <v/>
      </c>
      <c r="AF3" s="65" t="n"/>
      <c r="AG3" s="113" t="n"/>
      <c r="AH3" s="51" t="n"/>
      <c r="AI3" s="51" t="n"/>
      <c r="AJ3" s="51" t="n"/>
      <c r="AK3" s="52">
        <f>AF5</f>
        <v/>
      </c>
      <c r="AL3" s="53" t="n">
        <v>0</v>
      </c>
      <c r="AM3" s="54">
        <f>AF4/2</f>
        <v/>
      </c>
      <c r="AN3" s="55" t="n"/>
      <c r="AO3" s="43" t="n"/>
      <c r="AP3" s="51" t="n"/>
      <c r="AQ3" s="51" t="n"/>
      <c r="AR3" s="51" t="n"/>
      <c r="AS3" s="52">
        <f>AN5</f>
        <v/>
      </c>
      <c r="AT3" s="53" t="n">
        <v>0</v>
      </c>
      <c r="AU3" s="54">
        <f>AN4/2</f>
        <v/>
      </c>
      <c r="AV3" s="56" t="n"/>
      <c r="AW3" s="113" t="n"/>
      <c r="AX3" s="51" t="n"/>
      <c r="AY3" s="51" t="n"/>
      <c r="AZ3" s="51" t="n"/>
      <c r="BA3" s="52">
        <f>AV5</f>
        <v/>
      </c>
      <c r="BB3" s="53" t="n">
        <v>0</v>
      </c>
      <c r="BC3" s="54">
        <f>AV4/2</f>
        <v/>
      </c>
    </row>
    <row r="4" ht="15" customHeight="1">
      <c r="A4" s="150" t="n"/>
      <c r="B4" s="150" t="n"/>
      <c r="C4" s="150" t="n"/>
      <c r="D4" s="150" t="n"/>
      <c r="E4" s="150" t="n"/>
      <c r="F4" s="150" t="n"/>
      <c r="G4" s="150" t="n"/>
      <c r="H4" s="150" t="n"/>
      <c r="I4" s="150" t="n"/>
      <c r="J4" s="150" t="n"/>
      <c r="K4" s="150" t="n"/>
      <c r="L4" s="150" t="n"/>
      <c r="M4" s="150" t="n"/>
      <c r="N4" s="150" t="n"/>
      <c r="O4" s="150" t="n"/>
      <c r="P4" s="150" t="n"/>
      <c r="Q4" s="150" t="n"/>
      <c r="R4" s="150" t="n"/>
      <c r="S4" s="150" t="n"/>
      <c r="T4" s="150" t="n"/>
      <c r="U4" s="150" t="n"/>
      <c r="X4" s="66">
        <f>X2-X1</f>
        <v/>
      </c>
      <c r="Y4" s="57" t="inlineStr">
        <is>
          <t>девиатор</t>
        </is>
      </c>
      <c r="Z4" s="51" t="n"/>
      <c r="AA4" s="51" t="n"/>
      <c r="AB4" s="51" t="n"/>
      <c r="AC4" s="51" t="n"/>
      <c r="AD4" s="51" t="n"/>
      <c r="AE4" s="58" t="n"/>
      <c r="AF4" s="66">
        <f>AF2-AF1</f>
        <v/>
      </c>
      <c r="AG4" s="57" t="inlineStr">
        <is>
          <t>девиатор</t>
        </is>
      </c>
      <c r="AH4" s="51" t="n"/>
      <c r="AI4" s="51" t="n"/>
      <c r="AJ4" s="51" t="n"/>
      <c r="AK4" s="51" t="n"/>
      <c r="AL4" s="51" t="n"/>
      <c r="AM4" s="58" t="n"/>
      <c r="AN4" s="55">
        <f>AN2-AN1</f>
        <v/>
      </c>
      <c r="AO4" s="57" t="inlineStr">
        <is>
          <t>девиатор</t>
        </is>
      </c>
      <c r="AP4" s="51" t="n"/>
      <c r="AQ4" s="51" t="n"/>
      <c r="AR4" s="51" t="n"/>
      <c r="AS4" s="51" t="n"/>
      <c r="AT4" s="51" t="n"/>
      <c r="AU4" s="58" t="n"/>
      <c r="AV4" s="55">
        <f>AV2-AV1</f>
        <v/>
      </c>
      <c r="AW4" s="57" t="inlineStr">
        <is>
          <t>девиатор</t>
        </is>
      </c>
      <c r="AX4" s="51" t="n"/>
      <c r="AY4" s="51" t="n"/>
      <c r="AZ4" s="51" t="n"/>
      <c r="BA4" s="51" t="n"/>
      <c r="BB4" s="51" t="n"/>
      <c r="BC4" s="58" t="n"/>
    </row>
    <row r="5" ht="15" customHeight="1">
      <c r="A5" s="150" t="inlineStr">
        <is>
          <t>Испытательная лаборатория ООО «ИнжГео»</t>
        </is>
      </c>
      <c r="L5" s="150" t="n"/>
      <c r="M5" s="150" t="inlineStr">
        <is>
          <t>Испытательная лаборатория ООО «ИнжГео»</t>
        </is>
      </c>
      <c r="X5" s="57">
        <f>X4/2+X1</f>
        <v/>
      </c>
      <c r="Y5" s="57" t="inlineStr">
        <is>
          <t>x0</t>
        </is>
      </c>
      <c r="Z5" s="51" t="n"/>
      <c r="AA5" s="43" t="inlineStr">
        <is>
          <t>Угол</t>
        </is>
      </c>
      <c r="AB5" s="43" t="inlineStr">
        <is>
          <t>X</t>
        </is>
      </c>
      <c r="AC5" s="43" t="inlineStr">
        <is>
          <t>Y</t>
        </is>
      </c>
      <c r="AD5" s="51" t="n"/>
      <c r="AE5" s="58" t="n"/>
      <c r="AF5" s="57">
        <f>AF4/2+AF1</f>
        <v/>
      </c>
      <c r="AG5" s="57" t="inlineStr">
        <is>
          <t>x0</t>
        </is>
      </c>
      <c r="AH5" s="51" t="n"/>
      <c r="AI5" s="43" t="inlineStr">
        <is>
          <t>Угол</t>
        </is>
      </c>
      <c r="AJ5" s="43" t="inlineStr">
        <is>
          <t>X</t>
        </is>
      </c>
      <c r="AK5" s="43" t="inlineStr">
        <is>
          <t>Y</t>
        </is>
      </c>
      <c r="AL5" s="51" t="n"/>
      <c r="AM5" s="58" t="n"/>
      <c r="AN5" s="42">
        <f>AN4/2+AN1</f>
        <v/>
      </c>
      <c r="AO5" s="43" t="inlineStr">
        <is>
          <t>x0</t>
        </is>
      </c>
      <c r="AP5" s="51" t="n"/>
      <c r="AQ5" s="43" t="inlineStr">
        <is>
          <t>Угол</t>
        </is>
      </c>
      <c r="AR5" s="43" t="inlineStr">
        <is>
          <t>X</t>
        </is>
      </c>
      <c r="AS5" s="43" t="inlineStr">
        <is>
          <t>Y</t>
        </is>
      </c>
      <c r="AT5" s="51" t="n"/>
      <c r="AU5" s="58" t="n"/>
      <c r="AV5" s="42">
        <f>AV4/2+AV1</f>
        <v/>
      </c>
      <c r="AW5" s="43" t="inlineStr">
        <is>
          <t>x0</t>
        </is>
      </c>
      <c r="AX5" s="51" t="n"/>
      <c r="AY5" s="43" t="inlineStr">
        <is>
          <t>Угол</t>
        </is>
      </c>
      <c r="AZ5" s="43" t="inlineStr">
        <is>
          <t>X</t>
        </is>
      </c>
      <c r="BA5" s="43" t="inlineStr">
        <is>
          <t>Y</t>
        </is>
      </c>
      <c r="BB5" s="51" t="n"/>
      <c r="BC5" s="58" t="n"/>
    </row>
    <row r="6" ht="15" customHeight="1">
      <c r="A6" s="154" t="inlineStr">
        <is>
          <t>Адрес места осуществления деятельности лаборатории: г. Москва, просп. Вернадского, д. 51, стр. 1</t>
        </is>
      </c>
      <c r="L6" s="154" t="n"/>
      <c r="M6" s="154" t="inlineStr">
        <is>
          <t>Адрес места осуществления деятельности лаборатории: г. Москва, просп. Вернадского, д. 51, стр. 1</t>
        </is>
      </c>
      <c r="X6" s="51" t="n"/>
      <c r="Y6" s="51" t="n"/>
      <c r="Z6" s="51" t="n"/>
      <c r="AA6" s="43" t="n">
        <v>0</v>
      </c>
      <c r="AB6" s="66">
        <f>$AC$3+$AE$3*COS(AA6*PI()/180)</f>
        <v/>
      </c>
      <c r="AC6" s="66">
        <f>$AD$3+$AE$3*SIN(AA6*PI()/180)</f>
        <v/>
      </c>
      <c r="AD6" s="51" t="n"/>
      <c r="AE6" s="58" t="n"/>
      <c r="AF6" s="51" t="n"/>
      <c r="AG6" s="51" t="n"/>
      <c r="AH6" s="51" t="n"/>
      <c r="AI6" s="43" t="n">
        <v>0</v>
      </c>
      <c r="AJ6" s="66">
        <f>$AK$3+$AM$3*COS(AI6*PI()/180)</f>
        <v/>
      </c>
      <c r="AK6" s="66">
        <f>$AL$3+$AM$3*SIN(AI6*PI()/180)</f>
        <v/>
      </c>
      <c r="AL6" s="51" t="n"/>
      <c r="AM6" s="58" t="n"/>
      <c r="AN6" s="51" t="n"/>
      <c r="AO6" s="51" t="n"/>
      <c r="AP6" s="51" t="n"/>
      <c r="AQ6" s="43" t="n">
        <v>0</v>
      </c>
      <c r="AR6" s="43">
        <f>$AS$3+$AU$3*COS(AQ6*PI()/180)</f>
        <v/>
      </c>
      <c r="AS6" s="43">
        <f>$AT$3+$AU$3*SIN(AQ6*PI()/180)</f>
        <v/>
      </c>
      <c r="AT6" s="51" t="n"/>
      <c r="AU6" s="58" t="n"/>
      <c r="AV6" s="51" t="n"/>
      <c r="AW6" s="51" t="n"/>
      <c r="AX6" s="51" t="n"/>
      <c r="AY6" s="43" t="n">
        <v>0</v>
      </c>
      <c r="AZ6" s="43">
        <f>$BA$3+$BC$3*COS(AY6*PI()/180)</f>
        <v/>
      </c>
      <c r="BA6" s="43">
        <f>$BB$3+$BC$3*SIN(AY6*PI()/180)</f>
        <v/>
      </c>
      <c r="BB6" s="51" t="n"/>
      <c r="BC6" s="58" t="n"/>
      <c r="BE6" s="67" t="n"/>
      <c r="BF6" s="67" t="n"/>
    </row>
    <row r="7" ht="15" customHeight="1">
      <c r="A7" s="150" t="inlineStr">
        <is>
          <t>Телефон +7(910)4557682, E-mail: slg85@mail.ru</t>
        </is>
      </c>
      <c r="L7" s="150" t="n"/>
      <c r="M7" s="150" t="inlineStr">
        <is>
          <t>Телефон +7(910)4557682, E-mail: slg85@mail.ru</t>
        </is>
      </c>
      <c r="X7" s="51" t="n"/>
      <c r="Y7" s="51" t="n"/>
      <c r="Z7" s="51" t="n"/>
      <c r="AA7" s="43" t="n">
        <v>5</v>
      </c>
      <c r="AB7" s="66">
        <f>$AC$3+$AE$3*COS(AA7*PI()/180)</f>
        <v/>
      </c>
      <c r="AC7" s="66">
        <f>$AD$3+$AE$3*SIN(AA7*PI()/180)</f>
        <v/>
      </c>
      <c r="AD7" s="51" t="n"/>
      <c r="AE7" s="58" t="n"/>
      <c r="AF7" s="51" t="n"/>
      <c r="AG7" s="51" t="n"/>
      <c r="AH7" s="51" t="n"/>
      <c r="AI7" s="43" t="n">
        <v>5</v>
      </c>
      <c r="AJ7" s="66">
        <f>$AK$3+$AM$3*COS(AI7*PI()/180)</f>
        <v/>
      </c>
      <c r="AK7" s="66">
        <f>$AL$3+$AM$3*SIN(AI7*PI()/180)</f>
        <v/>
      </c>
      <c r="AL7" s="51" t="n"/>
      <c r="AM7" s="58" t="n"/>
      <c r="AN7" s="51" t="n"/>
      <c r="AO7" s="51" t="n"/>
      <c r="AP7" s="51" t="n"/>
      <c r="AQ7" s="43" t="n">
        <v>5</v>
      </c>
      <c r="AR7" s="66">
        <f>$AS$3+$AU$3*COS(AQ7*PI()/180)</f>
        <v/>
      </c>
      <c r="AS7" s="66">
        <f>$AT$3+$AU$3*SIN(AQ7*PI()/180)</f>
        <v/>
      </c>
      <c r="AT7" s="51" t="n"/>
      <c r="AU7" s="58" t="n"/>
      <c r="AV7" s="51" t="n"/>
      <c r="AW7" s="51" t="n"/>
      <c r="AX7" s="51" t="n"/>
      <c r="AY7" s="43" t="n">
        <v>5</v>
      </c>
      <c r="AZ7" s="66">
        <f>$BA$3+$BC$3*COS(AY7*PI()/180)</f>
        <v/>
      </c>
      <c r="BA7" s="66">
        <f>$BB$3+$BC$3*SIN(AY7*PI()/180)</f>
        <v/>
      </c>
      <c r="BB7" s="51" t="n"/>
      <c r="BC7" s="58" t="n"/>
      <c r="BE7" s="68" t="n"/>
      <c r="BF7" s="69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X8" s="51" t="n"/>
      <c r="Y8" s="51" t="n"/>
      <c r="Z8" s="51" t="n"/>
      <c r="AA8" s="43" t="n">
        <v>10</v>
      </c>
      <c r="AB8" s="66">
        <f>$AC$3+$AE$3*COS(AA8*PI()/180)</f>
        <v/>
      </c>
      <c r="AC8" s="66">
        <f>$AD$3+$AE$3*SIN(AA8*PI()/180)</f>
        <v/>
      </c>
      <c r="AD8" s="51" t="n"/>
      <c r="AE8" s="58" t="n"/>
      <c r="AF8" s="51" t="n"/>
      <c r="AG8" s="51" t="n"/>
      <c r="AH8" s="51" t="n"/>
      <c r="AI8" s="43" t="n">
        <v>10</v>
      </c>
      <c r="AJ8" s="66">
        <f>$AK$3+$AM$3*COS(AI8*PI()/180)</f>
        <v/>
      </c>
      <c r="AK8" s="66">
        <f>$AL$3+$AM$3*SIN(AI8*PI()/180)</f>
        <v/>
      </c>
      <c r="AL8" s="51" t="n"/>
      <c r="AM8" s="58" t="n"/>
      <c r="AN8" s="51" t="n"/>
      <c r="AO8" s="51" t="n"/>
      <c r="AP8" s="51" t="n"/>
      <c r="AQ8" s="43" t="n">
        <v>10</v>
      </c>
      <c r="AR8" s="66">
        <f>$AS$3+$AU$3*COS(AQ8*PI()/180)</f>
        <v/>
      </c>
      <c r="AS8" s="66">
        <f>$AT$3+$AU$3*SIN(AQ8*PI()/180)</f>
        <v/>
      </c>
      <c r="AT8" s="51" t="n"/>
      <c r="AU8" s="58" t="n"/>
      <c r="AV8" s="51" t="n"/>
      <c r="AW8" s="51" t="n"/>
      <c r="AX8" s="51" t="n"/>
      <c r="AY8" s="43" t="n">
        <v>10</v>
      </c>
      <c r="AZ8" s="66">
        <f>$BA$3+$BC$3*COS(AY8*PI()/180)</f>
        <v/>
      </c>
      <c r="BA8" s="66">
        <f>$BB$3+$BC$3*SIN(AY8*PI()/180)</f>
        <v/>
      </c>
      <c r="BB8" s="51" t="n"/>
      <c r="BC8" s="58" t="n"/>
      <c r="BE8" s="70" t="n"/>
      <c r="BF8" s="67" t="n"/>
    </row>
    <row r="9" ht="15" customHeight="1">
      <c r="A9" s="156" t="n"/>
      <c r="M9" s="156" t="inlineStr">
        <is>
          <t>Протокол испытаний № 13-63/40 от 08-12-2022</t>
        </is>
      </c>
      <c r="X9" s="51" t="n"/>
      <c r="Y9" s="51" t="n"/>
      <c r="Z9" s="51" t="n"/>
      <c r="AA9" s="43" t="n">
        <v>15</v>
      </c>
      <c r="AB9" s="66">
        <f>$AC$3+$AE$3*COS(AA9*PI()/180)</f>
        <v/>
      </c>
      <c r="AC9" s="66">
        <f>$AD$3+$AE$3*SIN(AA9*PI()/180)</f>
        <v/>
      </c>
      <c r="AD9" s="51" t="n"/>
      <c r="AE9" s="58" t="n"/>
      <c r="AF9" s="51" t="n"/>
      <c r="AG9" s="51" t="n"/>
      <c r="AH9" s="51" t="n"/>
      <c r="AI9" s="43" t="n">
        <v>15</v>
      </c>
      <c r="AJ9" s="66">
        <f>$AK$3+$AM$3*COS(AI9*PI()/180)</f>
        <v/>
      </c>
      <c r="AK9" s="66">
        <f>$AL$3+$AM$3*SIN(AI9*PI()/180)</f>
        <v/>
      </c>
      <c r="AL9" s="51" t="n"/>
      <c r="AM9" s="58" t="n"/>
      <c r="AN9" s="51" t="n"/>
      <c r="AO9" s="51" t="n"/>
      <c r="AP9" s="51" t="n"/>
      <c r="AQ9" s="43" t="n">
        <v>15</v>
      </c>
      <c r="AR9" s="66">
        <f>$AS$3+$AU$3*COS(AQ9*PI()/180)</f>
        <v/>
      </c>
      <c r="AS9" s="66">
        <f>$AT$3+$AU$3*SIN(AQ9*PI()/180)</f>
        <v/>
      </c>
      <c r="AT9" s="51" t="n"/>
      <c r="AU9" s="58" t="n"/>
      <c r="AV9" s="51" t="n"/>
      <c r="AW9" s="51" t="n"/>
      <c r="AX9" s="51" t="n"/>
      <c r="AY9" s="43" t="n">
        <v>15</v>
      </c>
      <c r="AZ9" s="66">
        <f>$BA$3+$BC$3*COS(AY9*PI()/180)</f>
        <v/>
      </c>
      <c r="BA9" s="66">
        <f>$BB$3+$BC$3*SIN(AY9*PI()/180)</f>
        <v/>
      </c>
      <c r="BB9" s="51" t="n"/>
      <c r="BC9" s="58" t="n"/>
      <c r="BE9" s="71" t="n"/>
      <c r="BF9" s="67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X10" s="51" t="n"/>
      <c r="Y10" s="51" t="n"/>
      <c r="Z10" s="51" t="n"/>
      <c r="AA10" s="43" t="n">
        <v>20</v>
      </c>
      <c r="AB10" s="66">
        <f>$AC$3+$AE$3*COS(AA10*PI()/180)</f>
        <v/>
      </c>
      <c r="AC10" s="66">
        <f>$AD$3+$AE$3*SIN(AA10*PI()/180)</f>
        <v/>
      </c>
      <c r="AD10" s="51" t="n"/>
      <c r="AE10" s="58" t="n"/>
      <c r="AF10" s="51" t="n"/>
      <c r="AG10" s="51" t="n"/>
      <c r="AH10" s="51" t="n"/>
      <c r="AI10" s="43" t="n">
        <v>20</v>
      </c>
      <c r="AJ10" s="66">
        <f>$AK$3+$AM$3*COS(AI10*PI()/180)</f>
        <v/>
      </c>
      <c r="AK10" s="66">
        <f>$AL$3+$AM$3*SIN(AI10*PI()/180)</f>
        <v/>
      </c>
      <c r="AL10" s="51" t="n"/>
      <c r="AM10" s="58" t="n"/>
      <c r="AN10" s="51" t="n"/>
      <c r="AO10" s="51" t="n"/>
      <c r="AP10" s="51" t="n"/>
      <c r="AQ10" s="43" t="n">
        <v>20</v>
      </c>
      <c r="AR10" s="66">
        <f>$AS$3+$AU$3*COS(AQ10*PI()/180)</f>
        <v/>
      </c>
      <c r="AS10" s="66">
        <f>$AT$3+$AU$3*SIN(AQ10*PI()/180)</f>
        <v/>
      </c>
      <c r="AT10" s="51" t="n"/>
      <c r="AU10" s="58" t="n"/>
      <c r="AV10" s="51" t="n"/>
      <c r="AW10" s="51" t="n"/>
      <c r="AX10" s="51" t="n"/>
      <c r="AY10" s="43" t="n">
        <v>20</v>
      </c>
      <c r="AZ10" s="66">
        <f>$BA$3+$BC$3*COS(AY10*PI()/180)</f>
        <v/>
      </c>
      <c r="BA10" s="66">
        <f>$BB$3+$BC$3*SIN(AY10*PI()/180)</f>
        <v/>
      </c>
      <c r="BB10" s="51" t="n"/>
      <c r="BC10" s="58" t="n"/>
      <c r="BE10" s="72" t="n"/>
      <c r="BF10" s="67" t="n"/>
    </row>
    <row r="11" ht="15" customHeight="1">
      <c r="A11" s="18">
        <f>M11</f>
        <v/>
      </c>
      <c r="B11" s="13" t="n"/>
      <c r="C11" s="13" t="n"/>
      <c r="D11" s="108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X11" s="51" t="n"/>
      <c r="Y11" s="51" t="n"/>
      <c r="Z11" s="51" t="n"/>
      <c r="AA11" s="43" t="n">
        <v>25</v>
      </c>
      <c r="AB11" s="66">
        <f>$AC$3+$AE$3*COS(AA11*PI()/180)</f>
        <v/>
      </c>
      <c r="AC11" s="66">
        <f>$AD$3+$AE$3*SIN(AA11*PI()/180)</f>
        <v/>
      </c>
      <c r="AD11" s="51" t="n"/>
      <c r="AE11" s="58" t="n"/>
      <c r="AF11" s="51" t="n"/>
      <c r="AG11" s="51" t="n"/>
      <c r="AH11" s="51" t="n"/>
      <c r="AI11" s="43" t="n">
        <v>25</v>
      </c>
      <c r="AJ11" s="66">
        <f>$AK$3+$AM$3*COS(AI11*PI()/180)</f>
        <v/>
      </c>
      <c r="AK11" s="66">
        <f>$AL$3+$AM$3*SIN(AI11*PI()/180)</f>
        <v/>
      </c>
      <c r="AL11" s="51" t="n"/>
      <c r="AM11" s="58" t="n"/>
      <c r="AN11" s="51" t="n"/>
      <c r="AO11" s="51" t="n"/>
      <c r="AP11" s="51" t="n"/>
      <c r="AQ11" s="43" t="n">
        <v>25</v>
      </c>
      <c r="AR11" s="66">
        <f>$AS$3+$AU$3*COS(AQ11*PI()/180)</f>
        <v/>
      </c>
      <c r="AS11" s="66">
        <f>$AT$3+$AU$3*SIN(AQ11*PI()/180)</f>
        <v/>
      </c>
      <c r="AT11" s="51" t="n"/>
      <c r="AU11" s="58" t="n"/>
      <c r="AV11" s="51" t="n"/>
      <c r="AW11" s="51" t="n"/>
      <c r="AX11" s="51" t="n"/>
      <c r="AY11" s="43" t="n">
        <v>25</v>
      </c>
      <c r="AZ11" s="66">
        <f>$BA$3+$BC$3*COS(AY11*PI()/180)</f>
        <v/>
      </c>
      <c r="BA11" s="66">
        <f>$BB$3+$BC$3*SIN(AY11*PI()/180)</f>
        <v/>
      </c>
      <c r="BB11" s="51" t="n"/>
      <c r="BC11" s="58" t="n"/>
      <c r="BE11" s="67" t="n"/>
      <c r="BF11" s="67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X12" s="51" t="n"/>
      <c r="Y12" s="51" t="n"/>
      <c r="Z12" s="51" t="n"/>
      <c r="AA12" s="43" t="n">
        <v>30</v>
      </c>
      <c r="AB12" s="66">
        <f>$AC$3+$AE$3*COS(AA12*PI()/180)</f>
        <v/>
      </c>
      <c r="AC12" s="66">
        <f>$AD$3+$AE$3*SIN(AA12*PI()/180)</f>
        <v/>
      </c>
      <c r="AD12" s="51" t="n"/>
      <c r="AE12" s="58" t="n"/>
      <c r="AF12" s="51" t="n"/>
      <c r="AG12" s="51" t="n"/>
      <c r="AH12" s="51" t="n"/>
      <c r="AI12" s="43" t="n">
        <v>30</v>
      </c>
      <c r="AJ12" s="66">
        <f>$AK$3+$AM$3*COS(AI12*PI()/180)</f>
        <v/>
      </c>
      <c r="AK12" s="66">
        <f>$AL$3+$AM$3*SIN(AI12*PI()/180)</f>
        <v/>
      </c>
      <c r="AL12" s="51" t="n"/>
      <c r="AM12" s="58" t="n"/>
      <c r="AN12" s="51" t="n"/>
      <c r="AO12" s="51" t="n"/>
      <c r="AP12" s="51" t="n"/>
      <c r="AQ12" s="43" t="n">
        <v>30</v>
      </c>
      <c r="AR12" s="66">
        <f>$AS$3+$AU$3*COS(AQ12*PI()/180)</f>
        <v/>
      </c>
      <c r="AS12" s="66">
        <f>$AT$3+$AU$3*SIN(AQ12*PI()/180)</f>
        <v/>
      </c>
      <c r="AT12" s="51" t="n"/>
      <c r="AU12" s="58" t="n"/>
      <c r="AV12" s="51" t="n"/>
      <c r="AW12" s="51" t="n"/>
      <c r="AX12" s="51" t="n"/>
      <c r="AY12" s="43" t="n">
        <v>30</v>
      </c>
      <c r="AZ12" s="66">
        <f>$BA$3+$BC$3*COS(AY12*PI()/180)</f>
        <v/>
      </c>
      <c r="BA12" s="66">
        <f>$BB$3+$BC$3*SIN(AY12*PI()/180)</f>
        <v/>
      </c>
      <c r="BB12" s="51" t="n"/>
      <c r="BC12" s="58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  <c r="X13" s="51" t="n"/>
      <c r="Y13" s="51" t="n"/>
      <c r="Z13" s="51" t="n"/>
      <c r="AA13" s="43" t="n">
        <v>35</v>
      </c>
      <c r="AB13" s="66">
        <f>$AC$3+$AE$3*COS(AA13*PI()/180)</f>
        <v/>
      </c>
      <c r="AC13" s="66">
        <f>$AD$3+$AE$3*SIN(AA13*PI()/180)</f>
        <v/>
      </c>
      <c r="AD13" s="51" t="n"/>
      <c r="AE13" s="58" t="n"/>
      <c r="AF13" s="51" t="n"/>
      <c r="AG13" s="51" t="n"/>
      <c r="AH13" s="51" t="n"/>
      <c r="AI13" s="43" t="n">
        <v>35</v>
      </c>
      <c r="AJ13" s="66">
        <f>$AK$3+$AM$3*COS(AI13*PI()/180)</f>
        <v/>
      </c>
      <c r="AK13" s="66">
        <f>$AL$3+$AM$3*SIN(AI13*PI()/180)</f>
        <v/>
      </c>
      <c r="AL13" s="51" t="n"/>
      <c r="AM13" s="58" t="n"/>
      <c r="AN13" s="51" t="n"/>
      <c r="AO13" s="51" t="n"/>
      <c r="AP13" s="51" t="n"/>
      <c r="AQ13" s="43" t="n">
        <v>35</v>
      </c>
      <c r="AR13" s="66">
        <f>$AS$3+$AU$3*COS(AQ13*PI()/180)</f>
        <v/>
      </c>
      <c r="AS13" s="66">
        <f>$AT$3+$AU$3*SIN(AQ13*PI()/180)</f>
        <v/>
      </c>
      <c r="AT13" s="51" t="n"/>
      <c r="AU13" s="58" t="n"/>
      <c r="AV13" s="51" t="n"/>
      <c r="AW13" s="51" t="n"/>
      <c r="AX13" s="51" t="n"/>
      <c r="AY13" s="43" t="n">
        <v>35</v>
      </c>
      <c r="AZ13" s="66">
        <f>$BA$3+$BC$3*COS(AY13*PI()/180)</f>
        <v/>
      </c>
      <c r="BA13" s="66">
        <f>$BB$3+$BC$3*SIN(AY13*PI()/180)</f>
        <v/>
      </c>
      <c r="BB13" s="51" t="n"/>
      <c r="BC13" s="58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  <c r="X14" s="51" t="n"/>
      <c r="Y14" s="51" t="n"/>
      <c r="Z14" s="51" t="n"/>
      <c r="AA14" s="43" t="n">
        <v>40</v>
      </c>
      <c r="AB14" s="66">
        <f>$AC$3+$AE$3*COS(AA14*PI()/180)</f>
        <v/>
      </c>
      <c r="AC14" s="66">
        <f>$AD$3+$AE$3*SIN(AA14*PI()/180)</f>
        <v/>
      </c>
      <c r="AD14" s="51" t="n"/>
      <c r="AE14" s="58" t="n"/>
      <c r="AF14" s="51" t="n"/>
      <c r="AG14" s="51" t="n"/>
      <c r="AH14" s="51" t="n"/>
      <c r="AI14" s="43" t="n">
        <v>40</v>
      </c>
      <c r="AJ14" s="66">
        <f>$AK$3+$AM$3*COS(AI14*PI()/180)</f>
        <v/>
      </c>
      <c r="AK14" s="66">
        <f>$AL$3+$AM$3*SIN(AI14*PI()/180)</f>
        <v/>
      </c>
      <c r="AL14" s="51" t="n"/>
      <c r="AM14" s="58" t="n"/>
      <c r="AN14" s="51" t="n"/>
      <c r="AO14" s="51" t="n"/>
      <c r="AP14" s="51" t="n"/>
      <c r="AQ14" s="43" t="n">
        <v>40</v>
      </c>
      <c r="AR14" s="66">
        <f>$AS$3+$AU$3*COS(AQ14*PI()/180)</f>
        <v/>
      </c>
      <c r="AS14" s="66">
        <f>$AT$3+$AU$3*SIN(AQ14*PI()/180)</f>
        <v/>
      </c>
      <c r="AT14" s="51" t="n"/>
      <c r="AU14" s="58" t="n"/>
      <c r="AV14" s="51" t="n"/>
      <c r="AW14" s="51" t="n"/>
      <c r="AX14" s="51" t="n"/>
      <c r="AY14" s="43" t="n">
        <v>40</v>
      </c>
      <c r="AZ14" s="66">
        <f>$BA$3+$BC$3*COS(AY14*PI()/180)</f>
        <v/>
      </c>
      <c r="BA14" s="66">
        <f>$BB$3+$BC$3*SIN(AY14*PI()/180)</f>
        <v/>
      </c>
      <c r="BB14" s="51" t="n"/>
      <c r="BC14" s="58" t="n"/>
    </row>
    <row r="15" ht="15" customHeight="1">
      <c r="A15" s="18">
        <f>M15</f>
        <v/>
      </c>
      <c r="B15" s="13" t="n"/>
      <c r="C15" s="13" t="n"/>
      <c r="D15" s="13" t="n"/>
      <c r="E15" s="13" t="n"/>
      <c r="F15" s="97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11-11-2022</t>
        </is>
      </c>
      <c r="N15" s="13" t="n"/>
      <c r="O15" s="13" t="n"/>
      <c r="P15" s="13" t="n"/>
      <c r="Q15" s="98" t="n"/>
      <c r="R15" s="21" t="n"/>
      <c r="S15" s="21" t="n"/>
      <c r="T15" s="16" t="n"/>
      <c r="U15" s="16" t="n"/>
      <c r="X15" s="51" t="n"/>
      <c r="Y15" s="51" t="n"/>
      <c r="Z15" s="51" t="n"/>
      <c r="AA15" s="43" t="n">
        <v>45</v>
      </c>
      <c r="AB15" s="66">
        <f>$AC$3+$AE$3*COS(AA15*PI()/180)</f>
        <v/>
      </c>
      <c r="AC15" s="66">
        <f>$AD$3+$AE$3*SIN(AA15*PI()/180)</f>
        <v/>
      </c>
      <c r="AD15" s="51" t="n"/>
      <c r="AE15" s="58" t="n"/>
      <c r="AF15" s="51" t="n"/>
      <c r="AG15" s="51" t="n"/>
      <c r="AH15" s="51" t="n"/>
      <c r="AI15" s="43" t="n">
        <v>45</v>
      </c>
      <c r="AJ15" s="66">
        <f>$AK$3+$AM$3*COS(AI15*PI()/180)</f>
        <v/>
      </c>
      <c r="AK15" s="66">
        <f>$AL$3+$AM$3*SIN(AI15*PI()/180)</f>
        <v/>
      </c>
      <c r="AL15" s="51" t="n"/>
      <c r="AM15" s="58" t="n"/>
      <c r="AN15" s="51" t="n"/>
      <c r="AO15" s="51" t="n"/>
      <c r="AP15" s="51" t="n"/>
      <c r="AQ15" s="43" t="n">
        <v>45</v>
      </c>
      <c r="AR15" s="66">
        <f>$AS$3+$AU$3*COS(AQ15*PI()/180)</f>
        <v/>
      </c>
      <c r="AS15" s="66">
        <f>$AT$3+$AU$3*SIN(AQ15*PI()/180)</f>
        <v/>
      </c>
      <c r="AT15" s="51" t="n"/>
      <c r="AU15" s="58" t="n"/>
      <c r="AV15" s="51" t="n"/>
      <c r="AW15" s="51" t="n"/>
      <c r="AX15" s="51" t="n"/>
      <c r="AY15" s="43" t="n">
        <v>45</v>
      </c>
      <c r="AZ15" s="66">
        <f>$BA$3+$BC$3*COS(AY15*PI()/180)</f>
        <v/>
      </c>
      <c r="BA15" s="66">
        <f>$BB$3+$BC$3*SIN(AY15*PI()/180)</f>
        <v/>
      </c>
      <c r="BB15" s="51" t="n"/>
      <c r="BC15" s="58" t="n"/>
      <c r="BE15" s="73" t="n"/>
    </row>
    <row r="16" ht="15.6" customHeight="1">
      <c r="A16" s="18">
        <f>M16</f>
        <v/>
      </c>
      <c r="B16" s="13" t="n"/>
      <c r="C16" s="98" t="n"/>
      <c r="D16" s="13" t="n"/>
      <c r="G16" s="21" t="n"/>
      <c r="H16" s="157" t="n"/>
      <c r="I16" s="16" t="n"/>
      <c r="J16" s="17" t="n"/>
      <c r="K16" s="21" t="n"/>
      <c r="L16" s="21" t="n"/>
      <c r="M16" s="18" t="inlineStr">
        <is>
          <t>Дата испытания: 25.10.2022-19.11.2040</t>
        </is>
      </c>
      <c r="N16" s="13" t="n"/>
      <c r="O16" s="98" t="n"/>
      <c r="P16" s="13" t="n"/>
      <c r="Q16" s="13" t="n"/>
      <c r="R16" s="21" t="n"/>
      <c r="S16" s="21" t="n"/>
      <c r="T16" s="157" t="n"/>
      <c r="U16" s="16" t="n"/>
      <c r="X16" s="51" t="n"/>
      <c r="Y16" s="51" t="n"/>
      <c r="Z16" s="51" t="n"/>
      <c r="AA16" s="43" t="n">
        <v>50</v>
      </c>
      <c r="AB16" s="66">
        <f>$AC$3+$AE$3*COS(AA16*PI()/180)</f>
        <v/>
      </c>
      <c r="AC16" s="66">
        <f>$AD$3+$AE$3*SIN(AA16*PI()/180)</f>
        <v/>
      </c>
      <c r="AD16" s="51" t="n"/>
      <c r="AE16" s="58" t="n"/>
      <c r="AF16" s="51" t="n"/>
      <c r="AG16" s="51" t="n"/>
      <c r="AH16" s="51" t="n"/>
      <c r="AI16" s="43" t="n">
        <v>50</v>
      </c>
      <c r="AJ16" s="66">
        <f>$AK$3+$AM$3*COS(AI16*PI()/180)</f>
        <v/>
      </c>
      <c r="AK16" s="66">
        <f>$AL$3+$AM$3*SIN(AI16*PI()/180)</f>
        <v/>
      </c>
      <c r="AL16" s="51" t="n"/>
      <c r="AM16" s="58" t="n"/>
      <c r="AN16" s="51" t="n"/>
      <c r="AO16" s="51" t="n"/>
      <c r="AP16" s="51" t="n"/>
      <c r="AQ16" s="43" t="n">
        <v>50</v>
      </c>
      <c r="AR16" s="66">
        <f>$AS$3+$AU$3*COS(AQ16*PI()/180)</f>
        <v/>
      </c>
      <c r="AS16" s="66">
        <f>$AT$3+$AU$3*SIN(AQ16*PI()/180)</f>
        <v/>
      </c>
      <c r="AT16" s="51" t="n"/>
      <c r="AU16" s="58" t="n"/>
      <c r="AV16" s="51" t="n"/>
      <c r="AW16" s="51" t="n"/>
      <c r="AX16" s="51" t="n"/>
      <c r="AY16" s="43" t="n">
        <v>50</v>
      </c>
      <c r="AZ16" s="66">
        <f>$BA$3+$BC$3*COS(AY16*PI()/180)</f>
        <v/>
      </c>
      <c r="BA16" s="66">
        <f>$BB$3+$BC$3*SIN(AY16*PI()/180)</f>
        <v/>
      </c>
      <c r="BB16" s="51" t="n"/>
      <c r="BC16" s="58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X17" s="51" t="n"/>
      <c r="Y17" s="51" t="n"/>
      <c r="Z17" s="51" t="n"/>
      <c r="AA17" s="43" t="n">
        <v>55</v>
      </c>
      <c r="AB17" s="66">
        <f>$AC$3+$AE$3*COS(AA17*PI()/180)</f>
        <v/>
      </c>
      <c r="AC17" s="66">
        <f>$AD$3+$AE$3*SIN(AA17*PI()/180)</f>
        <v/>
      </c>
      <c r="AD17" s="51" t="n"/>
      <c r="AE17" s="58" t="n"/>
      <c r="AF17" s="51" t="n"/>
      <c r="AG17" s="51" t="n"/>
      <c r="AH17" s="51" t="n"/>
      <c r="AI17" s="43" t="n">
        <v>55</v>
      </c>
      <c r="AJ17" s="66">
        <f>$AK$3+$AM$3*COS(AI17*PI()/180)</f>
        <v/>
      </c>
      <c r="AK17" s="66">
        <f>$AL$3+$AM$3*SIN(AI17*PI()/180)</f>
        <v/>
      </c>
      <c r="AL17" s="51" t="n"/>
      <c r="AM17" s="58" t="n"/>
      <c r="AN17" s="51" t="n"/>
      <c r="AO17" s="51" t="n"/>
      <c r="AP17" s="51" t="n"/>
      <c r="AQ17" s="43" t="n">
        <v>55</v>
      </c>
      <c r="AR17" s="66">
        <f>$AS$3+$AU$3*COS(AQ17*PI()/180)</f>
        <v/>
      </c>
      <c r="AS17" s="66">
        <f>$AT$3+$AU$3*SIN(AQ17*PI()/180)</f>
        <v/>
      </c>
      <c r="AT17" s="51" t="n"/>
      <c r="AU17" s="58" t="n"/>
      <c r="AV17" s="51" t="n"/>
      <c r="AW17" s="51" t="n"/>
      <c r="AX17" s="51" t="n"/>
      <c r="AY17" s="43" t="n">
        <v>55</v>
      </c>
      <c r="AZ17" s="66">
        <f>$BA$3+$BC$3*COS(AY17*PI()/180)</f>
        <v/>
      </c>
      <c r="BA17" s="66">
        <f>$BB$3+$BC$3*SIN(AY17*PI()/180)</f>
        <v/>
      </c>
      <c r="BB17" s="51" t="n"/>
      <c r="BC17" s="58" t="n"/>
    </row>
    <row r="18" ht="15" customHeight="1">
      <c r="A18" s="155" t="inlineStr">
        <is>
          <t>Испытание грунтов методом трехосного сжатия</t>
        </is>
      </c>
      <c r="L18" s="155" t="n"/>
      <c r="M18" s="155" t="inlineStr">
        <is>
          <t>Испытание грунтов методом трехосного сжатия</t>
        </is>
      </c>
      <c r="X18" s="51" t="n"/>
      <c r="Y18" s="51" t="n"/>
      <c r="Z18" s="51" t="n"/>
      <c r="AA18" s="43" t="n">
        <v>60</v>
      </c>
      <c r="AB18" s="66">
        <f>$AC$3+$AE$3*COS(AA18*PI()/180)</f>
        <v/>
      </c>
      <c r="AC18" s="66">
        <f>$AD$3+$AE$3*SIN(AA18*PI()/180)</f>
        <v/>
      </c>
      <c r="AD18" s="51" t="n"/>
      <c r="AE18" s="58" t="n"/>
      <c r="AF18" s="51" t="n"/>
      <c r="AG18" s="51" t="n"/>
      <c r="AH18" s="51" t="n"/>
      <c r="AI18" s="43" t="n">
        <v>60</v>
      </c>
      <c r="AJ18" s="66">
        <f>$AK$3+$AM$3*COS(AI18*PI()/180)</f>
        <v/>
      </c>
      <c r="AK18" s="66">
        <f>$AL$3+$AM$3*SIN(AI18*PI()/180)</f>
        <v/>
      </c>
      <c r="AL18" s="51" t="n"/>
      <c r="AM18" s="58" t="n"/>
      <c r="AN18" s="51" t="n"/>
      <c r="AO18" s="51" t="n"/>
      <c r="AP18" s="51" t="n"/>
      <c r="AQ18" s="43" t="n">
        <v>60</v>
      </c>
      <c r="AR18" s="66">
        <f>$AS$3+$AU$3*COS(AQ18*PI()/180)</f>
        <v/>
      </c>
      <c r="AS18" s="66">
        <f>$AT$3+$AU$3*SIN(AQ18*PI()/180)</f>
        <v/>
      </c>
      <c r="AT18" s="51" t="n"/>
      <c r="AU18" s="58" t="n"/>
      <c r="AV18" s="51" t="n"/>
      <c r="AW18" s="51" t="n"/>
      <c r="AX18" s="51" t="n"/>
      <c r="AY18" s="43" t="n">
        <v>60</v>
      </c>
      <c r="AZ18" s="66">
        <f>$BA$3+$BC$3*COS(AY18*PI()/180)</f>
        <v/>
      </c>
      <c r="BA18" s="66">
        <f>$BB$3+$BC$3*SIN(AY18*PI()/180)</f>
        <v/>
      </c>
      <c r="BB18" s="51" t="n"/>
      <c r="BC18" s="58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X19" s="51" t="n"/>
      <c r="Y19" s="51" t="n"/>
      <c r="Z19" s="51" t="n"/>
      <c r="AA19" s="43" t="n">
        <v>65</v>
      </c>
      <c r="AB19" s="66">
        <f>$AC$3+$AE$3*COS(AA19*PI()/180)</f>
        <v/>
      </c>
      <c r="AC19" s="66">
        <f>$AD$3+$AE$3*SIN(AA19*PI()/180)</f>
        <v/>
      </c>
      <c r="AD19" s="51" t="n"/>
      <c r="AE19" s="58" t="n"/>
      <c r="AF19" s="51" t="n"/>
      <c r="AG19" s="51" t="n"/>
      <c r="AH19" s="51" t="n"/>
      <c r="AI19" s="43" t="n">
        <v>65</v>
      </c>
      <c r="AJ19" s="66">
        <f>$AK$3+$AM$3*COS(AI19*PI()/180)</f>
        <v/>
      </c>
      <c r="AK19" s="66">
        <f>$AL$3+$AM$3*SIN(AI19*PI()/180)</f>
        <v/>
      </c>
      <c r="AL19" s="51" t="n"/>
      <c r="AM19" s="58" t="n"/>
      <c r="AN19" s="51" t="n"/>
      <c r="AO19" s="51" t="n"/>
      <c r="AP19" s="51" t="n"/>
      <c r="AQ19" s="43" t="n">
        <v>65</v>
      </c>
      <c r="AR19" s="66">
        <f>$AS$3+$AU$3*COS(AQ19*PI()/180)</f>
        <v/>
      </c>
      <c r="AS19" s="66">
        <f>$AT$3+$AU$3*SIN(AQ19*PI()/180)</f>
        <v/>
      </c>
      <c r="AT19" s="51" t="n"/>
      <c r="AU19" s="58" t="n"/>
      <c r="AV19" s="51" t="n"/>
      <c r="AW19" s="51" t="n"/>
      <c r="AX19" s="51" t="n"/>
      <c r="AY19" s="43" t="n">
        <v>65</v>
      </c>
      <c r="AZ19" s="66">
        <f>$BA$3+$BC$3*COS(AY19*PI()/180)</f>
        <v/>
      </c>
      <c r="BA19" s="66">
        <f>$BB$3+$BC$3*SIN(AY19*PI()/180)</f>
        <v/>
      </c>
      <c r="BB19" s="51" t="n"/>
      <c r="BC19" s="58" t="n"/>
    </row>
    <row r="20" ht="16.9" customHeight="1">
      <c r="A20" s="24" t="inlineStr">
        <is>
          <t xml:space="preserve">Лабораторный номер: </t>
        </is>
      </c>
      <c r="B20" s="25" t="n"/>
      <c r="C20" s="35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15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5" t="inlineStr">
        <is>
          <t>1075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158" t="n">
        <v>0.538958387</v>
      </c>
      <c r="X20" s="51" t="n"/>
      <c r="Y20" s="51" t="n"/>
      <c r="Z20" s="51" t="n"/>
      <c r="AA20" s="43" t="n">
        <v>70</v>
      </c>
      <c r="AB20" s="66">
        <f>$AC$3+$AE$3*COS(AA20*PI()/180)</f>
        <v/>
      </c>
      <c r="AC20" s="66">
        <f>$AD$3+$AE$3*SIN(AA20*PI()/180)</f>
        <v/>
      </c>
      <c r="AD20" s="51" t="n"/>
      <c r="AE20" s="58" t="n"/>
      <c r="AF20" s="51" t="n"/>
      <c r="AG20" s="51" t="n"/>
      <c r="AH20" s="51" t="n"/>
      <c r="AI20" s="43" t="n">
        <v>70</v>
      </c>
      <c r="AJ20" s="66">
        <f>$AK$3+$AM$3*COS(AI20*PI()/180)</f>
        <v/>
      </c>
      <c r="AK20" s="66">
        <f>$AL$3+$AM$3*SIN(AI20*PI()/180)</f>
        <v/>
      </c>
      <c r="AL20" s="51" t="n"/>
      <c r="AM20" s="58" t="n"/>
      <c r="AN20" s="51" t="n"/>
      <c r="AO20" s="51" t="n"/>
      <c r="AP20" s="51" t="n"/>
      <c r="AQ20" s="43" t="n">
        <v>70</v>
      </c>
      <c r="AR20" s="66">
        <f>$AS$3+$AU$3*COS(AQ20*PI()/180)</f>
        <v/>
      </c>
      <c r="AS20" s="66">
        <f>$AT$3+$AU$3*SIN(AQ20*PI()/180)</f>
        <v/>
      </c>
      <c r="AT20" s="51" t="n"/>
      <c r="AU20" s="58" t="n"/>
      <c r="AV20" s="51" t="n"/>
      <c r="AW20" s="51" t="n"/>
      <c r="AX20" s="51" t="n"/>
      <c r="AY20" s="43" t="n">
        <v>70</v>
      </c>
      <c r="AZ20" s="66">
        <f>$BA$3+$BC$3*COS(AY20*PI()/180)</f>
        <v/>
      </c>
      <c r="BA20" s="66">
        <f>$BB$3+$BC$3*SIN(AY20*PI()/180)</f>
        <v/>
      </c>
      <c r="BB20" s="51" t="n"/>
      <c r="BC20" s="58" t="n"/>
    </row>
    <row r="21" ht="15" customHeight="1">
      <c r="A21" s="24" t="inlineStr">
        <is>
          <t xml:space="preserve">Номер скважины: </t>
        </is>
      </c>
      <c r="B21" s="25" t="n"/>
      <c r="C21" s="35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15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5" t="inlineStr">
        <is>
          <t>BH-007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107" t="n">
        <v>1.51</v>
      </c>
      <c r="X21" s="51" t="n"/>
      <c r="Y21" s="51" t="n"/>
      <c r="Z21" s="51" t="n"/>
      <c r="AA21" s="43" t="n">
        <v>75</v>
      </c>
      <c r="AB21" s="66">
        <f>$AC$3+$AE$3*COS(AA21*PI()/180)</f>
        <v/>
      </c>
      <c r="AC21" s="66">
        <f>$AD$3+$AE$3*SIN(AA21*PI()/180)</f>
        <v/>
      </c>
      <c r="AD21" s="51" t="n"/>
      <c r="AE21" s="58" t="n"/>
      <c r="AF21" s="51" t="n"/>
      <c r="AG21" s="51" t="n"/>
      <c r="AH21" s="51" t="n"/>
      <c r="AI21" s="43" t="n">
        <v>75</v>
      </c>
      <c r="AJ21" s="66">
        <f>$AK$3+$AM$3*COS(AI21*PI()/180)</f>
        <v/>
      </c>
      <c r="AK21" s="66">
        <f>$AL$3+$AM$3*SIN(AI21*PI()/180)</f>
        <v/>
      </c>
      <c r="AL21" s="51" t="n"/>
      <c r="AM21" s="58" t="n"/>
      <c r="AN21" s="51" t="n"/>
      <c r="AO21" s="51" t="n"/>
      <c r="AP21" s="51" t="n"/>
      <c r="AQ21" s="43" t="n">
        <v>75</v>
      </c>
      <c r="AR21" s="66">
        <f>$AS$3+$AU$3*COS(AQ21*PI()/180)</f>
        <v/>
      </c>
      <c r="AS21" s="66">
        <f>$AT$3+$AU$3*SIN(AQ21*PI()/180)</f>
        <v/>
      </c>
      <c r="AT21" s="51" t="n"/>
      <c r="AU21" s="58" t="n"/>
      <c r="AV21" s="51" t="n"/>
      <c r="AW21" s="51" t="n"/>
      <c r="AX21" s="51" t="n"/>
      <c r="AY21" s="43" t="n">
        <v>75</v>
      </c>
      <c r="AZ21" s="66">
        <f>$BA$3+$BC$3*COS(AY21*PI()/180)</f>
        <v/>
      </c>
      <c r="BA21" s="66">
        <f>$BB$3+$BC$3*SIN(AY21*PI()/180)</f>
        <v/>
      </c>
      <c r="BB21" s="51" t="n"/>
      <c r="BC21" s="58" t="n"/>
    </row>
    <row r="22" ht="16.9" customHeight="1">
      <c r="A22" s="24" t="inlineStr">
        <is>
          <t xml:space="preserve">Глубина отбора, м: </t>
        </is>
      </c>
      <c r="B22" s="25" t="n"/>
      <c r="C22" s="35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15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106" t="n">
        <v>1</v>
      </c>
      <c r="P22" s="25" t="n"/>
      <c r="Q22" s="25" t="n"/>
      <c r="R22" s="25" t="n"/>
      <c r="S22" s="25" t="n"/>
      <c r="T22" s="26" t="inlineStr">
        <is>
          <t>ρs, г/см3 =</t>
        </is>
      </c>
      <c r="U22" s="107" t="n">
        <v>2.72</v>
      </c>
      <c r="X22" s="51" t="n"/>
      <c r="Y22" s="51" t="n"/>
      <c r="Z22" s="51" t="n"/>
      <c r="AA22" s="43" t="n">
        <v>80</v>
      </c>
      <c r="AB22" s="66">
        <f>$AC$3+$AE$3*COS(AA22*PI()/180)</f>
        <v/>
      </c>
      <c r="AC22" s="66">
        <f>$AD$3+$AE$3*SIN(AA22*PI()/180)</f>
        <v/>
      </c>
      <c r="AD22" s="51" t="n"/>
      <c r="AE22" s="58" t="n"/>
      <c r="AF22" s="51" t="n"/>
      <c r="AG22" s="51" t="n"/>
      <c r="AH22" s="51" t="n"/>
      <c r="AI22" s="43" t="n">
        <v>80</v>
      </c>
      <c r="AJ22" s="66">
        <f>$AK$3+$AM$3*COS(AI22*PI()/180)</f>
        <v/>
      </c>
      <c r="AK22" s="66">
        <f>$AL$3+$AM$3*SIN(AI22*PI()/180)</f>
        <v/>
      </c>
      <c r="AL22" s="51" t="n"/>
      <c r="AM22" s="58" t="n"/>
      <c r="AN22" s="51" t="n"/>
      <c r="AO22" s="51" t="n"/>
      <c r="AP22" s="51" t="n"/>
      <c r="AQ22" s="43" t="n">
        <v>80</v>
      </c>
      <c r="AR22" s="66">
        <f>$AS$3+$AU$3*COS(AQ22*PI()/180)</f>
        <v/>
      </c>
      <c r="AS22" s="66">
        <f>$AT$3+$AU$3*SIN(AQ22*PI()/180)</f>
        <v/>
      </c>
      <c r="AT22" s="51" t="n"/>
      <c r="AU22" s="58" t="n"/>
      <c r="AV22" s="51" t="n"/>
      <c r="AW22" s="51" t="n"/>
      <c r="AX22" s="51" t="n"/>
      <c r="AY22" s="43" t="n">
        <v>80</v>
      </c>
      <c r="AZ22" s="66">
        <f>$BA$3+$BC$3*COS(AY22*PI()/180)</f>
        <v/>
      </c>
      <c r="BA22" s="66">
        <f>$BB$3+$BC$3*SIN(AY22*PI()/180)</f>
        <v/>
      </c>
      <c r="BB22" s="51" t="n"/>
      <c r="BC22" s="58" t="n"/>
    </row>
    <row r="23" ht="15.6" customHeight="1">
      <c r="A23" s="24" t="inlineStr">
        <is>
          <t xml:space="preserve">Наименование грунта: </t>
        </is>
      </c>
      <c r="B23" s="25" t="n"/>
      <c r="C23" s="35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15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5" t="inlineStr">
        <is>
          <t>Суглинок, после оттаивания текучий, легкий песчанистый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107" t="n">
        <v>1.772163452079471</v>
      </c>
      <c r="X23" s="51" t="n"/>
      <c r="Y23" s="51" t="n"/>
      <c r="Z23" s="51" t="n"/>
      <c r="AA23" s="43" t="n">
        <v>85</v>
      </c>
      <c r="AB23" s="66">
        <f>$AC$3+$AE$3*COS(AA23*PI()/180)</f>
        <v/>
      </c>
      <c r="AC23" s="66">
        <f>$AD$3+$AE$3*SIN(AA23*PI()/180)</f>
        <v/>
      </c>
      <c r="AD23" s="51" t="n"/>
      <c r="AE23" s="58" t="n"/>
      <c r="AF23" s="51" t="n"/>
      <c r="AG23" s="51" t="n"/>
      <c r="AH23" s="51" t="n"/>
      <c r="AI23" s="43" t="n">
        <v>85</v>
      </c>
      <c r="AJ23" s="66">
        <f>$AK$3+$AM$3*COS(AI23*PI()/180)</f>
        <v/>
      </c>
      <c r="AK23" s="66">
        <f>$AL$3+$AM$3*SIN(AI23*PI()/180)</f>
        <v/>
      </c>
      <c r="AL23" s="51" t="n"/>
      <c r="AM23" s="58" t="n"/>
      <c r="AN23" s="51" t="n"/>
      <c r="AO23" s="51" t="n"/>
      <c r="AP23" s="51" t="n"/>
      <c r="AQ23" s="43" t="n">
        <v>85</v>
      </c>
      <c r="AR23" s="66">
        <f>$AS$3+$AU$3*COS(AQ23*PI()/180)</f>
        <v/>
      </c>
      <c r="AS23" s="66">
        <f>$AT$3+$AU$3*SIN(AQ23*PI()/180)</f>
        <v/>
      </c>
      <c r="AT23" s="51" t="n"/>
      <c r="AU23" s="58" t="n"/>
      <c r="AV23" s="51" t="n"/>
      <c r="AW23" s="51" t="n"/>
      <c r="AX23" s="51" t="n"/>
      <c r="AY23" s="43" t="n">
        <v>85</v>
      </c>
      <c r="AZ23" s="66">
        <f>$BA$3+$BC$3*COS(AY23*PI()/180)</f>
        <v/>
      </c>
      <c r="BA23" s="66">
        <f>$BB$3+$BC$3*SIN(AY23*PI()/180)</f>
        <v/>
      </c>
      <c r="BB23" s="51" t="n"/>
      <c r="BC23" s="58" t="n"/>
    </row>
    <row r="24" ht="16.9" customHeight="1">
      <c r="A24" s="25" t="inlineStr">
        <is>
          <t>Схема проведения опыта:</t>
        </is>
      </c>
      <c r="B24" s="25" t="n"/>
      <c r="C24" s="35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158">
        <f>U24</f>
        <v/>
      </c>
      <c r="J24" s="99" t="n"/>
      <c r="K24" s="25" t="n"/>
      <c r="L24" s="25" t="n"/>
      <c r="M24" s="25" t="inlineStr">
        <is>
          <t>Схема проведения опыта:</t>
        </is>
      </c>
      <c r="N24" s="25" t="n"/>
      <c r="O24" s="35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107" t="n">
        <v>2.651</v>
      </c>
      <c r="X24" s="51" t="n"/>
      <c r="Y24" s="51" t="n"/>
      <c r="Z24" s="51" t="n"/>
      <c r="AA24" s="43" t="n">
        <v>90</v>
      </c>
      <c r="AB24" s="66">
        <f>$AC$3+$AE$3*COS(AA24*PI()/180)</f>
        <v/>
      </c>
      <c r="AC24" s="66">
        <f>$AD$3+$AE$3*SIN(AA24*PI()/180)</f>
        <v/>
      </c>
      <c r="AD24" s="51" t="n"/>
      <c r="AE24" s="58" t="n"/>
      <c r="AF24" s="51" t="n"/>
      <c r="AG24" s="51" t="n"/>
      <c r="AH24" s="51" t="n"/>
      <c r="AI24" s="43" t="n">
        <v>90</v>
      </c>
      <c r="AJ24" s="66">
        <f>$AK$3+$AM$3*COS(AI24*PI()/180)</f>
        <v/>
      </c>
      <c r="AK24" s="66">
        <f>$AL$3+$AM$3*SIN(AI24*PI()/180)</f>
        <v/>
      </c>
      <c r="AL24" s="51" t="n"/>
      <c r="AM24" s="58" t="n"/>
      <c r="AN24" s="51" t="n"/>
      <c r="AO24" s="51" t="n"/>
      <c r="AP24" s="51" t="n"/>
      <c r="AQ24" s="43" t="n">
        <v>90</v>
      </c>
      <c r="AR24" s="66">
        <f>$AS$3+$AU$3*COS(AQ24*PI()/180)</f>
        <v/>
      </c>
      <c r="AS24" s="66">
        <f>$AT$3+$AU$3*SIN(AQ24*PI()/180)</f>
        <v/>
      </c>
      <c r="AT24" s="51" t="n"/>
      <c r="AU24" s="58" t="n"/>
      <c r="AV24" s="51" t="n"/>
      <c r="AW24" s="51" t="n"/>
      <c r="AX24" s="51" t="n"/>
      <c r="AY24" s="43" t="n">
        <v>90</v>
      </c>
      <c r="AZ24" s="66">
        <f>$BA$3+$BC$3*COS(AY24*PI()/180)</f>
        <v/>
      </c>
      <c r="BA24" s="66">
        <f>$BB$3+$BC$3*SIN(AY24*PI()/180)</f>
        <v/>
      </c>
      <c r="BB24" s="51" t="n"/>
      <c r="BC24" s="58" t="n"/>
    </row>
    <row r="25" ht="15" customHeight="1">
      <c r="A25" s="25" t="n"/>
      <c r="B25" s="25" t="n"/>
      <c r="C25" s="35" t="n"/>
      <c r="D25" s="25" t="n"/>
      <c r="E25" s="25" t="n"/>
      <c r="F25" s="25" t="n"/>
      <c r="G25" s="27" t="n"/>
      <c r="H25" s="25" t="n"/>
      <c r="I25" s="3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X25" s="51" t="n"/>
      <c r="Y25" s="51" t="n"/>
      <c r="Z25" s="51" t="n"/>
      <c r="AA25" s="43" t="n">
        <v>95</v>
      </c>
      <c r="AB25" s="66">
        <f>$AC$3+$AE$3*COS(AA25*PI()/180)</f>
        <v/>
      </c>
      <c r="AC25" s="66">
        <f>$AD$3+$AE$3*SIN(AA25*PI()/180)</f>
        <v/>
      </c>
      <c r="AD25" s="51" t="n"/>
      <c r="AE25" s="58" t="n"/>
      <c r="AF25" s="51" t="n"/>
      <c r="AG25" s="51" t="n"/>
      <c r="AH25" s="51" t="n"/>
      <c r="AI25" s="43" t="n">
        <v>95</v>
      </c>
      <c r="AJ25" s="66">
        <f>$AK$3+$AM$3*COS(AI25*PI()/180)</f>
        <v/>
      </c>
      <c r="AK25" s="66">
        <f>$AL$3+$AM$3*SIN(AI25*PI()/180)</f>
        <v/>
      </c>
      <c r="AL25" s="51" t="n"/>
      <c r="AM25" s="58" t="n"/>
      <c r="AN25" s="51" t="n"/>
      <c r="AO25" s="51" t="n"/>
      <c r="AP25" s="51" t="n"/>
      <c r="AQ25" s="43" t="n">
        <v>95</v>
      </c>
      <c r="AR25" s="66">
        <f>$AS$3+$AU$3*COS(AQ25*PI()/180)</f>
        <v/>
      </c>
      <c r="AS25" s="66">
        <f>$AT$3+$AU$3*SIN(AQ25*PI()/180)</f>
        <v/>
      </c>
      <c r="AT25" s="51" t="n"/>
      <c r="AU25" s="58" t="n"/>
      <c r="AV25" s="51" t="n"/>
      <c r="AW25" s="51" t="n"/>
      <c r="AX25" s="51" t="n"/>
      <c r="AY25" s="43" t="n">
        <v>95</v>
      </c>
      <c r="AZ25" s="66">
        <f>$BA$3+$BC$3*COS(AY25*PI()/180)</f>
        <v/>
      </c>
      <c r="BA25" s="66">
        <f>$BB$3+$BC$3*SIN(AY25*PI()/180)</f>
        <v/>
      </c>
      <c r="BB25" s="51" t="n"/>
      <c r="BC25" s="58" t="n"/>
    </row>
    <row r="26" ht="15" customHeight="1">
      <c r="X26" s="51" t="n"/>
      <c r="Y26" s="51" t="n"/>
      <c r="Z26" s="51" t="n"/>
      <c r="AA26" s="43" t="n">
        <v>100</v>
      </c>
      <c r="AB26" s="66">
        <f>$AC$3+$AE$3*COS(AA26*PI()/180)</f>
        <v/>
      </c>
      <c r="AC26" s="66">
        <f>$AD$3+$AE$3*SIN(AA26*PI()/180)</f>
        <v/>
      </c>
      <c r="AD26" s="51" t="n"/>
      <c r="AE26" s="58" t="n"/>
      <c r="AF26" s="51" t="n"/>
      <c r="AG26" s="51" t="n"/>
      <c r="AH26" s="51" t="n"/>
      <c r="AI26" s="43" t="n">
        <v>100</v>
      </c>
      <c r="AJ26" s="66">
        <f>$AK$3+$AM$3*COS(AI26*PI()/180)</f>
        <v/>
      </c>
      <c r="AK26" s="66">
        <f>$AL$3+$AM$3*SIN(AI26*PI()/180)</f>
        <v/>
      </c>
      <c r="AL26" s="51" t="n"/>
      <c r="AM26" s="58" t="n"/>
      <c r="AN26" s="51" t="n"/>
      <c r="AO26" s="51" t="n"/>
      <c r="AP26" s="51" t="n"/>
      <c r="AQ26" s="43" t="n">
        <v>100</v>
      </c>
      <c r="AR26" s="66">
        <f>$AS$3+$AU$3*COS(AQ26*PI()/180)</f>
        <v/>
      </c>
      <c r="AS26" s="66">
        <f>$AT$3+$AU$3*SIN(AQ26*PI()/180)</f>
        <v/>
      </c>
      <c r="AT26" s="51" t="n"/>
      <c r="AU26" s="58" t="n"/>
      <c r="AV26" s="51" t="n"/>
      <c r="AW26" s="51" t="n"/>
      <c r="AX26" s="51" t="n"/>
      <c r="AY26" s="43" t="n">
        <v>100</v>
      </c>
      <c r="AZ26" s="66">
        <f>$BA$3+$BC$3*COS(AY26*PI()/180)</f>
        <v/>
      </c>
      <c r="BA26" s="66">
        <f>$BB$3+$BC$3*SIN(AY26*PI()/180)</f>
        <v/>
      </c>
      <c r="BB26" s="51" t="n"/>
      <c r="BC26" s="58" t="n"/>
    </row>
    <row r="27" ht="15" customHeight="1">
      <c r="A27" s="155" t="inlineStr">
        <is>
          <t xml:space="preserve">Результаты испытаний </t>
        </is>
      </c>
      <c r="L27" s="155" t="n"/>
      <c r="M27" s="155" t="inlineStr">
        <is>
          <t xml:space="preserve">Результаты испытаний </t>
        </is>
      </c>
      <c r="X27" s="51" t="n"/>
      <c r="Y27" s="51" t="n"/>
      <c r="Z27" s="51" t="n"/>
      <c r="AA27" s="43" t="n">
        <v>105</v>
      </c>
      <c r="AB27" s="66">
        <f>$AC$3+$AE$3*COS(AA27*PI()/180)</f>
        <v/>
      </c>
      <c r="AC27" s="66">
        <f>$AD$3+$AE$3*SIN(AA27*PI()/180)</f>
        <v/>
      </c>
      <c r="AD27" s="51" t="n"/>
      <c r="AE27" s="58" t="n"/>
      <c r="AF27" s="51" t="n"/>
      <c r="AG27" s="51" t="n"/>
      <c r="AH27" s="51" t="n"/>
      <c r="AI27" s="43" t="n">
        <v>105</v>
      </c>
      <c r="AJ27" s="66">
        <f>$AK$3+$AM$3*COS(AI27*PI()/180)</f>
        <v/>
      </c>
      <c r="AK27" s="66">
        <f>$AL$3+$AM$3*SIN(AI27*PI()/180)</f>
        <v/>
      </c>
      <c r="AL27" s="51" t="n"/>
      <c r="AM27" s="58" t="n"/>
      <c r="AN27" s="51" t="n"/>
      <c r="AO27" s="51" t="n"/>
      <c r="AP27" s="51" t="n"/>
      <c r="AQ27" s="43" t="n">
        <v>105</v>
      </c>
      <c r="AR27" s="66">
        <f>$AS$3+$AU$3*COS(AQ27*PI()/180)</f>
        <v/>
      </c>
      <c r="AS27" s="66">
        <f>$AT$3+$AU$3*SIN(AQ27*PI()/180)</f>
        <v/>
      </c>
      <c r="AT27" s="51" t="n"/>
      <c r="AU27" s="58" t="n"/>
      <c r="AV27" s="51" t="n"/>
      <c r="AW27" s="51" t="n"/>
      <c r="AX27" s="51" t="n"/>
      <c r="AY27" s="43" t="n">
        <v>105</v>
      </c>
      <c r="AZ27" s="66">
        <f>$BA$3+$BC$3*COS(AY27*PI()/180)</f>
        <v/>
      </c>
      <c r="BA27" s="66">
        <f>$BB$3+$BC$3*SIN(AY27*PI()/180)</f>
        <v/>
      </c>
      <c r="BB27" s="51" t="n"/>
      <c r="BC27" s="58" t="n"/>
    </row>
    <row r="28" ht="15" customHeight="1">
      <c r="X28" s="51" t="n"/>
      <c r="Y28" s="51" t="n"/>
      <c r="Z28" s="51" t="n"/>
      <c r="AA28" s="43" t="n">
        <v>110</v>
      </c>
      <c r="AB28" s="66">
        <f>$AC$3+$AE$3*COS(AA28*PI()/180)</f>
        <v/>
      </c>
      <c r="AC28" s="66">
        <f>$AD$3+$AE$3*SIN(AA28*PI()/180)</f>
        <v/>
      </c>
      <c r="AD28" s="51" t="n"/>
      <c r="AE28" s="58" t="n"/>
      <c r="AF28" s="51" t="n"/>
      <c r="AG28" s="51" t="n"/>
      <c r="AH28" s="51" t="n"/>
      <c r="AI28" s="43" t="n">
        <v>110</v>
      </c>
      <c r="AJ28" s="66">
        <f>$AK$3+$AM$3*COS(AI28*PI()/180)</f>
        <v/>
      </c>
      <c r="AK28" s="66">
        <f>$AL$3+$AM$3*SIN(AI28*PI()/180)</f>
        <v/>
      </c>
      <c r="AL28" s="51" t="n"/>
      <c r="AM28" s="58" t="n"/>
      <c r="AN28" s="51" t="n"/>
      <c r="AO28" s="51" t="n"/>
      <c r="AP28" s="51" t="n"/>
      <c r="AQ28" s="43" t="n">
        <v>110</v>
      </c>
      <c r="AR28" s="66">
        <f>$AS$3+$AU$3*COS(AQ28*PI()/180)</f>
        <v/>
      </c>
      <c r="AS28" s="66">
        <f>$AT$3+$AU$3*SIN(AQ28*PI()/180)</f>
        <v/>
      </c>
      <c r="AT28" s="51" t="n"/>
      <c r="AU28" s="58" t="n"/>
      <c r="AV28" s="51" t="n"/>
      <c r="AW28" s="51" t="n"/>
      <c r="AX28" s="51" t="n"/>
      <c r="AY28" s="43" t="n">
        <v>110</v>
      </c>
      <c r="AZ28" s="66">
        <f>$BA$3+$BC$3*COS(AY28*PI()/180)</f>
        <v/>
      </c>
      <c r="BA28" s="66">
        <f>$BB$3+$BC$3*SIN(AY28*PI()/180)</f>
        <v/>
      </c>
      <c r="BB28" s="51" t="n"/>
      <c r="BC28" s="58" t="n"/>
    </row>
    <row r="29" ht="15" customHeight="1">
      <c r="X29" s="51" t="n"/>
      <c r="Y29" s="51" t="n"/>
      <c r="Z29" s="51" t="n"/>
      <c r="AA29" s="43" t="n">
        <v>115</v>
      </c>
      <c r="AB29" s="66">
        <f>$AC$3+$AE$3*COS(AA29*PI()/180)</f>
        <v/>
      </c>
      <c r="AC29" s="66">
        <f>$AD$3+$AE$3*SIN(AA29*PI()/180)</f>
        <v/>
      </c>
      <c r="AD29" s="51" t="n"/>
      <c r="AE29" s="58" t="n"/>
      <c r="AF29" s="51" t="n"/>
      <c r="AG29" s="51" t="n"/>
      <c r="AH29" s="51" t="n"/>
      <c r="AI29" s="43" t="n">
        <v>115</v>
      </c>
      <c r="AJ29" s="66">
        <f>$AK$3+$AM$3*COS(AI29*PI()/180)</f>
        <v/>
      </c>
      <c r="AK29" s="66">
        <f>$AL$3+$AM$3*SIN(AI29*PI()/180)</f>
        <v/>
      </c>
      <c r="AL29" s="51" t="n"/>
      <c r="AM29" s="58" t="n"/>
      <c r="AN29" s="51" t="n"/>
      <c r="AO29" s="51" t="n"/>
      <c r="AP29" s="51" t="n"/>
      <c r="AQ29" s="43" t="n">
        <v>115</v>
      </c>
      <c r="AR29" s="66">
        <f>$AS$3+$AU$3*COS(AQ29*PI()/180)</f>
        <v/>
      </c>
      <c r="AS29" s="66">
        <f>$AT$3+$AU$3*SIN(AQ29*PI()/180)</f>
        <v/>
      </c>
      <c r="AT29" s="51" t="n"/>
      <c r="AU29" s="58" t="n"/>
      <c r="AV29" s="51" t="n"/>
      <c r="AW29" s="51" t="n"/>
      <c r="AX29" s="51" t="n"/>
      <c r="AY29" s="43" t="n">
        <v>115</v>
      </c>
      <c r="AZ29" s="66">
        <f>$BA$3+$BC$3*COS(AY29*PI()/180)</f>
        <v/>
      </c>
      <c r="BA29" s="66">
        <f>$BB$3+$BC$3*SIN(AY29*PI()/180)</f>
        <v/>
      </c>
      <c r="BB29" s="51" t="n"/>
      <c r="BC29" s="58" t="n"/>
    </row>
    <row r="30" ht="15.6" customHeight="1">
      <c r="X30" s="51" t="n"/>
      <c r="Y30" s="51" t="n"/>
      <c r="Z30" s="51" t="n"/>
      <c r="AA30" s="43" t="n">
        <v>120</v>
      </c>
      <c r="AB30" s="66">
        <f>$AC$3+$AE$3*COS(AA30*PI()/180)</f>
        <v/>
      </c>
      <c r="AC30" s="66">
        <f>$AD$3+$AE$3*SIN(AA30*PI()/180)</f>
        <v/>
      </c>
      <c r="AD30" s="51" t="n"/>
      <c r="AE30" s="58" t="n"/>
      <c r="AF30" s="51" t="n"/>
      <c r="AG30" s="51" t="n"/>
      <c r="AH30" s="51" t="n"/>
      <c r="AI30" s="43" t="n">
        <v>120</v>
      </c>
      <c r="AJ30" s="66">
        <f>$AK$3+$AM$3*COS(AI30*PI()/180)</f>
        <v/>
      </c>
      <c r="AK30" s="66">
        <f>$AL$3+$AM$3*SIN(AI30*PI()/180)</f>
        <v/>
      </c>
      <c r="AL30" s="51" t="n"/>
      <c r="AM30" s="58" t="n"/>
      <c r="AN30" s="51" t="n"/>
      <c r="AO30" s="51" t="n"/>
      <c r="AP30" s="51" t="n"/>
      <c r="AQ30" s="43" t="n">
        <v>120</v>
      </c>
      <c r="AR30" s="66">
        <f>$AS$3+$AU$3*COS(AQ30*PI()/180)</f>
        <v/>
      </c>
      <c r="AS30" s="66">
        <f>$AT$3+$AU$3*SIN(AQ30*PI()/180)</f>
        <v/>
      </c>
      <c r="AT30" s="51" t="n"/>
      <c r="AU30" s="58" t="n"/>
      <c r="AV30" s="51" t="n"/>
      <c r="AW30" s="51" t="n"/>
      <c r="AX30" s="51" t="n"/>
      <c r="AY30" s="43" t="n">
        <v>120</v>
      </c>
      <c r="AZ30" s="66">
        <f>$BA$3+$BC$3*COS(AY30*PI()/180)</f>
        <v/>
      </c>
      <c r="BA30" s="66">
        <f>$BB$3+$BC$3*SIN(AY30*PI()/180)</f>
        <v/>
      </c>
      <c r="BB30" s="51" t="n"/>
      <c r="BC30" s="58" t="n"/>
    </row>
    <row r="31" ht="15" customHeight="1">
      <c r="X31" s="51" t="n"/>
      <c r="Y31" s="51" t="n"/>
      <c r="Z31" s="51" t="n"/>
      <c r="AA31" s="43" t="n">
        <v>125</v>
      </c>
      <c r="AB31" s="66">
        <f>$AC$3+$AE$3*COS(AA31*PI()/180)</f>
        <v/>
      </c>
      <c r="AC31" s="66">
        <f>$AD$3+$AE$3*SIN(AA31*PI()/180)</f>
        <v/>
      </c>
      <c r="AD31" s="51" t="n"/>
      <c r="AE31" s="58" t="n"/>
      <c r="AF31" s="51" t="n"/>
      <c r="AG31" s="51" t="n"/>
      <c r="AH31" s="51" t="n"/>
      <c r="AI31" s="43" t="n">
        <v>125</v>
      </c>
      <c r="AJ31" s="66">
        <f>$AK$3+$AM$3*COS(AI31*PI()/180)</f>
        <v/>
      </c>
      <c r="AK31" s="66">
        <f>$AL$3+$AM$3*SIN(AI31*PI()/180)</f>
        <v/>
      </c>
      <c r="AL31" s="51" t="n"/>
      <c r="AM31" s="58" t="n"/>
      <c r="AN31" s="51" t="n"/>
      <c r="AO31" s="51" t="n"/>
      <c r="AP31" s="51" t="n"/>
      <c r="AQ31" s="43" t="n">
        <v>125</v>
      </c>
      <c r="AR31" s="66">
        <f>$AS$3+$AU$3*COS(AQ31*PI()/180)</f>
        <v/>
      </c>
      <c r="AS31" s="66">
        <f>$AT$3+$AU$3*SIN(AQ31*PI()/180)</f>
        <v/>
      </c>
      <c r="AT31" s="51" t="n"/>
      <c r="AU31" s="58" t="n"/>
      <c r="AV31" s="51" t="n"/>
      <c r="AW31" s="51" t="n"/>
      <c r="AX31" s="51" t="n"/>
      <c r="AY31" s="43" t="n">
        <v>125</v>
      </c>
      <c r="AZ31" s="66">
        <f>$BA$3+$BC$3*COS(AY31*PI()/180)</f>
        <v/>
      </c>
      <c r="BA31" s="66">
        <f>$BB$3+$BC$3*SIN(AY31*PI()/180)</f>
        <v/>
      </c>
      <c r="BB31" s="51" t="n"/>
      <c r="BC31" s="58" t="n"/>
    </row>
    <row r="32" ht="15" customHeight="1">
      <c r="X32" s="51" t="n"/>
      <c r="Y32" s="51" t="n"/>
      <c r="Z32" s="51" t="n"/>
      <c r="AA32" s="43" t="n">
        <v>130</v>
      </c>
      <c r="AB32" s="66">
        <f>$AC$3+$AE$3*COS(AA32*PI()/180)</f>
        <v/>
      </c>
      <c r="AC32" s="66">
        <f>$AD$3+$AE$3*SIN(AA32*PI()/180)</f>
        <v/>
      </c>
      <c r="AD32" s="51" t="n"/>
      <c r="AE32" s="58" t="n"/>
      <c r="AF32" s="51" t="n"/>
      <c r="AG32" s="51" t="n"/>
      <c r="AH32" s="51" t="n"/>
      <c r="AI32" s="43" t="n">
        <v>130</v>
      </c>
      <c r="AJ32" s="66">
        <f>$AK$3+$AM$3*COS(AI32*PI()/180)</f>
        <v/>
      </c>
      <c r="AK32" s="66">
        <f>$AL$3+$AM$3*SIN(AI32*PI()/180)</f>
        <v/>
      </c>
      <c r="AL32" s="51" t="n"/>
      <c r="AM32" s="58" t="n"/>
      <c r="AN32" s="51" t="n"/>
      <c r="AO32" s="51" t="n"/>
      <c r="AP32" s="51" t="n"/>
      <c r="AQ32" s="43" t="n">
        <v>130</v>
      </c>
      <c r="AR32" s="66">
        <f>$AS$3+$AU$3*COS(AQ32*PI()/180)</f>
        <v/>
      </c>
      <c r="AS32" s="66">
        <f>$AT$3+$AU$3*SIN(AQ32*PI()/180)</f>
        <v/>
      </c>
      <c r="AT32" s="51" t="n"/>
      <c r="AU32" s="58" t="n"/>
      <c r="AV32" s="51" t="n"/>
      <c r="AW32" s="51" t="n"/>
      <c r="AX32" s="51" t="n"/>
      <c r="AY32" s="43" t="n">
        <v>130</v>
      </c>
      <c r="AZ32" s="66">
        <f>$BA$3+$BC$3*COS(AY32*PI()/180)</f>
        <v/>
      </c>
      <c r="BA32" s="66">
        <f>$BB$3+$BC$3*SIN(AY32*PI()/180)</f>
        <v/>
      </c>
      <c r="BB32" s="51" t="n"/>
      <c r="BC32" s="58" t="n"/>
    </row>
    <row r="33" ht="15" customHeight="1">
      <c r="X33" s="51" t="n"/>
      <c r="Y33" s="51" t="n"/>
      <c r="Z33" s="51" t="n"/>
      <c r="AA33" s="43" t="n">
        <v>135</v>
      </c>
      <c r="AB33" s="66">
        <f>$AC$3+$AE$3*COS(AA33*PI()/180)</f>
        <v/>
      </c>
      <c r="AC33" s="66">
        <f>$AD$3+$AE$3*SIN(AA33*PI()/180)</f>
        <v/>
      </c>
      <c r="AD33" s="51" t="n"/>
      <c r="AE33" s="58" t="n"/>
      <c r="AF33" s="51" t="n"/>
      <c r="AG33" s="51" t="n"/>
      <c r="AH33" s="51" t="n"/>
      <c r="AI33" s="43" t="n">
        <v>135</v>
      </c>
      <c r="AJ33" s="66">
        <f>$AK$3+$AM$3*COS(AI33*PI()/180)</f>
        <v/>
      </c>
      <c r="AK33" s="66">
        <f>$AL$3+$AM$3*SIN(AI33*PI()/180)</f>
        <v/>
      </c>
      <c r="AL33" s="51" t="n"/>
      <c r="AM33" s="58" t="n"/>
      <c r="AN33" s="51" t="n"/>
      <c r="AO33" s="51" t="n"/>
      <c r="AP33" s="51" t="n"/>
      <c r="AQ33" s="43" t="n">
        <v>135</v>
      </c>
      <c r="AR33" s="66">
        <f>$AS$3+$AU$3*COS(AQ33*PI()/180)</f>
        <v/>
      </c>
      <c r="AS33" s="66">
        <f>$AT$3+$AU$3*SIN(AQ33*PI()/180)</f>
        <v/>
      </c>
      <c r="AT33" s="51" t="n"/>
      <c r="AU33" s="58" t="n"/>
      <c r="AV33" s="51" t="n"/>
      <c r="AW33" s="51" t="n"/>
      <c r="AX33" s="51" t="n"/>
      <c r="AY33" s="43" t="n">
        <v>135</v>
      </c>
      <c r="AZ33" s="66">
        <f>$BA$3+$BC$3*COS(AY33*PI()/180)</f>
        <v/>
      </c>
      <c r="BA33" s="66">
        <f>$BB$3+$BC$3*SIN(AY33*PI()/180)</f>
        <v/>
      </c>
      <c r="BB33" s="51" t="n"/>
      <c r="BC33" s="58" t="n"/>
    </row>
    <row r="34" ht="15" customHeight="1">
      <c r="X34" s="51" t="n"/>
      <c r="Y34" s="51" t="n"/>
      <c r="Z34" s="51" t="n"/>
      <c r="AA34" s="43" t="n">
        <v>140</v>
      </c>
      <c r="AB34" s="66">
        <f>$AC$3+$AE$3*COS(AA34*PI()/180)</f>
        <v/>
      </c>
      <c r="AC34" s="66">
        <f>$AD$3+$AE$3*SIN(AA34*PI()/180)</f>
        <v/>
      </c>
      <c r="AD34" s="51" t="n"/>
      <c r="AE34" s="58" t="n"/>
      <c r="AF34" s="51" t="n"/>
      <c r="AG34" s="51" t="n"/>
      <c r="AH34" s="51" t="n"/>
      <c r="AI34" s="43" t="n">
        <v>140</v>
      </c>
      <c r="AJ34" s="66">
        <f>$AK$3+$AM$3*COS(AI34*PI()/180)</f>
        <v/>
      </c>
      <c r="AK34" s="66">
        <f>$AL$3+$AM$3*SIN(AI34*PI()/180)</f>
        <v/>
      </c>
      <c r="AL34" s="51" t="n"/>
      <c r="AM34" s="58" t="n"/>
      <c r="AN34" s="51" t="n"/>
      <c r="AO34" s="51" t="n"/>
      <c r="AP34" s="51" t="n"/>
      <c r="AQ34" s="43" t="n">
        <v>140</v>
      </c>
      <c r="AR34" s="66">
        <f>$AS$3+$AU$3*COS(AQ34*PI()/180)</f>
        <v/>
      </c>
      <c r="AS34" s="66">
        <f>$AT$3+$AU$3*SIN(AQ34*PI()/180)</f>
        <v/>
      </c>
      <c r="AT34" s="51" t="n"/>
      <c r="AU34" s="58" t="n"/>
      <c r="AV34" s="51" t="n"/>
      <c r="AW34" s="51" t="n"/>
      <c r="AX34" s="51" t="n"/>
      <c r="AY34" s="43" t="n">
        <v>140</v>
      </c>
      <c r="AZ34" s="66">
        <f>$BA$3+$BC$3*COS(AY34*PI()/180)</f>
        <v/>
      </c>
      <c r="BA34" s="66">
        <f>$BB$3+$BC$3*SIN(AY34*PI()/180)</f>
        <v/>
      </c>
      <c r="BB34" s="51" t="n"/>
      <c r="BC34" s="58" t="n"/>
    </row>
    <row r="35" ht="15" customHeight="1">
      <c r="X35" s="51" t="n"/>
      <c r="Y35" s="51" t="n"/>
      <c r="Z35" s="51" t="n"/>
      <c r="AA35" s="43" t="n">
        <v>145</v>
      </c>
      <c r="AB35" s="66">
        <f>$AC$3+$AE$3*COS(AA35*PI()/180)</f>
        <v/>
      </c>
      <c r="AC35" s="66">
        <f>$AD$3+$AE$3*SIN(AA35*PI()/180)</f>
        <v/>
      </c>
      <c r="AD35" s="51" t="n"/>
      <c r="AE35" s="58" t="n"/>
      <c r="AF35" s="51" t="n"/>
      <c r="AG35" s="51" t="n"/>
      <c r="AH35" s="51" t="n"/>
      <c r="AI35" s="43" t="n">
        <v>145</v>
      </c>
      <c r="AJ35" s="66">
        <f>$AK$3+$AM$3*COS(AI35*PI()/180)</f>
        <v/>
      </c>
      <c r="AK35" s="66">
        <f>$AL$3+$AM$3*SIN(AI35*PI()/180)</f>
        <v/>
      </c>
      <c r="AL35" s="51" t="n"/>
      <c r="AM35" s="58" t="n"/>
      <c r="AN35" s="51" t="n"/>
      <c r="AO35" s="51" t="n"/>
      <c r="AP35" s="51" t="n"/>
      <c r="AQ35" s="43" t="n">
        <v>145</v>
      </c>
      <c r="AR35" s="66">
        <f>$AS$3+$AU$3*COS(AQ35*PI()/180)</f>
        <v/>
      </c>
      <c r="AS35" s="66">
        <f>$AT$3+$AU$3*SIN(AQ35*PI()/180)</f>
        <v/>
      </c>
      <c r="AT35" s="51" t="n"/>
      <c r="AU35" s="58" t="n"/>
      <c r="AV35" s="51" t="n"/>
      <c r="AW35" s="51" t="n"/>
      <c r="AX35" s="51" t="n"/>
      <c r="AY35" s="43" t="n">
        <v>145</v>
      </c>
      <c r="AZ35" s="66">
        <f>$BA$3+$BC$3*COS(AY35*PI()/180)</f>
        <v/>
      </c>
      <c r="BA35" s="66">
        <f>$BB$3+$BC$3*SIN(AY35*PI()/180)</f>
        <v/>
      </c>
      <c r="BB35" s="51" t="n"/>
      <c r="BC35" s="58" t="n"/>
    </row>
    <row r="36" ht="15" customHeight="1">
      <c r="X36" s="51" t="n"/>
      <c r="Y36" s="51" t="n"/>
      <c r="Z36" s="51" t="n"/>
      <c r="AA36" s="43" t="n">
        <v>150</v>
      </c>
      <c r="AB36" s="66">
        <f>$AC$3+$AE$3*COS(AA36*PI()/180)</f>
        <v/>
      </c>
      <c r="AC36" s="66">
        <f>$AD$3+$AE$3*SIN(AA36*PI()/180)</f>
        <v/>
      </c>
      <c r="AD36" s="51" t="n"/>
      <c r="AE36" s="58" t="n"/>
      <c r="AF36" s="51" t="n"/>
      <c r="AG36" s="51" t="n"/>
      <c r="AH36" s="51" t="n"/>
      <c r="AI36" s="43" t="n">
        <v>150</v>
      </c>
      <c r="AJ36" s="66">
        <f>$AK$3+$AM$3*COS(AI36*PI()/180)</f>
        <v/>
      </c>
      <c r="AK36" s="66">
        <f>$AL$3+$AM$3*SIN(AI36*PI()/180)</f>
        <v/>
      </c>
      <c r="AL36" s="51" t="n"/>
      <c r="AM36" s="58" t="n"/>
      <c r="AN36" s="51" t="n"/>
      <c r="AO36" s="51" t="n"/>
      <c r="AP36" s="51" t="n"/>
      <c r="AQ36" s="43" t="n">
        <v>150</v>
      </c>
      <c r="AR36" s="66">
        <f>$AS$3+$AU$3*COS(AQ36*PI()/180)</f>
        <v/>
      </c>
      <c r="AS36" s="66">
        <f>$AT$3+$AU$3*SIN(AQ36*PI()/180)</f>
        <v/>
      </c>
      <c r="AT36" s="51" t="n"/>
      <c r="AU36" s="58" t="n"/>
      <c r="AV36" s="51" t="n"/>
      <c r="AW36" s="51" t="n"/>
      <c r="AX36" s="51" t="n"/>
      <c r="AY36" s="43" t="n">
        <v>150</v>
      </c>
      <c r="AZ36" s="66">
        <f>$BA$3+$BC$3*COS(AY36*PI()/180)</f>
        <v/>
      </c>
      <c r="BA36" s="66">
        <f>$BB$3+$BC$3*SIN(AY36*PI()/180)</f>
        <v/>
      </c>
      <c r="BB36" s="51" t="n"/>
      <c r="BC36" s="58" t="n"/>
    </row>
    <row r="37" ht="15" customHeight="1">
      <c r="X37" s="51" t="n"/>
      <c r="Y37" s="51" t="n"/>
      <c r="Z37" s="51" t="n"/>
      <c r="AA37" s="43" t="n">
        <v>155</v>
      </c>
      <c r="AB37" s="66">
        <f>$AC$3+$AE$3*COS(AA37*PI()/180)</f>
        <v/>
      </c>
      <c r="AC37" s="66">
        <f>$AD$3+$AE$3*SIN(AA37*PI()/180)</f>
        <v/>
      </c>
      <c r="AD37" s="51" t="n"/>
      <c r="AE37" s="58" t="n"/>
      <c r="AF37" s="51" t="n"/>
      <c r="AG37" s="51" t="n"/>
      <c r="AH37" s="51" t="n"/>
      <c r="AI37" s="43" t="n">
        <v>155</v>
      </c>
      <c r="AJ37" s="66">
        <f>$AK$3+$AM$3*COS(AI37*PI()/180)</f>
        <v/>
      </c>
      <c r="AK37" s="66">
        <f>$AL$3+$AM$3*SIN(AI37*PI()/180)</f>
        <v/>
      </c>
      <c r="AL37" s="51" t="n"/>
      <c r="AM37" s="58" t="n"/>
      <c r="AN37" s="51" t="n"/>
      <c r="AO37" s="51" t="n"/>
      <c r="AP37" s="51" t="n"/>
      <c r="AQ37" s="43" t="n">
        <v>155</v>
      </c>
      <c r="AR37" s="66">
        <f>$AS$3+$AU$3*COS(AQ37*PI()/180)</f>
        <v/>
      </c>
      <c r="AS37" s="66">
        <f>$AT$3+$AU$3*SIN(AQ37*PI()/180)</f>
        <v/>
      </c>
      <c r="AT37" s="51" t="n"/>
      <c r="AU37" s="58" t="n"/>
      <c r="AV37" s="51" t="n"/>
      <c r="AW37" s="51" t="n"/>
      <c r="AX37" s="51" t="n"/>
      <c r="AY37" s="43" t="n">
        <v>155</v>
      </c>
      <c r="AZ37" s="66">
        <f>$BA$3+$BC$3*COS(AY37*PI()/180)</f>
        <v/>
      </c>
      <c r="BA37" s="66">
        <f>$BB$3+$BC$3*SIN(AY37*PI()/180)</f>
        <v/>
      </c>
      <c r="BB37" s="51" t="n"/>
      <c r="BC37" s="58" t="n"/>
    </row>
    <row r="38" ht="15" customHeight="1">
      <c r="X38" s="51" t="n"/>
      <c r="Y38" s="51" t="n"/>
      <c r="Z38" s="51" t="n"/>
      <c r="AA38" s="43" t="n">
        <v>160</v>
      </c>
      <c r="AB38" s="66">
        <f>$AC$3+$AE$3*COS(AA38*PI()/180)</f>
        <v/>
      </c>
      <c r="AC38" s="66">
        <f>$AD$3+$AE$3*SIN(AA38*PI()/180)</f>
        <v/>
      </c>
      <c r="AD38" s="51" t="n"/>
      <c r="AE38" s="58" t="n"/>
      <c r="AF38" s="51" t="n"/>
      <c r="AG38" s="51" t="n"/>
      <c r="AH38" s="51" t="n"/>
      <c r="AI38" s="43" t="n">
        <v>160</v>
      </c>
      <c r="AJ38" s="66">
        <f>$AK$3+$AM$3*COS(AI38*PI()/180)</f>
        <v/>
      </c>
      <c r="AK38" s="66">
        <f>$AL$3+$AM$3*SIN(AI38*PI()/180)</f>
        <v/>
      </c>
      <c r="AL38" s="51" t="n"/>
      <c r="AM38" s="58" t="n"/>
      <c r="AN38" s="51" t="n"/>
      <c r="AO38" s="51" t="n"/>
      <c r="AP38" s="51" t="n"/>
      <c r="AQ38" s="43" t="n">
        <v>160</v>
      </c>
      <c r="AR38" s="66">
        <f>$AS$3+$AU$3*COS(AQ38*PI()/180)</f>
        <v/>
      </c>
      <c r="AS38" s="66">
        <f>$AT$3+$AU$3*SIN(AQ38*PI()/180)</f>
        <v/>
      </c>
      <c r="AT38" s="51" t="n"/>
      <c r="AU38" s="58" t="n"/>
      <c r="AV38" s="51" t="n"/>
      <c r="AW38" s="51" t="n"/>
      <c r="AX38" s="51" t="n"/>
      <c r="AY38" s="43" t="n">
        <v>160</v>
      </c>
      <c r="AZ38" s="66">
        <f>$BA$3+$BC$3*COS(AY38*PI()/180)</f>
        <v/>
      </c>
      <c r="BA38" s="66">
        <f>$BB$3+$BC$3*SIN(AY38*PI()/180)</f>
        <v/>
      </c>
      <c r="BB38" s="51" t="n"/>
      <c r="BC38" s="58" t="n"/>
    </row>
    <row r="39" ht="15" customHeight="1">
      <c r="X39" s="51" t="n"/>
      <c r="Y39" s="51" t="n"/>
      <c r="Z39" s="51" t="n"/>
      <c r="AA39" s="43" t="n">
        <v>165</v>
      </c>
      <c r="AB39" s="66">
        <f>$AC$3+$AE$3*COS(AA39*PI()/180)</f>
        <v/>
      </c>
      <c r="AC39" s="66">
        <f>$AD$3+$AE$3*SIN(AA39*PI()/180)</f>
        <v/>
      </c>
      <c r="AD39" s="51" t="n"/>
      <c r="AE39" s="58" t="n"/>
      <c r="AF39" s="51" t="n"/>
      <c r="AG39" s="51" t="n"/>
      <c r="AH39" s="51" t="n"/>
      <c r="AI39" s="43" t="n">
        <v>165</v>
      </c>
      <c r="AJ39" s="66">
        <f>$AK$3+$AM$3*COS(AI39*PI()/180)</f>
        <v/>
      </c>
      <c r="AK39" s="66">
        <f>$AL$3+$AM$3*SIN(AI39*PI()/180)</f>
        <v/>
      </c>
      <c r="AL39" s="51" t="n"/>
      <c r="AM39" s="58" t="n"/>
      <c r="AN39" s="51" t="n"/>
      <c r="AO39" s="51" t="n"/>
      <c r="AP39" s="51" t="n"/>
      <c r="AQ39" s="43" t="n">
        <v>165</v>
      </c>
      <c r="AR39" s="66">
        <f>$AS$3+$AU$3*COS(AQ39*PI()/180)</f>
        <v/>
      </c>
      <c r="AS39" s="66">
        <f>$AT$3+$AU$3*SIN(AQ39*PI()/180)</f>
        <v/>
      </c>
      <c r="AT39" s="51" t="n"/>
      <c r="AU39" s="58" t="n"/>
      <c r="AV39" s="51" t="n"/>
      <c r="AW39" s="51" t="n"/>
      <c r="AX39" s="51" t="n"/>
      <c r="AY39" s="43" t="n">
        <v>165</v>
      </c>
      <c r="AZ39" s="66">
        <f>$BA$3+$BC$3*COS(AY39*PI()/180)</f>
        <v/>
      </c>
      <c r="BA39" s="66">
        <f>$BB$3+$BC$3*SIN(AY39*PI()/180)</f>
        <v/>
      </c>
      <c r="BB39" s="51" t="n"/>
      <c r="BC39" s="58" t="n"/>
    </row>
    <row r="40" ht="15" customHeight="1">
      <c r="X40" s="51" t="n"/>
      <c r="Y40" s="51" t="n"/>
      <c r="Z40" s="51" t="n"/>
      <c r="AA40" s="43" t="n">
        <v>170</v>
      </c>
      <c r="AB40" s="66">
        <f>$AC$3+$AE$3*COS(AA40*PI()/180)</f>
        <v/>
      </c>
      <c r="AC40" s="66">
        <f>$AD$3+$AE$3*SIN(AA40*PI()/180)</f>
        <v/>
      </c>
      <c r="AD40" s="51" t="n"/>
      <c r="AE40" s="58" t="n"/>
      <c r="AF40" s="51" t="n"/>
      <c r="AG40" s="51" t="n"/>
      <c r="AH40" s="51" t="n"/>
      <c r="AI40" s="43" t="n">
        <v>170</v>
      </c>
      <c r="AJ40" s="66">
        <f>$AK$3+$AM$3*COS(AI40*PI()/180)</f>
        <v/>
      </c>
      <c r="AK40" s="66">
        <f>$AL$3+$AM$3*SIN(AI40*PI()/180)</f>
        <v/>
      </c>
      <c r="AL40" s="51" t="n"/>
      <c r="AM40" s="58" t="n"/>
      <c r="AN40" s="51" t="n"/>
      <c r="AO40" s="51" t="n"/>
      <c r="AP40" s="51" t="n"/>
      <c r="AQ40" s="43" t="n">
        <v>170</v>
      </c>
      <c r="AR40" s="66">
        <f>$AS$3+$AU$3*COS(AQ40*PI()/180)</f>
        <v/>
      </c>
      <c r="AS40" s="66">
        <f>$AT$3+$AU$3*SIN(AQ40*PI()/180)</f>
        <v/>
      </c>
      <c r="AT40" s="51" t="n"/>
      <c r="AU40" s="58" t="n"/>
      <c r="AV40" s="51" t="n"/>
      <c r="AW40" s="51" t="n"/>
      <c r="AX40" s="51" t="n"/>
      <c r="AY40" s="43" t="n">
        <v>170</v>
      </c>
      <c r="AZ40" s="66">
        <f>$BA$3+$BC$3*COS(AY40*PI()/180)</f>
        <v/>
      </c>
      <c r="BA40" s="66">
        <f>$BB$3+$BC$3*SIN(AY40*PI()/180)</f>
        <v/>
      </c>
      <c r="BB40" s="51" t="n"/>
      <c r="BC40" s="58" t="n"/>
    </row>
    <row r="41" ht="15" customHeight="1">
      <c r="X41" s="51" t="n"/>
      <c r="Y41" s="51" t="n"/>
      <c r="Z41" s="51" t="n"/>
      <c r="AA41" s="43" t="n">
        <v>175</v>
      </c>
      <c r="AB41" s="66">
        <f>$AC$3+$AE$3*COS(AA41*PI()/180)</f>
        <v/>
      </c>
      <c r="AC41" s="66">
        <f>$AD$3+$AE$3*SIN(AA41*PI()/180)</f>
        <v/>
      </c>
      <c r="AD41" s="51" t="n"/>
      <c r="AE41" s="58" t="n"/>
      <c r="AF41" s="51" t="n"/>
      <c r="AG41" s="51" t="n"/>
      <c r="AH41" s="51" t="n"/>
      <c r="AI41" s="43" t="n">
        <v>175</v>
      </c>
      <c r="AJ41" s="66">
        <f>$AK$3+$AM$3*COS(AI41*PI()/180)</f>
        <v/>
      </c>
      <c r="AK41" s="66">
        <f>$AL$3+$AM$3*SIN(AI41*PI()/180)</f>
        <v/>
      </c>
      <c r="AL41" s="51" t="n"/>
      <c r="AM41" s="58" t="n"/>
      <c r="AN41" s="51" t="n"/>
      <c r="AO41" s="51" t="n"/>
      <c r="AP41" s="51" t="n"/>
      <c r="AQ41" s="43" t="n">
        <v>175</v>
      </c>
      <c r="AR41" s="66">
        <f>$AS$3+$AU$3*COS(AQ41*PI()/180)</f>
        <v/>
      </c>
      <c r="AS41" s="66">
        <f>$AT$3+$AU$3*SIN(AQ41*PI()/180)</f>
        <v/>
      </c>
      <c r="AT41" s="51" t="n"/>
      <c r="AU41" s="58" t="n"/>
      <c r="AV41" s="51" t="n"/>
      <c r="AW41" s="51" t="n"/>
      <c r="AX41" s="51" t="n"/>
      <c r="AY41" s="43" t="n">
        <v>175</v>
      </c>
      <c r="AZ41" s="66">
        <f>$BA$3+$BC$3*COS(AY41*PI()/180)</f>
        <v/>
      </c>
      <c r="BA41" s="66">
        <f>$BB$3+$BC$3*SIN(AY41*PI()/180)</f>
        <v/>
      </c>
      <c r="BB41" s="51" t="n"/>
      <c r="BC41" s="58" t="n"/>
    </row>
    <row r="42" ht="15" customHeight="1">
      <c r="X42" s="51" t="n"/>
      <c r="Y42" s="51" t="n"/>
      <c r="Z42" s="51" t="n"/>
      <c r="AA42" s="43" t="n">
        <v>180</v>
      </c>
      <c r="AB42" s="66">
        <f>$AC$3+$AE$3*COS(AA42*PI()/180)</f>
        <v/>
      </c>
      <c r="AC42" s="66">
        <f>$AD$3+$AE$3*SIN(AA42*PI()/180)</f>
        <v/>
      </c>
      <c r="AD42" s="51" t="n"/>
      <c r="AE42" s="58" t="n"/>
      <c r="AF42" s="51" t="n"/>
      <c r="AG42" s="51" t="n"/>
      <c r="AH42" s="51" t="n"/>
      <c r="AI42" s="43" t="n">
        <v>180</v>
      </c>
      <c r="AJ42" s="66">
        <f>$AK$3+$AM$3*COS(AI42*PI()/180)</f>
        <v/>
      </c>
      <c r="AK42" s="66">
        <f>$AL$3+$AM$3*SIN(AI42*PI()/180)</f>
        <v/>
      </c>
      <c r="AL42" s="51" t="n"/>
      <c r="AM42" s="58" t="n"/>
      <c r="AN42" s="51" t="n"/>
      <c r="AO42" s="51" t="n"/>
      <c r="AP42" s="51" t="n"/>
      <c r="AQ42" s="43" t="n">
        <v>180</v>
      </c>
      <c r="AR42" s="66">
        <f>$AS$3+$AU$3*COS(AQ42*PI()/180)</f>
        <v/>
      </c>
      <c r="AS42" s="66">
        <f>$AT$3+$AU$3*SIN(AQ42*PI()/180)</f>
        <v/>
      </c>
      <c r="AT42" s="51" t="n"/>
      <c r="AU42" s="58" t="n"/>
      <c r="AV42" s="51" t="n"/>
      <c r="AW42" s="51" t="n"/>
      <c r="AX42" s="51" t="n"/>
      <c r="AY42" s="43" t="n">
        <v>180</v>
      </c>
      <c r="AZ42" s="66">
        <f>$BA$3+$BC$3*COS(AY42*PI()/180)</f>
        <v/>
      </c>
      <c r="BA42" s="66">
        <f>$BB$3+$BC$3*SIN(AY42*PI()/180)</f>
        <v/>
      </c>
      <c r="BB42" s="51" t="n"/>
      <c r="BC42" s="58" t="n"/>
    </row>
    <row r="43">
      <c r="X43" s="51" t="n"/>
      <c r="Y43" s="51" t="n"/>
      <c r="Z43" s="51" t="n"/>
      <c r="AA43" s="51" t="n"/>
      <c r="AB43" s="51" t="n"/>
      <c r="AC43" s="51" t="n"/>
      <c r="AD43" s="51" t="n"/>
      <c r="AE43" s="58" t="n"/>
      <c r="AF43" s="51" t="n"/>
      <c r="AG43" s="51" t="n"/>
      <c r="AH43" s="51" t="n"/>
      <c r="AI43" s="51" t="n"/>
      <c r="AJ43" s="51" t="n"/>
      <c r="AK43" s="51" t="n"/>
      <c r="AL43" s="51" t="n"/>
      <c r="AM43" s="58" t="n"/>
      <c r="AN43" s="51" t="n"/>
      <c r="AO43" s="51" t="n"/>
      <c r="AP43" s="51" t="n"/>
      <c r="AQ43" s="51" t="n"/>
      <c r="AR43" s="51" t="n"/>
      <c r="AS43" s="51" t="n"/>
      <c r="AT43" s="51" t="n"/>
      <c r="AU43" s="58" t="n"/>
      <c r="AV43" s="51" t="n"/>
      <c r="AW43" s="51" t="n"/>
      <c r="AX43" s="51" t="n"/>
      <c r="AY43" s="51" t="n"/>
      <c r="AZ43" s="51" t="n"/>
      <c r="BA43" s="51" t="n"/>
      <c r="BB43" s="51" t="n"/>
      <c r="BC43" s="58" t="n"/>
    </row>
    <row r="44">
      <c r="X44" s="51" t="n"/>
      <c r="Y44" s="51" t="n"/>
      <c r="Z44" s="51" t="n"/>
      <c r="AA44" s="51" t="n"/>
      <c r="AB44" s="51" t="n"/>
      <c r="AC44" s="51" t="n"/>
      <c r="AD44" s="51" t="n"/>
      <c r="AE44" s="58" t="n"/>
      <c r="AF44" s="51" t="n"/>
      <c r="AG44" s="51" t="n"/>
      <c r="AH44" s="51" t="n"/>
      <c r="AI44" s="51" t="n"/>
      <c r="AJ44" s="51" t="n"/>
      <c r="AK44" s="51" t="n"/>
      <c r="AL44" s="51" t="n"/>
      <c r="AM44" s="58" t="n"/>
      <c r="AN44" s="51" t="n"/>
      <c r="AO44" s="51" t="n"/>
      <c r="AP44" s="51" t="n"/>
      <c r="AQ44" s="51" t="n"/>
      <c r="AR44" s="51" t="n"/>
      <c r="AS44" s="51" t="n"/>
      <c r="AT44" s="51" t="n"/>
      <c r="AU44" s="58" t="n"/>
      <c r="AV44" s="51" t="n"/>
      <c r="AW44" s="51" t="n"/>
      <c r="AX44" s="51" t="n"/>
      <c r="AY44" s="51" t="n"/>
      <c r="AZ44" s="51" t="n"/>
      <c r="BA44" s="51" t="n"/>
      <c r="BB44" s="51" t="n"/>
      <c r="BC44" s="58" t="n"/>
    </row>
    <row r="46" ht="38.25" customHeight="1" thickBot="1">
      <c r="B46" s="7" t="n"/>
      <c r="C46" s="7" t="n"/>
      <c r="N46" s="30" t="inlineStr">
        <is>
          <t xml:space="preserve">Давление в камере, Мпа
σ3 </t>
        </is>
      </c>
      <c r="O46" s="30" t="inlineStr">
        <is>
          <t>Вертикальная нагрузка, Мпа
σ1</t>
        </is>
      </c>
      <c r="P46" s="30" t="inlineStr">
        <is>
          <t>Поровое давление, Мпа
u</t>
        </is>
      </c>
      <c r="AU46" s="79" t="n"/>
    </row>
    <row r="47" ht="16.5" customHeight="1">
      <c r="A47" s="144" t="n"/>
      <c r="B47" s="144" t="inlineStr">
        <is>
          <t>K0, д.е.</t>
        </is>
      </c>
      <c r="C47" s="144" t="n">
        <v>0.8435655349597692</v>
      </c>
      <c r="D47" s="144" t="n"/>
      <c r="E47" s="144" t="n"/>
      <c r="F47" s="144" t="n"/>
      <c r="G47" s="144" t="n"/>
      <c r="H47" s="144" t="inlineStr">
        <is>
          <t>Коэфф. Точки</t>
        </is>
      </c>
      <c r="I47" s="144" t="n"/>
      <c r="J47" s="144">
        <f>(C48+B70)/C48</f>
        <v/>
      </c>
      <c r="K47" s="144" t="n"/>
      <c r="L47" s="144" t="n"/>
      <c r="N47" s="159" t="n">
        <v>0.05</v>
      </c>
      <c r="O47" s="159" t="n">
        <v>0.08493632924887161</v>
      </c>
      <c r="P47" s="160" t="n"/>
      <c r="W47" s="151" t="n">
        <v>1</v>
      </c>
      <c r="AF47" s="109" t="inlineStr">
        <is>
          <t>σ3,кПа</t>
        </is>
      </c>
      <c r="AG47" s="109" t="inlineStr">
        <is>
          <t>σ1,кПа</t>
        </is>
      </c>
      <c r="AH47" s="109" t="inlineStr">
        <is>
          <t>u, кПа</t>
        </is>
      </c>
      <c r="AL47" t="n">
        <v>4</v>
      </c>
      <c r="AM47" s="91" t="n"/>
      <c r="AN47" s="92" t="n"/>
      <c r="AO47" s="92" t="n"/>
      <c r="AP47" s="93" t="n"/>
      <c r="AQ47" s="94" t="n"/>
      <c r="AR47" s="95" t="n"/>
      <c r="AS47" s="96" t="n"/>
      <c r="AU47" s="79" t="n"/>
      <c r="AV47" s="161" t="n"/>
    </row>
    <row r="48" ht="16.5" customHeight="1">
      <c r="A48" s="144" t="n"/>
      <c r="B48" s="144" t="inlineStr">
        <is>
          <t>q_zg, МПа</t>
        </is>
      </c>
      <c r="C48" s="144" t="n">
        <v>0.04217827674798846</v>
      </c>
      <c r="D48" s="144" t="n"/>
      <c r="E48" s="144" t="n"/>
      <c r="F48" s="144" t="n"/>
      <c r="G48" s="144" t="n"/>
      <c r="H48" s="144" t="n"/>
      <c r="I48" s="144" t="n"/>
      <c r="J48" s="144" t="n"/>
      <c r="K48" s="144" t="n"/>
      <c r="L48" s="144" t="n"/>
      <c r="N48" s="159" t="n">
        <v>0.15</v>
      </c>
      <c r="O48" s="159" t="n">
        <v>0.2220251998954638</v>
      </c>
      <c r="P48" s="160" t="n"/>
      <c r="Q48" s="28" t="n"/>
      <c r="AF48" s="110">
        <f>N47*1000</f>
        <v/>
      </c>
      <c r="AG48" s="110">
        <f>O47*1000</f>
        <v/>
      </c>
      <c r="AH48" s="162">
        <f>P47*1000</f>
        <v/>
      </c>
      <c r="AM48" s="76" t="n"/>
      <c r="AN48" s="77" t="n"/>
      <c r="AO48" s="77" t="n"/>
      <c r="AP48" s="78" t="n"/>
      <c r="AQ48" s="80" t="n"/>
      <c r="AR48" s="81" t="n"/>
      <c r="AS48" s="82" t="n"/>
      <c r="AU48" s="79" t="n"/>
      <c r="AV48" s="83" t="inlineStr">
        <is>
          <t>δ3, Мпа</t>
        </is>
      </c>
      <c r="AW48" s="83" t="inlineStr">
        <is>
          <t>δ1-δ3, МПа</t>
        </is>
      </c>
      <c r="AX48" s="83" t="inlineStr">
        <is>
          <t>δ1, МПа</t>
        </is>
      </c>
      <c r="AY48" s="83" t="inlineStr">
        <is>
          <t>δ1, КПа</t>
        </is>
      </c>
    </row>
    <row r="49" ht="16.5" customHeight="1">
      <c r="A49" s="144" t="n"/>
      <c r="B49" s="144" t="n"/>
      <c r="C49" s="144" t="n"/>
      <c r="D49" s="145" t="inlineStr">
        <is>
          <t>Модуль деформации, МПа:</t>
        </is>
      </c>
      <c r="E49" s="144" t="n"/>
      <c r="F49" s="144" t="n"/>
      <c r="G49" s="144" t="n"/>
      <c r="H49" s="144" t="n"/>
      <c r="I49" s="144" t="n"/>
      <c r="J49" s="144" t="n"/>
      <c r="K49" s="144" t="n"/>
      <c r="L49" s="144" t="n"/>
      <c r="N49" s="159" t="n">
        <v>0.25</v>
      </c>
      <c r="O49" s="159" t="n">
        <v>0.3591140705420559</v>
      </c>
      <c r="P49" s="160" t="n"/>
      <c r="Q49" s="29" t="n"/>
      <c r="AF49" s="111">
        <f>N48*1000</f>
        <v/>
      </c>
      <c r="AG49" s="111">
        <f>O48*1000</f>
        <v/>
      </c>
      <c r="AH49" s="162">
        <f>P48*1000</f>
        <v/>
      </c>
      <c r="AJ49" s="100" t="n"/>
      <c r="AK49" s="100" t="n"/>
      <c r="AM49" s="76" t="n"/>
      <c r="AN49" s="77" t="n"/>
      <c r="AO49" s="77" t="n"/>
      <c r="AP49" s="78" t="inlineStr">
        <is>
          <t>С, МПа:</t>
        </is>
      </c>
      <c r="AQ49" s="163">
        <f>O54</f>
        <v/>
      </c>
      <c r="AR49" s="81" t="n"/>
      <c r="AS49" s="82" t="n"/>
      <c r="AU49">
        <f>CONCATENATE(ROUND(AV49,2)," МПа")</f>
        <v/>
      </c>
      <c r="AV49" s="164">
        <f>N47</f>
        <v/>
      </c>
      <c r="AW49" s="164">
        <f>2*(AV49+AQ49/TAN(RADIANS(AQ50)))*SIN(RADIANS(AQ50))/(1-SIN(RADIANS(AQ50)))+AZ49</f>
        <v/>
      </c>
      <c r="AX49" s="164">
        <f>AW49+AV49</f>
        <v/>
      </c>
      <c r="AY49" s="84">
        <f>AX49*1000</f>
        <v/>
      </c>
      <c r="AZ49">
        <f>-AZ50-AZ51</f>
        <v/>
      </c>
    </row>
    <row r="50" ht="16.5" customHeight="1">
      <c r="A50" s="144" t="n"/>
      <c r="B50" s="144" t="n"/>
      <c r="C50" s="144" t="n"/>
      <c r="D50" s="145" t="inlineStr">
        <is>
          <t>Е0=</t>
        </is>
      </c>
      <c r="E50" s="146">
        <f>B70/A70</f>
        <v/>
      </c>
      <c r="F50" s="144" t="inlineStr">
        <is>
          <t>Точки модуля (полное напр.), МПа</t>
        </is>
      </c>
      <c r="G50" s="144" t="n"/>
      <c r="H50" s="144" t="n"/>
      <c r="I50" s="144" t="n"/>
      <c r="J50" s="144" t="n">
        <v>0.04217827674798846</v>
      </c>
      <c r="K50" s="144" t="n">
        <v>0.06748524279678154</v>
      </c>
      <c r="L50" s="144" t="n"/>
      <c r="N50" s="148">
        <f>J50</f>
        <v/>
      </c>
      <c r="O50" s="165">
        <f>MAX(F65:F533)+N50</f>
        <v/>
      </c>
      <c r="Q50" s="29" t="n"/>
      <c r="AF50" s="112">
        <f>N49*1000</f>
        <v/>
      </c>
      <c r="AG50" s="112">
        <f>O49*1000</f>
        <v/>
      </c>
      <c r="AH50" s="162">
        <f>P49*1000</f>
        <v/>
      </c>
      <c r="AJ50" s="59" t="n"/>
      <c r="AK50" s="166" t="n"/>
      <c r="AM50" s="76" t="n"/>
      <c r="AN50" s="77" t="n"/>
      <c r="AO50" s="77" t="n"/>
      <c r="AP50" s="85" t="inlineStr">
        <is>
          <t>φ, град:</t>
        </is>
      </c>
      <c r="AQ50" s="119">
        <f>O53</f>
        <v/>
      </c>
      <c r="AR50" s="81" t="n"/>
      <c r="AS50" s="82" t="n"/>
      <c r="AU50">
        <f>CONCATENATE(ROUND(AV50,2)," МПа")</f>
        <v/>
      </c>
      <c r="AV50" s="164">
        <f>N48</f>
        <v/>
      </c>
      <c r="AW50" s="164">
        <f>2*(AV50+AQ49/TAN(RADIANS(AQ50)))*SIN(RADIANS(AQ50))/(1-SIN(RADIANS(AQ50)))+AZ50</f>
        <v/>
      </c>
      <c r="AX50" s="164">
        <f>AW50+AV50</f>
        <v/>
      </c>
      <c r="AY50" s="84">
        <f>AX50*1000</f>
        <v/>
      </c>
      <c r="AZ50">
        <f>RANDBETWEEN(-3,3)*0.01</f>
        <v/>
      </c>
    </row>
    <row r="51" ht="16.5" customHeight="1" thickBot="1">
      <c r="A51" s="144" t="n"/>
      <c r="B51" s="144" t="n"/>
      <c r="C51" s="144" t="n"/>
      <c r="D51" s="145" t="inlineStr">
        <is>
          <t xml:space="preserve">E50 = </t>
        </is>
      </c>
      <c r="E51" s="146">
        <f>A65/B65</f>
        <v/>
      </c>
      <c r="F51" s="144" t="inlineStr">
        <is>
          <t>qf (полное напр.), МПа</t>
        </is>
      </c>
      <c r="G51" s="144" t="n"/>
      <c r="H51" s="144" t="n"/>
      <c r="I51" s="144" t="n"/>
      <c r="J51" s="144" t="n">
        <v>0.06746816462443581</v>
      </c>
      <c r="K51" s="144" t="n"/>
      <c r="L51" s="144" t="n"/>
      <c r="M51" s="1" t="n"/>
      <c r="N51" s="1" t="n"/>
      <c r="O51" s="1" t="n"/>
      <c r="P51" s="1" t="n"/>
      <c r="Q51" s="33" t="n"/>
      <c r="R51" s="1" t="n"/>
      <c r="S51" s="1" t="n"/>
      <c r="T51" s="1" t="n"/>
      <c r="U51" s="1" t="n"/>
      <c r="AF51" s="112">
        <f>N50*1000</f>
        <v/>
      </c>
      <c r="AG51" s="112">
        <f>O50*1000</f>
        <v/>
      </c>
      <c r="AH51" s="162">
        <f>P50*1000</f>
        <v/>
      </c>
      <c r="AM51" s="86" t="n"/>
      <c r="AN51" s="87" t="n"/>
      <c r="AO51" s="87" t="n"/>
      <c r="AP51" s="88" t="inlineStr">
        <is>
          <t>E, Мпа</t>
        </is>
      </c>
      <c r="AQ51" s="143">
        <f>E50</f>
        <v/>
      </c>
      <c r="AR51" s="89" t="n"/>
      <c r="AS51" s="90" t="n"/>
      <c r="AU51">
        <f>CONCATENATE(ROUND(AV51,2)," МПа")</f>
        <v/>
      </c>
      <c r="AV51" s="164">
        <f>N49</f>
        <v/>
      </c>
      <c r="AW51" s="164">
        <f>2*(AV51+AQ49/TAN(RADIANS(AQ50)))*SIN(RADIANS(AQ50))/(1-SIN(RADIANS(AQ50)))+AZ51</f>
        <v/>
      </c>
      <c r="AX51" s="164">
        <f>AW51+AV51</f>
        <v/>
      </c>
      <c r="AY51" s="84">
        <f>AX51*1000</f>
        <v/>
      </c>
      <c r="AZ51">
        <f>RANDBETWEEN(-3,3)*0.01</f>
        <v/>
      </c>
    </row>
    <row r="52" ht="16.5" customHeight="1" thickBot="1">
      <c r="A52" s="144" t="n"/>
      <c r="B52" s="144" t="n"/>
      <c r="C52" s="144" t="n"/>
      <c r="D52" s="145" t="inlineStr">
        <is>
          <t xml:space="preserve">Коэф. Поперечной деформации, ϑ = </t>
        </is>
      </c>
      <c r="E52" s="147" t="n"/>
      <c r="F52" s="144" t="n"/>
      <c r="G52" s="144" t="n"/>
      <c r="H52" s="144" t="n"/>
      <c r="I52" s="144" t="n"/>
      <c r="J52" s="144" t="n"/>
      <c r="K52" s="144" t="n"/>
      <c r="L52" s="144" t="n"/>
      <c r="M52" s="1" t="n"/>
      <c r="N52" s="31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  <c r="AF52" s="101" t="inlineStr">
        <is>
          <t>x</t>
        </is>
      </c>
      <c r="AG52" s="102" t="n">
        <v>0</v>
      </c>
      <c r="AH52" s="167">
        <f>AG50</f>
        <v/>
      </c>
    </row>
    <row r="53" ht="16.5" customHeight="1" thickBot="1">
      <c r="A53" s="144" t="n"/>
      <c r="B53" s="144" t="n"/>
      <c r="C53" s="144" t="n"/>
      <c r="D53" s="144" t="n"/>
      <c r="E53" s="144" t="n"/>
      <c r="F53" s="144" t="n"/>
      <c r="G53" s="144" t="n"/>
      <c r="H53" s="144" t="n"/>
      <c r="I53" s="144" t="n"/>
      <c r="J53" s="144" t="n"/>
      <c r="K53" s="144" t="n"/>
      <c r="L53" s="144" t="n"/>
      <c r="M53" s="1" t="n"/>
      <c r="N53" s="32" t="inlineStr">
        <is>
          <t>ϕ', град. =</t>
        </is>
      </c>
      <c r="O53" s="34" t="n">
        <v>9</v>
      </c>
      <c r="P53" s="1" t="n"/>
      <c r="Q53" s="1" t="n"/>
      <c r="R53" s="1" t="n"/>
      <c r="S53" s="1" t="n"/>
      <c r="T53" s="1" t="n"/>
      <c r="U53" s="1" t="n"/>
      <c r="AF53" s="103" t="inlineStr">
        <is>
          <t>y</t>
        </is>
      </c>
      <c r="AG53" s="104">
        <f>AQ49*1000</f>
        <v/>
      </c>
      <c r="AH53" s="105">
        <f>((AH52)*TAN(RADIANS(AQ50))+AQ49*1000)</f>
        <v/>
      </c>
      <c r="AJ53" s="60" t="inlineStr">
        <is>
          <t>С, кПа</t>
        </is>
      </c>
      <c r="AK53" s="61" t="inlineStr">
        <is>
          <t>φ,°</t>
        </is>
      </c>
    </row>
    <row r="54" ht="16.5" customHeight="1" thickBot="1">
      <c r="A54" s="144" t="n"/>
      <c r="B54" s="144" t="n"/>
      <c r="C54" s="144" t="n"/>
      <c r="D54" s="144" t="n"/>
      <c r="E54" s="144" t="n"/>
      <c r="F54" s="144" t="n"/>
      <c r="G54" s="144" t="n"/>
      <c r="H54" s="144" t="n"/>
      <c r="I54" s="144" t="n"/>
      <c r="J54" s="144" t="n"/>
      <c r="K54" s="144" t="n"/>
      <c r="L54" s="144" t="n"/>
      <c r="M54" s="1" t="n"/>
      <c r="N54" s="32" t="inlineStr">
        <is>
          <t>С', МПа =</t>
        </is>
      </c>
      <c r="O54" s="168" t="n">
        <v>0.007</v>
      </c>
      <c r="P54" s="1" t="n"/>
      <c r="Q54" s="1" t="n"/>
      <c r="R54" s="1" t="n"/>
      <c r="S54" s="1" t="n"/>
      <c r="T54" s="1" t="n"/>
      <c r="U54" s="1" t="n"/>
      <c r="AG54" s="169" t="n"/>
      <c r="AH54" s="62" t="n"/>
      <c r="AJ54" s="63">
        <f>AQ49*1000</f>
        <v/>
      </c>
      <c r="AK54" s="64">
        <f>AQ50</f>
        <v/>
      </c>
    </row>
    <row r="55" ht="15" customHeight="1">
      <c r="A55" s="144" t="n"/>
      <c r="B55" s="144" t="n"/>
      <c r="C55" s="144" t="n"/>
      <c r="D55" s="144" t="n"/>
      <c r="E55" s="144" t="n"/>
      <c r="F55" s="144" t="n"/>
      <c r="G55" s="144" t="n"/>
      <c r="H55" s="144" t="n"/>
      <c r="I55" s="144" t="n"/>
      <c r="J55" s="144" t="n"/>
      <c r="K55" s="144" t="n"/>
      <c r="L55" s="144" t="n"/>
    </row>
    <row r="56" ht="15" customHeight="1">
      <c r="A56" s="144" t="n"/>
      <c r="B56" s="144" t="n"/>
      <c r="C56" s="144" t="n"/>
      <c r="D56" s="144" t="n"/>
      <c r="E56" s="144" t="n"/>
      <c r="F56" s="144" t="n"/>
      <c r="G56" s="144" t="n"/>
      <c r="H56" s="144" t="n"/>
      <c r="I56" s="144" t="n"/>
      <c r="J56" s="144" t="n"/>
      <c r="K56" s="144" t="n"/>
      <c r="L56" s="144" t="n"/>
    </row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152" t="inlineStr">
        <is>
          <t>Лист 1 , всего листов 2</t>
        </is>
      </c>
      <c r="L60" s="152" t="n"/>
      <c r="M60" s="152" t="inlineStr">
        <is>
          <t>Лист 2 , всего листов 2</t>
        </is>
      </c>
    </row>
    <row r="61">
      <c r="A61" s="153" t="inlineStr">
        <is>
          <t>Частичное воспроизведение протокола испытаний без письменного разрешения  ООО «ИнжГео» ЗАПРЕЩАЕТСЯ</t>
        </is>
      </c>
      <c r="L61" s="153" t="n"/>
      <c r="M61" s="15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6" t="inlineStr">
        <is>
          <t xml:space="preserve">второй  график </t>
        </is>
      </c>
      <c r="H63" s="36" t="inlineStr">
        <is>
          <t xml:space="preserve">первый график </t>
        </is>
      </c>
      <c r="S63" s="151" t="inlineStr">
        <is>
          <t xml:space="preserve">К Пуассона </t>
        </is>
      </c>
    </row>
    <row r="64">
      <c r="A64" s="151" t="inlineStr">
        <is>
          <t>dev50</t>
        </is>
      </c>
      <c r="B64" s="151" t="inlineStr">
        <is>
          <t>epsE50</t>
        </is>
      </c>
      <c r="C64" s="151" t="inlineStr">
        <is>
          <t>ind</t>
        </is>
      </c>
      <c r="D64" s="151" t="inlineStr">
        <is>
          <t>devE0</t>
        </is>
      </c>
      <c r="E64" s="151" t="inlineStr">
        <is>
          <t>epsE0</t>
        </is>
      </c>
      <c r="F64" s="151" t="inlineStr">
        <is>
          <t>dev</t>
        </is>
      </c>
      <c r="G64" s="151" t="inlineStr">
        <is>
          <t>eps</t>
        </is>
      </c>
      <c r="H64" s="151" t="inlineStr">
        <is>
          <t>sigma</t>
        </is>
      </c>
      <c r="J64" s="118" t="inlineStr">
        <is>
          <t>dev1</t>
        </is>
      </c>
      <c r="K64" s="118" t="inlineStr">
        <is>
          <t>eps1</t>
        </is>
      </c>
      <c r="L64" s="118" t="inlineStr">
        <is>
          <t>dev2</t>
        </is>
      </c>
      <c r="M64" s="118" t="inlineStr">
        <is>
          <t>eps2</t>
        </is>
      </c>
      <c r="N64" s="118" t="inlineStr">
        <is>
          <t>dev3</t>
        </is>
      </c>
      <c r="O64" s="118" t="inlineStr">
        <is>
          <t>eps3</t>
        </is>
      </c>
      <c r="Q64" s="151" t="inlineStr">
        <is>
          <t xml:space="preserve">Глины </t>
        </is>
      </c>
    </row>
    <row r="65">
      <c r="A65" t="n">
        <v>0.0174681646244358</v>
      </c>
      <c r="B65" t="n">
        <v>0.001745506350096747</v>
      </c>
      <c r="C65" s="151">
        <f>MATCH(A65,F65:F1000,1)-A67</f>
        <v/>
      </c>
      <c r="D65" s="151">
        <f>B70</f>
        <v/>
      </c>
      <c r="E65" s="151">
        <f>A70</f>
        <v/>
      </c>
      <c r="F65" s="170" t="n">
        <v>-0.0004800000000000013</v>
      </c>
      <c r="G65" s="171" t="n">
        <v>0</v>
      </c>
      <c r="H65" s="171" t="n"/>
      <c r="J65" s="170" t="n">
        <v>-0.0004800000000000013</v>
      </c>
      <c r="K65" s="171" t="n">
        <v>0</v>
      </c>
      <c r="L65" s="172" t="n">
        <v>-0.001395000000000007</v>
      </c>
      <c r="M65" s="170" t="n">
        <v>0</v>
      </c>
      <c r="N65" s="171" t="n">
        <v>-0.001049999999999995</v>
      </c>
      <c r="O65" s="172" t="n">
        <v>0</v>
      </c>
      <c r="Q65" s="151" t="inlineStr">
        <is>
          <t>&lt; 0</t>
        </is>
      </c>
      <c r="S65" s="151" t="inlineStr">
        <is>
          <t>0,20-0,30</t>
        </is>
      </c>
    </row>
    <row r="66">
      <c r="A66" s="151" t="inlineStr">
        <is>
          <t>ind</t>
        </is>
      </c>
      <c r="F66" s="170" t="n">
        <v>0.007860674080996111</v>
      </c>
      <c r="G66" s="171" t="n">
        <v>0.0005236519050290242</v>
      </c>
      <c r="H66" s="171" t="n"/>
      <c r="J66" s="170" t="n">
        <v>0.007860674080996111</v>
      </c>
      <c r="K66" s="171" t="n">
        <v>0.0005236519050290242</v>
      </c>
      <c r="L66" s="172" t="n">
        <v>0.01656579597595667</v>
      </c>
      <c r="M66" s="170" t="n">
        <v>0.0003406043545056523</v>
      </c>
      <c r="N66" s="171" t="n">
        <v>0.03273422116261676</v>
      </c>
      <c r="O66" s="172" t="n">
        <v>0.0004075971401463526</v>
      </c>
      <c r="Q66" s="151" t="inlineStr">
        <is>
          <t>0-0,25</t>
        </is>
      </c>
      <c r="S66" s="151" t="inlineStr">
        <is>
          <t>0,30-0,38</t>
        </is>
      </c>
    </row>
    <row r="67">
      <c r="A67" s="151" t="n">
        <v>2</v>
      </c>
      <c r="F67" s="170" t="n">
        <v>0.01599179082202867</v>
      </c>
      <c r="G67" s="171" t="n">
        <v>0.001359823823185594</v>
      </c>
      <c r="H67" s="171" t="n"/>
      <c r="J67" s="170" t="n">
        <v>0.01599179082202867</v>
      </c>
      <c r="K67" s="171" t="n">
        <v>0.001359823823185594</v>
      </c>
      <c r="L67" s="172" t="n">
        <v>0.03601259994773187</v>
      </c>
      <c r="M67" s="170" t="n">
        <v>0.001110666373387996</v>
      </c>
      <c r="N67" s="171" t="n">
        <v>0.05455703527102795</v>
      </c>
      <c r="O67" s="172" t="n">
        <v>0.001018992850365882</v>
      </c>
      <c r="Q67" s="151" t="inlineStr">
        <is>
          <t>0,25&lt;</t>
        </is>
      </c>
      <c r="S67" s="151" t="inlineStr">
        <is>
          <t>0,38-0,45</t>
        </is>
      </c>
    </row>
    <row r="68">
      <c r="A68" s="151" t="inlineStr">
        <is>
          <t>E0</t>
        </is>
      </c>
      <c r="F68" s="170" t="n">
        <v>0.0174681646244358</v>
      </c>
      <c r="G68" s="171" t="n">
        <v>0.001745506350096747</v>
      </c>
      <c r="H68" s="171" t="n"/>
      <c r="J68" s="170" t="n">
        <v>0.0174681646244358</v>
      </c>
      <c r="K68" s="171" t="n">
        <v>0.001745506350096747</v>
      </c>
      <c r="L68" s="172" t="n">
        <v>0.03874876078682096</v>
      </c>
      <c r="M68" s="170" t="n">
        <v>0.002030165282868209</v>
      </c>
      <c r="N68" s="171" t="n">
        <v>0.0649881899045629</v>
      </c>
      <c r="O68" s="172" t="n">
        <v>0.002028783269958327</v>
      </c>
      <c r="Q68" s="151" t="inlineStr">
        <is>
          <t>Суглинки</t>
        </is>
      </c>
      <c r="S68" s="151" t="inlineStr">
        <is>
          <t>0,35-0,37</t>
        </is>
      </c>
    </row>
    <row r="69">
      <c r="A69" s="151" t="inlineStr">
        <is>
          <t>epsE0</t>
        </is>
      </c>
      <c r="B69" s="151" t="inlineStr">
        <is>
          <t>devE0</t>
        </is>
      </c>
      <c r="F69" s="170" t="n">
        <v>0.0186807789179828</v>
      </c>
      <c r="G69" s="171" t="n">
        <v>0.002719647646371187</v>
      </c>
      <c r="H69" s="171" t="n"/>
      <c r="J69" s="170" t="n">
        <v>0.0186807789179828</v>
      </c>
      <c r="K69" s="171" t="n">
        <v>0.002719647646371187</v>
      </c>
      <c r="L69" s="172" t="n">
        <v>0.0430477944618893</v>
      </c>
      <c r="M69" s="170" t="n">
        <v>0.002706887043824278</v>
      </c>
      <c r="N69" s="171" t="n">
        <v>0.06393312966441483</v>
      </c>
      <c r="O69" s="172" t="n">
        <v>0.002705044359944436</v>
      </c>
      <c r="Q69" s="151" t="inlineStr">
        <is>
          <t xml:space="preserve">Пески и супеси </t>
        </is>
      </c>
      <c r="S69" s="151" t="inlineStr">
        <is>
          <t>0,30-0,35</t>
        </is>
      </c>
    </row>
    <row r="70" ht="15" customHeight="1">
      <c r="A70" t="n">
        <v>0.0005236519050290242</v>
      </c>
      <c r="B70" t="n">
        <v>0.007860674080996111</v>
      </c>
      <c r="F70" s="170" t="n">
        <v>0.02130352505082862</v>
      </c>
      <c r="G70" s="171" t="n">
        <v>0.003399559557963984</v>
      </c>
      <c r="H70" s="171" t="n"/>
      <c r="J70" s="170" t="n">
        <v>0.02130352505082862</v>
      </c>
      <c r="K70" s="171" t="n">
        <v>0.003399559557963984</v>
      </c>
      <c r="L70" s="172" t="n">
        <v>0.04758070411369025</v>
      </c>
      <c r="M70" s="170" t="n">
        <v>0.003383608804780348</v>
      </c>
      <c r="N70" s="171" t="n">
        <v>0.07209777840641762</v>
      </c>
      <c r="O70" s="172" t="n">
        <v>0.003381305449930545</v>
      </c>
    </row>
    <row r="71">
      <c r="F71" s="170" t="n">
        <v>0.02113003028674899</v>
      </c>
      <c r="G71" s="171" t="n">
        <v>0.004079471469556781</v>
      </c>
      <c r="H71" s="171" t="n"/>
      <c r="J71" s="170" t="n">
        <v>0.02113003028674899</v>
      </c>
      <c r="K71" s="171" t="n">
        <v>0.004079471469556781</v>
      </c>
      <c r="L71" s="172" t="n">
        <v>0.04413855696368418</v>
      </c>
      <c r="M71" s="170" t="n">
        <v>0.004060330565736418</v>
      </c>
      <c r="N71" s="171" t="n">
        <v>0.06684934520638303</v>
      </c>
      <c r="O71" s="172" t="n">
        <v>0.004057566539916654</v>
      </c>
    </row>
    <row r="72">
      <c r="A72" s="151" t="inlineStr">
        <is>
          <t>График E50</t>
        </is>
      </c>
      <c r="C72" s="151" t="inlineStr">
        <is>
          <t>График E</t>
        </is>
      </c>
      <c r="F72" s="170" t="n">
        <v>0.02296156315456904</v>
      </c>
      <c r="G72" s="171" t="n">
        <v>0.004759383381149578</v>
      </c>
      <c r="H72" s="171" t="n"/>
      <c r="J72" s="170" t="n">
        <v>0.02296156315456904</v>
      </c>
      <c r="K72" s="171" t="n">
        <v>0.004759383381149578</v>
      </c>
      <c r="L72" s="172" t="n">
        <v>0.04746281785349007</v>
      </c>
      <c r="M72" s="170" t="n">
        <v>0.004737052326692487</v>
      </c>
      <c r="N72" s="171" t="n">
        <v>0.07274647370336368</v>
      </c>
      <c r="O72" s="172" t="n">
        <v>0.004733827629902763</v>
      </c>
    </row>
    <row r="73">
      <c r="A73" s="139" t="inlineStr">
        <is>
          <t>eps</t>
        </is>
      </c>
      <c r="B73" s="139" t="inlineStr">
        <is>
          <t>q</t>
        </is>
      </c>
      <c r="C73" s="151" t="inlineStr">
        <is>
          <t>sigma</t>
        </is>
      </c>
      <c r="D73" s="173">
        <f>B70</f>
        <v/>
      </c>
      <c r="F73" s="170" t="n">
        <v>0.02422557801347711</v>
      </c>
      <c r="G73" s="171" t="n">
        <v>0.005439295292742375</v>
      </c>
      <c r="H73" s="171" t="n"/>
      <c r="J73" s="170" t="n">
        <v>0.02422557801347711</v>
      </c>
      <c r="K73" s="171" t="n">
        <v>0.005439295292742375</v>
      </c>
      <c r="L73" s="172" t="n">
        <v>0.04714729546661731</v>
      </c>
      <c r="M73" s="170" t="n">
        <v>0.005413774087648556</v>
      </c>
      <c r="N73" s="171" t="n">
        <v>0.07945230098810241</v>
      </c>
      <c r="O73" s="172" t="n">
        <v>0.005410088719888872</v>
      </c>
    </row>
    <row r="74">
      <c r="A74" s="151" t="inlineStr">
        <is>
          <t>Горизонтальная линия E50</t>
        </is>
      </c>
      <c r="C74" s="151" t="inlineStr">
        <is>
          <t>Касательная</t>
        </is>
      </c>
      <c r="F74" s="170" t="n">
        <v>0.02276078817693772</v>
      </c>
      <c r="G74" s="171" t="n">
        <v>0.006119207204335172</v>
      </c>
      <c r="H74" s="171" t="n"/>
      <c r="J74" s="170" t="n">
        <v>0.02276078817693772</v>
      </c>
      <c r="K74" s="171" t="n">
        <v>0.006119207204335172</v>
      </c>
      <c r="L74" s="172" t="n">
        <v>0.04957028378847173</v>
      </c>
      <c r="M74" s="170" t="n">
        <v>0.006090495848604625</v>
      </c>
      <c r="N74" s="171" t="n">
        <v>0.08039809408104143</v>
      </c>
      <c r="O74" s="172" t="n">
        <v>0.006086349809874981</v>
      </c>
    </row>
    <row r="75">
      <c r="A75" s="151" t="n">
        <v>0</v>
      </c>
      <c r="B75" s="151">
        <f>A65</f>
        <v/>
      </c>
      <c r="C75" s="151" t="inlineStr">
        <is>
          <t>a</t>
        </is>
      </c>
      <c r="D75" s="151" t="inlineStr">
        <is>
          <t>b</t>
        </is>
      </c>
      <c r="F75" s="170" t="n">
        <v>0.02562318855572757</v>
      </c>
      <c r="G75" s="171" t="n">
        <v>0.006799119115927969</v>
      </c>
      <c r="H75" s="171" t="n"/>
      <c r="J75" s="170" t="n">
        <v>0.02562318855572757</v>
      </c>
      <c r="K75" s="171" t="n">
        <v>0.006799119115927969</v>
      </c>
      <c r="L75" s="172" t="n">
        <v>0.05622506167266575</v>
      </c>
      <c r="M75" s="170" t="n">
        <v>0.006767217609560695</v>
      </c>
      <c r="N75" s="171" t="n">
        <v>0.08485824648560214</v>
      </c>
      <c r="O75" s="172" t="n">
        <v>0.00676261089986109</v>
      </c>
    </row>
    <row r="76">
      <c r="A76" s="173">
        <f>B65</f>
        <v/>
      </c>
      <c r="B76" s="151">
        <f>B75</f>
        <v/>
      </c>
      <c r="C76" s="142">
        <f>E50</f>
        <v/>
      </c>
      <c r="D76" s="151" t="n">
        <v>0</v>
      </c>
      <c r="F76" s="170" t="n">
        <v>0.02463758677292024</v>
      </c>
      <c r="G76" s="171" t="n">
        <v>0.007479031027520765</v>
      </c>
      <c r="H76" s="171" t="n"/>
      <c r="J76" s="170" t="n">
        <v>0.02463758677292024</v>
      </c>
      <c r="K76" s="171" t="n">
        <v>0.007479031027520765</v>
      </c>
      <c r="L76" s="172" t="n">
        <v>0.05327032192303627</v>
      </c>
      <c r="M76" s="170" t="n">
        <v>0.007443939370516765</v>
      </c>
      <c r="N76" s="171" t="n">
        <v>0.0891783831362109</v>
      </c>
      <c r="O76" s="172" t="n">
        <v>0.007438871989847199</v>
      </c>
    </row>
    <row r="77" ht="15" customHeight="1">
      <c r="A77" s="151" t="inlineStr">
        <is>
          <t>Вертикальная линия E50</t>
        </is>
      </c>
      <c r="C77" s="151" t="inlineStr">
        <is>
          <t>p1 и p2</t>
        </is>
      </c>
      <c r="F77" t="n">
        <v>0.02505456020725794</v>
      </c>
      <c r="G77" t="n">
        <v>0.008158942939113562</v>
      </c>
      <c r="J77" t="n">
        <v>0.02505456020725794</v>
      </c>
      <c r="K77" t="n">
        <v>0.008158942939113562</v>
      </c>
      <c r="L77" t="n">
        <v>0.05678574023492081</v>
      </c>
      <c r="M77" t="n">
        <v>0.008120661131472836</v>
      </c>
      <c r="N77" t="n">
        <v>0.07946992658393964</v>
      </c>
      <c r="O77" t="n">
        <v>0.008115133079833308</v>
      </c>
    </row>
    <row r="78" ht="15" customHeight="1">
      <c r="A78" s="173">
        <f>A76</f>
        <v/>
      </c>
      <c r="B78" s="151" t="n">
        <v>0</v>
      </c>
      <c r="C78" s="151" t="n">
        <v>0</v>
      </c>
      <c r="D78" s="151">
        <f>D76</f>
        <v/>
      </c>
      <c r="F78" t="n">
        <v>0.02759645487579721</v>
      </c>
      <c r="G78" t="n">
        <v>0.00883885485070636</v>
      </c>
      <c r="J78" t="n">
        <v>0.02759645487579721</v>
      </c>
      <c r="K78" t="n">
        <v>0.00883885485070636</v>
      </c>
      <c r="L78" t="n">
        <v>0.06112964704480617</v>
      </c>
      <c r="M78" t="n">
        <v>0.008797382892428905</v>
      </c>
      <c r="N78" t="n">
        <v>0.08783272110398954</v>
      </c>
      <c r="O78" t="n">
        <v>0.008791394169819418</v>
      </c>
    </row>
    <row r="79" ht="15" customHeight="1">
      <c r="A79" s="173">
        <f>A76</f>
        <v/>
      </c>
      <c r="B79" s="151">
        <f>B76</f>
        <v/>
      </c>
      <c r="C79" s="151">
        <f>(D79-D76)/C76</f>
        <v/>
      </c>
      <c r="D79" s="172">
        <f>B89+0.2*B89</f>
        <v/>
      </c>
      <c r="F79" t="n">
        <v>0.02572878736770873</v>
      </c>
      <c r="G79" t="n">
        <v>0.009518766762299156</v>
      </c>
      <c r="J79" t="n">
        <v>0.02572878736770873</v>
      </c>
      <c r="K79" t="n">
        <v>0.009518766762299156</v>
      </c>
      <c r="L79" t="n">
        <v>0.0554905894012605</v>
      </c>
      <c r="M79" t="n">
        <v>0.009474104653384973</v>
      </c>
      <c r="N79" t="n">
        <v>0.08256816695382835</v>
      </c>
      <c r="O79" t="n">
        <v>0.009467655259805526</v>
      </c>
    </row>
    <row r="80" ht="15" customHeight="1">
      <c r="A80" s="151" t="inlineStr">
        <is>
          <t>Касательная линия E50</t>
        </is>
      </c>
      <c r="F80" t="n">
        <v>0.02848693206950219</v>
      </c>
      <c r="G80" t="n">
        <v>0.01019867867389195</v>
      </c>
      <c r="J80" t="n">
        <v>0.02848693206950219</v>
      </c>
      <c r="K80" t="n">
        <v>0.01019867867389195</v>
      </c>
      <c r="L80" t="n">
        <v>0.05785187743806897</v>
      </c>
      <c r="M80" t="n">
        <v>0.01015082641434104</v>
      </c>
      <c r="N80" t="n">
        <v>0.09509583601237476</v>
      </c>
      <c r="O80" t="n">
        <v>0.01014391634979164</v>
      </c>
    </row>
    <row r="81" ht="15" customHeight="1">
      <c r="A81" s="151" t="n">
        <v>0</v>
      </c>
      <c r="B81" s="151" t="n">
        <v>0</v>
      </c>
      <c r="C81" s="151" t="inlineStr">
        <is>
          <t>Горизонтальная 1</t>
        </is>
      </c>
      <c r="F81" t="n">
        <v>0.02770030199563585</v>
      </c>
      <c r="G81" t="n">
        <v>0.01087859058548475</v>
      </c>
      <c r="J81" t="n">
        <v>0.02770030199563585</v>
      </c>
      <c r="K81" t="n">
        <v>0.01087859058548475</v>
      </c>
      <c r="L81" t="n">
        <v>0.06379820781780488</v>
      </c>
      <c r="M81" t="n">
        <v>0.01082754817529711</v>
      </c>
      <c r="N81" t="n">
        <v>0.08828641951891869</v>
      </c>
      <c r="O81" t="n">
        <v>0.01082017743977774</v>
      </c>
    </row>
    <row r="82" ht="15" customHeight="1">
      <c r="A82" s="173">
        <f>B82/(B76/A76)</f>
        <v/>
      </c>
      <c r="B82" s="173">
        <f>B79+(B86-B79)*0.8</f>
        <v/>
      </c>
      <c r="F82" t="n">
        <v>0.02853921217943207</v>
      </c>
      <c r="G82" t="n">
        <v>0.01155850249707755</v>
      </c>
      <c r="J82" t="n">
        <v>0.02853921217943207</v>
      </c>
      <c r="K82" t="n">
        <v>0.01155850249707755</v>
      </c>
      <c r="L82" t="n">
        <v>0.05747516943021161</v>
      </c>
      <c r="M82" t="n">
        <v>0.01150426993625318</v>
      </c>
      <c r="N82" t="n">
        <v>0.08528173352966018</v>
      </c>
      <c r="O82" t="n">
        <v>0.01149643852976385</v>
      </c>
    </row>
    <row r="83" ht="15" customHeight="1">
      <c r="A83" s="151" t="inlineStr">
        <is>
          <t>Горизонтальная линия qкр</t>
        </is>
      </c>
      <c r="F83" t="n">
        <v>0.02787319105422076</v>
      </c>
      <c r="G83" t="n">
        <v>0.01223841440867034</v>
      </c>
      <c r="J83" t="n">
        <v>0.02787319105422076</v>
      </c>
      <c r="K83" t="n">
        <v>0.01223841440867034</v>
      </c>
      <c r="L83" t="n">
        <v>0.06437950744220389</v>
      </c>
      <c r="M83" t="n">
        <v>0.01218099169720925</v>
      </c>
      <c r="N83" t="n">
        <v>0.09198971292619729</v>
      </c>
      <c r="O83" t="n">
        <v>0.01217269961974996</v>
      </c>
    </row>
    <row r="84" ht="15" customHeight="1">
      <c r="A84" s="151" t="inlineStr">
        <is>
          <t>Горизонтальная линия q</t>
        </is>
      </c>
      <c r="C84" s="151" t="inlineStr">
        <is>
          <t>Горизонтальная 2</t>
        </is>
      </c>
      <c r="F84" t="n">
        <v>0.03036997407672326</v>
      </c>
      <c r="G84" t="n">
        <v>0.01291832632026314</v>
      </c>
      <c r="J84" t="n">
        <v>0.03036997407672326</v>
      </c>
      <c r="K84" t="n">
        <v>0.01291832632026314</v>
      </c>
      <c r="L84" t="n">
        <v>0.06177108280584326</v>
      </c>
      <c r="M84" t="n">
        <v>0.01285771345816532</v>
      </c>
      <c r="N84" t="n">
        <v>0.0881443161807362</v>
      </c>
      <c r="O84" t="n">
        <v>0.01284896070973607</v>
      </c>
    </row>
    <row r="85" ht="15" customHeight="1">
      <c r="A85" s="172" t="n">
        <v>0</v>
      </c>
      <c r="B85" s="172">
        <f>MAX(F65:F1000)</f>
        <v/>
      </c>
      <c r="C85" s="151" t="n">
        <v>0</v>
      </c>
      <c r="D85" s="173">
        <f>D73</f>
        <v/>
      </c>
      <c r="F85" t="n">
        <v>0.02941410673288782</v>
      </c>
      <c r="G85" t="n">
        <v>0.01359823823185594</v>
      </c>
      <c r="J85" t="n">
        <v>0.02941410673288782</v>
      </c>
      <c r="K85" t="n">
        <v>0.01359823823185594</v>
      </c>
      <c r="L85" t="n">
        <v>0.06610187314689195</v>
      </c>
      <c r="M85" t="n">
        <v>0.01353443521912139</v>
      </c>
      <c r="N85" t="n">
        <v>0.09249345383676794</v>
      </c>
      <c r="O85" t="n">
        <v>0.01352522179972218</v>
      </c>
    </row>
    <row r="86" ht="15" customHeight="1">
      <c r="A86" s="172">
        <f>INDEX(G65:G1000,MATCH(B86,F65:F1000,0),)</f>
        <v/>
      </c>
      <c r="B86" s="172">
        <f>MAX(F65:F1000)</f>
        <v/>
      </c>
      <c r="C86" s="151">
        <f>(D86-D76)/C76</f>
        <v/>
      </c>
      <c r="D86" s="173">
        <f>D73</f>
        <v/>
      </c>
      <c r="F86" t="n">
        <v>0.02981737942819486</v>
      </c>
      <c r="G86" t="n">
        <v>0.01427815014344873</v>
      </c>
      <c r="J86" t="n">
        <v>0.02981737942819486</v>
      </c>
      <c r="K86" t="n">
        <v>0.01427815014344873</v>
      </c>
      <c r="L86" t="n">
        <v>0.06486880038523898</v>
      </c>
      <c r="M86" t="n">
        <v>0.01421115698007746</v>
      </c>
      <c r="N86" t="n">
        <v>0.09053822068962658</v>
      </c>
      <c r="O86" t="n">
        <v>0.01420148288970829</v>
      </c>
    </row>
    <row r="87" ht="15" customHeight="1">
      <c r="A87" s="151" t="inlineStr">
        <is>
          <t>Вертикальная линия q</t>
        </is>
      </c>
      <c r="F87" t="n">
        <v>0.03142478247615797</v>
      </c>
      <c r="G87" t="n">
        <v>0.01495806205504153</v>
      </c>
      <c r="J87" t="n">
        <v>0.03142478247615797</v>
      </c>
      <c r="K87" t="n">
        <v>0.01495806205504153</v>
      </c>
      <c r="L87" t="n">
        <v>0.0592726711590619</v>
      </c>
      <c r="M87" t="n">
        <v>0.01488787874103353</v>
      </c>
      <c r="N87" t="n">
        <v>0.08970947828755388</v>
      </c>
      <c r="O87" t="n">
        <v>0.0148777439796944</v>
      </c>
    </row>
    <row r="88" ht="15" customHeight="1">
      <c r="A88" s="172">
        <f>A86</f>
        <v/>
      </c>
      <c r="B88" s="151" t="n">
        <v>0</v>
      </c>
      <c r="C88" s="139" t="n"/>
      <c r="D88" s="139" t="n"/>
      <c r="F88" t="n">
        <v>0.03024173787834772</v>
      </c>
      <c r="G88" t="n">
        <v>0.01563797396663433</v>
      </c>
      <c r="J88" t="n">
        <v>0.03024173787834772</v>
      </c>
      <c r="K88" t="n">
        <v>0.01563797396663433</v>
      </c>
      <c r="L88" t="n">
        <v>0.06648072865303062</v>
      </c>
      <c r="M88" t="n">
        <v>0.0155646005019896</v>
      </c>
      <c r="N88" t="n">
        <v>0.1009055620961217</v>
      </c>
      <c r="O88" t="n">
        <v>0.01555400506968051</v>
      </c>
    </row>
    <row r="89" ht="15" customHeight="1">
      <c r="A89" s="172">
        <f>A86</f>
        <v/>
      </c>
      <c r="B89" s="172">
        <f>B86</f>
        <v/>
      </c>
      <c r="F89" t="n">
        <v>0.02906910975486307</v>
      </c>
      <c r="G89" t="n">
        <v>0.01631788587822712</v>
      </c>
      <c r="J89" t="n">
        <v>0.02906910975486307</v>
      </c>
      <c r="K89" t="n">
        <v>0.01631788587822712</v>
      </c>
      <c r="L89" t="n">
        <v>0.06272727755333446</v>
      </c>
      <c r="M89" t="n">
        <v>0.01624132226294567</v>
      </c>
      <c r="N89" t="n">
        <v>0.1016222160782156</v>
      </c>
      <c r="O89" t="n">
        <v>0.01623026615966662</v>
      </c>
    </row>
    <row r="90" ht="15" customHeight="1">
      <c r="F90" t="n">
        <v>0.03137113769552333</v>
      </c>
      <c r="G90" t="n">
        <v>0.01699779778981992</v>
      </c>
      <c r="J90" t="n">
        <v>0.03137113769552333</v>
      </c>
      <c r="K90" t="n">
        <v>0.01699779778981992</v>
      </c>
      <c r="L90" t="n">
        <v>0.0627287427017636</v>
      </c>
      <c r="M90" t="n">
        <v>0.01691804402390174</v>
      </c>
      <c r="N90" t="n">
        <v>0.0976342962553422</v>
      </c>
      <c r="O90" t="n">
        <v>0.01690652724965273</v>
      </c>
    </row>
    <row r="91" ht="15" customHeight="1">
      <c r="F91" t="n">
        <v>0.03043631390749434</v>
      </c>
      <c r="G91" t="n">
        <v>0.01767770970141272</v>
      </c>
      <c r="J91" t="n">
        <v>0.03043631390749434</v>
      </c>
      <c r="K91" t="n">
        <v>0.01767770970141272</v>
      </c>
      <c r="L91" t="n">
        <v>0.06463178779358308</v>
      </c>
      <c r="M91" t="n">
        <v>0.01759476578485781</v>
      </c>
      <c r="N91" t="n">
        <v>0.09855269689683932</v>
      </c>
      <c r="O91" t="n">
        <v>0.01758278833963884</v>
      </c>
    </row>
    <row r="92" ht="15" customHeight="1">
      <c r="F92" t="n">
        <v>0.03176948001709547</v>
      </c>
      <c r="G92" t="n">
        <v>0.01835762161300552</v>
      </c>
      <c r="J92" t="n">
        <v>0.03176948001709547</v>
      </c>
      <c r="K92" t="n">
        <v>0.01835762161300552</v>
      </c>
      <c r="L92" t="n">
        <v>0.06717477341938968</v>
      </c>
      <c r="M92" t="n">
        <v>0.01827148754581388</v>
      </c>
      <c r="N92" t="n">
        <v>0.09739894771334673</v>
      </c>
      <c r="O92" t="n">
        <v>0.01825904942962495</v>
      </c>
    </row>
    <row r="93" ht="15" customHeight="1">
      <c r="F93" t="n">
        <v>0.02975201427101119</v>
      </c>
      <c r="G93" t="n">
        <v>0.01903753352459831</v>
      </c>
      <c r="J93" t="n">
        <v>0.02975201427101119</v>
      </c>
      <c r="K93" t="n">
        <v>0.01903753352459831</v>
      </c>
      <c r="L93" t="n">
        <v>0.06877348220379573</v>
      </c>
      <c r="M93" t="n">
        <v>0.01894820930676995</v>
      </c>
      <c r="N93" t="n">
        <v>0.09547554024643984</v>
      </c>
      <c r="O93" t="n">
        <v>0.01893531051961105</v>
      </c>
    </row>
    <row r="94" ht="15" customHeight="1">
      <c r="F94" t="n">
        <v>0.0313029031525411</v>
      </c>
      <c r="G94" t="n">
        <v>0.01971744543619111</v>
      </c>
      <c r="J94" t="n">
        <v>0.0313029031525411</v>
      </c>
      <c r="K94" t="n">
        <v>0.01971744543619111</v>
      </c>
      <c r="L94" t="n">
        <v>0.06684094051003908</v>
      </c>
      <c r="M94" t="n">
        <v>0.01962493106772602</v>
      </c>
      <c r="N94" t="n">
        <v>0.1043933327425054</v>
      </c>
      <c r="O94" t="n">
        <v>0.01961157160959716</v>
      </c>
    </row>
    <row r="95" ht="15" customHeight="1">
      <c r="F95" t="n">
        <v>0.03013863005880753</v>
      </c>
      <c r="G95" t="n">
        <v>0.02039735734778391</v>
      </c>
      <c r="J95" t="n">
        <v>0.03013863005880753</v>
      </c>
      <c r="K95" t="n">
        <v>0.02039735734778391</v>
      </c>
      <c r="L95" t="n">
        <v>0.07023431429985874</v>
      </c>
      <c r="M95" t="n">
        <v>0.02030165282868208</v>
      </c>
      <c r="N95" t="n">
        <v>0.09741420970824888</v>
      </c>
      <c r="O95" t="n">
        <v>0.02028783269958327</v>
      </c>
    </row>
    <row r="96" ht="15" customHeight="1">
      <c r="F96" t="n">
        <v>0.03159260918578756</v>
      </c>
      <c r="G96" t="n">
        <v>0.0210772692593767</v>
      </c>
      <c r="J96" t="n">
        <v>0.03159260918578756</v>
      </c>
      <c r="K96" t="n">
        <v>0.0210772692593767</v>
      </c>
      <c r="L96" t="n">
        <v>0.06981976857791986</v>
      </c>
      <c r="M96" t="n">
        <v>0.02097837458963816</v>
      </c>
      <c r="N96" t="n">
        <v>0.1038917301808005</v>
      </c>
      <c r="O96" t="n">
        <v>0.02096409378956938</v>
      </c>
    </row>
    <row r="97" ht="15" customHeight="1">
      <c r="F97" t="n">
        <v>0.03219115616990635</v>
      </c>
      <c r="G97" t="n">
        <v>0.0217571811709695</v>
      </c>
      <c r="J97" t="n">
        <v>0.03219115616990635</v>
      </c>
      <c r="K97" t="n">
        <v>0.0217571811709695</v>
      </c>
      <c r="L97" t="n">
        <v>0.0655240590321505</v>
      </c>
      <c r="M97" t="n">
        <v>0.02165509635059423</v>
      </c>
      <c r="N97" t="n">
        <v>0.100928376995893</v>
      </c>
      <c r="O97" t="n">
        <v>0.02164035487955549</v>
      </c>
    </row>
    <row r="98" ht="15" customHeight="1">
      <c r="F98" t="n">
        <v>0.03188350787058913</v>
      </c>
      <c r="G98" t="n">
        <v>0.0224370930825623</v>
      </c>
      <c r="J98" t="n">
        <v>0.03188350787058913</v>
      </c>
      <c r="K98" t="n">
        <v>0.0224370930825623</v>
      </c>
      <c r="L98" t="n">
        <v>0.06694146449400848</v>
      </c>
      <c r="M98" t="n">
        <v>0.0223318181115503</v>
      </c>
      <c r="N98" t="n">
        <v>0.1000424733396784</v>
      </c>
      <c r="O98" t="n">
        <v>0.0223166159695416</v>
      </c>
    </row>
    <row r="99" ht="15" customHeight="1">
      <c r="F99" t="n">
        <v>0.03174299338297767</v>
      </c>
      <c r="G99" t="n">
        <v>0.02311700499415509</v>
      </c>
      <c r="J99" t="n">
        <v>0.03174299338297767</v>
      </c>
      <c r="K99" t="n">
        <v>0.02311700499415509</v>
      </c>
      <c r="L99" t="n">
        <v>0.06337066340478426</v>
      </c>
      <c r="M99" t="n">
        <v>0.02300853987250637</v>
      </c>
      <c r="N99" t="n">
        <v>0.09492095421808555</v>
      </c>
      <c r="O99" t="n">
        <v>0.02299287705952771</v>
      </c>
    </row>
    <row r="100" ht="15" customHeight="1">
      <c r="F100" t="n">
        <v>0.03276833041540431</v>
      </c>
      <c r="G100" t="n">
        <v>0.02379691690574789</v>
      </c>
      <c r="J100" t="n">
        <v>0.03276833041540431</v>
      </c>
      <c r="K100" t="n">
        <v>0.02379691690574789</v>
      </c>
      <c r="L100" t="n">
        <v>0.06614044623483142</v>
      </c>
      <c r="M100" t="n">
        <v>0.02368526163346243</v>
      </c>
      <c r="N100" t="n">
        <v>0.1080163669678906</v>
      </c>
      <c r="O100" t="n">
        <v>0.02366913814951381</v>
      </c>
    </row>
    <row r="101" ht="15" customHeight="1">
      <c r="F101" t="n">
        <v>0.03352415132332243</v>
      </c>
      <c r="G101" t="n">
        <v>0.02447682881734069</v>
      </c>
      <c r="J101" t="n">
        <v>0.03352415132332243</v>
      </c>
      <c r="K101" t="n">
        <v>0.02447682881734069</v>
      </c>
      <c r="L101" t="n">
        <v>0.06606742382144065</v>
      </c>
      <c r="M101" t="n">
        <v>0.0243619833944185</v>
      </c>
      <c r="N101" t="n">
        <v>0.1031687794216442</v>
      </c>
      <c r="O101" t="n">
        <v>0.02434539923949992</v>
      </c>
    </row>
    <row r="102" ht="15" customHeight="1">
      <c r="F102" t="n">
        <v>0.03149458162052907</v>
      </c>
      <c r="G102" t="n">
        <v>0.02515674072893348</v>
      </c>
      <c r="J102" t="n">
        <v>0.03149458162052907</v>
      </c>
      <c r="K102" t="n">
        <v>0.02515674072893348</v>
      </c>
      <c r="L102" t="n">
        <v>0.0656973825078333</v>
      </c>
      <c r="M102" t="n">
        <v>0.02503870515537457</v>
      </c>
      <c r="N102" t="n">
        <v>0.1034919938398455</v>
      </c>
      <c r="O102" t="n">
        <v>0.02502166032948603</v>
      </c>
    </row>
    <row r="103" ht="15" customHeight="1">
      <c r="F103" t="n">
        <v>0.03355074882377319</v>
      </c>
      <c r="G103" t="n">
        <v>0.02583665264052628</v>
      </c>
      <c r="J103" t="n">
        <v>0.03355074882377319</v>
      </c>
      <c r="K103" t="n">
        <v>0.02583665264052628</v>
      </c>
      <c r="L103" t="n">
        <v>0.06837261079419013</v>
      </c>
      <c r="M103" t="n">
        <v>0.02571542691633064</v>
      </c>
      <c r="N103" t="n">
        <v>0.09811173240294407</v>
      </c>
      <c r="O103" t="n">
        <v>0.02569792141947214</v>
      </c>
    </row>
    <row r="104" ht="15" customHeight="1">
      <c r="F104" t="n">
        <v>0.03211665277439922</v>
      </c>
      <c r="G104" t="n">
        <v>0.02651656455211908</v>
      </c>
      <c r="J104" t="n">
        <v>0.03211665277439922</v>
      </c>
      <c r="K104" t="n">
        <v>0.02651656455211908</v>
      </c>
      <c r="L104" t="n">
        <v>0.06419248140518469</v>
      </c>
      <c r="M104" t="n">
        <v>0.02639214867728671</v>
      </c>
      <c r="N104" t="n">
        <v>0.09853647443699459</v>
      </c>
      <c r="O104" t="n">
        <v>0.02637418250945825</v>
      </c>
    </row>
    <row r="105" ht="15" customHeight="1">
      <c r="F105" t="n">
        <v>0.03183216277450199</v>
      </c>
      <c r="G105" t="n">
        <v>0.02719647646371188</v>
      </c>
      <c r="J105" t="n">
        <v>0.03183216277450199</v>
      </c>
      <c r="K105" t="n">
        <v>0.02719647646371188</v>
      </c>
      <c r="L105" t="n">
        <v>0.06481761789954479</v>
      </c>
      <c r="M105" t="n">
        <v>0.02706887043824278</v>
      </c>
      <c r="N105" t="n">
        <v>0.1053774709223811</v>
      </c>
      <c r="O105" t="n">
        <v>0.02705044359944436</v>
      </c>
    </row>
    <row r="106" ht="15" customHeight="1">
      <c r="F106" t="n">
        <v>0.03175160660892065</v>
      </c>
      <c r="G106" t="n">
        <v>0.02787638837530467</v>
      </c>
      <c r="J106" t="n">
        <v>0.03175160660892065</v>
      </c>
      <c r="K106" t="n">
        <v>0.02787638837530467</v>
      </c>
      <c r="L106" t="n">
        <v>0.07020462769706071</v>
      </c>
      <c r="M106" t="n">
        <v>0.02774559219919885</v>
      </c>
      <c r="N106" t="n">
        <v>0.1030983387829001</v>
      </c>
      <c r="O106" t="n">
        <v>0.02772670468943047</v>
      </c>
    </row>
    <row r="107" ht="15" customHeight="1">
      <c r="F107" t="n">
        <v>0.03433211909590224</v>
      </c>
      <c r="G107" t="n">
        <v>0.02855630028689747</v>
      </c>
      <c r="J107" t="n">
        <v>0.03433211909590224</v>
      </c>
      <c r="K107" t="n">
        <v>0.02855630028689747</v>
      </c>
      <c r="L107" t="n">
        <v>0.0710453916517996</v>
      </c>
      <c r="M107" t="n">
        <v>0.02842231396015492</v>
      </c>
      <c r="N107" t="n">
        <v>0.1106222698285365</v>
      </c>
      <c r="O107" t="n">
        <v>0.02840296577941658</v>
      </c>
    </row>
    <row r="108" ht="15" customHeight="1">
      <c r="F108" t="n">
        <v>0.03221663757198479</v>
      </c>
      <c r="G108" t="n">
        <v>0.02923621219849026</v>
      </c>
      <c r="J108" t="n">
        <v>0.03221663757198479</v>
      </c>
      <c r="K108" t="n">
        <v>0.02923621219849026</v>
      </c>
      <c r="L108" t="n">
        <v>0.06573434217450533</v>
      </c>
      <c r="M108" t="n">
        <v>0.02909903572111099</v>
      </c>
      <c r="N108" t="n">
        <v>0.1057634452289004</v>
      </c>
      <c r="O108" t="n">
        <v>0.02907922686940268</v>
      </c>
    </row>
    <row r="109" ht="15" customHeight="1">
      <c r="F109" t="n">
        <v>0.0322342731589032</v>
      </c>
      <c r="G109" t="n">
        <v>0.02991612411008306</v>
      </c>
      <c r="J109" t="n">
        <v>0.0322342731589032</v>
      </c>
      <c r="K109" t="n">
        <v>0.02991612411008306</v>
      </c>
      <c r="L109" t="n">
        <v>0.06525667279087705</v>
      </c>
      <c r="M109" t="n">
        <v>0.02977575748206706</v>
      </c>
      <c r="N109" t="n">
        <v>0.1068467450035054</v>
      </c>
      <c r="O109" t="n">
        <v>0.02975548795938879</v>
      </c>
    </row>
    <row r="110" ht="15" customHeight="1">
      <c r="F110" t="n">
        <v>0.03159927970684961</v>
      </c>
      <c r="G110" t="n">
        <v>0.03059603602167586</v>
      </c>
      <c r="J110" t="n">
        <v>0.03159927970684961</v>
      </c>
      <c r="K110" t="n">
        <v>0.03059603602167586</v>
      </c>
      <c r="L110" t="n">
        <v>0.06559569963073433</v>
      </c>
      <c r="M110" t="n">
        <v>0.03045247924302313</v>
      </c>
      <c r="N110" t="n">
        <v>0.1061908400914224</v>
      </c>
      <c r="O110" t="n">
        <v>0.0304317490493749</v>
      </c>
    </row>
    <row r="111" ht="15" customHeight="1">
      <c r="F111" t="n">
        <v>0.03174696955720248</v>
      </c>
      <c r="G111" t="n">
        <v>0.03127594793326866</v>
      </c>
      <c r="J111" t="n">
        <v>0.03174696955720248</v>
      </c>
      <c r="K111" t="n">
        <v>0.03127594793326866</v>
      </c>
      <c r="L111" t="n">
        <v>0.07139924864143288</v>
      </c>
      <c r="M111" t="n">
        <v>0.0311292010039792</v>
      </c>
      <c r="N111" t="n">
        <v>0.1049701955332489</v>
      </c>
      <c r="O111" t="n">
        <v>0.03110801013936101</v>
      </c>
    </row>
    <row r="112" ht="15" customHeight="1">
      <c r="F112" t="n">
        <v>0.03220675743494895</v>
      </c>
      <c r="G112" t="n">
        <v>0.03195585984486145</v>
      </c>
      <c r="J112" t="n">
        <v>0.03220675743494895</v>
      </c>
      <c r="K112" t="n">
        <v>0.03195585984486145</v>
      </c>
      <c r="L112" t="n">
        <v>0.07046814921202821</v>
      </c>
      <c r="M112" t="n">
        <v>0.03180592276493527</v>
      </c>
      <c r="N112" t="n">
        <v>0.1026418956915424</v>
      </c>
      <c r="O112" t="n">
        <v>0.03178427122934712</v>
      </c>
    </row>
    <row r="113" ht="15" customHeight="1">
      <c r="F113" t="n">
        <v>0.03493632924887161</v>
      </c>
      <c r="G113" t="n">
        <v>0.03263577175645425</v>
      </c>
      <c r="J113" t="n">
        <v>0.03493632924887161</v>
      </c>
      <c r="K113" t="n">
        <v>0.03263577175645425</v>
      </c>
      <c r="L113" t="n">
        <v>0.06759669865421525</v>
      </c>
      <c r="M113" t="n">
        <v>0.03248264452589134</v>
      </c>
      <c r="N113" t="n">
        <v>0.09854420186331819</v>
      </c>
      <c r="O113" t="n">
        <v>0.03246053231933323</v>
      </c>
    </row>
    <row r="114" ht="15" customHeight="1">
      <c r="F114" t="n">
        <v>0.03307676021654476</v>
      </c>
      <c r="G114" t="n">
        <v>0.03331568366804705</v>
      </c>
      <c r="J114" t="n">
        <v>0.03307676021654476</v>
      </c>
      <c r="K114" t="n">
        <v>0.03331568366804705</v>
      </c>
      <c r="L114" t="n">
        <v>0.069315913776829</v>
      </c>
      <c r="M114" t="n">
        <v>0.0331593662868474</v>
      </c>
      <c r="N114" t="n">
        <v>0.1056215976958723</v>
      </c>
      <c r="O114" t="n">
        <v>0.03313679340931935</v>
      </c>
    </row>
    <row r="115" ht="15" customHeight="1">
      <c r="F115" t="n">
        <v>0.03216832591776773</v>
      </c>
      <c r="G115" t="n">
        <v>0.03399559557963985</v>
      </c>
      <c r="J115" t="n">
        <v>0.03216832591776773</v>
      </c>
      <c r="K115" t="n">
        <v>0.03399559557963985</v>
      </c>
      <c r="L115" t="n">
        <v>0.06580438786575857</v>
      </c>
      <c r="M115" t="n">
        <v>0.03383608804780348</v>
      </c>
      <c r="N115" t="n">
        <v>0.09929687321129976</v>
      </c>
      <c r="O115" t="n">
        <v>0.03381305449930545</v>
      </c>
    </row>
    <row r="116" ht="15" customHeight="1">
      <c r="F116" t="n">
        <v>0.03468227130154226</v>
      </c>
      <c r="G116" t="n">
        <v>0.03467550749123264</v>
      </c>
      <c r="J116" t="n">
        <v>0.03468227130154226</v>
      </c>
      <c r="K116" t="n">
        <v>0.03467550749123264</v>
      </c>
      <c r="L116" t="n">
        <v>0.066339076884709</v>
      </c>
      <c r="M116" t="n">
        <v>0.03451280980875954</v>
      </c>
      <c r="N116" t="n">
        <v>0.1098781818777197</v>
      </c>
      <c r="O116" t="n">
        <v>0.03448931558929156</v>
      </c>
    </row>
    <row r="117" ht="15" customHeight="1">
      <c r="F117" t="n">
        <v>0.03333732389011716</v>
      </c>
      <c r="G117" t="n">
        <v>0.03535541940282544</v>
      </c>
      <c r="J117" t="n">
        <v>0.03333732389011716</v>
      </c>
      <c r="K117" t="n">
        <v>0.03535541940282544</v>
      </c>
      <c r="L117" t="n">
        <v>0.06649957981338378</v>
      </c>
      <c r="M117" t="n">
        <v>0.03518953156971562</v>
      </c>
      <c r="N117" t="n">
        <v>0.1092210378106928</v>
      </c>
      <c r="O117" t="n">
        <v>0.03516557667927767</v>
      </c>
    </row>
    <row r="118" ht="15" customHeight="1">
      <c r="F118" t="n">
        <v>0.0353776210946069</v>
      </c>
      <c r="G118" t="n">
        <v>0.03603533131441823</v>
      </c>
      <c r="J118" t="n">
        <v>0.0353776210946069</v>
      </c>
      <c r="K118" t="n">
        <v>0.03603533131441823</v>
      </c>
      <c r="L118" t="n">
        <v>0.0708061740671673</v>
      </c>
      <c r="M118" t="n">
        <v>0.03586625333067169</v>
      </c>
      <c r="N118" t="n">
        <v>0.1091140705420559</v>
      </c>
      <c r="O118" t="n">
        <v>0.03584183776926378</v>
      </c>
    </row>
    <row r="119" ht="15" customHeight="1">
      <c r="F119" t="n">
        <v>0.03485689629770072</v>
      </c>
      <c r="G119" t="n">
        <v>0.03671524322601103</v>
      </c>
      <c r="J119" t="n">
        <v>0.03485689629770072</v>
      </c>
      <c r="K119" t="n">
        <v>0.03671524322601103</v>
      </c>
      <c r="L119" t="n">
        <v>0.07333027037432449</v>
      </c>
      <c r="M119" t="n">
        <v>0.03654297509162776</v>
      </c>
      <c r="N119" t="n">
        <v>0.1033592504012838</v>
      </c>
      <c r="O119" t="n">
        <v>0.03651809885924989</v>
      </c>
    </row>
    <row r="120" ht="15" customHeight="1">
      <c r="F120" t="n">
        <v>0.03427477473044875</v>
      </c>
      <c r="G120" t="n">
        <v>0.03739515513760382</v>
      </c>
      <c r="J120" t="n">
        <v>0.03427477473044875</v>
      </c>
      <c r="K120" t="n">
        <v>0.03739515513760382</v>
      </c>
      <c r="L120" t="n">
        <v>0.06962848562391616</v>
      </c>
      <c r="M120" t="n">
        <v>0.03721969685258383</v>
      </c>
      <c r="N120" t="n">
        <v>0.1079401979169438</v>
      </c>
      <c r="O120" t="n">
        <v>0.037194359949236</v>
      </c>
    </row>
    <row r="121" ht="15" customHeight="1">
      <c r="F121" t="n">
        <v>0.03569557105700763</v>
      </c>
      <c r="G121" t="n">
        <v>0.03807506704919662</v>
      </c>
      <c r="J121" t="n">
        <v>0.03569557105700763</v>
      </c>
      <c r="K121" t="n">
        <v>0.03807506704919662</v>
      </c>
      <c r="L121" t="n">
        <v>0.07185134113246894</v>
      </c>
      <c r="M121" t="n">
        <v>0.03789641861353989</v>
      </c>
      <c r="N121" t="n">
        <v>0.1076554377882327</v>
      </c>
      <c r="O121" t="n">
        <v>0.0378706210392221</v>
      </c>
    </row>
    <row r="122" ht="15" customHeight="1">
      <c r="F122" t="n">
        <v>0.03408398771946405</v>
      </c>
      <c r="G122" t="n">
        <v>0.03875497896078942</v>
      </c>
      <c r="J122" t="n">
        <v>0.03408398771946405</v>
      </c>
      <c r="K122" t="n">
        <v>0.03875497896078942</v>
      </c>
      <c r="L122" t="n">
        <v>0.07434963450711202</v>
      </c>
      <c r="M122" t="n">
        <v>0.03857314037449597</v>
      </c>
      <c r="N122" t="n">
        <v>0.09984456929198693</v>
      </c>
      <c r="O122" t="n">
        <v>0.03854688212920822</v>
      </c>
    </row>
    <row r="123" ht="15" customHeight="1">
      <c r="F123" t="n">
        <v>0.034368388626129</v>
      </c>
      <c r="G123" t="n">
        <v>0.03943489087238222</v>
      </c>
      <c r="J123" t="n">
        <v>0.034368388626129</v>
      </c>
      <c r="K123" t="n">
        <v>0.03943489087238222</v>
      </c>
      <c r="L123" t="n">
        <v>0.06746108682007648</v>
      </c>
      <c r="M123" t="n">
        <v>0.03924986213545203</v>
      </c>
      <c r="N123" t="n">
        <v>0.10684471202803</v>
      </c>
      <c r="O123" t="n">
        <v>0.03922314321919432</v>
      </c>
    </row>
    <row r="124" ht="15" customHeight="1">
      <c r="F124" t="n">
        <v>0.03456754746449295</v>
      </c>
      <c r="G124" t="n">
        <v>0.04011480278397501</v>
      </c>
      <c r="J124" t="n">
        <v>0.03456754746449295</v>
      </c>
      <c r="K124" t="n">
        <v>0.04011480278397501</v>
      </c>
      <c r="L124" t="n">
        <v>0.07476484795206606</v>
      </c>
      <c r="M124" t="n">
        <v>0.0399265838964081</v>
      </c>
      <c r="N124" t="n">
        <v>0.1019541780046967</v>
      </c>
      <c r="O124" t="n">
        <v>0.03989940430918043</v>
      </c>
    </row>
    <row r="125" ht="15" customHeight="1">
      <c r="F125" t="n">
        <v>0.03334704662645076</v>
      </c>
      <c r="G125" t="n">
        <v>0.04079471469556781</v>
      </c>
      <c r="J125" t="n">
        <v>0.03334704662645076</v>
      </c>
      <c r="K125" t="n">
        <v>0.04079471469556781</v>
      </c>
      <c r="L125" t="n">
        <v>0.06829472019116167</v>
      </c>
      <c r="M125" t="n">
        <v>0.04060330565736417</v>
      </c>
      <c r="N125" t="n">
        <v>0.101046641185317</v>
      </c>
      <c r="O125" t="n">
        <v>0.04057566539916654</v>
      </c>
    </row>
    <row r="126" ht="15" customHeight="1">
      <c r="F126" t="n">
        <v>0.03381747175955335</v>
      </c>
      <c r="G126" t="n">
        <v>0.04147462660716061</v>
      </c>
      <c r="J126" t="n">
        <v>0.03381747175955335</v>
      </c>
      <c r="K126" t="n">
        <v>0.04147462660716061</v>
      </c>
      <c r="L126" t="n">
        <v>0.07314697517790722</v>
      </c>
      <c r="M126" t="n">
        <v>0.04128002741832024</v>
      </c>
      <c r="N126" t="n">
        <v>0.1137367601984238</v>
      </c>
      <c r="O126" t="n">
        <v>0.04125192648915265</v>
      </c>
    </row>
    <row r="127" ht="15" customHeight="1">
      <c r="F127" t="n">
        <v>0.03542114254272424</v>
      </c>
      <c r="G127" t="n">
        <v>0.04215453851875341</v>
      </c>
      <c r="J127" t="n">
        <v>0.03542114254272424</v>
      </c>
      <c r="K127" t="n">
        <v>0.04215453851875341</v>
      </c>
      <c r="L127" t="n">
        <v>0.07464658593435772</v>
      </c>
      <c r="M127" t="n">
        <v>0.04195674917927631</v>
      </c>
      <c r="N127" t="n">
        <v>0.1135755658967975</v>
      </c>
      <c r="O127" t="n">
        <v>0.04192818757913876</v>
      </c>
    </row>
    <row r="128" ht="15" customHeight="1">
      <c r="F128" t="n">
        <v>0.03336743494073155</v>
      </c>
      <c r="G128" t="n">
        <v>0.0428344504303462</v>
      </c>
      <c r="J128" t="n">
        <v>0.03336743494073155</v>
      </c>
      <c r="K128" t="n">
        <v>0.0428344504303462</v>
      </c>
      <c r="L128" t="n">
        <v>0.06968112759254716</v>
      </c>
      <c r="M128" t="n">
        <v>0.04263347094023238</v>
      </c>
      <c r="N128" t="n">
        <v>0.1035679772158619</v>
      </c>
      <c r="O128" t="n">
        <v>0.04260444866912487</v>
      </c>
    </row>
    <row r="129" ht="15" customHeight="1">
      <c r="F129" t="n">
        <v>0.03581295820889284</v>
      </c>
      <c r="G129" t="n">
        <v>0.043514362341939</v>
      </c>
      <c r="J129" t="n">
        <v>0.03581295820889284</v>
      </c>
      <c r="K129" t="n">
        <v>0.043514362341939</v>
      </c>
      <c r="L129" t="n">
        <v>0.06768190572889379</v>
      </c>
      <c r="M129" t="n">
        <v>0.04331019270118845</v>
      </c>
      <c r="N129" t="n">
        <v>0.1016787982575185</v>
      </c>
      <c r="O129" t="n">
        <v>0.04328070975911098</v>
      </c>
    </row>
    <row r="130" ht="15" customHeight="1">
      <c r="F130" t="n">
        <v>0.035636969054853</v>
      </c>
      <c r="G130" t="n">
        <v>0.04419427425353179</v>
      </c>
      <c r="J130" t="n">
        <v>0.035636969054853</v>
      </c>
      <c r="K130" t="n">
        <v>0.04419427425353179</v>
      </c>
      <c r="L130" t="n">
        <v>0.07204982472630489</v>
      </c>
      <c r="M130" t="n">
        <v>0.04398691446214452</v>
      </c>
      <c r="N130" t="n">
        <v>0.1116997550755477</v>
      </c>
      <c r="O130" t="n">
        <v>0.04395697084909709</v>
      </c>
    </row>
    <row r="131" ht="15" customHeight="1">
      <c r="F131" t="n">
        <v>0.03404704670896778</v>
      </c>
      <c r="G131" t="n">
        <v>0.04487418616512459</v>
      </c>
      <c r="J131" t="n">
        <v>0.03404704670896778</v>
      </c>
      <c r="K131" t="n">
        <v>0.04487418616512459</v>
      </c>
      <c r="L131" t="n">
        <v>0.06935841726850706</v>
      </c>
      <c r="M131" t="n">
        <v>0.04466363622310059</v>
      </c>
      <c r="N131" t="n">
        <v>0.1025555639852614</v>
      </c>
      <c r="O131" t="n">
        <v>0.0446332319390832</v>
      </c>
    </row>
    <row r="132" ht="15" customHeight="1">
      <c r="F132" t="n">
        <v>0.03389392323258396</v>
      </c>
      <c r="G132" t="n">
        <v>0.04555409807671738</v>
      </c>
      <c r="J132" t="n">
        <v>0.03389392323258396</v>
      </c>
      <c r="K132" t="n">
        <v>0.04555409807671738</v>
      </c>
      <c r="L132" t="n">
        <v>0.07492326943309774</v>
      </c>
      <c r="M132" t="n">
        <v>0.04534035798405666</v>
      </c>
      <c r="N132" t="n">
        <v>0.1071117136157733</v>
      </c>
      <c r="O132" t="n">
        <v>0.0453094930290693</v>
      </c>
    </row>
    <row r="133" ht="15" customHeight="1">
      <c r="F133" t="n">
        <v>0.03589974322727414</v>
      </c>
      <c r="G133" t="n">
        <v>0.04623400998831018</v>
      </c>
      <c r="J133" t="n">
        <v>0.03589974322727414</v>
      </c>
      <c r="K133" t="n">
        <v>0.04623400998831018</v>
      </c>
      <c r="L133" t="n">
        <v>0.06906271890993551</v>
      </c>
      <c r="M133" t="n">
        <v>0.04601707974501273</v>
      </c>
      <c r="N133" t="n">
        <v>0.1132475264671109</v>
      </c>
      <c r="O133" t="n">
        <v>0.04598575411905542</v>
      </c>
    </row>
    <row r="134" ht="15" customHeight="1">
      <c r="F134" t="n">
        <v>0.03425751541147448</v>
      </c>
      <c r="G134" t="n">
        <v>0.04691392189990298</v>
      </c>
      <c r="J134" t="n">
        <v>0.03425751541147448</v>
      </c>
      <c r="K134" t="n">
        <v>0.04691392189990298</v>
      </c>
      <c r="L134" t="n">
        <v>0.07147981409379717</v>
      </c>
      <c r="M134" t="n">
        <v>0.0466938015059688</v>
      </c>
      <c r="N134" t="n">
        <v>0.1048289057157171</v>
      </c>
      <c r="O134" t="n">
        <v>0.04666201520904152</v>
      </c>
    </row>
    <row r="135" ht="15" customHeight="1">
      <c r="F135" t="n">
        <v>0.03306434251569641</v>
      </c>
      <c r="G135" t="n">
        <v>0.04759383381149578</v>
      </c>
      <c r="J135" t="n">
        <v>0.03306434251569641</v>
      </c>
      <c r="K135" t="n">
        <v>0.04759383381149578</v>
      </c>
      <c r="L135" t="n">
        <v>0.06804254939087531</v>
      </c>
      <c r="M135" t="n">
        <v>0.04737052326692487</v>
      </c>
      <c r="N135" t="n">
        <v>0.1125710632752486</v>
      </c>
      <c r="O135" t="n">
        <v>0.04733827629902763</v>
      </c>
    </row>
    <row r="136" ht="15" customHeight="1">
      <c r="F136" t="n">
        <v>0.03313564795440331</v>
      </c>
      <c r="G136" t="n">
        <v>0.04827374572308857</v>
      </c>
      <c r="J136" t="n">
        <v>0.03313564795440331</v>
      </c>
      <c r="K136" t="n">
        <v>0.04827374572308857</v>
      </c>
      <c r="L136" t="n">
        <v>0.07479445532467174</v>
      </c>
      <c r="M136" t="n">
        <v>0.04804724502788094</v>
      </c>
      <c r="N136" t="n">
        <v>0.1138508658886659</v>
      </c>
      <c r="O136" t="n">
        <v>0.04801453738901374</v>
      </c>
    </row>
    <row r="137" ht="15" customHeight="1">
      <c r="F137" t="n">
        <v>0.03309697104185497</v>
      </c>
      <c r="G137" t="n">
        <v>0.04895365763468137</v>
      </c>
      <c r="J137" t="n">
        <v>0.03309697104185497</v>
      </c>
      <c r="K137" t="n">
        <v>0.04895365763468137</v>
      </c>
      <c r="L137" t="n">
        <v>0.07262968931154962</v>
      </c>
      <c r="M137" t="n">
        <v>0.048723966788837</v>
      </c>
      <c r="N137" t="n">
        <v>0.1075491353985292</v>
      </c>
      <c r="O137" t="n">
        <v>0.04869079847899985</v>
      </c>
    </row>
    <row r="138" ht="15" customHeight="1">
      <c r="F138" t="n">
        <v>0.03511906959666621</v>
      </c>
      <c r="G138" t="n">
        <v>0.04963356954627417</v>
      </c>
      <c r="J138" t="n">
        <v>0.03511906959666621</v>
      </c>
      <c r="K138" t="n">
        <v>0.04963356954627417</v>
      </c>
      <c r="L138" t="n">
        <v>0.06923235765561675</v>
      </c>
      <c r="M138" t="n">
        <v>0.04940068854979308</v>
      </c>
      <c r="N138" t="n">
        <v>0.1035311461174221</v>
      </c>
      <c r="O138" t="n">
        <v>0.04936705956898596</v>
      </c>
    </row>
    <row r="139" ht="15" customHeight="1">
      <c r="F139" t="n">
        <v>0.03431662112464268</v>
      </c>
      <c r="G139" t="n">
        <v>0.05031348145786697</v>
      </c>
      <c r="J139" t="n">
        <v>0.03431662112464268</v>
      </c>
      <c r="K139" t="n">
        <v>0.05031348145786697</v>
      </c>
      <c r="L139" t="n">
        <v>0.07531616555754184</v>
      </c>
      <c r="M139" t="n">
        <v>0.05007741031074914</v>
      </c>
      <c r="N139" t="n">
        <v>0.103815376065408</v>
      </c>
      <c r="O139" t="n">
        <v>0.05004332065897207</v>
      </c>
    </row>
    <row r="140" ht="15" customHeight="1">
      <c r="F140" t="n">
        <v>0.03564983585062124</v>
      </c>
      <c r="G140" t="n">
        <v>0.05099339336945976</v>
      </c>
      <c r="J140" t="n">
        <v>0.03564983585062124</v>
      </c>
      <c r="K140" t="n">
        <v>0.05099339336945976</v>
      </c>
      <c r="L140" t="n">
        <v>0.06756627077462213</v>
      </c>
      <c r="M140" t="n">
        <v>0.05075413207170522</v>
      </c>
      <c r="N140" t="n">
        <v>0.1037692941592915</v>
      </c>
      <c r="O140" t="n">
        <v>0.05071958174895817</v>
      </c>
    </row>
    <row r="141" ht="15" customHeight="1">
      <c r="F141" t="n">
        <v>0.03360435884539541</v>
      </c>
      <c r="G141" t="n">
        <v>0.05167330528105256</v>
      </c>
      <c r="J141" t="n">
        <v>0.03360435884539541</v>
      </c>
      <c r="K141" t="n">
        <v>0.05167330528105256</v>
      </c>
      <c r="L141" t="n">
        <v>0.06912994124745364</v>
      </c>
      <c r="M141" t="n">
        <v>0.05143085383266129</v>
      </c>
      <c r="N141" t="n">
        <v>0.115935966608635</v>
      </c>
      <c r="O141" t="n">
        <v>0.05139584283894429</v>
      </c>
    </row>
    <row r="142" ht="15" customHeight="1">
      <c r="F142" t="n">
        <v>0.03453396336965479</v>
      </c>
      <c r="G142" t="n">
        <v>0.05235321719264535</v>
      </c>
      <c r="J142" t="n">
        <v>0.03453396336965479</v>
      </c>
      <c r="K142" t="n">
        <v>0.05235321719264535</v>
      </c>
      <c r="L142" t="n">
        <v>0.07401648937711147</v>
      </c>
      <c r="M142" t="n">
        <v>0.05210757559361736</v>
      </c>
      <c r="N142" t="n">
        <v>0.1053345351845796</v>
      </c>
      <c r="O142" t="n">
        <v>0.05207210392893039</v>
      </c>
    </row>
    <row r="143" ht="15" customHeight="1">
      <c r="F143" t="n">
        <v>0.03310741897323394</v>
      </c>
      <c r="G143" t="n">
        <v>0.05303312910423816</v>
      </c>
      <c r="J143" t="n">
        <v>0.03310741897323394</v>
      </c>
      <c r="K143" t="n">
        <v>0.05303312910423816</v>
      </c>
      <c r="L143" t="n">
        <v>0.07070782052661392</v>
      </c>
      <c r="M143" t="n">
        <v>0.05278429735457342</v>
      </c>
      <c r="N143" t="n">
        <v>0.1061634876263469</v>
      </c>
      <c r="O143" t="n">
        <v>0.0527483650189165</v>
      </c>
    </row>
    <row r="144" ht="15" customHeight="1">
      <c r="F144" t="n">
        <v>0.03494945608337802</v>
      </c>
      <c r="G144" t="n">
        <v>0.05371304101583094</v>
      </c>
      <c r="J144" t="n">
        <v>0.03494945608337802</v>
      </c>
      <c r="K144" t="n">
        <v>0.05371304101583094</v>
      </c>
      <c r="L144" t="n">
        <v>0.07287377222204244</v>
      </c>
      <c r="M144" t="n">
        <v>0.05346101911552949</v>
      </c>
      <c r="N144" t="n">
        <v>0.1143001324140915</v>
      </c>
      <c r="O144" t="n">
        <v>0.05342462610890262</v>
      </c>
    </row>
    <row r="145" ht="15" customHeight="1">
      <c r="F145" t="n">
        <v>0.03580252215793332</v>
      </c>
      <c r="G145" t="n">
        <v>0.05439295292742375</v>
      </c>
      <c r="J145" t="n">
        <v>0.03580252215793332</v>
      </c>
      <c r="K145" t="n">
        <v>0.05439295292742375</v>
      </c>
      <c r="L145" t="n">
        <v>0.07618226181387169</v>
      </c>
      <c r="M145" t="n">
        <v>0.05413774087648556</v>
      </c>
      <c r="N145" t="n">
        <v>0.113770224969645</v>
      </c>
      <c r="O145" t="n">
        <v>0.05410088719888872</v>
      </c>
    </row>
    <row r="146" ht="15" customHeight="1">
      <c r="F146" t="n">
        <v>0.03451900386110605</v>
      </c>
      <c r="G146" t="n">
        <v>0.05507286483901654</v>
      </c>
      <c r="J146" t="n">
        <v>0.03451900386110605</v>
      </c>
      <c r="K146" t="n">
        <v>0.05507286483901654</v>
      </c>
      <c r="L146" t="n">
        <v>0.06766001904830732</v>
      </c>
      <c r="M146" t="n">
        <v>0.05481446263744163</v>
      </c>
      <c r="N146" t="n">
        <v>0.1052394494740736</v>
      </c>
      <c r="O146" t="n">
        <v>0.05477714828887483</v>
      </c>
    </row>
    <row r="147" ht="15" customHeight="1">
      <c r="F147" t="n">
        <v>0.03375671920821798</v>
      </c>
      <c r="G147" t="n">
        <v>0.05575277675060934</v>
      </c>
      <c r="J147" t="n">
        <v>0.03375671920821798</v>
      </c>
      <c r="K147" t="n">
        <v>0.05575277675060934</v>
      </c>
      <c r="L147" t="n">
        <v>0.07413112905606542</v>
      </c>
      <c r="M147" t="n">
        <v>0.0554911843983977</v>
      </c>
      <c r="N147" t="n">
        <v>0.1130932237645907</v>
      </c>
      <c r="O147" t="n">
        <v>0.05545340937886094</v>
      </c>
    </row>
    <row r="148" ht="15" customHeight="1">
      <c r="F148" t="n">
        <v>0.03379769692128691</v>
      </c>
      <c r="G148" t="n">
        <v>0.05643268866220214</v>
      </c>
      <c r="J148" t="n">
        <v>0.03379769692128691</v>
      </c>
      <c r="K148" t="n">
        <v>0.05643268866220214</v>
      </c>
      <c r="L148" t="n">
        <v>0.06886018633391547</v>
      </c>
      <c r="M148" t="n">
        <v>0.05616790615935377</v>
      </c>
      <c r="N148" t="n">
        <v>0.1038080328371022</v>
      </c>
      <c r="O148" t="n">
        <v>0.05612967046884705</v>
      </c>
    </row>
    <row r="149" ht="15" customHeight="1">
      <c r="F149" t="n">
        <v>0.03456913526398403</v>
      </c>
      <c r="G149" t="n">
        <v>0.05711260057379493</v>
      </c>
      <c r="J149" t="n">
        <v>0.03456913526398403</v>
      </c>
      <c r="K149" t="n">
        <v>0.05711260057379493</v>
      </c>
      <c r="L149" t="n">
        <v>0.07139772104016318</v>
      </c>
      <c r="M149" t="n">
        <v>0.05684462792030984</v>
      </c>
      <c r="N149" t="n">
        <v>0.1103520814140098</v>
      </c>
      <c r="O149" t="n">
        <v>0.05680593155883316</v>
      </c>
    </row>
    <row r="150" ht="15" customHeight="1">
      <c r="F150" t="n">
        <v>0.03522329540788599</v>
      </c>
      <c r="G150" t="n">
        <v>0.05779251248538773</v>
      </c>
      <c r="J150" t="n">
        <v>0.03522329540788599</v>
      </c>
      <c r="K150" t="n">
        <v>0.05779251248538773</v>
      </c>
      <c r="L150" t="n">
        <v>0.06946758676259662</v>
      </c>
      <c r="M150" t="n">
        <v>0.05752134968126591</v>
      </c>
      <c r="N150" t="n">
        <v>0.1111675465843628</v>
      </c>
      <c r="O150" t="n">
        <v>0.05748219264881927</v>
      </c>
    </row>
    <row r="151" ht="15" customHeight="1">
      <c r="F151" t="n">
        <v>0.03341957404577485</v>
      </c>
      <c r="G151" t="n">
        <v>0.05847242439698053</v>
      </c>
      <c r="J151" t="n">
        <v>0.03341957404577485</v>
      </c>
      <c r="K151" t="n">
        <v>0.05847242439698053</v>
      </c>
      <c r="L151" t="n">
        <v>0.07493001104200986</v>
      </c>
      <c r="M151" t="n">
        <v>0.05819807144222198</v>
      </c>
      <c r="N151" t="n">
        <v>0.1145520528414828</v>
      </c>
      <c r="O151" t="n">
        <v>0.05815845373880537</v>
      </c>
    </row>
    <row r="152" ht="15" customHeight="1">
      <c r="F152" t="n">
        <v>0.03539794073869877</v>
      </c>
      <c r="G152" t="n">
        <v>0.05915233630857333</v>
      </c>
      <c r="J152" t="n">
        <v>0.03539794073869877</v>
      </c>
      <c r="K152" t="n">
        <v>0.05915233630857333</v>
      </c>
      <c r="L152" t="n">
        <v>0.07610485109273057</v>
      </c>
      <c r="M152" t="n">
        <v>0.05887479320317805</v>
      </c>
      <c r="N152" t="n">
        <v>0.1067967163835332</v>
      </c>
      <c r="O152" t="n">
        <v>0.05883471482879149</v>
      </c>
    </row>
    <row r="153" ht="15" customHeight="1">
      <c r="F153" t="n">
        <v>0.03523740856528465</v>
      </c>
      <c r="G153" t="n">
        <v>0.05983224822016612</v>
      </c>
      <c r="J153" t="n">
        <v>0.03523740856528465</v>
      </c>
      <c r="K153" t="n">
        <v>0.05983224822016612</v>
      </c>
      <c r="L153" t="n">
        <v>0.06998319052006527</v>
      </c>
      <c r="M153" t="n">
        <v>0.05955151496413412</v>
      </c>
      <c r="N153" t="n">
        <v>0.1095284647055971</v>
      </c>
      <c r="O153" t="n">
        <v>0.05951097591877759</v>
      </c>
    </row>
    <row r="154" ht="15" customHeight="1">
      <c r="F154" t="n">
        <v>0.03634378578585774</v>
      </c>
      <c r="G154" t="n">
        <v>0.06051216013175892</v>
      </c>
      <c r="J154" t="n">
        <v>0.03634378578585774</v>
      </c>
      <c r="K154" t="n">
        <v>0.06051216013175892</v>
      </c>
      <c r="L154" t="n">
        <v>0.07152463355226776</v>
      </c>
      <c r="M154" t="n">
        <v>0.06022823672509019</v>
      </c>
      <c r="N154" t="n">
        <v>0.1161610236548367</v>
      </c>
      <c r="O154" t="n">
        <v>0.0601872370087637</v>
      </c>
    </row>
    <row r="155" ht="15" customHeight="1">
      <c r="F155" t="n">
        <v>0.03577937472572275</v>
      </c>
      <c r="G155" t="n">
        <v>0.06119207204335171</v>
      </c>
      <c r="J155" t="n">
        <v>0.03577937472572275</v>
      </c>
      <c r="K155" t="n">
        <v>0.06119207204335171</v>
      </c>
      <c r="L155" t="n">
        <v>0.07384011570328033</v>
      </c>
      <c r="M155" t="n">
        <v>0.06090495848604626</v>
      </c>
      <c r="N155" t="n">
        <v>0.1136556063438257</v>
      </c>
      <c r="O155" t="n">
        <v>0.06086349809874981</v>
      </c>
    </row>
    <row r="156" ht="15" customHeight="1">
      <c r="F156" t="n">
        <v>0.03461029234179902</v>
      </c>
      <c r="G156" t="n">
        <v>0.06187198395494451</v>
      </c>
      <c r="J156" t="n">
        <v>0.03461029234179902</v>
      </c>
      <c r="K156" t="n">
        <v>0.06187198395494451</v>
      </c>
      <c r="L156" t="n">
        <v>0.06804599859029145</v>
      </c>
      <c r="M156" t="n">
        <v>0.06158168024700234</v>
      </c>
      <c r="N156" t="n">
        <v>0.1061448080099245</v>
      </c>
      <c r="O156" t="n">
        <v>0.06153975918873592</v>
      </c>
    </row>
    <row r="157" ht="15" customHeight="1">
      <c r="F157" t="n">
        <v>0.03334341736425286</v>
      </c>
      <c r="G157" t="n">
        <v>0.06255189586653731</v>
      </c>
      <c r="J157" t="n">
        <v>0.03334341736425286</v>
      </c>
      <c r="K157" t="n">
        <v>0.06255189586653731</v>
      </c>
      <c r="L157" t="n">
        <v>0.07195380274227109</v>
      </c>
      <c r="M157" t="n">
        <v>0.0622584020079584</v>
      </c>
      <c r="N157" t="n">
        <v>0.104737448339987</v>
      </c>
      <c r="O157" t="n">
        <v>0.06221602027872203</v>
      </c>
    </row>
    <row r="158" ht="15" customHeight="1">
      <c r="F158" t="n">
        <v>0.03306715137730946</v>
      </c>
      <c r="G158" t="n">
        <v>0.0632318077781301</v>
      </c>
      <c r="J158" t="n">
        <v>0.03306715137730946</v>
      </c>
      <c r="K158" t="n">
        <v>0.0632318077781301</v>
      </c>
      <c r="L158" t="n">
        <v>0.07667871586218997</v>
      </c>
      <c r="M158" t="n">
        <v>0.06293512376891447</v>
      </c>
      <c r="N158" t="n">
        <v>0.114357157988195</v>
      </c>
      <c r="O158" t="n">
        <v>0.06289228136870814</v>
      </c>
    </row>
    <row r="159" ht="15" customHeight="1">
      <c r="F159" t="n">
        <v>0.03476947624744585</v>
      </c>
      <c r="G159" t="n">
        <v>0.0639117196897229</v>
      </c>
      <c r="J159" t="n">
        <v>0.03476947624744585</v>
      </c>
      <c r="K159" t="n">
        <v>0.0639117196897229</v>
      </c>
      <c r="L159" t="n">
        <v>0.0709581172526417</v>
      </c>
      <c r="M159" t="n">
        <v>0.06361184552987054</v>
      </c>
      <c r="N159" t="n">
        <v>0.107557414440266</v>
      </c>
      <c r="O159" t="n">
        <v>0.06356854245869424</v>
      </c>
    </row>
    <row r="160" ht="15" customHeight="1">
      <c r="F160" t="n">
        <v>0.03428352217086145</v>
      </c>
      <c r="G160" t="n">
        <v>0.0645916316013157</v>
      </c>
      <c r="J160" t="n">
        <v>0.03428352217086145</v>
      </c>
      <c r="K160" t="n">
        <v>0.0645916316013157</v>
      </c>
      <c r="L160" t="n">
        <v>0.07626292879705479</v>
      </c>
      <c r="M160" t="n">
        <v>0.06428856729082662</v>
      </c>
      <c r="N160" t="n">
        <v>0.1048594318810041</v>
      </c>
      <c r="O160" t="n">
        <v>0.06424480354868035</v>
      </c>
    </row>
    <row r="161" ht="15" customHeight="1">
      <c r="F161" t="n">
        <v>0.03426648939469426</v>
      </c>
      <c r="G161" t="n">
        <v>0.06527154351290849</v>
      </c>
      <c r="J161" t="n">
        <v>0.03426648939469426</v>
      </c>
      <c r="K161" t="n">
        <v>0.06527154351290849</v>
      </c>
      <c r="L161" t="n">
        <v>0.07328056487897266</v>
      </c>
      <c r="M161" t="n">
        <v>0.06496528905178268</v>
      </c>
      <c r="N161" t="n">
        <v>0.1099942326325748</v>
      </c>
      <c r="O161" t="n">
        <v>0.06492106463866647</v>
      </c>
    </row>
    <row r="162" ht="15" customHeight="1">
      <c r="F162" t="n">
        <v>0.03438411670881542</v>
      </c>
      <c r="G162" t="n">
        <v>0.06595145542450129</v>
      </c>
      <c r="J162" t="n">
        <v>0.03438411670881542</v>
      </c>
      <c r="K162" t="n">
        <v>0.06595145542450129</v>
      </c>
      <c r="L162" t="n">
        <v>0.07046495110867024</v>
      </c>
      <c r="M162" t="n">
        <v>0.06564201081273874</v>
      </c>
      <c r="N162" t="n">
        <v>0.1026907454692506</v>
      </c>
      <c r="O162" t="n">
        <v>0.06559732572865258</v>
      </c>
    </row>
    <row r="163" ht="15" customHeight="1">
      <c r="F163" t="n">
        <v>0.03548749924004493</v>
      </c>
      <c r="G163" t="n">
        <v>0.06663136733609409</v>
      </c>
      <c r="J163" t="n">
        <v>0.03548749924004493</v>
      </c>
      <c r="K163" t="n">
        <v>0.06663136733609409</v>
      </c>
      <c r="L163" t="n">
        <v>0.07517871380173025</v>
      </c>
      <c r="M163" t="n">
        <v>0.06631873257369481</v>
      </c>
      <c r="N163" t="n">
        <v>0.1087198005738269</v>
      </c>
      <c r="O163" t="n">
        <v>0.06627358681863869</v>
      </c>
    </row>
    <row r="164" ht="15" customHeight="1">
      <c r="F164" t="n">
        <v>0.03362610855134937</v>
      </c>
      <c r="G164" t="n">
        <v>0.06731127924768689</v>
      </c>
      <c r="J164" t="n">
        <v>0.03362610855134937</v>
      </c>
      <c r="K164" t="n">
        <v>0.06731127924768689</v>
      </c>
      <c r="L164" t="n">
        <v>0.07559497633788498</v>
      </c>
      <c r="M164" t="n">
        <v>0.06699545433465089</v>
      </c>
      <c r="N164" t="n">
        <v>0.1051242480869768</v>
      </c>
      <c r="O164" t="n">
        <v>0.06694984790862479</v>
      </c>
    </row>
    <row r="165" ht="15" customHeight="1">
      <c r="F165" t="n">
        <v>0.03479633515256794</v>
      </c>
      <c r="G165" t="n">
        <v>0.06799119115927969</v>
      </c>
      <c r="J165" t="n">
        <v>0.03479633515256794</v>
      </c>
      <c r="K165" t="n">
        <v>0.06799119115927969</v>
      </c>
      <c r="L165" t="n">
        <v>0.0723777103883721</v>
      </c>
      <c r="M165" t="n">
        <v>0.06767217609560695</v>
      </c>
      <c r="N165" t="n">
        <v>0.1099789040525359</v>
      </c>
      <c r="O165" t="n">
        <v>0.06762610899861091</v>
      </c>
    </row>
    <row r="166" ht="15" customHeight="1">
      <c r="F166" t="n">
        <v>0.03423679882038676</v>
      </c>
      <c r="G166" t="n">
        <v>0.06867110307087247</v>
      </c>
      <c r="J166" t="n">
        <v>0.03423679882038676</v>
      </c>
      <c r="K166" t="n">
        <v>0.06867110307087247</v>
      </c>
      <c r="L166" t="n">
        <v>0.07575622736019239</v>
      </c>
      <c r="M166" t="n">
        <v>0.06834889785656302</v>
      </c>
      <c r="N166" t="n">
        <v>0.1128456275915026</v>
      </c>
      <c r="O166" t="n">
        <v>0.06830237008859701</v>
      </c>
    </row>
    <row r="167" ht="15" customHeight="1">
      <c r="F167" t="n">
        <v>0.03462110675450365</v>
      </c>
      <c r="G167" t="n">
        <v>0.06935101498246528</v>
      </c>
      <c r="J167" t="n">
        <v>0.03462110675450365</v>
      </c>
      <c r="K167" t="n">
        <v>0.06935101498246528</v>
      </c>
      <c r="L167" t="n">
        <v>0.07157383018483149</v>
      </c>
      <c r="M167" t="n">
        <v>0.06902561961751909</v>
      </c>
      <c r="N167" t="n">
        <v>0.11140350312543</v>
      </c>
      <c r="O167" t="n">
        <v>0.06897863117858312</v>
      </c>
    </row>
    <row r="168" ht="15" customHeight="1">
      <c r="F168" t="n">
        <v>0.0356071823563917</v>
      </c>
      <c r="G168" t="n">
        <v>0.07003092689405807</v>
      </c>
      <c r="J168" t="n">
        <v>0.0356071823563917</v>
      </c>
      <c r="K168" t="n">
        <v>0.07003092689405807</v>
      </c>
      <c r="L168" t="n">
        <v>0.07137988398741002</v>
      </c>
      <c r="M168" t="n">
        <v>0.06970234137847515</v>
      </c>
      <c r="N168" t="n">
        <v>0.1091575734493616</v>
      </c>
      <c r="O168" t="n">
        <v>0.06965489226856923</v>
      </c>
    </row>
    <row r="169" ht="15" customHeight="1">
      <c r="F169" t="n">
        <v>0.03366091117780974</v>
      </c>
      <c r="G169" t="n">
        <v>0.07071083880565088</v>
      </c>
      <c r="J169" t="n">
        <v>0.03366091117780974</v>
      </c>
      <c r="K169" t="n">
        <v>0.07071083880565088</v>
      </c>
      <c r="L169" t="n">
        <v>0.07132379066320815</v>
      </c>
      <c r="M169" t="n">
        <v>0.07037906313943124</v>
      </c>
      <c r="N169" t="n">
        <v>0.1025745398266718</v>
      </c>
      <c r="O169" t="n">
        <v>0.07033115335855535</v>
      </c>
    </row>
    <row r="170" ht="15" customHeight="1">
      <c r="F170" t="n">
        <v>0.0348371257395186</v>
      </c>
      <c r="G170" t="n">
        <v>0.07139075071724366</v>
      </c>
      <c r="J170" t="n">
        <v>0.0348371257395186</v>
      </c>
      <c r="K170" t="n">
        <v>0.07139075071724366</v>
      </c>
      <c r="L170" t="n">
        <v>0.06816663111950866</v>
      </c>
      <c r="M170" t="n">
        <v>0.0710557849003873</v>
      </c>
      <c r="N170" t="n">
        <v>0.1132551908764545</v>
      </c>
      <c r="O170" t="n">
        <v>0.07100741444854144</v>
      </c>
    </row>
    <row r="171" ht="15" customHeight="1">
      <c r="F171" t="n">
        <v>0.03365633045218425</v>
      </c>
      <c r="G171" t="n">
        <v>0.07207066262883646</v>
      </c>
      <c r="J171" t="n">
        <v>0.03365633045218425</v>
      </c>
      <c r="K171" t="n">
        <v>0.07207066262883646</v>
      </c>
      <c r="L171" t="n">
        <v>0.07308554090567715</v>
      </c>
      <c r="M171" t="n">
        <v>0.07173250666134337</v>
      </c>
      <c r="N171" t="n">
        <v>0.1075653284188351</v>
      </c>
      <c r="O171" t="n">
        <v>0.07168367553852756</v>
      </c>
    </row>
    <row r="172" ht="15" customHeight="1">
      <c r="F172" t="n">
        <v>0.03459841693987174</v>
      </c>
      <c r="G172" t="n">
        <v>0.07275057454042927</v>
      </c>
      <c r="J172" t="n">
        <v>0.03459841693987174</v>
      </c>
      <c r="K172" t="n">
        <v>0.07275057454042927</v>
      </c>
      <c r="L172" t="n">
        <v>0.06935197005625501</v>
      </c>
      <c r="M172" t="n">
        <v>0.07240922842229944</v>
      </c>
      <c r="N172" t="n">
        <v>0.1111718955423909</v>
      </c>
      <c r="O172" t="n">
        <v>0.07235993662851366</v>
      </c>
    </row>
    <row r="173" ht="15" customHeight="1">
      <c r="F173" t="n">
        <v>0.0333628895139965</v>
      </c>
      <c r="G173" t="n">
        <v>0.07343048645202206</v>
      </c>
      <c r="J173" t="n">
        <v>0.0333628895139965</v>
      </c>
      <c r="K173" t="n">
        <v>0.07343048645202206</v>
      </c>
      <c r="L173" t="n">
        <v>0.07376910935109032</v>
      </c>
      <c r="M173" t="n">
        <v>0.07308595018325552</v>
      </c>
      <c r="N173" t="n">
        <v>0.1144894871905007</v>
      </c>
      <c r="O173" t="n">
        <v>0.07303619771849978</v>
      </c>
    </row>
    <row r="174" ht="15" customHeight="1">
      <c r="F174" t="n">
        <v>0.03354951347460454</v>
      </c>
      <c r="G174" t="n">
        <v>0.07411039836361485</v>
      </c>
      <c r="J174" t="n">
        <v>0.03354951347460454</v>
      </c>
      <c r="K174" t="n">
        <v>0.07411039836361485</v>
      </c>
      <c r="L174" t="n">
        <v>0.07174413895506684</v>
      </c>
      <c r="M174" t="n">
        <v>0.07376267194421159</v>
      </c>
      <c r="N174" t="n">
        <v>0.1051801332877149</v>
      </c>
      <c r="O174" t="n">
        <v>0.07371245880848588</v>
      </c>
    </row>
    <row r="175" ht="15" customHeight="1">
      <c r="F175" t="n">
        <v>0.03418935985026812</v>
      </c>
      <c r="G175" t="n">
        <v>0.07479031027520765</v>
      </c>
      <c r="J175" t="n">
        <v>0.03418935985026812</v>
      </c>
      <c r="K175" t="n">
        <v>0.07479031027520765</v>
      </c>
      <c r="L175" t="n">
        <v>0.07088405062195258</v>
      </c>
      <c r="M175" t="n">
        <v>0.07443939370516765</v>
      </c>
      <c r="N175" t="n">
        <v>0.1029906046077456</v>
      </c>
      <c r="O175" t="n">
        <v>0.074388719898472</v>
      </c>
    </row>
    <row r="176" ht="15" customHeight="1">
      <c r="F176" t="n">
        <v>0.03314056466778137</v>
      </c>
      <c r="G176" t="n">
        <v>0.07547022218680045</v>
      </c>
      <c r="J176" t="n">
        <v>0.03314056466778137</v>
      </c>
      <c r="K176" t="n">
        <v>0.07547022218680045</v>
      </c>
      <c r="L176" t="n">
        <v>0.0742163557994677</v>
      </c>
      <c r="M176" t="n">
        <v>0.07511611546612372</v>
      </c>
      <c r="N176" t="n">
        <v>0.1018193512105566</v>
      </c>
      <c r="O176" t="n">
        <v>0.0750649809884581</v>
      </c>
    </row>
    <row r="177" ht="15" customHeight="1">
      <c r="F177" t="n">
        <v>0.03288846804117228</v>
      </c>
      <c r="G177" t="n">
        <v>0.07615013409839325</v>
      </c>
      <c r="J177" t="n">
        <v>0.03288846804117228</v>
      </c>
      <c r="K177" t="n">
        <v>0.07615013409839325</v>
      </c>
      <c r="L177" t="n">
        <v>0.06744693840703855</v>
      </c>
      <c r="M177" t="n">
        <v>0.07579283722707979</v>
      </c>
      <c r="N177" t="n">
        <v>0.1093056427698924</v>
      </c>
      <c r="O177" t="n">
        <v>0.07574124207844421</v>
      </c>
    </row>
    <row r="178" ht="15" customHeight="1">
      <c r="F178" t="n">
        <v>0.03390737290480438</v>
      </c>
      <c r="G178" t="n">
        <v>0.07683004600998604</v>
      </c>
      <c r="J178" t="n">
        <v>0.03390737290480438</v>
      </c>
      <c r="K178" t="n">
        <v>0.07683004600998604</v>
      </c>
      <c r="L178" t="n">
        <v>0.0716888285255966</v>
      </c>
      <c r="M178" t="n">
        <v>0.07646955898803587</v>
      </c>
      <c r="N178" t="n">
        <v>0.1109229279846571</v>
      </c>
      <c r="O178" t="n">
        <v>0.07641750316843032</v>
      </c>
    </row>
    <row r="179" ht="15" customHeight="1">
      <c r="F179" t="n">
        <v>0.0353147527729837</v>
      </c>
      <c r="G179" t="n">
        <v>0.07750995792157883</v>
      </c>
      <c r="J179" t="n">
        <v>0.0353147527729837</v>
      </c>
      <c r="K179" t="n">
        <v>0.07750995792157883</v>
      </c>
      <c r="L179" t="n">
        <v>0.07004464906915178</v>
      </c>
      <c r="M179" t="n">
        <v>0.07714628074899194</v>
      </c>
      <c r="N179" t="n">
        <v>0.1011898462354719</v>
      </c>
      <c r="O179" t="n">
        <v>0.07709376425841644</v>
      </c>
    </row>
    <row r="180" ht="15" customHeight="1">
      <c r="F180" t="n">
        <v>0.03503814280408646</v>
      </c>
      <c r="G180" t="n">
        <v>0.07818986983317164</v>
      </c>
      <c r="J180" t="n">
        <v>0.03503814280408646</v>
      </c>
      <c r="K180" t="n">
        <v>0.07818986983317164</v>
      </c>
      <c r="L180" t="n">
        <v>0.07202519989546374</v>
      </c>
      <c r="M180" t="n">
        <v>0.077823002509948</v>
      </c>
      <c r="N180" t="n">
        <v>0.1073750657671172</v>
      </c>
      <c r="O180" t="n">
        <v>0.07777002534840254</v>
      </c>
    </row>
    <row r="181" ht="15" customHeight="1">
      <c r="F181" t="n">
        <v>0.03386218910567275</v>
      </c>
      <c r="G181" t="n">
        <v>0.07886978174476443</v>
      </c>
      <c r="J181" t="n">
        <v>0.03386218910567275</v>
      </c>
      <c r="K181" t="n">
        <v>0.07886978174476443</v>
      </c>
      <c r="L181" t="n">
        <v>0.07004100683542666</v>
      </c>
      <c r="M181" t="n">
        <v>0.07849972427090407</v>
      </c>
      <c r="N181" t="n">
        <v>0.1132778366160065</v>
      </c>
      <c r="O181" t="n">
        <v>0.07844628643838865</v>
      </c>
    </row>
    <row r="182" ht="15" customHeight="1">
      <c r="F182" t="n">
        <v>0.0338175459602912</v>
      </c>
      <c r="G182" t="n">
        <v>0.07954969365635722</v>
      </c>
      <c r="J182" t="n">
        <v>0.0338175459602912</v>
      </c>
      <c r="K182" t="n">
        <v>0.07954969365635722</v>
      </c>
      <c r="L182" t="n">
        <v>0.07199561792331721</v>
      </c>
      <c r="M182" t="n">
        <v>0.07917644603186014</v>
      </c>
      <c r="N182" t="n">
        <v>0.1103079537367527</v>
      </c>
      <c r="O182" t="n">
        <v>0.07912254752837475</v>
      </c>
    </row>
    <row r="183" ht="15" customHeight="1">
      <c r="F183" t="n">
        <v>0.0345289522693286</v>
      </c>
      <c r="G183" t="n">
        <v>0.08022960556795003</v>
      </c>
      <c r="J183" t="n">
        <v>0.0345289522693286</v>
      </c>
      <c r="K183" t="n">
        <v>0.08022960556795003</v>
      </c>
      <c r="L183" t="n">
        <v>0.06642493274418648</v>
      </c>
      <c r="M183" t="n">
        <v>0.0798531677928162</v>
      </c>
      <c r="N183" t="n">
        <v>0.1018792453254333</v>
      </c>
      <c r="O183" t="n">
        <v>0.07979880861836086</v>
      </c>
    </row>
    <row r="184" ht="15" customHeight="1">
      <c r="F184" t="n">
        <v>0.03541307407203732</v>
      </c>
      <c r="G184" t="n">
        <v>0.08090951747954282</v>
      </c>
      <c r="J184" t="n">
        <v>0.03541307407203732</v>
      </c>
      <c r="K184" t="n">
        <v>0.08090951747954282</v>
      </c>
      <c r="L184" t="n">
        <v>0.07311654261662692</v>
      </c>
      <c r="M184" t="n">
        <v>0.08052988955377227</v>
      </c>
      <c r="N184" t="n">
        <v>0.1034926108028627</v>
      </c>
      <c r="O184" t="n">
        <v>0.08047506970834697</v>
      </c>
    </row>
    <row r="185" ht="15" customHeight="1">
      <c r="F185" t="n">
        <v>0.03378099179902393</v>
      </c>
      <c r="G185" t="n">
        <v>0.08158942939113563</v>
      </c>
      <c r="J185" t="n">
        <v>0.03378099179902393</v>
      </c>
      <c r="K185" t="n">
        <v>0.08158942939113563</v>
      </c>
      <c r="L185" t="n">
        <v>0.07261360649775495</v>
      </c>
      <c r="M185" t="n">
        <v>0.08120661131472834</v>
      </c>
      <c r="N185" t="n">
        <v>0.1126708615803843</v>
      </c>
      <c r="O185" t="n">
        <v>0.08115133079833309</v>
      </c>
    </row>
    <row r="186" ht="15" customHeight="1">
      <c r="F186" t="n">
        <v>0.03332723405733796</v>
      </c>
      <c r="G186" t="n">
        <v>0.08226934130272841</v>
      </c>
      <c r="J186" t="n">
        <v>0.03332723405733796</v>
      </c>
      <c r="K186" t="n">
        <v>0.08226934130272841</v>
      </c>
      <c r="L186" t="n">
        <v>0.07134611160445353</v>
      </c>
      <c r="M186" t="n">
        <v>0.08188333307568441</v>
      </c>
      <c r="N186" t="n">
        <v>0.1050099099906247</v>
      </c>
      <c r="O186" t="n">
        <v>0.08182759188831919</v>
      </c>
    </row>
    <row r="187" ht="15" customHeight="1">
      <c r="F187" t="n">
        <v>0.03371938912914152</v>
      </c>
      <c r="G187" t="n">
        <v>0.08294925321432121</v>
      </c>
      <c r="J187" t="n">
        <v>0.03371938912914152</v>
      </c>
      <c r="K187" t="n">
        <v>0.08294925321432121</v>
      </c>
      <c r="L187" t="n">
        <v>0.06675241068173335</v>
      </c>
      <c r="M187" t="n">
        <v>0.08256005483664049</v>
      </c>
      <c r="N187" t="n">
        <v>0.1047853622396839</v>
      </c>
      <c r="O187" t="n">
        <v>0.0825038529783053</v>
      </c>
    </row>
    <row r="188" ht="15" customHeight="1">
      <c r="F188" t="n">
        <v>0.03231685919504775</v>
      </c>
      <c r="G188" t="n">
        <v>0.08362916512591401</v>
      </c>
      <c r="J188" t="n">
        <v>0.03231685919504775</v>
      </c>
      <c r="K188" t="n">
        <v>0.08362916512591401</v>
      </c>
      <c r="L188" t="n">
        <v>0.07352209347836242</v>
      </c>
      <c r="M188" t="n">
        <v>0.08323677659759655</v>
      </c>
      <c r="N188" t="n">
        <v>0.1133836604612796</v>
      </c>
      <c r="O188" t="n">
        <v>0.0831801140682914</v>
      </c>
    </row>
    <row r="189" ht="15" customHeight="1">
      <c r="F189" t="n">
        <v>0.03254273843546983</v>
      </c>
      <c r="G189" t="n">
        <v>0.08430907703750681</v>
      </c>
      <c r="J189" t="n">
        <v>0.03254273843546983</v>
      </c>
      <c r="K189" t="n">
        <v>0.08430907703750681</v>
      </c>
      <c r="L189" t="n">
        <v>0.07116906545887944</v>
      </c>
      <c r="M189" t="n">
        <v>0.08391349835855262</v>
      </c>
      <c r="N189" t="n">
        <v>0.1006578721526027</v>
      </c>
      <c r="O189" t="n">
        <v>0.08385637515827753</v>
      </c>
    </row>
    <row r="190" ht="15" customHeight="1">
      <c r="F190" t="n">
        <v>0.03477391905299405</v>
      </c>
      <c r="G190" t="n">
        <v>0.08498898894909961</v>
      </c>
      <c r="J190" t="n">
        <v>0.03477391905299405</v>
      </c>
      <c r="K190" t="n">
        <v>0.08498898894909961</v>
      </c>
      <c r="L190" t="n">
        <v>0.06924128388303813</v>
      </c>
      <c r="M190" t="n">
        <v>0.08459022011950869</v>
      </c>
      <c r="N190" t="n">
        <v>0.1077571827890534</v>
      </c>
      <c r="O190" t="n">
        <v>0.08453263624826363</v>
      </c>
    </row>
    <row r="191" ht="15" customHeight="1">
      <c r="F191" t="n">
        <v>0.03475012712531186</v>
      </c>
      <c r="G191" t="n">
        <v>0.0856689008606924</v>
      </c>
      <c r="J191" t="n">
        <v>0.03475012712531186</v>
      </c>
      <c r="K191" t="n">
        <v>0.0856689008606924</v>
      </c>
      <c r="L191" t="n">
        <v>0.0692207690577184</v>
      </c>
      <c r="M191" t="n">
        <v>0.08526694188046476</v>
      </c>
      <c r="N191" t="n">
        <v>0.108487141005032</v>
      </c>
      <c r="O191" t="n">
        <v>0.08520889733824974</v>
      </c>
    </row>
    <row r="192" ht="15" customHeight="1">
      <c r="F192" t="n">
        <v>0.03548874807105126</v>
      </c>
      <c r="G192" t="n">
        <v>0.08634881277228519</v>
      </c>
      <c r="J192" t="n">
        <v>0.03548874807105126</v>
      </c>
      <c r="K192" t="n">
        <v>0.08634881277228519</v>
      </c>
      <c r="L192" t="n">
        <v>0.07090567911021908</v>
      </c>
      <c r="M192" t="n">
        <v>0.08594366364142084</v>
      </c>
      <c r="N192" t="n">
        <v>0.1133523962345266</v>
      </c>
      <c r="O192" t="n">
        <v>0.08588515842823584</v>
      </c>
    </row>
    <row r="193" ht="15" customHeight="1">
      <c r="F193" t="n">
        <v>0.03395160798477967</v>
      </c>
      <c r="G193" t="n">
        <v>0.087028724683878</v>
      </c>
      <c r="J193" t="n">
        <v>0.03395160798477967</v>
      </c>
      <c r="K193" t="n">
        <v>0.087028724683878</v>
      </c>
      <c r="L193" t="n">
        <v>0.0698994294961387</v>
      </c>
      <c r="M193" t="n">
        <v>0.0866203854023769</v>
      </c>
      <c r="N193" t="n">
        <v>0.1133192753110627</v>
      </c>
      <c r="O193" t="n">
        <v>0.08656141951822195</v>
      </c>
    </row>
    <row r="194" ht="15" customHeight="1">
      <c r="F194" t="n">
        <v>0.03519736210127225</v>
      </c>
      <c r="G194" t="n">
        <v>0.08770863659547079</v>
      </c>
      <c r="J194" t="n">
        <v>0.03519736210127225</v>
      </c>
      <c r="K194" t="n">
        <v>0.08770863659547079</v>
      </c>
      <c r="L194" t="n">
        <v>0.0687738043807872</v>
      </c>
      <c r="M194" t="n">
        <v>0.08729710716333297</v>
      </c>
      <c r="N194" t="n">
        <v>0.1130871827463406</v>
      </c>
      <c r="O194" t="n">
        <v>0.08723768060820807</v>
      </c>
    </row>
    <row r="195" ht="15" customHeight="1">
      <c r="F195" t="n">
        <v>0.03281057940256124</v>
      </c>
      <c r="G195" t="n">
        <v>0.08838854850706358</v>
      </c>
      <c r="J195" t="n">
        <v>0.03281057940256124</v>
      </c>
      <c r="K195" t="n">
        <v>0.08838854850706358</v>
      </c>
      <c r="L195" t="n">
        <v>0.07169888170226377</v>
      </c>
      <c r="M195" t="n">
        <v>0.08797382892428904</v>
      </c>
      <c r="N195" t="n">
        <v>0.103028982161569</v>
      </c>
      <c r="O195" t="n">
        <v>0.08791394169819418</v>
      </c>
    </row>
    <row r="196" ht="15" customHeight="1">
      <c r="F196" t="n">
        <v>0.03357574613405892</v>
      </c>
      <c r="G196" t="n">
        <v>0.08906846041865639</v>
      </c>
      <c r="J196" t="n">
        <v>0.03357574613405892</v>
      </c>
      <c r="K196" t="n">
        <v>0.08906846041865639</v>
      </c>
      <c r="L196" t="n">
        <v>0.07126314778901691</v>
      </c>
      <c r="M196" t="n">
        <v>0.08865055068524512</v>
      </c>
      <c r="N196" t="n">
        <v>0.1083580156572113</v>
      </c>
      <c r="O196" t="n">
        <v>0.08859020278818029</v>
      </c>
    </row>
    <row r="197" ht="15" customHeight="1">
      <c r="F197" t="n">
        <v>0.03330579947750492</v>
      </c>
      <c r="G197" t="n">
        <v>0.08974837233024918</v>
      </c>
      <c r="J197" t="n">
        <v>0.03330579947750492</v>
      </c>
      <c r="K197" t="n">
        <v>0.08974837233024918</v>
      </c>
      <c r="L197" t="n">
        <v>0.07222578188853801</v>
      </c>
      <c r="M197" t="n">
        <v>0.08932727244620119</v>
      </c>
      <c r="N197" t="n">
        <v>0.1080081872994041</v>
      </c>
      <c r="O197" t="n">
        <v>0.08926646387816639</v>
      </c>
    </row>
    <row r="198" ht="15" customHeight="1">
      <c r="F198" t="n">
        <v>0.03433668062566418</v>
      </c>
      <c r="G198" t="n">
        <v>0.09042828424184197</v>
      </c>
      <c r="J198" t="n">
        <v>0.03433668062566418</v>
      </c>
      <c r="K198" t="n">
        <v>0.09042828424184197</v>
      </c>
      <c r="L198" t="n">
        <v>0.07487835117184216</v>
      </c>
      <c r="M198" t="n">
        <v>0.09000399420715725</v>
      </c>
      <c r="N198" t="n">
        <v>0.1062617442706276</v>
      </c>
      <c r="O198" t="n">
        <v>0.0899427249681525</v>
      </c>
    </row>
    <row r="199" ht="15" customHeight="1">
      <c r="F199" t="n">
        <v>0.03414332293393058</v>
      </c>
      <c r="G199" t="n">
        <v>0.09110819615343477</v>
      </c>
      <c r="J199" t="n">
        <v>0.03414332293393058</v>
      </c>
      <c r="K199" t="n">
        <v>0.09110819615343477</v>
      </c>
      <c r="L199" t="n">
        <v>0.06831951161681218</v>
      </c>
      <c r="M199" t="n">
        <v>0.09068071596811332</v>
      </c>
      <c r="N199" t="n">
        <v>0.1118564816968541</v>
      </c>
      <c r="O199" t="n">
        <v>0.0906189860581386</v>
      </c>
    </row>
    <row r="200" ht="15" customHeight="1">
      <c r="F200" t="n">
        <v>0.03517654252028513</v>
      </c>
      <c r="G200" t="n">
        <v>0.09178810806502757</v>
      </c>
      <c r="J200" t="n">
        <v>0.03517654252028513</v>
      </c>
      <c r="K200" t="n">
        <v>0.09178810806502757</v>
      </c>
      <c r="L200" t="n">
        <v>0.07013687160143345</v>
      </c>
      <c r="M200" t="n">
        <v>0.09135743772906939</v>
      </c>
      <c r="N200" t="n">
        <v>0.1054948753086801</v>
      </c>
      <c r="O200" t="n">
        <v>0.09129524714812472</v>
      </c>
    </row>
    <row r="201" ht="15" customHeight="1">
      <c r="F201" t="n">
        <v>0.03296308316752597</v>
      </c>
      <c r="G201" t="n">
        <v>0.09246801997662037</v>
      </c>
      <c r="J201" t="n">
        <v>0.03296308316752597</v>
      </c>
      <c r="K201" t="n">
        <v>0.09246801997662037</v>
      </c>
      <c r="L201" t="n">
        <v>0.07540968413445856</v>
      </c>
      <c r="M201" t="n">
        <v>0.09203415949002547</v>
      </c>
      <c r="N201" t="n">
        <v>0.1120906272171811</v>
      </c>
      <c r="O201" t="n">
        <v>0.09197150823811083</v>
      </c>
    </row>
    <row r="202" ht="15" customHeight="1">
      <c r="F202" t="n">
        <v>0.03538292541894453</v>
      </c>
      <c r="G202" t="n">
        <v>0.09314793188821317</v>
      </c>
      <c r="J202" t="n">
        <v>0.03538292541894453</v>
      </c>
      <c r="K202" t="n">
        <v>0.09314793188821317</v>
      </c>
      <c r="L202" t="n">
        <v>0.06836719838682681</v>
      </c>
      <c r="M202" t="n">
        <v>0.09271088125098154</v>
      </c>
      <c r="N202" t="n">
        <v>0.1139504917868145</v>
      </c>
      <c r="O202" t="n">
        <v>0.09264776932809694</v>
      </c>
    </row>
    <row r="203" ht="15" customHeight="1">
      <c r="F203" t="n">
        <v>0.03438479461831422</v>
      </c>
      <c r="G203" t="n">
        <v>0.09382784379980595</v>
      </c>
      <c r="J203" t="n">
        <v>0.03438479461831422</v>
      </c>
      <c r="K203" t="n">
        <v>0.09382784379980595</v>
      </c>
      <c r="L203" t="n">
        <v>0.07534317828062626</v>
      </c>
      <c r="M203" t="n">
        <v>0.0933876030119376</v>
      </c>
      <c r="N203" t="n">
        <v>0.1052523212503972</v>
      </c>
      <c r="O203" t="n">
        <v>0.09332403041808304</v>
      </c>
    </row>
    <row r="204" ht="15" customHeight="1">
      <c r="F204" t="n">
        <v>0.0351968100990213</v>
      </c>
      <c r="G204" t="n">
        <v>0.09450775571139876</v>
      </c>
      <c r="J204" t="n">
        <v>0.0351968100990213</v>
      </c>
      <c r="K204" t="n">
        <v>0.09450775571139876</v>
      </c>
      <c r="L204" t="n">
        <v>0.06826955412008265</v>
      </c>
      <c r="M204" t="n">
        <v>0.09406432477289366</v>
      </c>
      <c r="N204" t="n">
        <v>0.1114740863793497</v>
      </c>
      <c r="O204" t="n">
        <v>0.09400029150806916</v>
      </c>
    </row>
    <row r="205" ht="15" customHeight="1">
      <c r="F205" t="n">
        <v>0.0347588988696325</v>
      </c>
      <c r="G205" t="n">
        <v>0.09518766762299156</v>
      </c>
      <c r="J205" t="n">
        <v>0.0347588988696325</v>
      </c>
      <c r="K205" t="n">
        <v>0.09518766762299156</v>
      </c>
      <c r="L205" t="n">
        <v>0.07417375043853136</v>
      </c>
      <c r="M205" t="n">
        <v>0.09474104653384974</v>
      </c>
      <c r="N205" t="n">
        <v>0.1098650816511872</v>
      </c>
      <c r="O205" t="n">
        <v>0.09467655259805526</v>
      </c>
    </row>
    <row r="206" ht="15" customHeight="1">
      <c r="F206" t="n">
        <v>0.03531005032372134</v>
      </c>
      <c r="G206" t="n">
        <v>0.09586757953458436</v>
      </c>
      <c r="J206" t="n">
        <v>0.03531005032372134</v>
      </c>
      <c r="K206" t="n">
        <v>0.09586757953458436</v>
      </c>
      <c r="L206" t="n">
        <v>0.07631154160386844</v>
      </c>
      <c r="M206" t="n">
        <v>0.0954177682948058</v>
      </c>
      <c r="N206" t="n">
        <v>0.1161585942238792</v>
      </c>
      <c r="O206" t="n">
        <v>0.09535281368804138</v>
      </c>
    </row>
    <row r="207" ht="15" customHeight="1">
      <c r="F207" t="n">
        <v>0.03651189087732382</v>
      </c>
      <c r="G207" t="n">
        <v>0.09654749144617715</v>
      </c>
      <c r="J207" t="n">
        <v>0.03651189087732382</v>
      </c>
      <c r="K207" t="n">
        <v>0.09654749144617715</v>
      </c>
      <c r="L207" t="n">
        <v>0.07317321917941125</v>
      </c>
      <c r="M207" t="n">
        <v>0.09609449005576187</v>
      </c>
      <c r="N207" t="n">
        <v>0.1168835657957647</v>
      </c>
      <c r="O207" t="n">
        <v>0.09602907477802748</v>
      </c>
    </row>
    <row r="208" ht="15" customHeight="1">
      <c r="F208" t="n">
        <v>0.03576452155769298</v>
      </c>
      <c r="G208" t="n">
        <v>0.09722740335776994</v>
      </c>
      <c r="J208" t="n">
        <v>0.03576452155769298</v>
      </c>
      <c r="K208" t="n">
        <v>0.09722740335776994</v>
      </c>
      <c r="L208" t="n">
        <v>0.07621831683468941</v>
      </c>
      <c r="M208" t="n">
        <v>0.09677121181671794</v>
      </c>
      <c r="N208" t="n">
        <v>0.1068042366223301</v>
      </c>
      <c r="O208" t="n">
        <v>0.09670533586801359</v>
      </c>
    </row>
    <row r="209" ht="15" customHeight="1">
      <c r="F209" t="n">
        <v>0.0369693934222806</v>
      </c>
      <c r="G209" t="n">
        <v>0.09790731526936275</v>
      </c>
      <c r="J209" t="n">
        <v>0.0369693934222806</v>
      </c>
      <c r="K209" t="n">
        <v>0.09790731526936275</v>
      </c>
      <c r="L209" t="n">
        <v>0.07454062698789032</v>
      </c>
      <c r="M209" t="n">
        <v>0.09744793357767401</v>
      </c>
      <c r="N209" t="n">
        <v>0.1183530598419061</v>
      </c>
      <c r="O209" t="n">
        <v>0.09738159695799969</v>
      </c>
    </row>
    <row r="210" ht="15" customHeight="1">
      <c r="F210" t="n">
        <v>0.03683962021790931</v>
      </c>
      <c r="G210" t="n">
        <v>0.09858722718095554</v>
      </c>
      <c r="J210" t="n">
        <v>0.03683962021790931</v>
      </c>
      <c r="K210" t="n">
        <v>0.09858722718095554</v>
      </c>
      <c r="L210" t="n">
        <v>0.07497460689861166</v>
      </c>
      <c r="M210" t="n">
        <v>0.09812465533863009</v>
      </c>
      <c r="N210" t="n">
        <v>0.1185483281925098</v>
      </c>
      <c r="O210" t="n">
        <v>0.09805785804798581</v>
      </c>
    </row>
    <row r="211" ht="15" customHeight="1">
      <c r="F211" t="n">
        <v>0.03717271417350913</v>
      </c>
      <c r="G211" t="n">
        <v>0.09926713909254833</v>
      </c>
      <c r="J211" t="n">
        <v>0.03717271417350913</v>
      </c>
      <c r="K211" t="n">
        <v>0.09926713909254833</v>
      </c>
      <c r="L211" t="n">
        <v>0.06993496454968851</v>
      </c>
      <c r="M211" t="n">
        <v>0.09880137709958615</v>
      </c>
      <c r="N211" t="n">
        <v>0.1147484998059735</v>
      </c>
      <c r="O211" t="n">
        <v>0.09873411913797192</v>
      </c>
    </row>
    <row r="212" ht="15" customHeight="1">
      <c r="F212" t="n">
        <v>0.03544958016703072</v>
      </c>
      <c r="G212" t="n">
        <v>0.09994705100414113</v>
      </c>
      <c r="J212" t="n">
        <v>0.03544958016703072</v>
      </c>
      <c r="K212" t="n">
        <v>0.09994705100414113</v>
      </c>
      <c r="L212" t="n">
        <v>0.07787259358967369</v>
      </c>
      <c r="M212" t="n">
        <v>0.09947809886054222</v>
      </c>
      <c r="N212" t="n">
        <v>0.1155253889931734</v>
      </c>
      <c r="O212" t="n">
        <v>0.09941038022795803</v>
      </c>
    </row>
    <row r="213" ht="15" customHeight="1">
      <c r="F213" t="n">
        <v>0.03570100859055224</v>
      </c>
      <c r="G213" t="n">
        <v>0.1006269629157339</v>
      </c>
      <c r="J213" t="n">
        <v>0.03570100859055224</v>
      </c>
      <c r="K213" t="n">
        <v>0.1006269629157339</v>
      </c>
      <c r="L213" t="n">
        <v>0.07397688346166939</v>
      </c>
      <c r="M213" t="n">
        <v>0.1001548206214983</v>
      </c>
      <c r="N213" t="n">
        <v>0.1101147793430553</v>
      </c>
      <c r="O213" t="n">
        <v>0.1000866413179441</v>
      </c>
    </row>
    <row r="214" ht="15" customHeight="1">
      <c r="F214" t="n">
        <v>0.03456132865495043</v>
      </c>
      <c r="G214" t="n">
        <v>0.1013068748273267</v>
      </c>
      <c r="J214" t="n">
        <v>0.03456132865495043</v>
      </c>
      <c r="K214" t="n">
        <v>0.1013068748273267</v>
      </c>
      <c r="L214" t="n">
        <v>0.07474322041118978</v>
      </c>
      <c r="M214" t="n">
        <v>0.1008315423824544</v>
      </c>
      <c r="N214" t="n">
        <v>0.1086117621186771</v>
      </c>
      <c r="O214" t="n">
        <v>0.1007629024079302</v>
      </c>
    </row>
    <row r="215" ht="15" customHeight="1">
      <c r="F215" t="n">
        <v>0.03493380046845353</v>
      </c>
      <c r="G215" t="n">
        <v>0.1019867867389195</v>
      </c>
      <c r="J215" t="n">
        <v>0.03493380046845353</v>
      </c>
      <c r="K215" t="n">
        <v>0.1019867867389195</v>
      </c>
      <c r="L215" t="n">
        <v>0.07085215539517303</v>
      </c>
      <c r="M215" t="n">
        <v>0.1015082641434104</v>
      </c>
      <c r="N215" t="n">
        <v>0.1170989817846862</v>
      </c>
      <c r="O215" t="n">
        <v>0.1014391634979163</v>
      </c>
    </row>
    <row r="216" ht="15" customHeight="1">
      <c r="F216" t="n">
        <v>0.03686494261521642</v>
      </c>
      <c r="G216" t="n">
        <v>0.1026666986505123</v>
      </c>
      <c r="J216" t="n">
        <v>0.03686494261521642</v>
      </c>
      <c r="K216" t="n">
        <v>0.1026666986505123</v>
      </c>
      <c r="L216" t="n">
        <v>0.07709310816483764</v>
      </c>
      <c r="M216" t="n">
        <v>0.1021849859043665</v>
      </c>
      <c r="N216" t="n">
        <v>0.1139884189596895</v>
      </c>
      <c r="O216" t="n">
        <v>0.1021154245879025</v>
      </c>
    </row>
    <row r="217" ht="15" customHeight="1">
      <c r="F217" t="n">
        <v>0.03585047254165438</v>
      </c>
      <c r="G217" t="n">
        <v>0.1033466105621051</v>
      </c>
      <c r="J217" t="n">
        <v>0.03585047254165438</v>
      </c>
      <c r="K217" t="n">
        <v>0.1033466105621051</v>
      </c>
      <c r="L217" t="n">
        <v>0.07230700314862157</v>
      </c>
      <c r="M217" t="n">
        <v>0.1028617076653226</v>
      </c>
      <c r="N217" t="n">
        <v>0.1087352666736677</v>
      </c>
      <c r="O217" t="n">
        <v>0.1027916856778886</v>
      </c>
    </row>
    <row r="218" ht="15" customHeight="1">
      <c r="F218" t="n">
        <v>0.03664742215898681</v>
      </c>
      <c r="G218" t="n">
        <v>0.1040265224736979</v>
      </c>
      <c r="J218" t="n">
        <v>0.03664742215898681</v>
      </c>
      <c r="K218" t="n">
        <v>0.1040265224736979</v>
      </c>
      <c r="L218" t="n">
        <v>0.07657464442544995</v>
      </c>
      <c r="M218" t="n">
        <v>0.1035384294262786</v>
      </c>
      <c r="N218" t="n">
        <v>0.110807633328531</v>
      </c>
      <c r="O218" t="n">
        <v>0.1034679467678747</v>
      </c>
    </row>
    <row r="219" ht="15" customHeight="1">
      <c r="F219" t="n">
        <v>0.03585525352453836</v>
      </c>
      <c r="G219" t="n">
        <v>0.1047064343852907</v>
      </c>
      <c r="J219" t="n">
        <v>0.03585525352453836</v>
      </c>
      <c r="K219" t="n">
        <v>0.1047064343852907</v>
      </c>
      <c r="L219" t="n">
        <v>0.07523391540393304</v>
      </c>
      <c r="M219" t="n">
        <v>0.1042151511872347</v>
      </c>
      <c r="N219" t="n">
        <v>0.1056438888946596</v>
      </c>
      <c r="O219" t="n">
        <v>0.1041442078578608</v>
      </c>
    </row>
    <row r="220" ht="15" customHeight="1">
      <c r="F220" t="n">
        <v>0.03546754249317077</v>
      </c>
      <c r="G220" t="n">
        <v>0.1053863462968835</v>
      </c>
      <c r="J220" t="n">
        <v>0.03546754249317077</v>
      </c>
      <c r="K220" t="n">
        <v>0.1053863462968835</v>
      </c>
      <c r="L220" t="n">
        <v>0.07406314317885607</v>
      </c>
      <c r="M220" t="n">
        <v>0.1048918729481908</v>
      </c>
      <c r="N220" t="n">
        <v>0.1064939990991778</v>
      </c>
      <c r="O220" t="n">
        <v>0.1048204689478469</v>
      </c>
    </row>
    <row r="221" ht="15" customHeight="1">
      <c r="F221" t="n">
        <v>0.03597072595680043</v>
      </c>
      <c r="G221" t="n">
        <v>0.1060662582084763</v>
      </c>
      <c r="J221" t="n">
        <v>0.03597072595680043</v>
      </c>
      <c r="K221" t="n">
        <v>0.1060662582084763</v>
      </c>
      <c r="L221" t="n">
        <v>0.07023991943726937</v>
      </c>
      <c r="M221" t="n">
        <v>0.1055685947091468</v>
      </c>
      <c r="N221" t="n">
        <v>0.1068623188827234</v>
      </c>
      <c r="O221" t="n">
        <v>0.105496730037833</v>
      </c>
    </row>
    <row r="222" ht="15" customHeight="1">
      <c r="F222" t="n">
        <v>0.03652634702102603</v>
      </c>
      <c r="G222" t="n">
        <v>0.1067461701200691</v>
      </c>
      <c r="J222" t="n">
        <v>0.03652634702102603</v>
      </c>
      <c r="K222" t="n">
        <v>0.1067461701200691</v>
      </c>
      <c r="L222" t="n">
        <v>0.07531695429227855</v>
      </c>
      <c r="M222" t="n">
        <v>0.1062453164701029</v>
      </c>
      <c r="N222" t="n">
        <v>0.1090869042297016</v>
      </c>
      <c r="O222" t="n">
        <v>0.1061729911278191</v>
      </c>
    </row>
    <row r="223" ht="15" customHeight="1">
      <c r="F223" t="n">
        <v>0.03564142915667569</v>
      </c>
      <c r="G223" t="n">
        <v>0.1074260820316619</v>
      </c>
      <c r="J223" t="n">
        <v>0.03564142915667569</v>
      </c>
      <c r="K223" t="n">
        <v>0.1074260820316619</v>
      </c>
      <c r="L223" t="n">
        <v>0.07090701451008724</v>
      </c>
      <c r="M223" t="n">
        <v>0.106922038231059</v>
      </c>
      <c r="N223" t="n">
        <v>0.116403463623458</v>
      </c>
      <c r="O223" t="n">
        <v>0.1068492522178052</v>
      </c>
    </row>
    <row r="224" ht="15" customHeight="1">
      <c r="F224" t="n">
        <v>0.03495279978899819</v>
      </c>
      <c r="G224" t="n">
        <v>0.1081059939432547</v>
      </c>
      <c r="J224" t="n">
        <v>0.03495279978899819</v>
      </c>
      <c r="K224" t="n">
        <v>0.1081059939432547</v>
      </c>
      <c r="L224" t="n">
        <v>0.06996725602740989</v>
      </c>
      <c r="M224" t="n">
        <v>0.1075987599920151</v>
      </c>
      <c r="N224" t="n">
        <v>0.1085483024861479</v>
      </c>
      <c r="O224" t="n">
        <v>0.1075255133077913</v>
      </c>
    </row>
    <row r="225" ht="15" customHeight="1">
      <c r="F225" t="n">
        <v>0.0335251993637555</v>
      </c>
      <c r="G225" t="n">
        <v>0.1087859058548475</v>
      </c>
      <c r="J225" t="n">
        <v>0.0335251993637555</v>
      </c>
      <c r="K225" t="n">
        <v>0.1087859058548475</v>
      </c>
      <c r="L225" t="n">
        <v>0.07115690115525244</v>
      </c>
      <c r="M225" t="n">
        <v>0.1082754817529711</v>
      </c>
      <c r="N225" t="n">
        <v>0.1123072899380361</v>
      </c>
      <c r="O225" t="n">
        <v>0.1082017743977774</v>
      </c>
    </row>
    <row r="226" ht="15" customHeight="1">
      <c r="F226" t="n">
        <v>0.03327498460495103</v>
      </c>
      <c r="G226" t="n">
        <v>0.1094658177664403</v>
      </c>
      <c r="J226" t="n">
        <v>0.03327498460495103</v>
      </c>
      <c r="K226" t="n">
        <v>0.1094658177664403</v>
      </c>
      <c r="L226" t="n">
        <v>0.07268000700672919</v>
      </c>
      <c r="M226" t="n">
        <v>0.1089522035139272</v>
      </c>
      <c r="N226" t="n">
        <v>0.1145039581452222</v>
      </c>
      <c r="O226" t="n">
        <v>0.1088780354877635</v>
      </c>
    </row>
    <row r="227" ht="15" customHeight="1">
      <c r="F227" t="n">
        <v>0.03421797234030177</v>
      </c>
      <c r="G227" t="n">
        <v>0.1101457296780331</v>
      </c>
      <c r="J227" t="n">
        <v>0.03421797234030177</v>
      </c>
      <c r="K227" t="n">
        <v>0.1101457296780331</v>
      </c>
      <c r="L227" t="n">
        <v>0.0742299716738912</v>
      </c>
      <c r="M227" t="n">
        <v>0.1096289252748833</v>
      </c>
      <c r="N227" t="n">
        <v>0.1048380485831568</v>
      </c>
      <c r="O227" t="n">
        <v>0.1095542965777497</v>
      </c>
    </row>
    <row r="228" ht="15" customHeight="1">
      <c r="F228" t="n">
        <v>0.03465007675107863</v>
      </c>
      <c r="G228" t="n">
        <v>0.1108256415896259</v>
      </c>
      <c r="J228" t="n">
        <v>0.03465007675107863</v>
      </c>
      <c r="K228" t="n">
        <v>0.1108256415896259</v>
      </c>
      <c r="L228" t="n">
        <v>0.07439139114567</v>
      </c>
      <c r="M228" t="n">
        <v>0.1103056470358393</v>
      </c>
      <c r="N228" t="n">
        <v>0.1106477479527778</v>
      </c>
      <c r="O228" t="n">
        <v>0.1102305576677358</v>
      </c>
    </row>
    <row r="229" ht="15" customHeight="1">
      <c r="F229" t="n">
        <v>0.03391976860911988</v>
      </c>
      <c r="G229" t="n">
        <v>0.1115055535012187</v>
      </c>
      <c r="J229" t="n">
        <v>0.03391976860911988</v>
      </c>
      <c r="K229" t="n">
        <v>0.1115055535012187</v>
      </c>
      <c r="L229" t="n">
        <v>0.07458918021757549</v>
      </c>
      <c r="M229" t="n">
        <v>0.1109823687967954</v>
      </c>
      <c r="N229" t="n">
        <v>0.1137292835321567</v>
      </c>
      <c r="O229" t="n">
        <v>0.1109068187577219</v>
      </c>
    </row>
    <row r="230" ht="15" customHeight="1">
      <c r="F230" t="n">
        <v>0.03288496912720422</v>
      </c>
      <c r="G230" t="n">
        <v>0.1121854654128115</v>
      </c>
      <c r="J230" t="n">
        <v>0.03288496912720422</v>
      </c>
      <c r="K230" t="n">
        <v>0.1121854654128115</v>
      </c>
      <c r="L230" t="n">
        <v>0.06953568143529726</v>
      </c>
      <c r="M230" t="n">
        <v>0.1116590905577515</v>
      </c>
      <c r="N230" t="n">
        <v>0.1029039467717933</v>
      </c>
      <c r="O230" t="n">
        <v>0.111583079847708</v>
      </c>
    </row>
    <row r="231" ht="15" customHeight="1">
      <c r="F231" t="n">
        <v>0.03315635702632301</v>
      </c>
      <c r="G231" t="n">
        <v>0.1128653773244043</v>
      </c>
      <c r="J231" t="n">
        <v>0.03315635702632301</v>
      </c>
      <c r="K231" t="n">
        <v>0.1128653773244043</v>
      </c>
      <c r="L231" t="n">
        <v>0.07327333819832155</v>
      </c>
      <c r="M231" t="n">
        <v>0.1123358123187075</v>
      </c>
      <c r="N231" t="n">
        <v>0.1123103798594781</v>
      </c>
      <c r="O231" t="n">
        <v>0.1122593409376941</v>
      </c>
    </row>
    <row r="232" ht="15" customHeight="1">
      <c r="F232" t="n">
        <v>0.03528325724648396</v>
      </c>
      <c r="G232" t="n">
        <v>0.1135452892359971</v>
      </c>
      <c r="J232" t="n">
        <v>0.03528325724648396</v>
      </c>
      <c r="K232" t="n">
        <v>0.1135452892359971</v>
      </c>
      <c r="L232" t="n">
        <v>0.07192492704209982</v>
      </c>
      <c r="M232" t="n">
        <v>0.1130125340796636</v>
      </c>
      <c r="N232" t="n">
        <v>0.1079365206717663</v>
      </c>
      <c r="O232" t="n">
        <v>0.1129356020276802</v>
      </c>
    </row>
    <row r="233" ht="15" customHeight="1">
      <c r="F233" t="n">
        <v>0.03428319104186636</v>
      </c>
      <c r="G233" t="n">
        <v>0.1142252011475899</v>
      </c>
      <c r="J233" t="n">
        <v>0.03428319104186636</v>
      </c>
      <c r="K233" t="n">
        <v>0.1142252011475899</v>
      </c>
      <c r="L233" t="n">
        <v>0.07513245178207828</v>
      </c>
      <c r="M233" t="n">
        <v>0.1136892558406197</v>
      </c>
      <c r="N233" t="n">
        <v>0.111405964915099</v>
      </c>
      <c r="O233" t="n">
        <v>0.1136118631176663</v>
      </c>
    </row>
    <row r="234" ht="15" customHeight="1">
      <c r="F234" t="n">
        <v>0.03397127192607023</v>
      </c>
      <c r="G234" t="n">
        <v>0.1149051130591827</v>
      </c>
      <c r="J234" t="n">
        <v>0.03397127192607023</v>
      </c>
      <c r="K234" t="n">
        <v>0.1149051130591827</v>
      </c>
      <c r="L234" t="n">
        <v>0.06956346584319925</v>
      </c>
      <c r="M234" t="n">
        <v>0.1143659776015758</v>
      </c>
      <c r="N234" t="n">
        <v>0.1129039827131281</v>
      </c>
      <c r="O234" t="n">
        <v>0.1142881242076524</v>
      </c>
    </row>
    <row r="235" ht="15" customHeight="1">
      <c r="F235" t="n">
        <v>0.03456299604812244</v>
      </c>
      <c r="G235" t="n">
        <v>0.1155850249707755</v>
      </c>
      <c r="J235" t="n">
        <v>0.03456299604812244</v>
      </c>
      <c r="K235" t="n">
        <v>0.1155850249707755</v>
      </c>
      <c r="L235" t="n">
        <v>0.07330250897621174</v>
      </c>
      <c r="M235" t="n">
        <v>0.1150426993625318</v>
      </c>
      <c r="N235" t="n">
        <v>0.1015910895836167</v>
      </c>
      <c r="O235" t="n">
        <v>0.1149643852976385</v>
      </c>
    </row>
    <row r="236" ht="15" customHeight="1">
      <c r="F236" t="n">
        <v>0.03381682547827415</v>
      </c>
      <c r="G236" t="n">
        <v>0.1162649368823682</v>
      </c>
      <c r="J236" t="n">
        <v>0.03381682547827415</v>
      </c>
      <c r="K236" t="n">
        <v>0.1162649368823682</v>
      </c>
      <c r="L236" t="n">
        <v>0.07475081057878433</v>
      </c>
      <c r="M236" t="n">
        <v>0.1157194211234879</v>
      </c>
      <c r="N236" t="n">
        <v>0.1026192190469474</v>
      </c>
      <c r="O236" t="n">
        <v>0.1156406463876247</v>
      </c>
    </row>
    <row r="237" ht="15" customHeight="1">
      <c r="F237" t="n">
        <v>0.03419866825215168</v>
      </c>
      <c r="G237" t="n">
        <v>0.1169448487939611</v>
      </c>
      <c r="J237" t="n">
        <v>0.03419866825215168</v>
      </c>
      <c r="K237" t="n">
        <v>0.1169448487939611</v>
      </c>
      <c r="L237" t="n">
        <v>0.06816515250538083</v>
      </c>
      <c r="M237" t="n">
        <v>0.116396142884444</v>
      </c>
      <c r="N237" t="n">
        <v>0.1083886086426573</v>
      </c>
      <c r="O237" t="n">
        <v>0.1163169074776107</v>
      </c>
    </row>
    <row r="238" ht="15" customHeight="1">
      <c r="F238" t="n">
        <v>0.03403958725331867</v>
      </c>
      <c r="G238" t="n">
        <v>0.1176247607055539</v>
      </c>
      <c r="J238" t="n">
        <v>0.03403958725331867</v>
      </c>
      <c r="K238" t="n">
        <v>0.1176247607055539</v>
      </c>
      <c r="L238" t="n">
        <v>0.07499686801497113</v>
      </c>
      <c r="M238" t="n">
        <v>0.1170728646454</v>
      </c>
      <c r="N238" t="n">
        <v>0.1017097650995868</v>
      </c>
      <c r="O238" t="n">
        <v>0.1169931685675969</v>
      </c>
    </row>
    <row r="239" ht="15" customHeight="1">
      <c r="F239" t="n">
        <v>0.03310189581387621</v>
      </c>
      <c r="G239" t="n">
        <v>0.1183046726171467</v>
      </c>
      <c r="J239" t="n">
        <v>0.03310189581387621</v>
      </c>
      <c r="K239" t="n">
        <v>0.1183046726171467</v>
      </c>
      <c r="L239" t="n">
        <v>0.06964691364376055</v>
      </c>
      <c r="M239" t="n">
        <v>0.1177495864063561</v>
      </c>
      <c r="N239" t="n">
        <v>0.1148186032882094</v>
      </c>
      <c r="O239" t="n">
        <v>0.117669429657583</v>
      </c>
    </row>
    <row r="240" ht="15" customHeight="1">
      <c r="F240" t="n">
        <v>0.03423179426045091</v>
      </c>
      <c r="G240" t="n">
        <v>0.1189845845287394</v>
      </c>
      <c r="J240" t="n">
        <v>0.03423179426045091</v>
      </c>
      <c r="K240" t="n">
        <v>0.1189845845287394</v>
      </c>
      <c r="L240" t="n">
        <v>0.07337418004486773</v>
      </c>
      <c r="M240" t="n">
        <v>0.1184263081673122</v>
      </c>
      <c r="N240" t="n">
        <v>0.1082385721565527</v>
      </c>
      <c r="O240" t="n">
        <v>0.1183456907475691</v>
      </c>
    </row>
    <row r="241" ht="15" customHeight="1">
      <c r="F241" t="n">
        <v>0.03262121486289998</v>
      </c>
      <c r="G241" t="n">
        <v>0.1196644964403322</v>
      </c>
      <c r="J241" t="n">
        <v>0.03262121486289998</v>
      </c>
      <c r="K241" t="n">
        <v>0.1196644964403322</v>
      </c>
      <c r="L241" t="n">
        <v>0.07459375946768254</v>
      </c>
      <c r="M241" t="n">
        <v>0.1191030299282682</v>
      </c>
      <c r="N241" t="n">
        <v>0.1107427122149596</v>
      </c>
      <c r="O241" t="n">
        <v>0.1190219518375552</v>
      </c>
    </row>
    <row r="242" ht="15" customHeight="1">
      <c r="F242" t="n">
        <v>0.03354415474768602</v>
      </c>
      <c r="G242" t="n">
        <v>0.120344408351925</v>
      </c>
      <c r="J242" t="n">
        <v>0.03354415474768602</v>
      </c>
      <c r="K242" t="n">
        <v>0.120344408351925</v>
      </c>
      <c r="L242" t="n">
        <v>0.06693221179406189</v>
      </c>
      <c r="M242" t="n">
        <v>0.1197797516892243</v>
      </c>
      <c r="N242" t="n">
        <v>0.1010113989892158</v>
      </c>
      <c r="O242" t="n">
        <v>0.1196982129275413</v>
      </c>
    </row>
    <row r="243" ht="15" customHeight="1">
      <c r="F243" t="n">
        <v>0.03413591836142771</v>
      </c>
      <c r="G243" t="n">
        <v>0.1210243202635178</v>
      </c>
      <c r="J243" t="n">
        <v>0.03413591836142771</v>
      </c>
      <c r="K243" t="n">
        <v>0.1210243202635178</v>
      </c>
      <c r="L243" t="n">
        <v>0.06734384642747226</v>
      </c>
      <c r="M243" t="n">
        <v>0.1204564734501804</v>
      </c>
      <c r="N243" t="n">
        <v>0.1130314731715921</v>
      </c>
      <c r="O243" t="n">
        <v>0.1203744740175274</v>
      </c>
    </row>
    <row r="244" ht="15" customHeight="1">
      <c r="F244" t="n">
        <v>0.03325970715000942</v>
      </c>
      <c r="G244" t="n">
        <v>0.1217042321751106</v>
      </c>
      <c r="J244" t="n">
        <v>0.03325970715000942</v>
      </c>
      <c r="K244" t="n">
        <v>0.1217042321751106</v>
      </c>
      <c r="L244" t="n">
        <v>0.06844642894338898</v>
      </c>
      <c r="M244" t="n">
        <v>0.1211331952111365</v>
      </c>
      <c r="N244" t="n">
        <v>0.1053371294037698</v>
      </c>
      <c r="O244" t="n">
        <v>0.1210507351075135</v>
      </c>
    </row>
    <row r="245" ht="15" customHeight="1">
      <c r="F245" t="n">
        <v>0.03345553356200338</v>
      </c>
      <c r="G245" t="n">
        <v>0.1223841440867034</v>
      </c>
      <c r="J245" t="n">
        <v>0.03345553356200338</v>
      </c>
      <c r="K245" t="n">
        <v>0.1223841440867034</v>
      </c>
      <c r="L245" t="n">
        <v>0.06763081793272688</v>
      </c>
      <c r="M245" t="n">
        <v>0.1218099169720925</v>
      </c>
      <c r="N245" t="n">
        <v>0.1136517076300665</v>
      </c>
      <c r="O245" t="n">
        <v>0.1217269961974996</v>
      </c>
    </row>
    <row r="246" ht="15" customHeight="1">
      <c r="F246" t="n">
        <v>0.03321189296594169</v>
      </c>
      <c r="G246" t="n">
        <v>0.1230640559982962</v>
      </c>
      <c r="J246" t="n">
        <v>0.03321189296594169</v>
      </c>
      <c r="K246" t="n">
        <v>0.1230640559982962</v>
      </c>
      <c r="L246" t="n">
        <v>0.07279276469201035</v>
      </c>
      <c r="M246" t="n">
        <v>0.1224866387330486</v>
      </c>
      <c r="N246" t="n">
        <v>0.1144263043597135</v>
      </c>
      <c r="O246" t="n">
        <v>0.1224032572874857</v>
      </c>
    </row>
    <row r="247" ht="15" customHeight="1">
      <c r="F247" t="n">
        <v>0.03510808611320086</v>
      </c>
      <c r="G247" t="n">
        <v>0.123743967909889</v>
      </c>
      <c r="J247" t="n">
        <v>0.03510808611320086</v>
      </c>
      <c r="K247" t="n">
        <v>0.123743967909889</v>
      </c>
      <c r="L247" t="n">
        <v>0.07359170843341659</v>
      </c>
      <c r="M247" t="n">
        <v>0.1231633604940047</v>
      </c>
      <c r="N247" t="n">
        <v>0.1015678755770034</v>
      </c>
      <c r="O247" t="n">
        <v>0.1230795183774718</v>
      </c>
    </row>
    <row r="248" ht="15" customHeight="1">
      <c r="F248" t="n">
        <v>0.03361174954727965</v>
      </c>
      <c r="G248" t="n">
        <v>0.1244238798214818</v>
      </c>
      <c r="J248" t="n">
        <v>0.03361174954727965</v>
      </c>
      <c r="K248" t="n">
        <v>0.1244238798214818</v>
      </c>
      <c r="L248" t="n">
        <v>0.06814351250195544</v>
      </c>
      <c r="M248" t="n">
        <v>0.1238400822549607</v>
      </c>
      <c r="N248" t="n">
        <v>0.1043390286704113</v>
      </c>
      <c r="O248" t="n">
        <v>0.123755779467458</v>
      </c>
    </row>
    <row r="249" ht="15" customHeight="1">
      <c r="F249" t="n">
        <v>0.03258709830328403</v>
      </c>
      <c r="G249" t="n">
        <v>0.1251037917330746</v>
      </c>
      <c r="J249" t="n">
        <v>0.03258709830328403</v>
      </c>
      <c r="K249" t="n">
        <v>0.1251037917330746</v>
      </c>
      <c r="L249" t="n">
        <v>0.0677610751338919</v>
      </c>
      <c r="M249" t="n">
        <v>0.1245168040159168</v>
      </c>
      <c r="N249" t="n">
        <v>0.1109173707935792</v>
      </c>
      <c r="O249" t="n">
        <v>0.1244320405574441</v>
      </c>
    </row>
    <row r="250" ht="15" customHeight="1">
      <c r="F250" t="n">
        <v>0.03572978012695849</v>
      </c>
      <c r="G250" t="n">
        <v>0.1257837036446674</v>
      </c>
      <c r="J250" t="n">
        <v>0.03572978012695849</v>
      </c>
      <c r="K250" t="n">
        <v>0.1257837036446674</v>
      </c>
      <c r="L250" t="n">
        <v>0.07231345838657099</v>
      </c>
      <c r="M250" t="n">
        <v>0.1251935257768729</v>
      </c>
      <c r="N250" t="n">
        <v>0.1021994211493124</v>
      </c>
      <c r="O250" t="n">
        <v>0.1251083016474302</v>
      </c>
    </row>
    <row r="251" ht="15" customHeight="1">
      <c r="F251" t="n">
        <v>0.03415461824763047</v>
      </c>
      <c r="G251" t="n">
        <v>0.1264636155562602</v>
      </c>
      <c r="J251" t="n">
        <v>0.03415461824763047</v>
      </c>
      <c r="K251" t="n">
        <v>0.1264636155562602</v>
      </c>
      <c r="L251" t="n">
        <v>0.07029041464803587</v>
      </c>
      <c r="M251" t="n">
        <v>0.1258702475378289</v>
      </c>
      <c r="N251" t="n">
        <v>0.1148676528021658</v>
      </c>
      <c r="O251" t="n">
        <v>0.1257845627374163</v>
      </c>
    </row>
    <row r="252" ht="15" customHeight="1">
      <c r="F252" t="n">
        <v>0.0332393873435971</v>
      </c>
      <c r="G252" t="n">
        <v>0.127143527467853</v>
      </c>
      <c r="J252" t="n">
        <v>0.0332393873435971</v>
      </c>
      <c r="K252" t="n">
        <v>0.127143527467853</v>
      </c>
      <c r="L252" t="n">
        <v>0.06702771687259695</v>
      </c>
      <c r="M252" t="n">
        <v>0.126546969298785</v>
      </c>
      <c r="N252" t="n">
        <v>0.1072569440910716</v>
      </c>
      <c r="O252" t="n">
        <v>0.1264608238274024</v>
      </c>
    </row>
    <row r="253" ht="15" customHeight="1">
      <c r="F253" t="n">
        <v>0.03470340506325112</v>
      </c>
      <c r="G253" t="n">
        <v>0.1278234393794458</v>
      </c>
      <c r="J253" t="n">
        <v>0.03470340506325112</v>
      </c>
      <c r="K253" t="n">
        <v>0.1278234393794458</v>
      </c>
      <c r="L253" t="n">
        <v>0.06663556299805098</v>
      </c>
      <c r="M253" t="n">
        <v>0.1272236910597411</v>
      </c>
      <c r="N253" t="n">
        <v>0.1103372211004215</v>
      </c>
      <c r="O253" t="n">
        <v>0.1271370849173885</v>
      </c>
    </row>
    <row r="254" ht="15" customHeight="1">
      <c r="F254" t="n">
        <v>0.03275048856618437</v>
      </c>
      <c r="G254" t="n">
        <v>0.1285033512910386</v>
      </c>
      <c r="J254" t="n">
        <v>0.03275048856618437</v>
      </c>
      <c r="K254" t="n">
        <v>0.1285033512910386</v>
      </c>
      <c r="L254" t="n">
        <v>0.06785830756000699</v>
      </c>
      <c r="M254" t="n">
        <v>0.1279004128206972</v>
      </c>
      <c r="N254" t="n">
        <v>0.1053265780567046</v>
      </c>
      <c r="O254" t="n">
        <v>0.1278133460073746</v>
      </c>
    </row>
    <row r="255" ht="15" customHeight="1">
      <c r="F255" t="n">
        <v>0.03352730194709942</v>
      </c>
      <c r="G255" t="n">
        <v>0.1291832632026314</v>
      </c>
      <c r="J255" t="n">
        <v>0.03352730194709942</v>
      </c>
      <c r="K255" t="n">
        <v>0.1291832632026314</v>
      </c>
      <c r="L255" t="n">
        <v>0.0668929998886377</v>
      </c>
      <c r="M255" t="n">
        <v>0.1285771345816532</v>
      </c>
      <c r="N255" t="n">
        <v>0.1044245789689697</v>
      </c>
      <c r="O255" t="n">
        <v>0.1284896070973607</v>
      </c>
    </row>
    <row r="256" ht="15" customHeight="1">
      <c r="F256" t="n">
        <v>0.03537277478202716</v>
      </c>
      <c r="G256" t="n">
        <v>0.1298631751142242</v>
      </c>
      <c r="J256" t="n">
        <v>0.03537277478202716</v>
      </c>
      <c r="K256" t="n">
        <v>0.1298631751142242</v>
      </c>
      <c r="L256" t="n">
        <v>0.07560258843891995</v>
      </c>
      <c r="M256" t="n">
        <v>0.1292538563426093</v>
      </c>
      <c r="N256" t="n">
        <v>0.11305832584387</v>
      </c>
      <c r="O256" t="n">
        <v>0.1291658681873468</v>
      </c>
    </row>
    <row r="257" ht="15" customHeight="1">
      <c r="F257" t="n">
        <v>0.03421724824023907</v>
      </c>
      <c r="G257" t="n">
        <v>0.130543087025817</v>
      </c>
      <c r="J257" t="n">
        <v>0.03421724824023907</v>
      </c>
      <c r="K257" t="n">
        <v>0.130543087025817</v>
      </c>
      <c r="L257" t="n">
        <v>0.07033138627094354</v>
      </c>
      <c r="M257" t="n">
        <v>0.1299305781035654</v>
      </c>
      <c r="N257" t="n">
        <v>0.1088580196518157</v>
      </c>
      <c r="O257" t="n">
        <v>0.1298421292773329</v>
      </c>
    </row>
    <row r="258" ht="15" customHeight="1">
      <c r="F258" t="n">
        <v>0.03543432668014314</v>
      </c>
      <c r="G258" t="n">
        <v>0.1312229989374098</v>
      </c>
      <c r="J258" t="n">
        <v>0.03543432668014314</v>
      </c>
      <c r="K258" t="n">
        <v>0.1312229989374098</v>
      </c>
      <c r="L258" t="n">
        <v>0.06819638248196661</v>
      </c>
      <c r="M258" t="n">
        <v>0.1306072998645214</v>
      </c>
      <c r="N258" t="n">
        <v>0.1046615947985626</v>
      </c>
      <c r="O258" t="n">
        <v>0.130518390367319</v>
      </c>
    </row>
    <row r="259" ht="15" customHeight="1">
      <c r="F259" t="n">
        <v>0.03412728004688016</v>
      </c>
      <c r="G259" t="n">
        <v>0.1319029108490026</v>
      </c>
      <c r="J259" t="n">
        <v>0.03412728004688016</v>
      </c>
      <c r="K259" t="n">
        <v>0.1319029108490026</v>
      </c>
      <c r="L259" t="n">
        <v>0.073520723773874</v>
      </c>
      <c r="M259" t="n">
        <v>0.1312840216254775</v>
      </c>
      <c r="N259" t="n">
        <v>0.104816720001415</v>
      </c>
      <c r="O259" t="n">
        <v>0.1311946514573052</v>
      </c>
    </row>
    <row r="260" ht="15" customHeight="1">
      <c r="F260" t="n">
        <v>0.03593077179598331</v>
      </c>
      <c r="G260" t="n">
        <v>0.1325828227605954</v>
      </c>
      <c r="J260" t="n">
        <v>0.03593077179598331</v>
      </c>
      <c r="K260" t="n">
        <v>0.1325828227605954</v>
      </c>
      <c r="L260" t="n">
        <v>0.07272775015720359</v>
      </c>
      <c r="M260" t="n">
        <v>0.1319607433864335</v>
      </c>
      <c r="N260" t="n">
        <v>0.1083559635771026</v>
      </c>
      <c r="O260" t="n">
        <v>0.1318709125472913</v>
      </c>
    </row>
    <row r="261" ht="15" customHeight="1">
      <c r="F261" t="n">
        <v>0.03488459523883328</v>
      </c>
      <c r="G261" t="n">
        <v>0.1332627346721882</v>
      </c>
      <c r="J261" t="n">
        <v>0.03488459523883328</v>
      </c>
      <c r="K261" t="n">
        <v>0.1332627346721882</v>
      </c>
      <c r="L261" t="n">
        <v>0.07660657918747585</v>
      </c>
      <c r="M261" t="n">
        <v>0.1326374651473896</v>
      </c>
      <c r="N261" t="n">
        <v>0.1166963795980306</v>
      </c>
      <c r="O261" t="n">
        <v>0.1325471736372774</v>
      </c>
    </row>
    <row r="262" ht="15" customHeight="1">
      <c r="F262" t="n">
        <v>0.03627719009913875</v>
      </c>
      <c r="G262" t="n">
        <v>0.133942646583781</v>
      </c>
      <c r="J262" t="n">
        <v>0.03627719009913875</v>
      </c>
      <c r="K262" t="n">
        <v>0.133942646583781</v>
      </c>
      <c r="L262" t="n">
        <v>0.07418191146464406</v>
      </c>
      <c r="M262" t="n">
        <v>0.1333141869083457</v>
      </c>
      <c r="N262" t="n">
        <v>0.1114329405646907</v>
      </c>
      <c r="O262" t="n">
        <v>0.1332234347272635</v>
      </c>
    </row>
    <row r="263" ht="15" customHeight="1">
      <c r="F263" t="n">
        <v>0.03457634586812713</v>
      </c>
      <c r="G263" t="n">
        <v>0.1346225584953738</v>
      </c>
      <c r="J263" t="n">
        <v>0.03457634586812713</v>
      </c>
      <c r="K263" t="n">
        <v>0.1346225584953738</v>
      </c>
      <c r="L263" t="n">
        <v>0.07235492746817887</v>
      </c>
      <c r="M263" t="n">
        <v>0.1339909086693018</v>
      </c>
      <c r="N263" t="n">
        <v>0.1070330501446634</v>
      </c>
      <c r="O263" t="n">
        <v>0.1338996958172496</v>
      </c>
    </row>
    <row r="264" ht="15" customHeight="1">
      <c r="F264" t="n">
        <v>0.0341629141267383</v>
      </c>
      <c r="G264" t="n">
        <v>0.1353024704069666</v>
      </c>
      <c r="J264" t="n">
        <v>0.0341629141267383</v>
      </c>
      <c r="K264" t="n">
        <v>0.1353024704069666</v>
      </c>
      <c r="L264" t="n">
        <v>0.06939615546378963</v>
      </c>
      <c r="M264" t="n">
        <v>0.1346676304302578</v>
      </c>
      <c r="N264" t="n">
        <v>0.1130139726995112</v>
      </c>
      <c r="O264" t="n">
        <v>0.1345759569072357</v>
      </c>
    </row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2">
    <mergeCell ref="M2:U2"/>
    <mergeCell ref="A60:K60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M5:U5"/>
    <mergeCell ref="M1:U1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2023-08-01T21:39:46Z</dcterms:modified>
  <cp:lastModifiedBy>MSI GP66</cp:lastModifiedBy>
</cp:coreProperties>
</file>