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00000"/>
    <numFmt numFmtId="165" formatCode="0.0"/>
    <numFmt numFmtId="166" formatCode="0.00000"/>
    <numFmt numFmtId="167" formatCode="General_)"/>
    <numFmt numFmtId="168" formatCode="0.000"/>
    <numFmt numFmtId="169" formatCode="_-* #,##0.00_-;\-* #,##0.00_-;_-* &quot;-&quot;??_-;_-@_-"/>
    <numFmt numFmtId="170" formatCode="0.0000"/>
  </numFmts>
  <fonts count="28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family val="2"/>
      <color theme="1"/>
      <sz val="8"/>
      <scheme val="minor"/>
    </font>
    <font>
      <name val="Calibri"/>
      <charset val="204"/>
      <family val="2"/>
      <b val="1"/>
      <i val="1"/>
      <color theme="1"/>
      <sz val="8"/>
      <scheme val="minor"/>
    </font>
    <font>
      <name val="Arial Cyr"/>
      <charset val="204"/>
      <family val="2"/>
      <b val="1"/>
      <sz val="8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theme="1"/>
      <sz val="10"/>
      <scheme val="minor"/>
    </font>
    <font>
      <name val="Calibri"/>
      <charset val="204"/>
      <family val="2"/>
      <color indexed="8"/>
      <sz val="10"/>
    </font>
    <font>
      <name val="Calibri"/>
      <family val="2"/>
      <color theme="1"/>
      <sz val="11"/>
      <scheme val="minor"/>
    </font>
    <font>
      <name val="Calibri"/>
      <charset val="204"/>
      <family val="2"/>
      <i val="1"/>
      <color theme="1"/>
      <sz val="11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24" fillId="0" borderId="0"/>
    <xf numFmtId="0" fontId="1" fillId="0" borderId="0"/>
    <xf numFmtId="0" fontId="8" fillId="0" borderId="0"/>
    <xf numFmtId="0" fontId="1" fillId="0" borderId="0"/>
    <xf numFmtId="43" fontId="24" fillId="0" borderId="0"/>
  </cellStyleXfs>
  <cellXfs count="174">
    <xf numFmtId="0" fontId="0" fillId="0" borderId="0" pivotButton="0" quotePrefix="0" xfId="0"/>
    <xf numFmtId="0" fontId="4" fillId="0" borderId="0" pivotButton="0" quotePrefix="0" xfId="0"/>
    <xf numFmtId="0" fontId="7" fillId="0" borderId="0" pivotButton="0" quotePrefix="0" xfId="1"/>
    <xf numFmtId="0" fontId="6" fillId="0" borderId="0" applyAlignment="1" pivotButton="0" quotePrefix="1" xfId="2">
      <alignment horizontal="left"/>
    </xf>
    <xf numFmtId="0" fontId="7" fillId="0" borderId="0" applyAlignment="1" pivotButton="0" quotePrefix="1" xfId="2">
      <alignment horizontal="left"/>
    </xf>
    <xf numFmtId="0" fontId="6" fillId="0" borderId="0" applyAlignment="1" pivotButton="0" quotePrefix="0" xfId="2">
      <alignment horizontal="left"/>
    </xf>
    <xf numFmtId="0" fontId="7" fillId="0" borderId="0" applyAlignment="1" pivotButton="0" quotePrefix="0" xfId="2">
      <alignment horizontal="left"/>
    </xf>
    <xf numFmtId="0" fontId="11" fillId="0" borderId="0" pivotButton="0" quotePrefix="0" xfId="0"/>
    <xf numFmtId="0" fontId="7" fillId="0" borderId="0" applyProtection="1" pivotButton="0" quotePrefix="0" xfId="2">
      <protection locked="0" hidden="0"/>
    </xf>
    <xf numFmtId="0" fontId="7" fillId="0" borderId="0" pivotButton="0" quotePrefix="0" xfId="0"/>
    <xf numFmtId="0" fontId="7" fillId="0" borderId="0" pivotButton="0" quotePrefix="0" xfId="2"/>
    <xf numFmtId="0" fontId="9" fillId="0" borderId="0" pivotButton="0" quotePrefix="0" xfId="1"/>
    <xf numFmtId="0" fontId="12" fillId="0" borderId="0" applyAlignment="1" pivotButton="0" quotePrefix="0" xfId="1">
      <alignment horizontal="left"/>
    </xf>
    <xf numFmtId="0" fontId="12" fillId="0" borderId="0" applyProtection="1" pivotButton="0" quotePrefix="0" xfId="2">
      <protection locked="0" hidden="0"/>
    </xf>
    <xf numFmtId="0" fontId="9" fillId="0" borderId="0" applyAlignment="1" pivotButton="0" quotePrefix="1" xfId="2">
      <alignment horizontal="left"/>
    </xf>
    <xf numFmtId="0" fontId="12" fillId="0" borderId="0" applyAlignment="1" pivotButton="0" quotePrefix="1" xfId="2">
      <alignment horizontal="left"/>
    </xf>
    <xf numFmtId="0" fontId="9" fillId="0" borderId="0" applyAlignment="1" pivotButton="0" quotePrefix="0" xfId="2">
      <alignment horizontal="left"/>
    </xf>
    <xf numFmtId="0" fontId="12" fillId="0" borderId="0" applyAlignment="1" pivotButton="0" quotePrefix="0" xfId="2">
      <alignment horizontal="left"/>
    </xf>
    <xf numFmtId="0" fontId="9" fillId="0" borderId="0" applyAlignment="1" pivotButton="0" quotePrefix="0" xfId="1">
      <alignment horizontal="left"/>
    </xf>
    <xf numFmtId="0" fontId="9" fillId="0" borderId="0" applyAlignment="1" pivotButton="0" quotePrefix="0" xfId="1">
      <alignment wrapText="1"/>
    </xf>
    <xf numFmtId="0" fontId="9" fillId="0" borderId="0" pivotButton="0" quotePrefix="0" xfId="2"/>
    <xf numFmtId="0" fontId="12" fillId="0" borderId="0" pivotButton="0" quotePrefix="0" xfId="2"/>
    <xf numFmtId="0" fontId="9" fillId="0" borderId="0" applyAlignment="1" pivotButton="0" quotePrefix="0" xfId="2">
      <alignment horizontal="right"/>
    </xf>
    <xf numFmtId="0" fontId="12" fillId="0" borderId="0" pivotButton="0" quotePrefix="0" xfId="0"/>
    <xf numFmtId="0" fontId="9" fillId="0" borderId="0" applyAlignment="1" applyProtection="1" pivotButton="0" quotePrefix="0" xfId="0">
      <alignment horizontal="left"/>
      <protection locked="0" hidden="0"/>
    </xf>
    <xf numFmtId="0" fontId="9" fillId="0" borderId="0" pivotButton="0" quotePrefix="0" xfId="0"/>
    <xf numFmtId="0" fontId="9" fillId="0" borderId="0" applyAlignment="1" pivotButton="0" quotePrefix="0" xfId="0">
      <alignment horizontal="left" vertical="center"/>
    </xf>
    <xf numFmtId="0" fontId="9" fillId="0" borderId="0" applyAlignment="1" pivotButton="0" quotePrefix="1" xfId="0">
      <alignment horizontal="left"/>
    </xf>
    <xf numFmtId="0" fontId="3" fillId="0" borderId="0" applyAlignment="1" pivotButton="0" quotePrefix="0" xfId="0">
      <alignment horizontal="center" vertical="center" wrapText="1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164" fontId="13" fillId="0" borderId="0" pivotButton="0" quotePrefix="0" xfId="0"/>
    <xf numFmtId="1" fontId="5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0" fillId="0" borderId="0" applyAlignment="1" pivotButton="0" quotePrefix="0" xfId="0">
      <alignment wrapText="1"/>
    </xf>
    <xf numFmtId="0" fontId="16" fillId="0" borderId="2" applyAlignment="1" pivotButton="0" quotePrefix="0" xfId="0">
      <alignment horizontal="center" vertical="center"/>
    </xf>
    <xf numFmtId="0" fontId="16" fillId="2" borderId="2" applyAlignment="1" pivotButton="0" quotePrefix="0" xfId="0">
      <alignment horizontal="center" vertical="center"/>
    </xf>
    <xf numFmtId="0" fontId="16" fillId="0" borderId="3" pivotButton="0" quotePrefix="0" xfId="0"/>
    <xf numFmtId="0" fontId="16" fillId="0" borderId="4" pivotButton="0" quotePrefix="0" xfId="0"/>
    <xf numFmtId="0" fontId="16" fillId="0" borderId="2" pivotButton="0" quotePrefix="0" xfId="0"/>
    <xf numFmtId="0" fontId="16" fillId="0" borderId="5" applyAlignment="1" pivotButton="0" quotePrefix="0" xfId="0">
      <alignment horizontal="center"/>
    </xf>
    <xf numFmtId="0" fontId="16" fillId="0" borderId="1" applyAlignment="1" pivotButton="0" quotePrefix="0" xfId="0">
      <alignment horizontal="center"/>
    </xf>
    <xf numFmtId="165" fontId="16" fillId="2" borderId="1" applyAlignment="1" pivotButton="0" quotePrefix="0" xfId="0">
      <alignment horizontal="center"/>
    </xf>
    <xf numFmtId="0" fontId="18" fillId="0" borderId="0" pivotButton="0" quotePrefix="0" xfId="0"/>
    <xf numFmtId="0" fontId="18" fillId="0" borderId="6" pivotButton="0" quotePrefix="0" xfId="0"/>
    <xf numFmtId="0" fontId="18" fillId="0" borderId="7" pivotButton="0" quotePrefix="0" xfId="0"/>
    <xf numFmtId="0" fontId="18" fillId="0" borderId="8" pivotButton="0" quotePrefix="0" xfId="0"/>
    <xf numFmtId="1" fontId="17" fillId="3" borderId="5" applyAlignment="1" pivotButton="0" quotePrefix="0" xfId="0">
      <alignment horizontal="center"/>
    </xf>
    <xf numFmtId="0" fontId="19" fillId="0" borderId="0" pivotButton="0" quotePrefix="0" xfId="0"/>
    <xf numFmtId="0" fontId="16" fillId="0" borderId="0" pivotButton="0" quotePrefix="0" xfId="0"/>
    <xf numFmtId="0" fontId="16" fillId="0" borderId="9" pivotButton="0" quotePrefix="0" xfId="0"/>
    <xf numFmtId="0" fontId="16" fillId="0" borderId="10" pivotButton="0" quotePrefix="0" xfId="0"/>
    <xf numFmtId="0" fontId="16" fillId="0" borderId="11" pivotButton="0" quotePrefix="0" xfId="0"/>
    <xf numFmtId="1" fontId="16" fillId="0" borderId="5" applyAlignment="1" pivotButton="0" quotePrefix="0" xfId="0">
      <alignment horizontal="center"/>
    </xf>
    <xf numFmtId="1" fontId="16" fillId="0" borderId="12" applyAlignment="1" pivotButton="0" quotePrefix="0" xfId="0">
      <alignment horizontal="center"/>
    </xf>
    <xf numFmtId="0" fontId="16" fillId="0" borderId="1" applyAlignment="1" pivotButton="0" quotePrefix="0" xfId="0">
      <alignment horizontal="center" vertical="center"/>
    </xf>
    <xf numFmtId="0" fontId="16" fillId="0" borderId="13" pivotButton="0" quotePrefix="0" xfId="0"/>
    <xf numFmtId="166" fontId="0" fillId="0" borderId="0" applyAlignment="1" pivotButton="0" quotePrefix="0" xfId="0">
      <alignment horizontal="center" vertical="center"/>
    </xf>
    <xf numFmtId="0" fontId="20" fillId="0" borderId="14" applyAlignment="1" pivotButton="0" quotePrefix="0" xfId="0">
      <alignment horizontal="center"/>
    </xf>
    <xf numFmtId="0" fontId="20" fillId="0" borderId="15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" fontId="21" fillId="3" borderId="16" applyAlignment="1" pivotButton="0" quotePrefix="0" xfId="0">
      <alignment horizontal="center"/>
    </xf>
    <xf numFmtId="1" fontId="21" fillId="3" borderId="17" applyAlignment="1" pivotButton="0" quotePrefix="0" xfId="0">
      <alignment horizontal="center"/>
    </xf>
    <xf numFmtId="166" fontId="16" fillId="0" borderId="12" applyAlignment="1" pivotButton="0" quotePrefix="0" xfId="0">
      <alignment horizontal="center"/>
    </xf>
    <xf numFmtId="1" fontId="16" fillId="0" borderId="1" applyAlignment="1" pivotButton="0" quotePrefix="0" xfId="0">
      <alignment horizontal="center"/>
    </xf>
    <xf numFmtId="0" fontId="0" fillId="6" borderId="0" pivotButton="0" quotePrefix="0" xfId="0"/>
    <xf numFmtId="0" fontId="0" fillId="4" borderId="0" pivotButton="0" quotePrefix="0" xfId="0"/>
    <xf numFmtId="0" fontId="0" fillId="6" borderId="0" applyAlignment="1" pivotButton="0" quotePrefix="0" xfId="0">
      <alignment horizontal="left"/>
    </xf>
    <xf numFmtId="0" fontId="0" fillId="5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2" borderId="0" applyAlignment="1" pivotButton="0" quotePrefix="0" xfId="0">
      <alignment horizontal="center" vertical="center"/>
    </xf>
    <xf numFmtId="1" fontId="17" fillId="3" borderId="2" applyAlignment="1" pivotButton="0" quotePrefix="0" xfId="0">
      <alignment horizontal="center" vertical="center"/>
    </xf>
    <xf numFmtId="0" fontId="10" fillId="0" borderId="0" pivotButton="0" quotePrefix="0" xfId="0"/>
    <xf numFmtId="0" fontId="0" fillId="2" borderId="19" pivotButton="0" quotePrefix="0" xfId="0"/>
    <xf numFmtId="0" fontId="0" fillId="2" borderId="0" pivotButton="0" quotePrefix="0" xfId="0"/>
    <xf numFmtId="0" fontId="22" fillId="2" borderId="13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21" fillId="2" borderId="19" applyAlignment="1" pivotButton="0" quotePrefix="0" xfId="0">
      <alignment horizontal="center" vertical="center"/>
    </xf>
    <xf numFmtId="0" fontId="21" fillId="2" borderId="0" applyAlignment="1" pivotButton="0" quotePrefix="0" xfId="0">
      <alignment horizontal="center" vertical="center"/>
    </xf>
    <xf numFmtId="0" fontId="21" fillId="2" borderId="13" applyAlignment="1" pivotButton="0" quotePrefix="0" xfId="0">
      <alignment horizontal="center" vertical="center"/>
    </xf>
    <xf numFmtId="0" fontId="15" fillId="0" borderId="0" pivotButton="0" quotePrefix="0" xfId="0"/>
    <xf numFmtId="1" fontId="0" fillId="0" borderId="0" pivotButton="0" quotePrefix="0" xfId="0"/>
    <xf numFmtId="0" fontId="23" fillId="2" borderId="13" applyAlignment="1" pivotButton="0" quotePrefix="0" xfId="0">
      <alignment horizontal="right" vertical="center"/>
    </xf>
    <xf numFmtId="0" fontId="0" fillId="2" borderId="20" pivotButton="0" quotePrefix="0" xfId="0"/>
    <xf numFmtId="0" fontId="0" fillId="2" borderId="21" pivotButton="0" quotePrefix="0" xfId="0"/>
    <xf numFmtId="0" fontId="22" fillId="2" borderId="22" applyAlignment="1" pivotButton="0" quotePrefix="0" xfId="0">
      <alignment horizontal="right" vertical="center"/>
    </xf>
    <xf numFmtId="0" fontId="21" fillId="2" borderId="21" applyAlignment="1" pivotButton="0" quotePrefix="0" xfId="0">
      <alignment horizontal="center" vertical="center"/>
    </xf>
    <xf numFmtId="0" fontId="21" fillId="2" borderId="22" applyAlignment="1" pivotButton="0" quotePrefix="0" xfId="0">
      <alignment horizontal="center" vertical="center"/>
    </xf>
    <xf numFmtId="0" fontId="0" fillId="2" borderId="18" pivotButton="0" quotePrefix="0" xfId="0"/>
    <xf numFmtId="0" fontId="0" fillId="2" borderId="3" pivotButton="0" quotePrefix="0" xfId="0"/>
    <xf numFmtId="0" fontId="22" fillId="2" borderId="4" applyAlignment="1" pivotButton="0" quotePrefix="0" xfId="0">
      <alignment horizontal="right" vertical="center"/>
    </xf>
    <xf numFmtId="1" fontId="21" fillId="2" borderId="18" applyAlignment="1" pivotButton="0" quotePrefix="0" xfId="0">
      <alignment horizontal="center" vertical="center"/>
    </xf>
    <xf numFmtId="1" fontId="21" fillId="2" borderId="3" applyAlignment="1" pivotButton="0" quotePrefix="0" xfId="0">
      <alignment vertical="center"/>
    </xf>
    <xf numFmtId="1" fontId="21" fillId="2" borderId="4" applyAlignment="1" pivotButton="0" quotePrefix="0" xfId="0">
      <alignment vertical="center"/>
    </xf>
    <xf numFmtId="14" fontId="12" fillId="0" borderId="0" pivotButton="0" quotePrefix="0" xfId="2"/>
    <xf numFmtId="14" fontId="12" fillId="0" borderId="0" applyProtection="1" pivotButton="0" quotePrefix="0" xfId="2">
      <protection locked="0" hidden="0"/>
    </xf>
    <xf numFmtId="1" fontId="9" fillId="0" borderId="0" pivotButton="0" quotePrefix="0" xfId="0"/>
    <xf numFmtId="1" fontId="21" fillId="0" borderId="0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2" pivotButton="0" quotePrefix="0" xfId="0"/>
    <xf numFmtId="0" fontId="0" fillId="0" borderId="16" pivotButton="0" quotePrefix="0" xfId="0"/>
    <xf numFmtId="0" fontId="0" fillId="0" borderId="23" pivotButton="0" quotePrefix="0" xfId="0"/>
    <xf numFmtId="0" fontId="0" fillId="0" borderId="17" pivotButton="0" quotePrefix="0" xfId="0"/>
    <xf numFmtId="165" fontId="9" fillId="0" borderId="0" applyAlignment="1" pivotButton="0" quotePrefix="0" xfId="0">
      <alignment horizontal="left"/>
    </xf>
    <xf numFmtId="2" fontId="9" fillId="0" borderId="0" pivotButton="0" quotePrefix="0" xfId="0"/>
    <xf numFmtId="0" fontId="9" fillId="0" borderId="0" applyProtection="1" pivotButton="0" quotePrefix="0" xfId="2">
      <protection locked="0" hidden="0"/>
    </xf>
    <xf numFmtId="0" fontId="20" fillId="3" borderId="1" applyAlignment="1" pivotButton="0" quotePrefix="0" xfId="0">
      <alignment horizontal="center" vertical="center"/>
    </xf>
    <xf numFmtId="1" fontId="14" fillId="4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/>
    </xf>
    <xf numFmtId="0" fontId="16" fillId="0" borderId="24" applyAlignment="1" pivotButton="0" quotePrefix="0" xfId="0">
      <alignment horizontal="center"/>
    </xf>
    <xf numFmtId="1" fontId="17" fillId="3" borderId="1" applyAlignment="1" pivotButton="0" quotePrefix="0" xfId="0">
      <alignment horizontal="center" vertical="center"/>
    </xf>
    <xf numFmtId="0" fontId="16" fillId="0" borderId="1" pivotButton="0" quotePrefix="0" xfId="0"/>
    <xf numFmtId="0" fontId="16" fillId="2" borderId="1" applyAlignment="1" pivotButton="0" quotePrefix="0" xfId="0">
      <alignment horizontal="center" vertical="center"/>
    </xf>
    <xf numFmtId="1" fontId="17" fillId="3" borderId="1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21" fillId="2" borderId="19" applyAlignment="1" pivotButton="0" quotePrefix="0" xfId="0">
      <alignment horizontal="center" vertical="center"/>
    </xf>
    <xf numFmtId="0" fontId="6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wrapText="1"/>
    </xf>
    <xf numFmtId="0" fontId="7" fillId="0" borderId="0" applyAlignment="1" pivotButton="0" quotePrefix="0" xfId="1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7" fillId="0" borderId="0" applyAlignment="1" pivotButton="0" quotePrefix="0" xfId="1">
      <alignment horizontal="right" vertic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10" fillId="0" borderId="0" pivotButton="0" quotePrefix="0" xfId="0"/>
    <xf numFmtId="170" fontId="10" fillId="0" borderId="0" pivotButton="0" quotePrefix="0" xfId="0"/>
    <xf numFmtId="0" fontId="10" fillId="0" borderId="0" applyAlignment="1" pivotButton="0" quotePrefix="0" xfId="0">
      <alignment horizontal="right" vertic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5" fontId="10" fillId="0" borderId="0" pivotButton="0" quotePrefix="0" xfId="0"/>
    <xf numFmtId="165" fontId="21" fillId="2" borderId="20" applyAlignment="1" pivotButton="0" quotePrefix="0" xfId="0">
      <alignment horizontal="center" vertical="center"/>
    </xf>
    <xf numFmtId="0" fontId="26" fillId="0" borderId="0" pivotButton="0" quotePrefix="0" xfId="0"/>
    <xf numFmtId="0" fontId="26" fillId="0" borderId="0" applyAlignment="1" pivotButton="0" quotePrefix="0" xfId="0">
      <alignment horizontal="right"/>
    </xf>
    <xf numFmtId="165" fontId="26" fillId="0" borderId="0" applyAlignment="1" pivotButton="0" quotePrefix="0" xfId="0">
      <alignment horizontal="left"/>
    </xf>
    <xf numFmtId="2" fontId="26" fillId="0" borderId="0" applyAlignment="1" pivotButton="0" quotePrefix="0" xfId="0">
      <alignment horizontal="left"/>
    </xf>
    <xf numFmtId="0" fontId="27" fillId="0" borderId="0" pivotButton="0" quotePrefix="0" xfId="0"/>
    <xf numFmtId="168" fontId="27" fillId="0" borderId="0" pivotButton="0" quotePrefix="0" xfId="0"/>
    <xf numFmtId="0" fontId="7" fillId="0" borderId="0" applyAlignment="1" pivotButton="0" quotePrefix="0" xfId="1">
      <alignment horizontal="center" vertical="center"/>
    </xf>
    <xf numFmtId="0" fontId="10" fillId="0" borderId="0" pivotButton="0" quotePrefix="0" xfId="0"/>
    <xf numFmtId="0" fontId="6" fillId="0" borderId="0" applyAlignment="1" pivotButton="0" quotePrefix="0" xfId="1">
      <alignment horizontal="center" wrapText="1"/>
    </xf>
    <xf numFmtId="0" fontId="6" fillId="0" borderId="0" applyAlignment="1" pivotButton="0" quotePrefix="0" xfId="1">
      <alignment horizontal="center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1">
      <alignment horizontal="center"/>
    </xf>
    <xf numFmtId="0" fontId="7" fillId="0" borderId="0" applyAlignment="1" pivotButton="0" quotePrefix="0" xfId="1">
      <alignment horizontal="right" vertic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27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8" fontId="10" fillId="0" borderId="0" pivotButton="0" quotePrefix="0" xfId="0"/>
    <xf numFmtId="170" fontId="10" fillId="0" borderId="0" pivotButton="0" quotePrefix="0" xfId="0"/>
  </cellXfs>
  <cellStyles count="5">
    <cellStyle name="Обычный" xfId="0" builtinId="0"/>
    <cellStyle name="Обычный 2 2" xfId="1"/>
    <cellStyle name="Обычный 2" xfId="2"/>
    <cellStyle name="Обычный 2 4" xfId="3"/>
    <cellStyle name="Финансовый" xfId="4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'1'!$AC$6:$AC$42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'1'!$K$65:$K$200000</f>
              <numCache>
                <formatCode>General</formatCode>
                <ptCount val="199936"/>
              </numCache>
            </numRef>
          </xVal>
          <yVal>
            <numRef>
              <f>'1'!$J$65:$J$200000</f>
              <numCache>
                <formatCode>0.000</formatCode>
                <ptCount val="199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'1'!$M$65:$M$200000</f>
              <numCache>
                <formatCode>General</formatCode>
                <ptCount val="199936"/>
              </numCache>
            </numRef>
          </xVal>
          <yVal>
            <numRef>
              <f>'1'!$L$65:$L$200000</f>
              <numCache>
                <formatCode>0.000</formatCode>
                <ptCount val="199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'1'!$O$65:$O$200000</f>
              <numCache>
                <formatCode>General</formatCode>
                <ptCount val="199936"/>
              </numCache>
            </numRef>
          </xVal>
          <yVal>
            <numRef>
              <f>'1'!$N$65:$N$200000</f>
              <numCache>
                <formatCode>General</formatCode>
                <ptCount val="199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'1'!$G$65:$G$200000</f>
              <numCache>
                <formatCode>General</formatCode>
                <ptCount val="199936"/>
              </numCache>
            </numRef>
          </xVal>
          <yVal>
            <numRef>
              <f>'1'!$F$65:$F$200000</f>
              <numCache>
                <formatCode>General</formatCode>
                <ptCount val="199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'1'!$D$85:$D$86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'1'!$D$78:$D$79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'1'!$G$65:$G$200000</f>
              <numCache>
                <formatCode>General</formatCode>
                <ptCount val="199936"/>
              </numCache>
            </numRef>
          </xVal>
          <yVal>
            <numRef>
              <f>'1'!$F$65:$F$200000</f>
              <numCache>
                <formatCode>General</formatCode>
                <ptCount val="199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'1'!$B$81:$B$82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'1'!$B$75:$B$76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General</formatCode>
                <ptCount val="2"/>
                <pt idx="0">
                  <v>0</v>
                </pt>
                <pt idx="1">
                  <v>#N/A</v>
                </pt>
              </numCache>
            </numRef>
          </xVal>
          <yVal>
            <numRef>
              <f>'1'!$B$85:$B$86</f>
              <numCache>
                <formatCode>0.000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General</formatCode>
                <ptCount val="2"/>
                <pt idx="0">
                  <v>#N/A</v>
                </pt>
                <pt idx="1">
                  <v>#N/A</v>
                </pt>
              </numCache>
            </numRef>
          </xVal>
          <yVal>
            <numRef>
              <f>'1'!$B$88:$B$89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'1'!$B$78:$B$79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12</col>
      <colOff>74840</colOff>
      <row>28</row>
      <rowOff>20412</rowOff>
    </from>
    <to>
      <col>16</col>
      <colOff>444500</colOff>
      <row>43</row>
      <rowOff>95251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464"/>
  <sheetViews>
    <sheetView tabSelected="1" view="pageBreakPreview" topLeftCell="A65" zoomScale="70" zoomScaleNormal="40" zoomScaleSheetLayoutView="85" workbookViewId="0">
      <selection activeCell="S81" sqref="S81"/>
    </sheetView>
  </sheetViews>
  <sheetFormatPr baseColWidth="8" defaultColWidth="9.140625" defaultRowHeight="14.25"/>
  <cols>
    <col width="15.85546875" customWidth="1" style="151" min="1" max="1"/>
    <col width="18.28515625" customWidth="1" style="151" min="2" max="2"/>
    <col width="12.42578125" customWidth="1" style="151" min="3" max="3"/>
    <col width="9.140625" customWidth="1" style="151" min="4" max="4"/>
    <col width="12.42578125" bestFit="1" customWidth="1" style="151" min="5" max="6"/>
    <col width="9.140625" customWidth="1" style="151" min="7" max="7"/>
    <col width="12.42578125" customWidth="1" style="151" min="8" max="8"/>
    <col width="9.140625" customWidth="1" style="151" min="9" max="11"/>
    <col width="10.140625" customWidth="1" style="151" min="12" max="12"/>
    <col width="14.140625" customWidth="1" style="151" min="13" max="13"/>
    <col width="16.28515625" customWidth="1" style="151" min="14" max="16"/>
    <col width="12.42578125" bestFit="1" customWidth="1" style="151" min="17" max="17"/>
    <col width="13" customWidth="1" style="151" min="18" max="18"/>
    <col width="9.140625" customWidth="1" style="151" min="19" max="19"/>
    <col width="13" customWidth="1" style="151" min="20" max="20"/>
    <col width="9.140625" customWidth="1" style="151" min="21" max="21"/>
    <col width="12" customWidth="1" style="151" min="22" max="22"/>
    <col width="9.140625" customWidth="1" style="151" min="23" max="35"/>
    <col width="9.5703125" customWidth="1" style="151" min="36" max="36"/>
    <col width="9.7109375" customWidth="1" style="151" min="37" max="37"/>
    <col width="9.140625" customWidth="1" style="151" min="38" max="39"/>
    <col width="9.140625" customWidth="1" style="151" min="40" max="16384"/>
  </cols>
  <sheetData>
    <row r="1" ht="15" customHeight="1">
      <c r="A1" s="153" t="inlineStr">
        <is>
          <t>Общество с ограниченной ответственностью "Инженерная геология" (ООО "ИнжГео")</t>
        </is>
      </c>
      <c r="L1" s="153" t="n"/>
      <c r="M1" s="153" t="inlineStr">
        <is>
          <t>Общество с ограниченной ответственностью "Инженерная геология" (ООО "ИнжГео")</t>
        </is>
      </c>
      <c r="X1" s="114">
        <f>AF51-AH51</f>
        <v/>
      </c>
      <c r="Y1" s="115" t="n"/>
      <c r="Z1" s="57" t="n"/>
      <c r="AA1" s="116" t="n"/>
      <c r="AB1" s="39" t="n"/>
      <c r="AC1" s="39" t="n"/>
      <c r="AD1" s="39" t="n"/>
      <c r="AE1" s="40" t="n"/>
      <c r="AF1" s="114">
        <f>AF48-AH48</f>
        <v/>
      </c>
      <c r="AG1" s="115" t="n"/>
      <c r="AH1" s="57" t="n"/>
      <c r="AI1" s="116" t="n"/>
      <c r="AJ1" s="39" t="n"/>
      <c r="AK1" s="39" t="n"/>
      <c r="AL1" s="39" t="n"/>
      <c r="AM1" s="40" t="n"/>
      <c r="AN1" s="74">
        <f>AF49-AH49</f>
        <v/>
      </c>
      <c r="AO1" s="41" t="n"/>
      <c r="AP1" s="37" t="n"/>
      <c r="AQ1" s="38" t="n"/>
      <c r="AR1" s="39" t="n"/>
      <c r="AS1" s="39" t="n"/>
      <c r="AT1" s="39" t="n"/>
      <c r="AU1" s="39" t="n"/>
      <c r="AV1" s="114">
        <f>AF50-AH50</f>
        <v/>
      </c>
      <c r="AW1" s="115" t="n"/>
      <c r="AX1" s="37" t="n"/>
      <c r="AY1" s="38" t="n"/>
      <c r="AZ1" s="39" t="n"/>
      <c r="BA1" s="39" t="n"/>
      <c r="BB1" s="39" t="n"/>
      <c r="BC1" s="40" t="n"/>
    </row>
    <row r="2" ht="15" customHeight="1">
      <c r="A2" s="153" t="inlineStr">
        <is>
          <t>Юр. адрес: 117279, г. Москва, ул. Миклухо-Маклая, 36 а, этаж 5, пом. XXIII к. 76-84</t>
        </is>
      </c>
      <c r="L2" s="153" t="n"/>
      <c r="M2" s="153" t="inlineStr">
        <is>
          <t>Юр. адрес: 117279, г. Москва, ул. Миклухо-Маклая, 36 а, этаж 5, пом. XXIII к. 76-84</t>
        </is>
      </c>
      <c r="X2" s="117">
        <f>AG51-AH51</f>
        <v/>
      </c>
      <c r="Y2" s="43" t="inlineStr">
        <is>
          <t>нагр</t>
        </is>
      </c>
      <c r="Z2" s="43" t="n"/>
      <c r="AA2" s="44" t="n"/>
      <c r="AB2" s="45" t="n"/>
      <c r="AC2" s="46" t="inlineStr">
        <is>
          <t>X0</t>
        </is>
      </c>
      <c r="AD2" s="47" t="inlineStr">
        <is>
          <t>Y0</t>
        </is>
      </c>
      <c r="AE2" s="48" t="inlineStr">
        <is>
          <t>R</t>
        </is>
      </c>
      <c r="AF2" s="117">
        <f>AG48-AH48</f>
        <v/>
      </c>
      <c r="AG2" s="43" t="inlineStr">
        <is>
          <t>нагр</t>
        </is>
      </c>
      <c r="AH2" s="43" t="n"/>
      <c r="AI2" s="44" t="n"/>
      <c r="AJ2" s="45" t="n"/>
      <c r="AK2" s="46" t="inlineStr">
        <is>
          <t>X0</t>
        </is>
      </c>
      <c r="AL2" s="47" t="inlineStr">
        <is>
          <t>Y0</t>
        </is>
      </c>
      <c r="AM2" s="48" t="inlineStr">
        <is>
          <t>R</t>
        </is>
      </c>
      <c r="AN2" s="49">
        <f>AG49-AH49</f>
        <v/>
      </c>
      <c r="AO2" s="43" t="inlineStr">
        <is>
          <t>нагр</t>
        </is>
      </c>
      <c r="AP2" s="43" t="n"/>
      <c r="AQ2" s="44" t="n"/>
      <c r="AR2" s="45" t="n"/>
      <c r="AS2" s="46" t="inlineStr">
        <is>
          <t>X0</t>
        </is>
      </c>
      <c r="AT2" s="47" t="inlineStr">
        <is>
          <t>Y0</t>
        </is>
      </c>
      <c r="AU2" s="47" t="inlineStr">
        <is>
          <t>R</t>
        </is>
      </c>
      <c r="AV2" s="117">
        <f>AG50-AH50</f>
        <v/>
      </c>
      <c r="AW2" s="43" t="inlineStr">
        <is>
          <t>нагр</t>
        </is>
      </c>
      <c r="AX2" s="43" t="n"/>
      <c r="AY2" s="44" t="n"/>
      <c r="AZ2" s="45" t="n"/>
      <c r="BA2" s="46" t="inlineStr">
        <is>
          <t>X0</t>
        </is>
      </c>
      <c r="BB2" s="47" t="inlineStr">
        <is>
          <t>Y0</t>
        </is>
      </c>
      <c r="BC2" s="48" t="inlineStr">
        <is>
          <t>R</t>
        </is>
      </c>
      <c r="BD2" s="50" t="n"/>
    </row>
    <row r="3" ht="15" customHeight="1">
      <c r="A3" s="153" t="inlineStr">
        <is>
          <t>Телефон/факс +7 (495) 132-30-00,  Адрес электронной почты inbox@inj-geo.ru</t>
        </is>
      </c>
      <c r="L3" s="153" t="n"/>
      <c r="M3" s="153" t="inlineStr">
        <is>
          <t>Телефон/факс +7 (495) 132-30-00,  Адрес электронной почты inbox@inj-geo.ru</t>
        </is>
      </c>
      <c r="X3" s="65" t="n"/>
      <c r="Y3" s="113" t="n"/>
      <c r="Z3" s="51" t="n"/>
      <c r="AA3" s="51" t="n"/>
      <c r="AB3" s="51" t="n"/>
      <c r="AC3" s="52">
        <f>X5</f>
        <v/>
      </c>
      <c r="AD3" s="53" t="n">
        <v>0</v>
      </c>
      <c r="AE3" s="54">
        <f>X4/2</f>
        <v/>
      </c>
      <c r="AF3" s="65" t="n"/>
      <c r="AG3" s="113" t="n"/>
      <c r="AH3" s="51" t="n"/>
      <c r="AI3" s="51" t="n"/>
      <c r="AJ3" s="51" t="n"/>
      <c r="AK3" s="52">
        <f>AF5</f>
        <v/>
      </c>
      <c r="AL3" s="53" t="n">
        <v>0</v>
      </c>
      <c r="AM3" s="54">
        <f>AF4/2</f>
        <v/>
      </c>
      <c r="AN3" s="55" t="n"/>
      <c r="AO3" s="43" t="n"/>
      <c r="AP3" s="51" t="n"/>
      <c r="AQ3" s="51" t="n"/>
      <c r="AR3" s="51" t="n"/>
      <c r="AS3" s="52">
        <f>AN5</f>
        <v/>
      </c>
      <c r="AT3" s="53" t="n">
        <v>0</v>
      </c>
      <c r="AU3" s="54">
        <f>AN4/2</f>
        <v/>
      </c>
      <c r="AV3" s="56" t="n"/>
      <c r="AW3" s="113" t="n"/>
      <c r="AX3" s="51" t="n"/>
      <c r="AY3" s="51" t="n"/>
      <c r="AZ3" s="51" t="n"/>
      <c r="BA3" s="52">
        <f>AV5</f>
        <v/>
      </c>
      <c r="BB3" s="53" t="n">
        <v>0</v>
      </c>
      <c r="BC3" s="54">
        <f>AV4/2</f>
        <v/>
      </c>
    </row>
    <row r="4" ht="15" customHeight="1">
      <c r="A4" s="153" t="n"/>
      <c r="B4" s="153" t="n"/>
      <c r="C4" s="153" t="n"/>
      <c r="D4" s="153" t="n"/>
      <c r="E4" s="153" t="n"/>
      <c r="F4" s="153" t="n"/>
      <c r="G4" s="153" t="n"/>
      <c r="H4" s="153" t="n"/>
      <c r="I4" s="153" t="n"/>
      <c r="J4" s="153" t="n"/>
      <c r="K4" s="153" t="n"/>
      <c r="L4" s="153" t="n"/>
      <c r="M4" s="153" t="n"/>
      <c r="N4" s="153" t="n"/>
      <c r="O4" s="153" t="n"/>
      <c r="P4" s="153" t="n"/>
      <c r="Q4" s="153" t="n"/>
      <c r="R4" s="153" t="n"/>
      <c r="S4" s="153" t="n"/>
      <c r="T4" s="153" t="n"/>
      <c r="U4" s="153" t="n"/>
      <c r="X4" s="66">
        <f>X2-X1</f>
        <v/>
      </c>
      <c r="Y4" s="57" t="inlineStr">
        <is>
          <t>девиатор</t>
        </is>
      </c>
      <c r="Z4" s="51" t="n"/>
      <c r="AA4" s="51" t="n"/>
      <c r="AB4" s="51" t="n"/>
      <c r="AC4" s="51" t="n"/>
      <c r="AD4" s="51" t="n"/>
      <c r="AE4" s="58" t="n"/>
      <c r="AF4" s="66">
        <f>AF2-AF1</f>
        <v/>
      </c>
      <c r="AG4" s="57" t="inlineStr">
        <is>
          <t>девиатор</t>
        </is>
      </c>
      <c r="AH4" s="51" t="n"/>
      <c r="AI4" s="51" t="n"/>
      <c r="AJ4" s="51" t="n"/>
      <c r="AK4" s="51" t="n"/>
      <c r="AL4" s="51" t="n"/>
      <c r="AM4" s="58" t="n"/>
      <c r="AN4" s="55">
        <f>AN2-AN1</f>
        <v/>
      </c>
      <c r="AO4" s="57" t="inlineStr">
        <is>
          <t>девиатор</t>
        </is>
      </c>
      <c r="AP4" s="51" t="n"/>
      <c r="AQ4" s="51" t="n"/>
      <c r="AR4" s="51" t="n"/>
      <c r="AS4" s="51" t="n"/>
      <c r="AT4" s="51" t="n"/>
      <c r="AU4" s="58" t="n"/>
      <c r="AV4" s="55">
        <f>AV2-AV1</f>
        <v/>
      </c>
      <c r="AW4" s="57" t="inlineStr">
        <is>
          <t>девиатор</t>
        </is>
      </c>
      <c r="AX4" s="51" t="n"/>
      <c r="AY4" s="51" t="n"/>
      <c r="AZ4" s="51" t="n"/>
      <c r="BA4" s="51" t="n"/>
      <c r="BB4" s="51" t="n"/>
      <c r="BC4" s="58" t="n"/>
    </row>
    <row r="5" ht="15" customHeight="1">
      <c r="A5" s="153" t="inlineStr">
        <is>
          <t>Испытательная лаборатория ООО «ИнжГео»</t>
        </is>
      </c>
      <c r="L5" s="153" t="n"/>
      <c r="M5" s="153" t="inlineStr">
        <is>
          <t>Испытательная лаборатория ООО «ИнжГео»</t>
        </is>
      </c>
      <c r="X5" s="57">
        <f>X4/2+X1</f>
        <v/>
      </c>
      <c r="Y5" s="57" t="inlineStr">
        <is>
          <t>x0</t>
        </is>
      </c>
      <c r="Z5" s="51" t="n"/>
      <c r="AA5" s="43" t="inlineStr">
        <is>
          <t>Угол</t>
        </is>
      </c>
      <c r="AB5" s="43" t="inlineStr">
        <is>
          <t>X</t>
        </is>
      </c>
      <c r="AC5" s="43" t="inlineStr">
        <is>
          <t>Y</t>
        </is>
      </c>
      <c r="AD5" s="51" t="n"/>
      <c r="AE5" s="58" t="n"/>
      <c r="AF5" s="57">
        <f>AF4/2+AF1</f>
        <v/>
      </c>
      <c r="AG5" s="57" t="inlineStr">
        <is>
          <t>x0</t>
        </is>
      </c>
      <c r="AH5" s="51" t="n"/>
      <c r="AI5" s="43" t="inlineStr">
        <is>
          <t>Угол</t>
        </is>
      </c>
      <c r="AJ5" s="43" t="inlineStr">
        <is>
          <t>X</t>
        </is>
      </c>
      <c r="AK5" s="43" t="inlineStr">
        <is>
          <t>Y</t>
        </is>
      </c>
      <c r="AL5" s="51" t="n"/>
      <c r="AM5" s="58" t="n"/>
      <c r="AN5" s="42">
        <f>AN4/2+AN1</f>
        <v/>
      </c>
      <c r="AO5" s="43" t="inlineStr">
        <is>
          <t>x0</t>
        </is>
      </c>
      <c r="AP5" s="51" t="n"/>
      <c r="AQ5" s="43" t="inlineStr">
        <is>
          <t>Угол</t>
        </is>
      </c>
      <c r="AR5" s="43" t="inlineStr">
        <is>
          <t>X</t>
        </is>
      </c>
      <c r="AS5" s="43" t="inlineStr">
        <is>
          <t>Y</t>
        </is>
      </c>
      <c r="AT5" s="51" t="n"/>
      <c r="AU5" s="58" t="n"/>
      <c r="AV5" s="42">
        <f>AV4/2+AV1</f>
        <v/>
      </c>
      <c r="AW5" s="43" t="inlineStr">
        <is>
          <t>x0</t>
        </is>
      </c>
      <c r="AX5" s="51" t="n"/>
      <c r="AY5" s="43" t="inlineStr">
        <is>
          <t>Угол</t>
        </is>
      </c>
      <c r="AZ5" s="43" t="inlineStr">
        <is>
          <t>X</t>
        </is>
      </c>
      <c r="BA5" s="43" t="inlineStr">
        <is>
          <t>Y</t>
        </is>
      </c>
      <c r="BB5" s="51" t="n"/>
      <c r="BC5" s="58" t="n"/>
    </row>
    <row r="6" ht="15" customHeight="1">
      <c r="A6" s="152" t="inlineStr">
        <is>
          <t>Адрес места осуществления деятельности лаборатории: г. Москва, просп. Вернадского, д. 51, стр. 1</t>
        </is>
      </c>
      <c r="L6" s="152" t="n"/>
      <c r="M6" s="152" t="inlineStr">
        <is>
          <t>Адрес места осуществления деятельности лаборатории: г. Москва, просп. Вернадского, д. 51, стр. 1</t>
        </is>
      </c>
      <c r="X6" s="51" t="n"/>
      <c r="Y6" s="51" t="n"/>
      <c r="Z6" s="51" t="n"/>
      <c r="AA6" s="43" t="n">
        <v>0</v>
      </c>
      <c r="AB6" s="66">
        <f>$AC$3+$AE$3*COS(AA6*PI()/180)</f>
        <v/>
      </c>
      <c r="AC6" s="66">
        <f>$AD$3+$AE$3*SIN(AA6*PI()/180)</f>
        <v/>
      </c>
      <c r="AD6" s="51" t="n"/>
      <c r="AE6" s="58" t="n"/>
      <c r="AF6" s="51" t="n"/>
      <c r="AG6" s="51" t="n"/>
      <c r="AH6" s="51" t="n"/>
      <c r="AI6" s="43" t="n">
        <v>0</v>
      </c>
      <c r="AJ6" s="66">
        <f>$AK$3+$AM$3*COS(AI6*PI()/180)</f>
        <v/>
      </c>
      <c r="AK6" s="66">
        <f>$AL$3+$AM$3*SIN(AI6*PI()/180)</f>
        <v/>
      </c>
      <c r="AL6" s="51" t="n"/>
      <c r="AM6" s="58" t="n"/>
      <c r="AN6" s="51" t="n"/>
      <c r="AO6" s="51" t="n"/>
      <c r="AP6" s="51" t="n"/>
      <c r="AQ6" s="43" t="n">
        <v>0</v>
      </c>
      <c r="AR6" s="43">
        <f>$AS$3+$AU$3*COS(AQ6*PI()/180)</f>
        <v/>
      </c>
      <c r="AS6" s="43">
        <f>$AT$3+$AU$3*SIN(AQ6*PI()/180)</f>
        <v/>
      </c>
      <c r="AT6" s="51" t="n"/>
      <c r="AU6" s="58" t="n"/>
      <c r="AV6" s="51" t="n"/>
      <c r="AW6" s="51" t="n"/>
      <c r="AX6" s="51" t="n"/>
      <c r="AY6" s="43" t="n">
        <v>0</v>
      </c>
      <c r="AZ6" s="43">
        <f>$BA$3+$BC$3*COS(AY6*PI()/180)</f>
        <v/>
      </c>
      <c r="BA6" s="43">
        <f>$BB$3+$BC$3*SIN(AY6*PI()/180)</f>
        <v/>
      </c>
      <c r="BB6" s="51" t="n"/>
      <c r="BC6" s="58" t="n"/>
      <c r="BE6" s="67" t="n"/>
      <c r="BF6" s="67" t="n"/>
    </row>
    <row r="7" ht="15" customHeight="1">
      <c r="A7" s="153" t="inlineStr">
        <is>
          <t>Телефон +7(910)4557682, E-mail: slg85@mail.ru</t>
        </is>
      </c>
      <c r="L7" s="153" t="n"/>
      <c r="M7" s="153" t="inlineStr">
        <is>
          <t>Телефон +7(910)4557682, E-mail: slg85@mail.ru</t>
        </is>
      </c>
      <c r="X7" s="51" t="n"/>
      <c r="Y7" s="51" t="n"/>
      <c r="Z7" s="51" t="n"/>
      <c r="AA7" s="43" t="n">
        <v>5</v>
      </c>
      <c r="AB7" s="66">
        <f>$AC$3+$AE$3*COS(AA7*PI()/180)</f>
        <v/>
      </c>
      <c r="AC7" s="66">
        <f>$AD$3+$AE$3*SIN(AA7*PI()/180)</f>
        <v/>
      </c>
      <c r="AD7" s="51" t="n"/>
      <c r="AE7" s="58" t="n"/>
      <c r="AF7" s="51" t="n"/>
      <c r="AG7" s="51" t="n"/>
      <c r="AH7" s="51" t="n"/>
      <c r="AI7" s="43" t="n">
        <v>5</v>
      </c>
      <c r="AJ7" s="66">
        <f>$AK$3+$AM$3*COS(AI7*PI()/180)</f>
        <v/>
      </c>
      <c r="AK7" s="66">
        <f>$AL$3+$AM$3*SIN(AI7*PI()/180)</f>
        <v/>
      </c>
      <c r="AL7" s="51" t="n"/>
      <c r="AM7" s="58" t="n"/>
      <c r="AN7" s="51" t="n"/>
      <c r="AO7" s="51" t="n"/>
      <c r="AP7" s="51" t="n"/>
      <c r="AQ7" s="43" t="n">
        <v>5</v>
      </c>
      <c r="AR7" s="66">
        <f>$AS$3+$AU$3*COS(AQ7*PI()/180)</f>
        <v/>
      </c>
      <c r="AS7" s="66">
        <f>$AT$3+$AU$3*SIN(AQ7*PI()/180)</f>
        <v/>
      </c>
      <c r="AT7" s="51" t="n"/>
      <c r="AU7" s="58" t="n"/>
      <c r="AV7" s="51" t="n"/>
      <c r="AW7" s="51" t="n"/>
      <c r="AX7" s="51" t="n"/>
      <c r="AY7" s="43" t="n">
        <v>5</v>
      </c>
      <c r="AZ7" s="66">
        <f>$BA$3+$BC$3*COS(AY7*PI()/180)</f>
        <v/>
      </c>
      <c r="BA7" s="66">
        <f>$BB$3+$BC$3*SIN(AY7*PI()/180)</f>
        <v/>
      </c>
      <c r="BB7" s="51" t="n"/>
      <c r="BC7" s="58" t="n"/>
      <c r="BE7" s="68" t="n"/>
      <c r="BF7" s="69" t="n"/>
    </row>
    <row r="8" ht="15" customHeight="1">
      <c r="A8" s="2" t="n"/>
      <c r="B8" s="8" t="n"/>
      <c r="C8" s="8" t="n"/>
      <c r="D8" s="8" t="n"/>
      <c r="E8" s="8" t="n"/>
      <c r="F8" s="10" t="n"/>
      <c r="G8" s="10" t="n"/>
      <c r="H8" s="3" t="n"/>
      <c r="I8" s="4" t="n"/>
      <c r="J8" s="5" t="n"/>
      <c r="K8" s="6" t="n"/>
      <c r="L8" s="6" t="n"/>
      <c r="M8" s="2" t="n"/>
      <c r="N8" s="8" t="n"/>
      <c r="O8" s="8" t="n"/>
      <c r="P8" s="8" t="n"/>
      <c r="Q8" s="8" t="n"/>
      <c r="R8" s="10" t="n"/>
      <c r="S8" s="10" t="n"/>
      <c r="T8" s="3" t="n"/>
      <c r="U8" s="4" t="n"/>
      <c r="X8" s="51" t="n"/>
      <c r="Y8" s="51" t="n"/>
      <c r="Z8" s="51" t="n"/>
      <c r="AA8" s="43" t="n">
        <v>10</v>
      </c>
      <c r="AB8" s="66">
        <f>$AC$3+$AE$3*COS(AA8*PI()/180)</f>
        <v/>
      </c>
      <c r="AC8" s="66">
        <f>$AD$3+$AE$3*SIN(AA8*PI()/180)</f>
        <v/>
      </c>
      <c r="AD8" s="51" t="n"/>
      <c r="AE8" s="58" t="n"/>
      <c r="AF8" s="51" t="n"/>
      <c r="AG8" s="51" t="n"/>
      <c r="AH8" s="51" t="n"/>
      <c r="AI8" s="43" t="n">
        <v>10</v>
      </c>
      <c r="AJ8" s="66">
        <f>$AK$3+$AM$3*COS(AI8*PI()/180)</f>
        <v/>
      </c>
      <c r="AK8" s="66">
        <f>$AL$3+$AM$3*SIN(AI8*PI()/180)</f>
        <v/>
      </c>
      <c r="AL8" s="51" t="n"/>
      <c r="AM8" s="58" t="n"/>
      <c r="AN8" s="51" t="n"/>
      <c r="AO8" s="51" t="n"/>
      <c r="AP8" s="51" t="n"/>
      <c r="AQ8" s="43" t="n">
        <v>10</v>
      </c>
      <c r="AR8" s="66">
        <f>$AS$3+$AU$3*COS(AQ8*PI()/180)</f>
        <v/>
      </c>
      <c r="AS8" s="66">
        <f>$AT$3+$AU$3*SIN(AQ8*PI()/180)</f>
        <v/>
      </c>
      <c r="AT8" s="51" t="n"/>
      <c r="AU8" s="58" t="n"/>
      <c r="AV8" s="51" t="n"/>
      <c r="AW8" s="51" t="n"/>
      <c r="AX8" s="51" t="n"/>
      <c r="AY8" s="43" t="n">
        <v>10</v>
      </c>
      <c r="AZ8" s="66">
        <f>$BA$3+$BC$3*COS(AY8*PI()/180)</f>
        <v/>
      </c>
      <c r="BA8" s="66">
        <f>$BB$3+$BC$3*SIN(AY8*PI()/180)</f>
        <v/>
      </c>
      <c r="BB8" s="51" t="n"/>
      <c r="BC8" s="58" t="n"/>
      <c r="BE8" s="70" t="n"/>
      <c r="BF8" s="67" t="n"/>
    </row>
    <row r="9" ht="15" customHeight="1">
      <c r="A9" s="155" t="n"/>
      <c r="M9" s="155" t="inlineStr">
        <is>
          <t>Протокол испытаний № 13-63/32 от 30-11-2022</t>
        </is>
      </c>
      <c r="X9" s="51" t="n"/>
      <c r="Y9" s="51" t="n"/>
      <c r="Z9" s="51" t="n"/>
      <c r="AA9" s="43" t="n">
        <v>15</v>
      </c>
      <c r="AB9" s="66">
        <f>$AC$3+$AE$3*COS(AA9*PI()/180)</f>
        <v/>
      </c>
      <c r="AC9" s="66">
        <f>$AD$3+$AE$3*SIN(AA9*PI()/180)</f>
        <v/>
      </c>
      <c r="AD9" s="51" t="n"/>
      <c r="AE9" s="58" t="n"/>
      <c r="AF9" s="51" t="n"/>
      <c r="AG9" s="51" t="n"/>
      <c r="AH9" s="51" t="n"/>
      <c r="AI9" s="43" t="n">
        <v>15</v>
      </c>
      <c r="AJ9" s="66">
        <f>$AK$3+$AM$3*COS(AI9*PI()/180)</f>
        <v/>
      </c>
      <c r="AK9" s="66">
        <f>$AL$3+$AM$3*SIN(AI9*PI()/180)</f>
        <v/>
      </c>
      <c r="AL9" s="51" t="n"/>
      <c r="AM9" s="58" t="n"/>
      <c r="AN9" s="51" t="n"/>
      <c r="AO9" s="51" t="n"/>
      <c r="AP9" s="51" t="n"/>
      <c r="AQ9" s="43" t="n">
        <v>15</v>
      </c>
      <c r="AR9" s="66">
        <f>$AS$3+$AU$3*COS(AQ9*PI()/180)</f>
        <v/>
      </c>
      <c r="AS9" s="66">
        <f>$AT$3+$AU$3*SIN(AQ9*PI()/180)</f>
        <v/>
      </c>
      <c r="AT9" s="51" t="n"/>
      <c r="AU9" s="58" t="n"/>
      <c r="AV9" s="51" t="n"/>
      <c r="AW9" s="51" t="n"/>
      <c r="AX9" s="51" t="n"/>
      <c r="AY9" s="43" t="n">
        <v>15</v>
      </c>
      <c r="AZ9" s="66">
        <f>$BA$3+$BC$3*COS(AY9*PI()/180)</f>
        <v/>
      </c>
      <c r="BA9" s="66">
        <f>$BB$3+$BC$3*SIN(AY9*PI()/180)</f>
        <v/>
      </c>
      <c r="BB9" s="51" t="n"/>
      <c r="BC9" s="58" t="n"/>
      <c r="BE9" s="71" t="n"/>
      <c r="BF9" s="67" t="n"/>
    </row>
    <row r="10" ht="15" customHeight="1">
      <c r="A10" s="12" t="n"/>
      <c r="B10" s="13" t="n"/>
      <c r="C10" s="13" t="n"/>
      <c r="D10" s="13" t="n"/>
      <c r="E10" s="13" t="n"/>
      <c r="F10" s="21" t="n"/>
      <c r="G10" s="21" t="n"/>
      <c r="H10" s="14" t="n"/>
      <c r="I10" s="15" t="n"/>
      <c r="J10" s="16" t="n"/>
      <c r="K10" s="17" t="n"/>
      <c r="L10" s="17" t="n"/>
      <c r="M10" s="12" t="n"/>
      <c r="N10" s="13" t="n"/>
      <c r="O10" s="13" t="n"/>
      <c r="P10" s="13" t="n"/>
      <c r="Q10" s="13" t="n"/>
      <c r="R10" s="21" t="n"/>
      <c r="S10" s="21" t="n"/>
      <c r="T10" s="14" t="n"/>
      <c r="U10" s="15" t="n"/>
      <c r="X10" s="51" t="n"/>
      <c r="Y10" s="51" t="n"/>
      <c r="Z10" s="51" t="n"/>
      <c r="AA10" s="43" t="n">
        <v>20</v>
      </c>
      <c r="AB10" s="66">
        <f>$AC$3+$AE$3*COS(AA10*PI()/180)</f>
        <v/>
      </c>
      <c r="AC10" s="66">
        <f>$AD$3+$AE$3*SIN(AA10*PI()/180)</f>
        <v/>
      </c>
      <c r="AD10" s="51" t="n"/>
      <c r="AE10" s="58" t="n"/>
      <c r="AF10" s="51" t="n"/>
      <c r="AG10" s="51" t="n"/>
      <c r="AH10" s="51" t="n"/>
      <c r="AI10" s="43" t="n">
        <v>20</v>
      </c>
      <c r="AJ10" s="66">
        <f>$AK$3+$AM$3*COS(AI10*PI()/180)</f>
        <v/>
      </c>
      <c r="AK10" s="66">
        <f>$AL$3+$AM$3*SIN(AI10*PI()/180)</f>
        <v/>
      </c>
      <c r="AL10" s="51" t="n"/>
      <c r="AM10" s="58" t="n"/>
      <c r="AN10" s="51" t="n"/>
      <c r="AO10" s="51" t="n"/>
      <c r="AP10" s="51" t="n"/>
      <c r="AQ10" s="43" t="n">
        <v>20</v>
      </c>
      <c r="AR10" s="66">
        <f>$AS$3+$AU$3*COS(AQ10*PI()/180)</f>
        <v/>
      </c>
      <c r="AS10" s="66">
        <f>$AT$3+$AU$3*SIN(AQ10*PI()/180)</f>
        <v/>
      </c>
      <c r="AT10" s="51" t="n"/>
      <c r="AU10" s="58" t="n"/>
      <c r="AV10" s="51" t="n"/>
      <c r="AW10" s="51" t="n"/>
      <c r="AX10" s="51" t="n"/>
      <c r="AY10" s="43" t="n">
        <v>20</v>
      </c>
      <c r="AZ10" s="66">
        <f>$BA$3+$BC$3*COS(AY10*PI()/180)</f>
        <v/>
      </c>
      <c r="BA10" s="66">
        <f>$BB$3+$BC$3*SIN(AY10*PI()/180)</f>
        <v/>
      </c>
      <c r="BB10" s="51" t="n"/>
      <c r="BC10" s="58" t="n"/>
      <c r="BE10" s="72" t="n"/>
      <c r="BF10" s="67" t="n"/>
    </row>
    <row r="11" ht="15" customHeight="1">
      <c r="A11" s="18">
        <f>M11</f>
        <v/>
      </c>
      <c r="B11" s="13" t="n"/>
      <c r="C11" s="13" t="n"/>
      <c r="D11" s="108" t="n"/>
      <c r="E11" s="13" t="n"/>
      <c r="F11" s="21" t="n"/>
      <c r="G11" s="21" t="n"/>
      <c r="H11" s="14" t="n"/>
      <c r="I11" s="15" t="n"/>
      <c r="J11" s="16" t="n"/>
      <c r="K11" s="17" t="n"/>
      <c r="L11" s="17" t="n"/>
      <c r="M11" s="18" t="inlineStr">
        <is>
          <t>Наименование и адрес заказчика: Переход трубопровода через р. Енисей</t>
        </is>
      </c>
      <c r="N11" s="13" t="n"/>
      <c r="O11" s="13" t="n"/>
      <c r="P11" s="13" t="n"/>
      <c r="Q11" s="13" t="n"/>
      <c r="R11" s="21" t="n"/>
      <c r="S11" s="21" t="n"/>
      <c r="T11" s="14" t="n"/>
      <c r="U11" s="15" t="n"/>
      <c r="X11" s="51" t="n"/>
      <c r="Y11" s="51" t="n"/>
      <c r="Z11" s="51" t="n"/>
      <c r="AA11" s="43" t="n">
        <v>25</v>
      </c>
      <c r="AB11" s="66">
        <f>$AC$3+$AE$3*COS(AA11*PI()/180)</f>
        <v/>
      </c>
      <c r="AC11" s="66">
        <f>$AD$3+$AE$3*SIN(AA11*PI()/180)</f>
        <v/>
      </c>
      <c r="AD11" s="51" t="n"/>
      <c r="AE11" s="58" t="n"/>
      <c r="AF11" s="51" t="n"/>
      <c r="AG11" s="51" t="n"/>
      <c r="AH11" s="51" t="n"/>
      <c r="AI11" s="43" t="n">
        <v>25</v>
      </c>
      <c r="AJ11" s="66">
        <f>$AK$3+$AM$3*COS(AI11*PI()/180)</f>
        <v/>
      </c>
      <c r="AK11" s="66">
        <f>$AL$3+$AM$3*SIN(AI11*PI()/180)</f>
        <v/>
      </c>
      <c r="AL11" s="51" t="n"/>
      <c r="AM11" s="58" t="n"/>
      <c r="AN11" s="51" t="n"/>
      <c r="AO11" s="51" t="n"/>
      <c r="AP11" s="51" t="n"/>
      <c r="AQ11" s="43" t="n">
        <v>25</v>
      </c>
      <c r="AR11" s="66">
        <f>$AS$3+$AU$3*COS(AQ11*PI()/180)</f>
        <v/>
      </c>
      <c r="AS11" s="66">
        <f>$AT$3+$AU$3*SIN(AQ11*PI()/180)</f>
        <v/>
      </c>
      <c r="AT11" s="51" t="n"/>
      <c r="AU11" s="58" t="n"/>
      <c r="AV11" s="51" t="n"/>
      <c r="AW11" s="51" t="n"/>
      <c r="AX11" s="51" t="n"/>
      <c r="AY11" s="43" t="n">
        <v>25</v>
      </c>
      <c r="AZ11" s="66">
        <f>$BA$3+$BC$3*COS(AY11*PI()/180)</f>
        <v/>
      </c>
      <c r="BA11" s="66">
        <f>$BB$3+$BC$3*SIN(AY11*PI()/180)</f>
        <v/>
      </c>
      <c r="BB11" s="51" t="n"/>
      <c r="BC11" s="58" t="n"/>
      <c r="BE11" s="67" t="n"/>
      <c r="BF11" s="67" t="n"/>
    </row>
    <row r="12" ht="15" customHeight="1">
      <c r="A12" s="11">
        <f>M12</f>
        <v/>
      </c>
      <c r="B12" s="19" t="n"/>
      <c r="C12" s="19" t="n"/>
      <c r="D12" s="11" t="n"/>
      <c r="E12" s="19" t="n"/>
      <c r="F12" s="19" t="n"/>
      <c r="G12" s="19" t="n"/>
      <c r="H12" s="19" t="n"/>
      <c r="I12" s="19" t="n"/>
      <c r="J12" s="19" t="n"/>
      <c r="K12" s="19" t="n"/>
      <c r="L12" s="19" t="n"/>
      <c r="M12" s="11" t="inlineStr">
        <is>
          <t>Наименование объекта: ООО Регионстрой</t>
        </is>
      </c>
      <c r="N12" s="19" t="n"/>
      <c r="O12" s="19" t="n"/>
      <c r="P12" s="19" t="n"/>
      <c r="Q12" s="19" t="n"/>
      <c r="R12" s="19" t="n"/>
      <c r="S12" s="19" t="n"/>
      <c r="T12" s="19" t="n"/>
      <c r="U12" s="19" t="n"/>
      <c r="V12" s="19" t="n"/>
      <c r="X12" s="51" t="n"/>
      <c r="Y12" s="51" t="n"/>
      <c r="Z12" s="51" t="n"/>
      <c r="AA12" s="43" t="n">
        <v>30</v>
      </c>
      <c r="AB12" s="66">
        <f>$AC$3+$AE$3*COS(AA12*PI()/180)</f>
        <v/>
      </c>
      <c r="AC12" s="66">
        <f>$AD$3+$AE$3*SIN(AA12*PI()/180)</f>
        <v/>
      </c>
      <c r="AD12" s="51" t="n"/>
      <c r="AE12" s="58" t="n"/>
      <c r="AF12" s="51" t="n"/>
      <c r="AG12" s="51" t="n"/>
      <c r="AH12" s="51" t="n"/>
      <c r="AI12" s="43" t="n">
        <v>30</v>
      </c>
      <c r="AJ12" s="66">
        <f>$AK$3+$AM$3*COS(AI12*PI()/180)</f>
        <v/>
      </c>
      <c r="AK12" s="66">
        <f>$AL$3+$AM$3*SIN(AI12*PI()/180)</f>
        <v/>
      </c>
      <c r="AL12" s="51" t="n"/>
      <c r="AM12" s="58" t="n"/>
      <c r="AN12" s="51" t="n"/>
      <c r="AO12" s="51" t="n"/>
      <c r="AP12" s="51" t="n"/>
      <c r="AQ12" s="43" t="n">
        <v>30</v>
      </c>
      <c r="AR12" s="66">
        <f>$AS$3+$AU$3*COS(AQ12*PI()/180)</f>
        <v/>
      </c>
      <c r="AS12" s="66">
        <f>$AT$3+$AU$3*SIN(AQ12*PI()/180)</f>
        <v/>
      </c>
      <c r="AT12" s="51" t="n"/>
      <c r="AU12" s="58" t="n"/>
      <c r="AV12" s="51" t="n"/>
      <c r="AW12" s="51" t="n"/>
      <c r="AX12" s="51" t="n"/>
      <c r="AY12" s="43" t="n">
        <v>30</v>
      </c>
      <c r="AZ12" s="66">
        <f>$BA$3+$BC$3*COS(AY12*PI()/180)</f>
        <v/>
      </c>
      <c r="BA12" s="66">
        <f>$BB$3+$BC$3*SIN(AY12*PI()/180)</f>
        <v/>
      </c>
      <c r="BB12" s="51" t="n"/>
      <c r="BC12" s="58" t="n"/>
    </row>
    <row r="13" ht="15" customHeight="1">
      <c r="A13" s="18" t="inlineStr">
        <is>
          <t xml:space="preserve">Наименование используемого метода/методики: ГОСТ 12248.4-2020 </t>
        </is>
      </c>
      <c r="B13" s="13" t="n"/>
      <c r="C13" s="13" t="n"/>
      <c r="D13" s="13" t="n"/>
      <c r="E13" s="13" t="n"/>
      <c r="F13" s="21" t="n"/>
      <c r="G13" s="21" t="n"/>
      <c r="H13" s="20" t="n"/>
      <c r="I13" s="20" t="n"/>
      <c r="J13" s="20" t="n"/>
      <c r="K13" s="21" t="n"/>
      <c r="L13" s="21" t="n"/>
      <c r="M13" s="18" t="inlineStr">
        <is>
          <t xml:space="preserve">Наименование используемого метода/методики: ГОСТ 12248.3-2020 </t>
        </is>
      </c>
      <c r="N13" s="13" t="n"/>
      <c r="O13" s="13" t="n"/>
      <c r="P13" s="13" t="n"/>
      <c r="Q13" s="13" t="n"/>
      <c r="R13" s="21" t="n"/>
      <c r="S13" s="21" t="n"/>
      <c r="T13" s="20" t="n"/>
      <c r="U13" s="20" t="n"/>
      <c r="X13" s="51" t="n"/>
      <c r="Y13" s="51" t="n"/>
      <c r="Z13" s="51" t="n"/>
      <c r="AA13" s="43" t="n">
        <v>35</v>
      </c>
      <c r="AB13" s="66">
        <f>$AC$3+$AE$3*COS(AA13*PI()/180)</f>
        <v/>
      </c>
      <c r="AC13" s="66">
        <f>$AD$3+$AE$3*SIN(AA13*PI()/180)</f>
        <v/>
      </c>
      <c r="AD13" s="51" t="n"/>
      <c r="AE13" s="58" t="n"/>
      <c r="AF13" s="51" t="n"/>
      <c r="AG13" s="51" t="n"/>
      <c r="AH13" s="51" t="n"/>
      <c r="AI13" s="43" t="n">
        <v>35</v>
      </c>
      <c r="AJ13" s="66">
        <f>$AK$3+$AM$3*COS(AI13*PI()/180)</f>
        <v/>
      </c>
      <c r="AK13" s="66">
        <f>$AL$3+$AM$3*SIN(AI13*PI()/180)</f>
        <v/>
      </c>
      <c r="AL13" s="51" t="n"/>
      <c r="AM13" s="58" t="n"/>
      <c r="AN13" s="51" t="n"/>
      <c r="AO13" s="51" t="n"/>
      <c r="AP13" s="51" t="n"/>
      <c r="AQ13" s="43" t="n">
        <v>35</v>
      </c>
      <c r="AR13" s="66">
        <f>$AS$3+$AU$3*COS(AQ13*PI()/180)</f>
        <v/>
      </c>
      <c r="AS13" s="66">
        <f>$AT$3+$AU$3*SIN(AQ13*PI()/180)</f>
        <v/>
      </c>
      <c r="AT13" s="51" t="n"/>
      <c r="AU13" s="58" t="n"/>
      <c r="AV13" s="51" t="n"/>
      <c r="AW13" s="51" t="n"/>
      <c r="AX13" s="51" t="n"/>
      <c r="AY13" s="43" t="n">
        <v>35</v>
      </c>
      <c r="AZ13" s="66">
        <f>$BA$3+$BC$3*COS(AY13*PI()/180)</f>
        <v/>
      </c>
      <c r="BA13" s="66">
        <f>$BB$3+$BC$3*SIN(AY13*PI()/180)</f>
        <v/>
      </c>
      <c r="BB13" s="51" t="n"/>
      <c r="BC13" s="58" t="n"/>
    </row>
    <row r="14" ht="17.65" customHeight="1">
      <c r="A14" s="18" t="inlineStr">
        <is>
          <t>Условия проведения испытания: температура окружающей среды (18 - 25)0С, влажность воздуха (40 - 75)%</t>
        </is>
      </c>
      <c r="B14" s="13" t="n"/>
      <c r="C14" s="13" t="n"/>
      <c r="D14" s="13" t="n"/>
      <c r="E14" s="13" t="n"/>
      <c r="F14" s="21" t="n"/>
      <c r="G14" s="21" t="n"/>
      <c r="H14" s="16" t="n"/>
      <c r="I14" s="16" t="n"/>
      <c r="J14" s="22" t="n"/>
      <c r="K14" s="20" t="n"/>
      <c r="L14" s="20" t="n"/>
      <c r="M14" s="18" t="inlineStr">
        <is>
          <t>Условия проведения испытания: температура окружающей среды (18 - 25)0С, влажность воздуха (40 - 75)%</t>
        </is>
      </c>
      <c r="N14" s="13" t="n"/>
      <c r="O14" s="13" t="n"/>
      <c r="P14" s="13" t="n"/>
      <c r="Q14" s="13" t="n"/>
      <c r="R14" s="21" t="n"/>
      <c r="S14" s="21" t="n"/>
      <c r="T14" s="16" t="n"/>
      <c r="U14" s="16" t="n"/>
      <c r="X14" s="51" t="n"/>
      <c r="Y14" s="51" t="n"/>
      <c r="Z14" s="51" t="n"/>
      <c r="AA14" s="43" t="n">
        <v>40</v>
      </c>
      <c r="AB14" s="66">
        <f>$AC$3+$AE$3*COS(AA14*PI()/180)</f>
        <v/>
      </c>
      <c r="AC14" s="66">
        <f>$AD$3+$AE$3*SIN(AA14*PI()/180)</f>
        <v/>
      </c>
      <c r="AD14" s="51" t="n"/>
      <c r="AE14" s="58" t="n"/>
      <c r="AF14" s="51" t="n"/>
      <c r="AG14" s="51" t="n"/>
      <c r="AH14" s="51" t="n"/>
      <c r="AI14" s="43" t="n">
        <v>40</v>
      </c>
      <c r="AJ14" s="66">
        <f>$AK$3+$AM$3*COS(AI14*PI()/180)</f>
        <v/>
      </c>
      <c r="AK14" s="66">
        <f>$AL$3+$AM$3*SIN(AI14*PI()/180)</f>
        <v/>
      </c>
      <c r="AL14" s="51" t="n"/>
      <c r="AM14" s="58" t="n"/>
      <c r="AN14" s="51" t="n"/>
      <c r="AO14" s="51" t="n"/>
      <c r="AP14" s="51" t="n"/>
      <c r="AQ14" s="43" t="n">
        <v>40</v>
      </c>
      <c r="AR14" s="66">
        <f>$AS$3+$AU$3*COS(AQ14*PI()/180)</f>
        <v/>
      </c>
      <c r="AS14" s="66">
        <f>$AT$3+$AU$3*SIN(AQ14*PI()/180)</f>
        <v/>
      </c>
      <c r="AT14" s="51" t="n"/>
      <c r="AU14" s="58" t="n"/>
      <c r="AV14" s="51" t="n"/>
      <c r="AW14" s="51" t="n"/>
      <c r="AX14" s="51" t="n"/>
      <c r="AY14" s="43" t="n">
        <v>40</v>
      </c>
      <c r="AZ14" s="66">
        <f>$BA$3+$BC$3*COS(AY14*PI()/180)</f>
        <v/>
      </c>
      <c r="BA14" s="66">
        <f>$BB$3+$BC$3*SIN(AY14*PI()/180)</f>
        <v/>
      </c>
      <c r="BB14" s="51" t="n"/>
      <c r="BC14" s="58" t="n"/>
    </row>
    <row r="15" ht="15" customHeight="1">
      <c r="A15" s="18">
        <f>M15</f>
        <v/>
      </c>
      <c r="B15" s="13" t="n"/>
      <c r="C15" s="13" t="n"/>
      <c r="D15" s="13" t="n"/>
      <c r="E15" s="13" t="n"/>
      <c r="F15" s="97" t="n"/>
      <c r="G15" s="21" t="n"/>
      <c r="H15" s="16" t="n"/>
      <c r="I15" s="16" t="n"/>
      <c r="J15" s="22" t="n"/>
      <c r="K15" s="20" t="n"/>
      <c r="L15" s="20" t="n"/>
      <c r="M15" s="18" t="inlineStr">
        <is>
          <t>Дата получение объекта подлежащего испытаниям: 03-11-2022</t>
        </is>
      </c>
      <c r="N15" s="13" t="n"/>
      <c r="O15" s="13" t="n"/>
      <c r="P15" s="13" t="n"/>
      <c r="Q15" s="98" t="n"/>
      <c r="R15" s="21" t="n"/>
      <c r="S15" s="21" t="n"/>
      <c r="T15" s="16" t="n"/>
      <c r="U15" s="16" t="n"/>
      <c r="X15" s="51" t="n"/>
      <c r="Y15" s="51" t="n"/>
      <c r="Z15" s="51" t="n"/>
      <c r="AA15" s="43" t="n">
        <v>45</v>
      </c>
      <c r="AB15" s="66">
        <f>$AC$3+$AE$3*COS(AA15*PI()/180)</f>
        <v/>
      </c>
      <c r="AC15" s="66">
        <f>$AD$3+$AE$3*SIN(AA15*PI()/180)</f>
        <v/>
      </c>
      <c r="AD15" s="51" t="n"/>
      <c r="AE15" s="58" t="n"/>
      <c r="AF15" s="51" t="n"/>
      <c r="AG15" s="51" t="n"/>
      <c r="AH15" s="51" t="n"/>
      <c r="AI15" s="43" t="n">
        <v>45</v>
      </c>
      <c r="AJ15" s="66">
        <f>$AK$3+$AM$3*COS(AI15*PI()/180)</f>
        <v/>
      </c>
      <c r="AK15" s="66">
        <f>$AL$3+$AM$3*SIN(AI15*PI()/180)</f>
        <v/>
      </c>
      <c r="AL15" s="51" t="n"/>
      <c r="AM15" s="58" t="n"/>
      <c r="AN15" s="51" t="n"/>
      <c r="AO15" s="51" t="n"/>
      <c r="AP15" s="51" t="n"/>
      <c r="AQ15" s="43" t="n">
        <v>45</v>
      </c>
      <c r="AR15" s="66">
        <f>$AS$3+$AU$3*COS(AQ15*PI()/180)</f>
        <v/>
      </c>
      <c r="AS15" s="66">
        <f>$AT$3+$AU$3*SIN(AQ15*PI()/180)</f>
        <v/>
      </c>
      <c r="AT15" s="51" t="n"/>
      <c r="AU15" s="58" t="n"/>
      <c r="AV15" s="51" t="n"/>
      <c r="AW15" s="51" t="n"/>
      <c r="AX15" s="51" t="n"/>
      <c r="AY15" s="43" t="n">
        <v>45</v>
      </c>
      <c r="AZ15" s="66">
        <f>$BA$3+$BC$3*COS(AY15*PI()/180)</f>
        <v/>
      </c>
      <c r="BA15" s="66">
        <f>$BB$3+$BC$3*SIN(AY15*PI()/180)</f>
        <v/>
      </c>
      <c r="BB15" s="51" t="n"/>
      <c r="BC15" s="58" t="n"/>
      <c r="BE15" s="73" t="n"/>
    </row>
    <row r="16" ht="15.6" customHeight="1">
      <c r="A16" s="18">
        <f>M16</f>
        <v/>
      </c>
      <c r="B16" s="13" t="n"/>
      <c r="C16" s="98" t="n"/>
      <c r="D16" s="13" t="n"/>
      <c r="G16" s="21" t="n"/>
      <c r="H16" s="157" t="n"/>
      <c r="I16" s="16" t="n"/>
      <c r="J16" s="17" t="n"/>
      <c r="K16" s="21" t="n"/>
      <c r="L16" s="21" t="n"/>
      <c r="M16" s="18" t="inlineStr">
        <is>
          <t>Дата испытания: 25.10.2022-19.11.2032</t>
        </is>
      </c>
      <c r="N16" s="13" t="n"/>
      <c r="O16" s="98" t="n"/>
      <c r="P16" s="13" t="n"/>
      <c r="Q16" s="13" t="n"/>
      <c r="R16" s="21" t="n"/>
      <c r="S16" s="21" t="n"/>
      <c r="T16" s="157" t="n"/>
      <c r="U16" s="16" t="n"/>
      <c r="X16" s="51" t="n"/>
      <c r="Y16" s="51" t="n"/>
      <c r="Z16" s="51" t="n"/>
      <c r="AA16" s="43" t="n">
        <v>50</v>
      </c>
      <c r="AB16" s="66">
        <f>$AC$3+$AE$3*COS(AA16*PI()/180)</f>
        <v/>
      </c>
      <c r="AC16" s="66">
        <f>$AD$3+$AE$3*SIN(AA16*PI()/180)</f>
        <v/>
      </c>
      <c r="AD16" s="51" t="n"/>
      <c r="AE16" s="58" t="n"/>
      <c r="AF16" s="51" t="n"/>
      <c r="AG16" s="51" t="n"/>
      <c r="AH16" s="51" t="n"/>
      <c r="AI16" s="43" t="n">
        <v>50</v>
      </c>
      <c r="AJ16" s="66">
        <f>$AK$3+$AM$3*COS(AI16*PI()/180)</f>
        <v/>
      </c>
      <c r="AK16" s="66">
        <f>$AL$3+$AM$3*SIN(AI16*PI()/180)</f>
        <v/>
      </c>
      <c r="AL16" s="51" t="n"/>
      <c r="AM16" s="58" t="n"/>
      <c r="AN16" s="51" t="n"/>
      <c r="AO16" s="51" t="n"/>
      <c r="AP16" s="51" t="n"/>
      <c r="AQ16" s="43" t="n">
        <v>50</v>
      </c>
      <c r="AR16" s="66">
        <f>$AS$3+$AU$3*COS(AQ16*PI()/180)</f>
        <v/>
      </c>
      <c r="AS16" s="66">
        <f>$AT$3+$AU$3*SIN(AQ16*PI()/180)</f>
        <v/>
      </c>
      <c r="AT16" s="51" t="n"/>
      <c r="AU16" s="58" t="n"/>
      <c r="AV16" s="51" t="n"/>
      <c r="AW16" s="51" t="n"/>
      <c r="AX16" s="51" t="n"/>
      <c r="AY16" s="43" t="n">
        <v>50</v>
      </c>
      <c r="AZ16" s="66">
        <f>$BA$3+$BC$3*COS(AY16*PI()/180)</f>
        <v/>
      </c>
      <c r="BA16" s="66">
        <f>$BB$3+$BC$3*SIN(AY16*PI()/180)</f>
        <v/>
      </c>
      <c r="BB16" s="51" t="n"/>
      <c r="BC16" s="58" t="n"/>
    </row>
    <row r="17" ht="15" customHeight="1">
      <c r="A17" s="23" t="n"/>
      <c r="B17" s="23" t="n"/>
      <c r="C17" s="23" t="n"/>
      <c r="D17" s="23" t="n"/>
      <c r="E17" s="23" t="n"/>
      <c r="F17" s="23" t="n"/>
      <c r="G17" s="23" t="n"/>
      <c r="H17" s="23" t="n"/>
      <c r="I17" s="23" t="n"/>
      <c r="J17" s="23" t="n"/>
      <c r="K17" s="23" t="n"/>
      <c r="L17" s="23" t="n"/>
      <c r="M17" s="23" t="n"/>
      <c r="N17" s="23" t="n"/>
      <c r="O17" s="23" t="n"/>
      <c r="P17" s="23" t="n"/>
      <c r="Q17" s="23" t="n"/>
      <c r="R17" s="23" t="n"/>
      <c r="S17" s="23" t="n"/>
      <c r="T17" s="23" t="n"/>
      <c r="U17" s="23" t="n"/>
      <c r="X17" s="51" t="n"/>
      <c r="Y17" s="51" t="n"/>
      <c r="Z17" s="51" t="n"/>
      <c r="AA17" s="43" t="n">
        <v>55</v>
      </c>
      <c r="AB17" s="66">
        <f>$AC$3+$AE$3*COS(AA17*PI()/180)</f>
        <v/>
      </c>
      <c r="AC17" s="66">
        <f>$AD$3+$AE$3*SIN(AA17*PI()/180)</f>
        <v/>
      </c>
      <c r="AD17" s="51" t="n"/>
      <c r="AE17" s="58" t="n"/>
      <c r="AF17" s="51" t="n"/>
      <c r="AG17" s="51" t="n"/>
      <c r="AH17" s="51" t="n"/>
      <c r="AI17" s="43" t="n">
        <v>55</v>
      </c>
      <c r="AJ17" s="66">
        <f>$AK$3+$AM$3*COS(AI17*PI()/180)</f>
        <v/>
      </c>
      <c r="AK17" s="66">
        <f>$AL$3+$AM$3*SIN(AI17*PI()/180)</f>
        <v/>
      </c>
      <c r="AL17" s="51" t="n"/>
      <c r="AM17" s="58" t="n"/>
      <c r="AN17" s="51" t="n"/>
      <c r="AO17" s="51" t="n"/>
      <c r="AP17" s="51" t="n"/>
      <c r="AQ17" s="43" t="n">
        <v>55</v>
      </c>
      <c r="AR17" s="66">
        <f>$AS$3+$AU$3*COS(AQ17*PI()/180)</f>
        <v/>
      </c>
      <c r="AS17" s="66">
        <f>$AT$3+$AU$3*SIN(AQ17*PI()/180)</f>
        <v/>
      </c>
      <c r="AT17" s="51" t="n"/>
      <c r="AU17" s="58" t="n"/>
      <c r="AV17" s="51" t="n"/>
      <c r="AW17" s="51" t="n"/>
      <c r="AX17" s="51" t="n"/>
      <c r="AY17" s="43" t="n">
        <v>55</v>
      </c>
      <c r="AZ17" s="66">
        <f>$BA$3+$BC$3*COS(AY17*PI()/180)</f>
        <v/>
      </c>
      <c r="BA17" s="66">
        <f>$BB$3+$BC$3*SIN(AY17*PI()/180)</f>
        <v/>
      </c>
      <c r="BB17" s="51" t="n"/>
      <c r="BC17" s="58" t="n"/>
    </row>
    <row r="18" ht="15" customHeight="1">
      <c r="A18" s="154" t="inlineStr">
        <is>
          <t>Испытание грунтов методом трехосного сжатия</t>
        </is>
      </c>
      <c r="L18" s="154" t="n"/>
      <c r="M18" s="154" t="inlineStr">
        <is>
          <t>Испытание грунтов методом трехосного сжатия</t>
        </is>
      </c>
      <c r="X18" s="51" t="n"/>
      <c r="Y18" s="51" t="n"/>
      <c r="Z18" s="51" t="n"/>
      <c r="AA18" s="43" t="n">
        <v>60</v>
      </c>
      <c r="AB18" s="66">
        <f>$AC$3+$AE$3*COS(AA18*PI()/180)</f>
        <v/>
      </c>
      <c r="AC18" s="66">
        <f>$AD$3+$AE$3*SIN(AA18*PI()/180)</f>
        <v/>
      </c>
      <c r="AD18" s="51" t="n"/>
      <c r="AE18" s="58" t="n"/>
      <c r="AF18" s="51" t="n"/>
      <c r="AG18" s="51" t="n"/>
      <c r="AH18" s="51" t="n"/>
      <c r="AI18" s="43" t="n">
        <v>60</v>
      </c>
      <c r="AJ18" s="66">
        <f>$AK$3+$AM$3*COS(AI18*PI()/180)</f>
        <v/>
      </c>
      <c r="AK18" s="66">
        <f>$AL$3+$AM$3*SIN(AI18*PI()/180)</f>
        <v/>
      </c>
      <c r="AL18" s="51" t="n"/>
      <c r="AM18" s="58" t="n"/>
      <c r="AN18" s="51" t="n"/>
      <c r="AO18" s="51" t="n"/>
      <c r="AP18" s="51" t="n"/>
      <c r="AQ18" s="43" t="n">
        <v>60</v>
      </c>
      <c r="AR18" s="66">
        <f>$AS$3+$AU$3*COS(AQ18*PI()/180)</f>
        <v/>
      </c>
      <c r="AS18" s="66">
        <f>$AT$3+$AU$3*SIN(AQ18*PI()/180)</f>
        <v/>
      </c>
      <c r="AT18" s="51" t="n"/>
      <c r="AU18" s="58" t="n"/>
      <c r="AV18" s="51" t="n"/>
      <c r="AW18" s="51" t="n"/>
      <c r="AX18" s="51" t="n"/>
      <c r="AY18" s="43" t="n">
        <v>60</v>
      </c>
      <c r="AZ18" s="66">
        <f>$BA$3+$BC$3*COS(AY18*PI()/180)</f>
        <v/>
      </c>
      <c r="BA18" s="66">
        <f>$BB$3+$BC$3*SIN(AY18*PI()/180)</f>
        <v/>
      </c>
      <c r="BB18" s="51" t="n"/>
      <c r="BC18" s="58" t="n"/>
    </row>
    <row r="19" ht="15" customHeight="1">
      <c r="A19" s="23" t="n"/>
      <c r="B19" s="23" t="n"/>
      <c r="C19" s="23" t="n"/>
      <c r="D19" s="23" t="n"/>
      <c r="E19" s="23" t="n"/>
      <c r="F19" s="23" t="n"/>
      <c r="G19" s="23" t="n"/>
      <c r="H19" s="23" t="n"/>
      <c r="I19" s="23" t="n"/>
      <c r="J19" s="23" t="n"/>
      <c r="K19" s="23" t="n"/>
      <c r="L19" s="23" t="n"/>
      <c r="M19" s="23" t="n"/>
      <c r="N19" s="23" t="n"/>
      <c r="O19" s="23" t="n"/>
      <c r="P19" s="23" t="n"/>
      <c r="Q19" s="23" t="n"/>
      <c r="R19" s="23" t="n"/>
      <c r="S19" s="23" t="n"/>
      <c r="T19" s="23" t="n"/>
      <c r="U19" s="23" t="n"/>
      <c r="X19" s="51" t="n"/>
      <c r="Y19" s="51" t="n"/>
      <c r="Z19" s="51" t="n"/>
      <c r="AA19" s="43" t="n">
        <v>65</v>
      </c>
      <c r="AB19" s="66">
        <f>$AC$3+$AE$3*COS(AA19*PI()/180)</f>
        <v/>
      </c>
      <c r="AC19" s="66">
        <f>$AD$3+$AE$3*SIN(AA19*PI()/180)</f>
        <v/>
      </c>
      <c r="AD19" s="51" t="n"/>
      <c r="AE19" s="58" t="n"/>
      <c r="AF19" s="51" t="n"/>
      <c r="AG19" s="51" t="n"/>
      <c r="AH19" s="51" t="n"/>
      <c r="AI19" s="43" t="n">
        <v>65</v>
      </c>
      <c r="AJ19" s="66">
        <f>$AK$3+$AM$3*COS(AI19*PI()/180)</f>
        <v/>
      </c>
      <c r="AK19" s="66">
        <f>$AL$3+$AM$3*SIN(AI19*PI()/180)</f>
        <v/>
      </c>
      <c r="AL19" s="51" t="n"/>
      <c r="AM19" s="58" t="n"/>
      <c r="AN19" s="51" t="n"/>
      <c r="AO19" s="51" t="n"/>
      <c r="AP19" s="51" t="n"/>
      <c r="AQ19" s="43" t="n">
        <v>65</v>
      </c>
      <c r="AR19" s="66">
        <f>$AS$3+$AU$3*COS(AQ19*PI()/180)</f>
        <v/>
      </c>
      <c r="AS19" s="66">
        <f>$AT$3+$AU$3*SIN(AQ19*PI()/180)</f>
        <v/>
      </c>
      <c r="AT19" s="51" t="n"/>
      <c r="AU19" s="58" t="n"/>
      <c r="AV19" s="51" t="n"/>
      <c r="AW19" s="51" t="n"/>
      <c r="AX19" s="51" t="n"/>
      <c r="AY19" s="43" t="n">
        <v>65</v>
      </c>
      <c r="AZ19" s="66">
        <f>$BA$3+$BC$3*COS(AY19*PI()/180)</f>
        <v/>
      </c>
      <c r="BA19" s="66">
        <f>$BB$3+$BC$3*SIN(AY19*PI()/180)</f>
        <v/>
      </c>
      <c r="BB19" s="51" t="n"/>
      <c r="BC19" s="58" t="n"/>
    </row>
    <row r="20" ht="16.9" customHeight="1">
      <c r="A20" s="24" t="inlineStr">
        <is>
          <t xml:space="preserve">Лабораторный номер: </t>
        </is>
      </c>
      <c r="B20" s="25" t="n"/>
      <c r="C20" s="35">
        <f>O20</f>
        <v/>
      </c>
      <c r="D20" s="25" t="n"/>
      <c r="E20" s="25" t="n"/>
      <c r="F20" s="25" t="n"/>
      <c r="G20" s="25" t="n"/>
      <c r="H20" s="26" t="inlineStr">
        <is>
          <t>We, д.е. =</t>
        </is>
      </c>
      <c r="I20" s="158">
        <f>U20</f>
        <v/>
      </c>
      <c r="J20" s="25" t="n"/>
      <c r="K20" s="25" t="n"/>
      <c r="L20" s="25" t="n"/>
      <c r="M20" s="24" t="inlineStr">
        <is>
          <t xml:space="preserve">Лабораторный номер: </t>
        </is>
      </c>
      <c r="N20" s="25" t="n"/>
      <c r="O20" s="35" t="inlineStr">
        <is>
          <t>1067</t>
        </is>
      </c>
      <c r="P20" s="25" t="n"/>
      <c r="Q20" s="25" t="n"/>
      <c r="R20" s="25" t="n"/>
      <c r="S20" s="25" t="n"/>
      <c r="T20" s="26" t="inlineStr">
        <is>
          <t>We, д.е. =</t>
        </is>
      </c>
      <c r="U20" s="158" t="n">
        <v>0.337453659</v>
      </c>
      <c r="X20" s="51" t="n"/>
      <c r="Y20" s="51" t="n"/>
      <c r="Z20" s="51" t="n"/>
      <c r="AA20" s="43" t="n">
        <v>70</v>
      </c>
      <c r="AB20" s="66">
        <f>$AC$3+$AE$3*COS(AA20*PI()/180)</f>
        <v/>
      </c>
      <c r="AC20" s="66">
        <f>$AD$3+$AE$3*SIN(AA20*PI()/180)</f>
        <v/>
      </c>
      <c r="AD20" s="51" t="n"/>
      <c r="AE20" s="58" t="n"/>
      <c r="AF20" s="51" t="n"/>
      <c r="AG20" s="51" t="n"/>
      <c r="AH20" s="51" t="n"/>
      <c r="AI20" s="43" t="n">
        <v>70</v>
      </c>
      <c r="AJ20" s="66">
        <f>$AK$3+$AM$3*COS(AI20*PI()/180)</f>
        <v/>
      </c>
      <c r="AK20" s="66">
        <f>$AL$3+$AM$3*SIN(AI20*PI()/180)</f>
        <v/>
      </c>
      <c r="AL20" s="51" t="n"/>
      <c r="AM20" s="58" t="n"/>
      <c r="AN20" s="51" t="n"/>
      <c r="AO20" s="51" t="n"/>
      <c r="AP20" s="51" t="n"/>
      <c r="AQ20" s="43" t="n">
        <v>70</v>
      </c>
      <c r="AR20" s="66">
        <f>$AS$3+$AU$3*COS(AQ20*PI()/180)</f>
        <v/>
      </c>
      <c r="AS20" s="66">
        <f>$AT$3+$AU$3*SIN(AQ20*PI()/180)</f>
        <v/>
      </c>
      <c r="AT20" s="51" t="n"/>
      <c r="AU20" s="58" t="n"/>
      <c r="AV20" s="51" t="n"/>
      <c r="AW20" s="51" t="n"/>
      <c r="AX20" s="51" t="n"/>
      <c r="AY20" s="43" t="n">
        <v>70</v>
      </c>
      <c r="AZ20" s="66">
        <f>$BA$3+$BC$3*COS(AY20*PI()/180)</f>
        <v/>
      </c>
      <c r="BA20" s="66">
        <f>$BB$3+$BC$3*SIN(AY20*PI()/180)</f>
        <v/>
      </c>
      <c r="BB20" s="51" t="n"/>
      <c r="BC20" s="58" t="n"/>
    </row>
    <row r="21" ht="15" customHeight="1">
      <c r="A21" s="24" t="inlineStr">
        <is>
          <t xml:space="preserve">Номер скважины: </t>
        </is>
      </c>
      <c r="B21" s="25" t="n"/>
      <c r="C21" s="35">
        <f>O21</f>
        <v/>
      </c>
      <c r="D21" s="25" t="n"/>
      <c r="E21" s="25" t="n"/>
      <c r="F21" s="25" t="n"/>
      <c r="G21" s="25" t="n"/>
      <c r="H21" s="26" t="inlineStr">
        <is>
          <t>ρ, г/см3 =</t>
        </is>
      </c>
      <c r="I21" s="158">
        <f>U21</f>
        <v/>
      </c>
      <c r="J21" s="25" t="n"/>
      <c r="K21" s="25" t="n"/>
      <c r="L21" s="25" t="n"/>
      <c r="M21" s="24" t="inlineStr">
        <is>
          <t xml:space="preserve">Номер скважины: </t>
        </is>
      </c>
      <c r="N21" s="25" t="n"/>
      <c r="O21" s="35" t="inlineStr">
        <is>
          <t>BH-144</t>
        </is>
      </c>
      <c r="P21" s="25" t="n"/>
      <c r="Q21" s="25" t="n"/>
      <c r="R21" s="25" t="n"/>
      <c r="S21" s="25" t="n"/>
      <c r="T21" s="26" t="inlineStr">
        <is>
          <t>ρ, г/см3 =</t>
        </is>
      </c>
      <c r="U21" s="107" t="n">
        <v>1.75</v>
      </c>
      <c r="X21" s="51" t="n"/>
      <c r="Y21" s="51" t="n"/>
      <c r="Z21" s="51" t="n"/>
      <c r="AA21" s="43" t="n">
        <v>75</v>
      </c>
      <c r="AB21" s="66">
        <f>$AC$3+$AE$3*COS(AA21*PI()/180)</f>
        <v/>
      </c>
      <c r="AC21" s="66">
        <f>$AD$3+$AE$3*SIN(AA21*PI()/180)</f>
        <v/>
      </c>
      <c r="AD21" s="51" t="n"/>
      <c r="AE21" s="58" t="n"/>
      <c r="AF21" s="51" t="n"/>
      <c r="AG21" s="51" t="n"/>
      <c r="AH21" s="51" t="n"/>
      <c r="AI21" s="43" t="n">
        <v>75</v>
      </c>
      <c r="AJ21" s="66">
        <f>$AK$3+$AM$3*COS(AI21*PI()/180)</f>
        <v/>
      </c>
      <c r="AK21" s="66">
        <f>$AL$3+$AM$3*SIN(AI21*PI()/180)</f>
        <v/>
      </c>
      <c r="AL21" s="51" t="n"/>
      <c r="AM21" s="58" t="n"/>
      <c r="AN21" s="51" t="n"/>
      <c r="AO21" s="51" t="n"/>
      <c r="AP21" s="51" t="n"/>
      <c r="AQ21" s="43" t="n">
        <v>75</v>
      </c>
      <c r="AR21" s="66">
        <f>$AS$3+$AU$3*COS(AQ21*PI()/180)</f>
        <v/>
      </c>
      <c r="AS21" s="66">
        <f>$AT$3+$AU$3*SIN(AQ21*PI()/180)</f>
        <v/>
      </c>
      <c r="AT21" s="51" t="n"/>
      <c r="AU21" s="58" t="n"/>
      <c r="AV21" s="51" t="n"/>
      <c r="AW21" s="51" t="n"/>
      <c r="AX21" s="51" t="n"/>
      <c r="AY21" s="43" t="n">
        <v>75</v>
      </c>
      <c r="AZ21" s="66">
        <f>$BA$3+$BC$3*COS(AY21*PI()/180)</f>
        <v/>
      </c>
      <c r="BA21" s="66">
        <f>$BB$3+$BC$3*SIN(AY21*PI()/180)</f>
        <v/>
      </c>
      <c r="BB21" s="51" t="n"/>
      <c r="BC21" s="58" t="n"/>
    </row>
    <row r="22" ht="16.9" customHeight="1">
      <c r="A22" s="24" t="inlineStr">
        <is>
          <t xml:space="preserve">Глубина отбора, м: </t>
        </is>
      </c>
      <c r="B22" s="25" t="n"/>
      <c r="C22" s="35">
        <f>O22</f>
        <v/>
      </c>
      <c r="D22" s="25" t="n"/>
      <c r="E22" s="25" t="n"/>
      <c r="F22" s="25" t="n"/>
      <c r="G22" s="25" t="n"/>
      <c r="H22" s="26" t="inlineStr">
        <is>
          <t>ρs, г/см3 =</t>
        </is>
      </c>
      <c r="I22" s="158">
        <f>U22</f>
        <v/>
      </c>
      <c r="J22" s="25" t="n"/>
      <c r="K22" s="25" t="n"/>
      <c r="L22" s="25" t="n"/>
      <c r="M22" s="24" t="inlineStr">
        <is>
          <t xml:space="preserve">Глубина отбора, м: </t>
        </is>
      </c>
      <c r="N22" s="25" t="n"/>
      <c r="O22" s="106" t="n">
        <v>2.1</v>
      </c>
      <c r="P22" s="25" t="n"/>
      <c r="Q22" s="25" t="n"/>
      <c r="R22" s="25" t="n"/>
      <c r="S22" s="25" t="n"/>
      <c r="T22" s="26" t="inlineStr">
        <is>
          <t>ρs, г/см3 =</t>
        </is>
      </c>
      <c r="U22" s="107" t="n">
        <v>2.7</v>
      </c>
      <c r="X22" s="51" t="n"/>
      <c r="Y22" s="51" t="n"/>
      <c r="Z22" s="51" t="n"/>
      <c r="AA22" s="43" t="n">
        <v>80</v>
      </c>
      <c r="AB22" s="66">
        <f>$AC$3+$AE$3*COS(AA22*PI()/180)</f>
        <v/>
      </c>
      <c r="AC22" s="66">
        <f>$AD$3+$AE$3*SIN(AA22*PI()/180)</f>
        <v/>
      </c>
      <c r="AD22" s="51" t="n"/>
      <c r="AE22" s="58" t="n"/>
      <c r="AF22" s="51" t="n"/>
      <c r="AG22" s="51" t="n"/>
      <c r="AH22" s="51" t="n"/>
      <c r="AI22" s="43" t="n">
        <v>80</v>
      </c>
      <c r="AJ22" s="66">
        <f>$AK$3+$AM$3*COS(AI22*PI()/180)</f>
        <v/>
      </c>
      <c r="AK22" s="66">
        <f>$AL$3+$AM$3*SIN(AI22*PI()/180)</f>
        <v/>
      </c>
      <c r="AL22" s="51" t="n"/>
      <c r="AM22" s="58" t="n"/>
      <c r="AN22" s="51" t="n"/>
      <c r="AO22" s="51" t="n"/>
      <c r="AP22" s="51" t="n"/>
      <c r="AQ22" s="43" t="n">
        <v>80</v>
      </c>
      <c r="AR22" s="66">
        <f>$AS$3+$AU$3*COS(AQ22*PI()/180)</f>
        <v/>
      </c>
      <c r="AS22" s="66">
        <f>$AT$3+$AU$3*SIN(AQ22*PI()/180)</f>
        <v/>
      </c>
      <c r="AT22" s="51" t="n"/>
      <c r="AU22" s="58" t="n"/>
      <c r="AV22" s="51" t="n"/>
      <c r="AW22" s="51" t="n"/>
      <c r="AX22" s="51" t="n"/>
      <c r="AY22" s="43" t="n">
        <v>80</v>
      </c>
      <c r="AZ22" s="66">
        <f>$BA$3+$BC$3*COS(AY22*PI()/180)</f>
        <v/>
      </c>
      <c r="BA22" s="66">
        <f>$BB$3+$BC$3*SIN(AY22*PI()/180)</f>
        <v/>
      </c>
      <c r="BB22" s="51" t="n"/>
      <c r="BC22" s="58" t="n"/>
    </row>
    <row r="23" ht="15.6" customHeight="1">
      <c r="A23" s="24" t="inlineStr">
        <is>
          <t xml:space="preserve">Наименование грунта: </t>
        </is>
      </c>
      <c r="B23" s="25" t="n"/>
      <c r="C23" s="35">
        <f>O23</f>
        <v/>
      </c>
      <c r="D23" s="25" t="n"/>
      <c r="E23" s="25" t="n"/>
      <c r="F23" s="25" t="n"/>
      <c r="G23" s="25" t="n"/>
      <c r="H23" s="26" t="inlineStr">
        <is>
          <t>e, д.е. =</t>
        </is>
      </c>
      <c r="I23" s="158">
        <f>U23</f>
        <v/>
      </c>
      <c r="J23" s="25" t="n"/>
      <c r="K23" s="25" t="n"/>
      <c r="L23" s="25" t="n"/>
      <c r="M23" s="24" t="inlineStr">
        <is>
          <t xml:space="preserve">Наименование грунта: </t>
        </is>
      </c>
      <c r="N23" s="25" t="n"/>
      <c r="O23" s="35" t="inlineStr">
        <is>
          <t>Суглинок, после оттаивания текучепластичный, легкий пылеватый</t>
        </is>
      </c>
      <c r="P23" s="25" t="n"/>
      <c r="Q23" s="25" t="n"/>
      <c r="R23" s="25" t="n"/>
      <c r="S23" s="25" t="n"/>
      <c r="T23" s="26" t="inlineStr">
        <is>
          <t>e, д.е. =</t>
        </is>
      </c>
      <c r="U23" s="107" t="n">
        <v>1.063499931028572</v>
      </c>
      <c r="X23" s="51" t="n"/>
      <c r="Y23" s="51" t="n"/>
      <c r="Z23" s="51" t="n"/>
      <c r="AA23" s="43" t="n">
        <v>85</v>
      </c>
      <c r="AB23" s="66">
        <f>$AC$3+$AE$3*COS(AA23*PI()/180)</f>
        <v/>
      </c>
      <c r="AC23" s="66">
        <f>$AD$3+$AE$3*SIN(AA23*PI()/180)</f>
        <v/>
      </c>
      <c r="AD23" s="51" t="n"/>
      <c r="AE23" s="58" t="n"/>
      <c r="AF23" s="51" t="n"/>
      <c r="AG23" s="51" t="n"/>
      <c r="AH23" s="51" t="n"/>
      <c r="AI23" s="43" t="n">
        <v>85</v>
      </c>
      <c r="AJ23" s="66">
        <f>$AK$3+$AM$3*COS(AI23*PI()/180)</f>
        <v/>
      </c>
      <c r="AK23" s="66">
        <f>$AL$3+$AM$3*SIN(AI23*PI()/180)</f>
        <v/>
      </c>
      <c r="AL23" s="51" t="n"/>
      <c r="AM23" s="58" t="n"/>
      <c r="AN23" s="51" t="n"/>
      <c r="AO23" s="51" t="n"/>
      <c r="AP23" s="51" t="n"/>
      <c r="AQ23" s="43" t="n">
        <v>85</v>
      </c>
      <c r="AR23" s="66">
        <f>$AS$3+$AU$3*COS(AQ23*PI()/180)</f>
        <v/>
      </c>
      <c r="AS23" s="66">
        <f>$AT$3+$AU$3*SIN(AQ23*PI()/180)</f>
        <v/>
      </c>
      <c r="AT23" s="51" t="n"/>
      <c r="AU23" s="58" t="n"/>
      <c r="AV23" s="51" t="n"/>
      <c r="AW23" s="51" t="n"/>
      <c r="AX23" s="51" t="n"/>
      <c r="AY23" s="43" t="n">
        <v>85</v>
      </c>
      <c r="AZ23" s="66">
        <f>$BA$3+$BC$3*COS(AY23*PI()/180)</f>
        <v/>
      </c>
      <c r="BA23" s="66">
        <f>$BB$3+$BC$3*SIN(AY23*PI()/180)</f>
        <v/>
      </c>
      <c r="BB23" s="51" t="n"/>
      <c r="BC23" s="58" t="n"/>
    </row>
    <row r="24" ht="16.9" customHeight="1">
      <c r="A24" s="25" t="inlineStr">
        <is>
          <t>Схема проведения опыта:</t>
        </is>
      </c>
      <c r="B24" s="25" t="n"/>
      <c r="C24" s="35">
        <f>O24</f>
        <v/>
      </c>
      <c r="D24" s="25" t="n"/>
      <c r="E24" s="25" t="n"/>
      <c r="F24" s="25" t="n"/>
      <c r="G24" s="25" t="n"/>
      <c r="H24" s="26" t="inlineStr">
        <is>
          <t>IL, д.е. =</t>
        </is>
      </c>
      <c r="I24" s="158">
        <f>U24</f>
        <v/>
      </c>
      <c r="J24" s="99" t="n"/>
      <c r="K24" s="25" t="n"/>
      <c r="L24" s="25" t="n"/>
      <c r="M24" s="25" t="inlineStr">
        <is>
          <t>Схема проведения опыта:</t>
        </is>
      </c>
      <c r="N24" s="25" t="n"/>
      <c r="O24" s="35" t="inlineStr">
        <is>
          <t>КД</t>
        </is>
      </c>
      <c r="P24" s="25" t="n"/>
      <c r="Q24" s="25" t="n"/>
      <c r="R24" s="25" t="n"/>
      <c r="S24" s="25" t="n"/>
      <c r="T24" s="26" t="inlineStr">
        <is>
          <t>IL, д.е. =</t>
        </is>
      </c>
      <c r="U24" s="107" t="n">
        <v>0.867</v>
      </c>
      <c r="X24" s="51" t="n"/>
      <c r="Y24" s="51" t="n"/>
      <c r="Z24" s="51" t="n"/>
      <c r="AA24" s="43" t="n">
        <v>90</v>
      </c>
      <c r="AB24" s="66">
        <f>$AC$3+$AE$3*COS(AA24*PI()/180)</f>
        <v/>
      </c>
      <c r="AC24" s="66">
        <f>$AD$3+$AE$3*SIN(AA24*PI()/180)</f>
        <v/>
      </c>
      <c r="AD24" s="51" t="n"/>
      <c r="AE24" s="58" t="n"/>
      <c r="AF24" s="51" t="n"/>
      <c r="AG24" s="51" t="n"/>
      <c r="AH24" s="51" t="n"/>
      <c r="AI24" s="43" t="n">
        <v>90</v>
      </c>
      <c r="AJ24" s="66">
        <f>$AK$3+$AM$3*COS(AI24*PI()/180)</f>
        <v/>
      </c>
      <c r="AK24" s="66">
        <f>$AL$3+$AM$3*SIN(AI24*PI()/180)</f>
        <v/>
      </c>
      <c r="AL24" s="51" t="n"/>
      <c r="AM24" s="58" t="n"/>
      <c r="AN24" s="51" t="n"/>
      <c r="AO24" s="51" t="n"/>
      <c r="AP24" s="51" t="n"/>
      <c r="AQ24" s="43" t="n">
        <v>90</v>
      </c>
      <c r="AR24" s="66">
        <f>$AS$3+$AU$3*COS(AQ24*PI()/180)</f>
        <v/>
      </c>
      <c r="AS24" s="66">
        <f>$AT$3+$AU$3*SIN(AQ24*PI()/180)</f>
        <v/>
      </c>
      <c r="AT24" s="51" t="n"/>
      <c r="AU24" s="58" t="n"/>
      <c r="AV24" s="51" t="n"/>
      <c r="AW24" s="51" t="n"/>
      <c r="AX24" s="51" t="n"/>
      <c r="AY24" s="43" t="n">
        <v>90</v>
      </c>
      <c r="AZ24" s="66">
        <f>$BA$3+$BC$3*COS(AY24*PI()/180)</f>
        <v/>
      </c>
      <c r="BA24" s="66">
        <f>$BB$3+$BC$3*SIN(AY24*PI()/180)</f>
        <v/>
      </c>
      <c r="BB24" s="51" t="n"/>
      <c r="BC24" s="58" t="n"/>
    </row>
    <row r="25" ht="15" customHeight="1">
      <c r="A25" s="25" t="n"/>
      <c r="B25" s="25" t="n"/>
      <c r="C25" s="35" t="n"/>
      <c r="D25" s="25" t="n"/>
      <c r="E25" s="25" t="n"/>
      <c r="F25" s="25" t="n"/>
      <c r="G25" s="27" t="n"/>
      <c r="H25" s="25" t="n"/>
      <c r="I25" s="35" t="n"/>
      <c r="J25" s="25" t="n"/>
      <c r="K25" s="25" t="n"/>
      <c r="L25" s="25" t="n"/>
      <c r="M25" s="25" t="n"/>
      <c r="N25" s="25" t="n"/>
      <c r="O25" s="25" t="n"/>
      <c r="P25" s="25" t="n"/>
      <c r="Q25" s="25" t="n"/>
      <c r="R25" s="25" t="n"/>
      <c r="S25" s="27" t="n"/>
      <c r="T25" s="25" t="n"/>
      <c r="U25" s="25" t="n"/>
      <c r="X25" s="51" t="n"/>
      <c r="Y25" s="51" t="n"/>
      <c r="Z25" s="51" t="n"/>
      <c r="AA25" s="43" t="n">
        <v>95</v>
      </c>
      <c r="AB25" s="66">
        <f>$AC$3+$AE$3*COS(AA25*PI()/180)</f>
        <v/>
      </c>
      <c r="AC25" s="66">
        <f>$AD$3+$AE$3*SIN(AA25*PI()/180)</f>
        <v/>
      </c>
      <c r="AD25" s="51" t="n"/>
      <c r="AE25" s="58" t="n"/>
      <c r="AF25" s="51" t="n"/>
      <c r="AG25" s="51" t="n"/>
      <c r="AH25" s="51" t="n"/>
      <c r="AI25" s="43" t="n">
        <v>95</v>
      </c>
      <c r="AJ25" s="66">
        <f>$AK$3+$AM$3*COS(AI25*PI()/180)</f>
        <v/>
      </c>
      <c r="AK25" s="66">
        <f>$AL$3+$AM$3*SIN(AI25*PI()/180)</f>
        <v/>
      </c>
      <c r="AL25" s="51" t="n"/>
      <c r="AM25" s="58" t="n"/>
      <c r="AN25" s="51" t="n"/>
      <c r="AO25" s="51" t="n"/>
      <c r="AP25" s="51" t="n"/>
      <c r="AQ25" s="43" t="n">
        <v>95</v>
      </c>
      <c r="AR25" s="66">
        <f>$AS$3+$AU$3*COS(AQ25*PI()/180)</f>
        <v/>
      </c>
      <c r="AS25" s="66">
        <f>$AT$3+$AU$3*SIN(AQ25*PI()/180)</f>
        <v/>
      </c>
      <c r="AT25" s="51" t="n"/>
      <c r="AU25" s="58" t="n"/>
      <c r="AV25" s="51" t="n"/>
      <c r="AW25" s="51" t="n"/>
      <c r="AX25" s="51" t="n"/>
      <c r="AY25" s="43" t="n">
        <v>95</v>
      </c>
      <c r="AZ25" s="66">
        <f>$BA$3+$BC$3*COS(AY25*PI()/180)</f>
        <v/>
      </c>
      <c r="BA25" s="66">
        <f>$BB$3+$BC$3*SIN(AY25*PI()/180)</f>
        <v/>
      </c>
      <c r="BB25" s="51" t="n"/>
      <c r="BC25" s="58" t="n"/>
    </row>
    <row r="26" ht="15" customHeight="1">
      <c r="X26" s="51" t="n"/>
      <c r="Y26" s="51" t="n"/>
      <c r="Z26" s="51" t="n"/>
      <c r="AA26" s="43" t="n">
        <v>100</v>
      </c>
      <c r="AB26" s="66">
        <f>$AC$3+$AE$3*COS(AA26*PI()/180)</f>
        <v/>
      </c>
      <c r="AC26" s="66">
        <f>$AD$3+$AE$3*SIN(AA26*PI()/180)</f>
        <v/>
      </c>
      <c r="AD26" s="51" t="n"/>
      <c r="AE26" s="58" t="n"/>
      <c r="AF26" s="51" t="n"/>
      <c r="AG26" s="51" t="n"/>
      <c r="AH26" s="51" t="n"/>
      <c r="AI26" s="43" t="n">
        <v>100</v>
      </c>
      <c r="AJ26" s="66">
        <f>$AK$3+$AM$3*COS(AI26*PI()/180)</f>
        <v/>
      </c>
      <c r="AK26" s="66">
        <f>$AL$3+$AM$3*SIN(AI26*PI()/180)</f>
        <v/>
      </c>
      <c r="AL26" s="51" t="n"/>
      <c r="AM26" s="58" t="n"/>
      <c r="AN26" s="51" t="n"/>
      <c r="AO26" s="51" t="n"/>
      <c r="AP26" s="51" t="n"/>
      <c r="AQ26" s="43" t="n">
        <v>100</v>
      </c>
      <c r="AR26" s="66">
        <f>$AS$3+$AU$3*COS(AQ26*PI()/180)</f>
        <v/>
      </c>
      <c r="AS26" s="66">
        <f>$AT$3+$AU$3*SIN(AQ26*PI()/180)</f>
        <v/>
      </c>
      <c r="AT26" s="51" t="n"/>
      <c r="AU26" s="58" t="n"/>
      <c r="AV26" s="51" t="n"/>
      <c r="AW26" s="51" t="n"/>
      <c r="AX26" s="51" t="n"/>
      <c r="AY26" s="43" t="n">
        <v>100</v>
      </c>
      <c r="AZ26" s="66">
        <f>$BA$3+$BC$3*COS(AY26*PI()/180)</f>
        <v/>
      </c>
      <c r="BA26" s="66">
        <f>$BB$3+$BC$3*SIN(AY26*PI()/180)</f>
        <v/>
      </c>
      <c r="BB26" s="51" t="n"/>
      <c r="BC26" s="58" t="n"/>
    </row>
    <row r="27" ht="15" customHeight="1">
      <c r="A27" s="154" t="inlineStr">
        <is>
          <t xml:space="preserve">Результаты испытаний </t>
        </is>
      </c>
      <c r="L27" s="154" t="n"/>
      <c r="M27" s="154" t="inlineStr">
        <is>
          <t xml:space="preserve">Результаты испытаний </t>
        </is>
      </c>
      <c r="X27" s="51" t="n"/>
      <c r="Y27" s="51" t="n"/>
      <c r="Z27" s="51" t="n"/>
      <c r="AA27" s="43" t="n">
        <v>105</v>
      </c>
      <c r="AB27" s="66">
        <f>$AC$3+$AE$3*COS(AA27*PI()/180)</f>
        <v/>
      </c>
      <c r="AC27" s="66">
        <f>$AD$3+$AE$3*SIN(AA27*PI()/180)</f>
        <v/>
      </c>
      <c r="AD27" s="51" t="n"/>
      <c r="AE27" s="58" t="n"/>
      <c r="AF27" s="51" t="n"/>
      <c r="AG27" s="51" t="n"/>
      <c r="AH27" s="51" t="n"/>
      <c r="AI27" s="43" t="n">
        <v>105</v>
      </c>
      <c r="AJ27" s="66">
        <f>$AK$3+$AM$3*COS(AI27*PI()/180)</f>
        <v/>
      </c>
      <c r="AK27" s="66">
        <f>$AL$3+$AM$3*SIN(AI27*PI()/180)</f>
        <v/>
      </c>
      <c r="AL27" s="51" t="n"/>
      <c r="AM27" s="58" t="n"/>
      <c r="AN27" s="51" t="n"/>
      <c r="AO27" s="51" t="n"/>
      <c r="AP27" s="51" t="n"/>
      <c r="AQ27" s="43" t="n">
        <v>105</v>
      </c>
      <c r="AR27" s="66">
        <f>$AS$3+$AU$3*COS(AQ27*PI()/180)</f>
        <v/>
      </c>
      <c r="AS27" s="66">
        <f>$AT$3+$AU$3*SIN(AQ27*PI()/180)</f>
        <v/>
      </c>
      <c r="AT27" s="51" t="n"/>
      <c r="AU27" s="58" t="n"/>
      <c r="AV27" s="51" t="n"/>
      <c r="AW27" s="51" t="n"/>
      <c r="AX27" s="51" t="n"/>
      <c r="AY27" s="43" t="n">
        <v>105</v>
      </c>
      <c r="AZ27" s="66">
        <f>$BA$3+$BC$3*COS(AY27*PI()/180)</f>
        <v/>
      </c>
      <c r="BA27" s="66">
        <f>$BB$3+$BC$3*SIN(AY27*PI()/180)</f>
        <v/>
      </c>
      <c r="BB27" s="51" t="n"/>
      <c r="BC27" s="58" t="n"/>
    </row>
    <row r="28" ht="15" customHeight="1">
      <c r="X28" s="51" t="n"/>
      <c r="Y28" s="51" t="n"/>
      <c r="Z28" s="51" t="n"/>
      <c r="AA28" s="43" t="n">
        <v>110</v>
      </c>
      <c r="AB28" s="66">
        <f>$AC$3+$AE$3*COS(AA28*PI()/180)</f>
        <v/>
      </c>
      <c r="AC28" s="66">
        <f>$AD$3+$AE$3*SIN(AA28*PI()/180)</f>
        <v/>
      </c>
      <c r="AD28" s="51" t="n"/>
      <c r="AE28" s="58" t="n"/>
      <c r="AF28" s="51" t="n"/>
      <c r="AG28" s="51" t="n"/>
      <c r="AH28" s="51" t="n"/>
      <c r="AI28" s="43" t="n">
        <v>110</v>
      </c>
      <c r="AJ28" s="66">
        <f>$AK$3+$AM$3*COS(AI28*PI()/180)</f>
        <v/>
      </c>
      <c r="AK28" s="66">
        <f>$AL$3+$AM$3*SIN(AI28*PI()/180)</f>
        <v/>
      </c>
      <c r="AL28" s="51" t="n"/>
      <c r="AM28" s="58" t="n"/>
      <c r="AN28" s="51" t="n"/>
      <c r="AO28" s="51" t="n"/>
      <c r="AP28" s="51" t="n"/>
      <c r="AQ28" s="43" t="n">
        <v>110</v>
      </c>
      <c r="AR28" s="66">
        <f>$AS$3+$AU$3*COS(AQ28*PI()/180)</f>
        <v/>
      </c>
      <c r="AS28" s="66">
        <f>$AT$3+$AU$3*SIN(AQ28*PI()/180)</f>
        <v/>
      </c>
      <c r="AT28" s="51" t="n"/>
      <c r="AU28" s="58" t="n"/>
      <c r="AV28" s="51" t="n"/>
      <c r="AW28" s="51" t="n"/>
      <c r="AX28" s="51" t="n"/>
      <c r="AY28" s="43" t="n">
        <v>110</v>
      </c>
      <c r="AZ28" s="66">
        <f>$BA$3+$BC$3*COS(AY28*PI()/180)</f>
        <v/>
      </c>
      <c r="BA28" s="66">
        <f>$BB$3+$BC$3*SIN(AY28*PI()/180)</f>
        <v/>
      </c>
      <c r="BB28" s="51" t="n"/>
      <c r="BC28" s="58" t="n"/>
    </row>
    <row r="29" ht="15" customHeight="1">
      <c r="X29" s="51" t="n"/>
      <c r="Y29" s="51" t="n"/>
      <c r="Z29" s="51" t="n"/>
      <c r="AA29" s="43" t="n">
        <v>115</v>
      </c>
      <c r="AB29" s="66">
        <f>$AC$3+$AE$3*COS(AA29*PI()/180)</f>
        <v/>
      </c>
      <c r="AC29" s="66">
        <f>$AD$3+$AE$3*SIN(AA29*PI()/180)</f>
        <v/>
      </c>
      <c r="AD29" s="51" t="n"/>
      <c r="AE29" s="58" t="n"/>
      <c r="AF29" s="51" t="n"/>
      <c r="AG29" s="51" t="n"/>
      <c r="AH29" s="51" t="n"/>
      <c r="AI29" s="43" t="n">
        <v>115</v>
      </c>
      <c r="AJ29" s="66">
        <f>$AK$3+$AM$3*COS(AI29*PI()/180)</f>
        <v/>
      </c>
      <c r="AK29" s="66">
        <f>$AL$3+$AM$3*SIN(AI29*PI()/180)</f>
        <v/>
      </c>
      <c r="AL29" s="51" t="n"/>
      <c r="AM29" s="58" t="n"/>
      <c r="AN29" s="51" t="n"/>
      <c r="AO29" s="51" t="n"/>
      <c r="AP29" s="51" t="n"/>
      <c r="AQ29" s="43" t="n">
        <v>115</v>
      </c>
      <c r="AR29" s="66">
        <f>$AS$3+$AU$3*COS(AQ29*PI()/180)</f>
        <v/>
      </c>
      <c r="AS29" s="66">
        <f>$AT$3+$AU$3*SIN(AQ29*PI()/180)</f>
        <v/>
      </c>
      <c r="AT29" s="51" t="n"/>
      <c r="AU29" s="58" t="n"/>
      <c r="AV29" s="51" t="n"/>
      <c r="AW29" s="51" t="n"/>
      <c r="AX29" s="51" t="n"/>
      <c r="AY29" s="43" t="n">
        <v>115</v>
      </c>
      <c r="AZ29" s="66">
        <f>$BA$3+$BC$3*COS(AY29*PI()/180)</f>
        <v/>
      </c>
      <c r="BA29" s="66">
        <f>$BB$3+$BC$3*SIN(AY29*PI()/180)</f>
        <v/>
      </c>
      <c r="BB29" s="51" t="n"/>
      <c r="BC29" s="58" t="n"/>
    </row>
    <row r="30" ht="15.6" customHeight="1">
      <c r="X30" s="51" t="n"/>
      <c r="Y30" s="51" t="n"/>
      <c r="Z30" s="51" t="n"/>
      <c r="AA30" s="43" t="n">
        <v>120</v>
      </c>
      <c r="AB30" s="66">
        <f>$AC$3+$AE$3*COS(AA30*PI()/180)</f>
        <v/>
      </c>
      <c r="AC30" s="66">
        <f>$AD$3+$AE$3*SIN(AA30*PI()/180)</f>
        <v/>
      </c>
      <c r="AD30" s="51" t="n"/>
      <c r="AE30" s="58" t="n"/>
      <c r="AF30" s="51" t="n"/>
      <c r="AG30" s="51" t="n"/>
      <c r="AH30" s="51" t="n"/>
      <c r="AI30" s="43" t="n">
        <v>120</v>
      </c>
      <c r="AJ30" s="66">
        <f>$AK$3+$AM$3*COS(AI30*PI()/180)</f>
        <v/>
      </c>
      <c r="AK30" s="66">
        <f>$AL$3+$AM$3*SIN(AI30*PI()/180)</f>
        <v/>
      </c>
      <c r="AL30" s="51" t="n"/>
      <c r="AM30" s="58" t="n"/>
      <c r="AN30" s="51" t="n"/>
      <c r="AO30" s="51" t="n"/>
      <c r="AP30" s="51" t="n"/>
      <c r="AQ30" s="43" t="n">
        <v>120</v>
      </c>
      <c r="AR30" s="66">
        <f>$AS$3+$AU$3*COS(AQ30*PI()/180)</f>
        <v/>
      </c>
      <c r="AS30" s="66">
        <f>$AT$3+$AU$3*SIN(AQ30*PI()/180)</f>
        <v/>
      </c>
      <c r="AT30" s="51" t="n"/>
      <c r="AU30" s="58" t="n"/>
      <c r="AV30" s="51" t="n"/>
      <c r="AW30" s="51" t="n"/>
      <c r="AX30" s="51" t="n"/>
      <c r="AY30" s="43" t="n">
        <v>120</v>
      </c>
      <c r="AZ30" s="66">
        <f>$BA$3+$BC$3*COS(AY30*PI()/180)</f>
        <v/>
      </c>
      <c r="BA30" s="66">
        <f>$BB$3+$BC$3*SIN(AY30*PI()/180)</f>
        <v/>
      </c>
      <c r="BB30" s="51" t="n"/>
      <c r="BC30" s="58" t="n"/>
    </row>
    <row r="31" ht="15" customHeight="1">
      <c r="X31" s="51" t="n"/>
      <c r="Y31" s="51" t="n"/>
      <c r="Z31" s="51" t="n"/>
      <c r="AA31" s="43" t="n">
        <v>125</v>
      </c>
      <c r="AB31" s="66">
        <f>$AC$3+$AE$3*COS(AA31*PI()/180)</f>
        <v/>
      </c>
      <c r="AC31" s="66">
        <f>$AD$3+$AE$3*SIN(AA31*PI()/180)</f>
        <v/>
      </c>
      <c r="AD31" s="51" t="n"/>
      <c r="AE31" s="58" t="n"/>
      <c r="AF31" s="51" t="n"/>
      <c r="AG31" s="51" t="n"/>
      <c r="AH31" s="51" t="n"/>
      <c r="AI31" s="43" t="n">
        <v>125</v>
      </c>
      <c r="AJ31" s="66">
        <f>$AK$3+$AM$3*COS(AI31*PI()/180)</f>
        <v/>
      </c>
      <c r="AK31" s="66">
        <f>$AL$3+$AM$3*SIN(AI31*PI()/180)</f>
        <v/>
      </c>
      <c r="AL31" s="51" t="n"/>
      <c r="AM31" s="58" t="n"/>
      <c r="AN31" s="51" t="n"/>
      <c r="AO31" s="51" t="n"/>
      <c r="AP31" s="51" t="n"/>
      <c r="AQ31" s="43" t="n">
        <v>125</v>
      </c>
      <c r="AR31" s="66">
        <f>$AS$3+$AU$3*COS(AQ31*PI()/180)</f>
        <v/>
      </c>
      <c r="AS31" s="66">
        <f>$AT$3+$AU$3*SIN(AQ31*PI()/180)</f>
        <v/>
      </c>
      <c r="AT31" s="51" t="n"/>
      <c r="AU31" s="58" t="n"/>
      <c r="AV31" s="51" t="n"/>
      <c r="AW31" s="51" t="n"/>
      <c r="AX31" s="51" t="n"/>
      <c r="AY31" s="43" t="n">
        <v>125</v>
      </c>
      <c r="AZ31" s="66">
        <f>$BA$3+$BC$3*COS(AY31*PI()/180)</f>
        <v/>
      </c>
      <c r="BA31" s="66">
        <f>$BB$3+$BC$3*SIN(AY31*PI()/180)</f>
        <v/>
      </c>
      <c r="BB31" s="51" t="n"/>
      <c r="BC31" s="58" t="n"/>
    </row>
    <row r="32" ht="15" customHeight="1">
      <c r="X32" s="51" t="n"/>
      <c r="Y32" s="51" t="n"/>
      <c r="Z32" s="51" t="n"/>
      <c r="AA32" s="43" t="n">
        <v>130</v>
      </c>
      <c r="AB32" s="66">
        <f>$AC$3+$AE$3*COS(AA32*PI()/180)</f>
        <v/>
      </c>
      <c r="AC32" s="66">
        <f>$AD$3+$AE$3*SIN(AA32*PI()/180)</f>
        <v/>
      </c>
      <c r="AD32" s="51" t="n"/>
      <c r="AE32" s="58" t="n"/>
      <c r="AF32" s="51" t="n"/>
      <c r="AG32" s="51" t="n"/>
      <c r="AH32" s="51" t="n"/>
      <c r="AI32" s="43" t="n">
        <v>130</v>
      </c>
      <c r="AJ32" s="66">
        <f>$AK$3+$AM$3*COS(AI32*PI()/180)</f>
        <v/>
      </c>
      <c r="AK32" s="66">
        <f>$AL$3+$AM$3*SIN(AI32*PI()/180)</f>
        <v/>
      </c>
      <c r="AL32" s="51" t="n"/>
      <c r="AM32" s="58" t="n"/>
      <c r="AN32" s="51" t="n"/>
      <c r="AO32" s="51" t="n"/>
      <c r="AP32" s="51" t="n"/>
      <c r="AQ32" s="43" t="n">
        <v>130</v>
      </c>
      <c r="AR32" s="66">
        <f>$AS$3+$AU$3*COS(AQ32*PI()/180)</f>
        <v/>
      </c>
      <c r="AS32" s="66">
        <f>$AT$3+$AU$3*SIN(AQ32*PI()/180)</f>
        <v/>
      </c>
      <c r="AT32" s="51" t="n"/>
      <c r="AU32" s="58" t="n"/>
      <c r="AV32" s="51" t="n"/>
      <c r="AW32" s="51" t="n"/>
      <c r="AX32" s="51" t="n"/>
      <c r="AY32" s="43" t="n">
        <v>130</v>
      </c>
      <c r="AZ32" s="66">
        <f>$BA$3+$BC$3*COS(AY32*PI()/180)</f>
        <v/>
      </c>
      <c r="BA32" s="66">
        <f>$BB$3+$BC$3*SIN(AY32*PI()/180)</f>
        <v/>
      </c>
      <c r="BB32" s="51" t="n"/>
      <c r="BC32" s="58" t="n"/>
    </row>
    <row r="33" ht="15" customHeight="1">
      <c r="X33" s="51" t="n"/>
      <c r="Y33" s="51" t="n"/>
      <c r="Z33" s="51" t="n"/>
      <c r="AA33" s="43" t="n">
        <v>135</v>
      </c>
      <c r="AB33" s="66">
        <f>$AC$3+$AE$3*COS(AA33*PI()/180)</f>
        <v/>
      </c>
      <c r="AC33" s="66">
        <f>$AD$3+$AE$3*SIN(AA33*PI()/180)</f>
        <v/>
      </c>
      <c r="AD33" s="51" t="n"/>
      <c r="AE33" s="58" t="n"/>
      <c r="AF33" s="51" t="n"/>
      <c r="AG33" s="51" t="n"/>
      <c r="AH33" s="51" t="n"/>
      <c r="AI33" s="43" t="n">
        <v>135</v>
      </c>
      <c r="AJ33" s="66">
        <f>$AK$3+$AM$3*COS(AI33*PI()/180)</f>
        <v/>
      </c>
      <c r="AK33" s="66">
        <f>$AL$3+$AM$3*SIN(AI33*PI()/180)</f>
        <v/>
      </c>
      <c r="AL33" s="51" t="n"/>
      <c r="AM33" s="58" t="n"/>
      <c r="AN33" s="51" t="n"/>
      <c r="AO33" s="51" t="n"/>
      <c r="AP33" s="51" t="n"/>
      <c r="AQ33" s="43" t="n">
        <v>135</v>
      </c>
      <c r="AR33" s="66">
        <f>$AS$3+$AU$3*COS(AQ33*PI()/180)</f>
        <v/>
      </c>
      <c r="AS33" s="66">
        <f>$AT$3+$AU$3*SIN(AQ33*PI()/180)</f>
        <v/>
      </c>
      <c r="AT33" s="51" t="n"/>
      <c r="AU33" s="58" t="n"/>
      <c r="AV33" s="51" t="n"/>
      <c r="AW33" s="51" t="n"/>
      <c r="AX33" s="51" t="n"/>
      <c r="AY33" s="43" t="n">
        <v>135</v>
      </c>
      <c r="AZ33" s="66">
        <f>$BA$3+$BC$3*COS(AY33*PI()/180)</f>
        <v/>
      </c>
      <c r="BA33" s="66">
        <f>$BB$3+$BC$3*SIN(AY33*PI()/180)</f>
        <v/>
      </c>
      <c r="BB33" s="51" t="n"/>
      <c r="BC33" s="58" t="n"/>
    </row>
    <row r="34" ht="15" customHeight="1">
      <c r="X34" s="51" t="n"/>
      <c r="Y34" s="51" t="n"/>
      <c r="Z34" s="51" t="n"/>
      <c r="AA34" s="43" t="n">
        <v>140</v>
      </c>
      <c r="AB34" s="66">
        <f>$AC$3+$AE$3*COS(AA34*PI()/180)</f>
        <v/>
      </c>
      <c r="AC34" s="66">
        <f>$AD$3+$AE$3*SIN(AA34*PI()/180)</f>
        <v/>
      </c>
      <c r="AD34" s="51" t="n"/>
      <c r="AE34" s="58" t="n"/>
      <c r="AF34" s="51" t="n"/>
      <c r="AG34" s="51" t="n"/>
      <c r="AH34" s="51" t="n"/>
      <c r="AI34" s="43" t="n">
        <v>140</v>
      </c>
      <c r="AJ34" s="66">
        <f>$AK$3+$AM$3*COS(AI34*PI()/180)</f>
        <v/>
      </c>
      <c r="AK34" s="66">
        <f>$AL$3+$AM$3*SIN(AI34*PI()/180)</f>
        <v/>
      </c>
      <c r="AL34" s="51" t="n"/>
      <c r="AM34" s="58" t="n"/>
      <c r="AN34" s="51" t="n"/>
      <c r="AO34" s="51" t="n"/>
      <c r="AP34" s="51" t="n"/>
      <c r="AQ34" s="43" t="n">
        <v>140</v>
      </c>
      <c r="AR34" s="66">
        <f>$AS$3+$AU$3*COS(AQ34*PI()/180)</f>
        <v/>
      </c>
      <c r="AS34" s="66">
        <f>$AT$3+$AU$3*SIN(AQ34*PI()/180)</f>
        <v/>
      </c>
      <c r="AT34" s="51" t="n"/>
      <c r="AU34" s="58" t="n"/>
      <c r="AV34" s="51" t="n"/>
      <c r="AW34" s="51" t="n"/>
      <c r="AX34" s="51" t="n"/>
      <c r="AY34" s="43" t="n">
        <v>140</v>
      </c>
      <c r="AZ34" s="66">
        <f>$BA$3+$BC$3*COS(AY34*PI()/180)</f>
        <v/>
      </c>
      <c r="BA34" s="66">
        <f>$BB$3+$BC$3*SIN(AY34*PI()/180)</f>
        <v/>
      </c>
      <c r="BB34" s="51" t="n"/>
      <c r="BC34" s="58" t="n"/>
    </row>
    <row r="35" ht="15" customHeight="1">
      <c r="X35" s="51" t="n"/>
      <c r="Y35" s="51" t="n"/>
      <c r="Z35" s="51" t="n"/>
      <c r="AA35" s="43" t="n">
        <v>145</v>
      </c>
      <c r="AB35" s="66">
        <f>$AC$3+$AE$3*COS(AA35*PI()/180)</f>
        <v/>
      </c>
      <c r="AC35" s="66">
        <f>$AD$3+$AE$3*SIN(AA35*PI()/180)</f>
        <v/>
      </c>
      <c r="AD35" s="51" t="n"/>
      <c r="AE35" s="58" t="n"/>
      <c r="AF35" s="51" t="n"/>
      <c r="AG35" s="51" t="n"/>
      <c r="AH35" s="51" t="n"/>
      <c r="AI35" s="43" t="n">
        <v>145</v>
      </c>
      <c r="AJ35" s="66">
        <f>$AK$3+$AM$3*COS(AI35*PI()/180)</f>
        <v/>
      </c>
      <c r="AK35" s="66">
        <f>$AL$3+$AM$3*SIN(AI35*PI()/180)</f>
        <v/>
      </c>
      <c r="AL35" s="51" t="n"/>
      <c r="AM35" s="58" t="n"/>
      <c r="AN35" s="51" t="n"/>
      <c r="AO35" s="51" t="n"/>
      <c r="AP35" s="51" t="n"/>
      <c r="AQ35" s="43" t="n">
        <v>145</v>
      </c>
      <c r="AR35" s="66">
        <f>$AS$3+$AU$3*COS(AQ35*PI()/180)</f>
        <v/>
      </c>
      <c r="AS35" s="66">
        <f>$AT$3+$AU$3*SIN(AQ35*PI()/180)</f>
        <v/>
      </c>
      <c r="AT35" s="51" t="n"/>
      <c r="AU35" s="58" t="n"/>
      <c r="AV35" s="51" t="n"/>
      <c r="AW35" s="51" t="n"/>
      <c r="AX35" s="51" t="n"/>
      <c r="AY35" s="43" t="n">
        <v>145</v>
      </c>
      <c r="AZ35" s="66">
        <f>$BA$3+$BC$3*COS(AY35*PI()/180)</f>
        <v/>
      </c>
      <c r="BA35" s="66">
        <f>$BB$3+$BC$3*SIN(AY35*PI()/180)</f>
        <v/>
      </c>
      <c r="BB35" s="51" t="n"/>
      <c r="BC35" s="58" t="n"/>
    </row>
    <row r="36" ht="15" customHeight="1">
      <c r="X36" s="51" t="n"/>
      <c r="Y36" s="51" t="n"/>
      <c r="Z36" s="51" t="n"/>
      <c r="AA36" s="43" t="n">
        <v>150</v>
      </c>
      <c r="AB36" s="66">
        <f>$AC$3+$AE$3*COS(AA36*PI()/180)</f>
        <v/>
      </c>
      <c r="AC36" s="66">
        <f>$AD$3+$AE$3*SIN(AA36*PI()/180)</f>
        <v/>
      </c>
      <c r="AD36" s="51" t="n"/>
      <c r="AE36" s="58" t="n"/>
      <c r="AF36" s="51" t="n"/>
      <c r="AG36" s="51" t="n"/>
      <c r="AH36" s="51" t="n"/>
      <c r="AI36" s="43" t="n">
        <v>150</v>
      </c>
      <c r="AJ36" s="66">
        <f>$AK$3+$AM$3*COS(AI36*PI()/180)</f>
        <v/>
      </c>
      <c r="AK36" s="66">
        <f>$AL$3+$AM$3*SIN(AI36*PI()/180)</f>
        <v/>
      </c>
      <c r="AL36" s="51" t="n"/>
      <c r="AM36" s="58" t="n"/>
      <c r="AN36" s="51" t="n"/>
      <c r="AO36" s="51" t="n"/>
      <c r="AP36" s="51" t="n"/>
      <c r="AQ36" s="43" t="n">
        <v>150</v>
      </c>
      <c r="AR36" s="66">
        <f>$AS$3+$AU$3*COS(AQ36*PI()/180)</f>
        <v/>
      </c>
      <c r="AS36" s="66">
        <f>$AT$3+$AU$3*SIN(AQ36*PI()/180)</f>
        <v/>
      </c>
      <c r="AT36" s="51" t="n"/>
      <c r="AU36" s="58" t="n"/>
      <c r="AV36" s="51" t="n"/>
      <c r="AW36" s="51" t="n"/>
      <c r="AX36" s="51" t="n"/>
      <c r="AY36" s="43" t="n">
        <v>150</v>
      </c>
      <c r="AZ36" s="66">
        <f>$BA$3+$BC$3*COS(AY36*PI()/180)</f>
        <v/>
      </c>
      <c r="BA36" s="66">
        <f>$BB$3+$BC$3*SIN(AY36*PI()/180)</f>
        <v/>
      </c>
      <c r="BB36" s="51" t="n"/>
      <c r="BC36" s="58" t="n"/>
    </row>
    <row r="37" ht="15" customHeight="1">
      <c r="X37" s="51" t="n"/>
      <c r="Y37" s="51" t="n"/>
      <c r="Z37" s="51" t="n"/>
      <c r="AA37" s="43" t="n">
        <v>155</v>
      </c>
      <c r="AB37" s="66">
        <f>$AC$3+$AE$3*COS(AA37*PI()/180)</f>
        <v/>
      </c>
      <c r="AC37" s="66">
        <f>$AD$3+$AE$3*SIN(AA37*PI()/180)</f>
        <v/>
      </c>
      <c r="AD37" s="51" t="n"/>
      <c r="AE37" s="58" t="n"/>
      <c r="AF37" s="51" t="n"/>
      <c r="AG37" s="51" t="n"/>
      <c r="AH37" s="51" t="n"/>
      <c r="AI37" s="43" t="n">
        <v>155</v>
      </c>
      <c r="AJ37" s="66">
        <f>$AK$3+$AM$3*COS(AI37*PI()/180)</f>
        <v/>
      </c>
      <c r="AK37" s="66">
        <f>$AL$3+$AM$3*SIN(AI37*PI()/180)</f>
        <v/>
      </c>
      <c r="AL37" s="51" t="n"/>
      <c r="AM37" s="58" t="n"/>
      <c r="AN37" s="51" t="n"/>
      <c r="AO37" s="51" t="n"/>
      <c r="AP37" s="51" t="n"/>
      <c r="AQ37" s="43" t="n">
        <v>155</v>
      </c>
      <c r="AR37" s="66">
        <f>$AS$3+$AU$3*COS(AQ37*PI()/180)</f>
        <v/>
      </c>
      <c r="AS37" s="66">
        <f>$AT$3+$AU$3*SIN(AQ37*PI()/180)</f>
        <v/>
      </c>
      <c r="AT37" s="51" t="n"/>
      <c r="AU37" s="58" t="n"/>
      <c r="AV37" s="51" t="n"/>
      <c r="AW37" s="51" t="n"/>
      <c r="AX37" s="51" t="n"/>
      <c r="AY37" s="43" t="n">
        <v>155</v>
      </c>
      <c r="AZ37" s="66">
        <f>$BA$3+$BC$3*COS(AY37*PI()/180)</f>
        <v/>
      </c>
      <c r="BA37" s="66">
        <f>$BB$3+$BC$3*SIN(AY37*PI()/180)</f>
        <v/>
      </c>
      <c r="BB37" s="51" t="n"/>
      <c r="BC37" s="58" t="n"/>
    </row>
    <row r="38" ht="15" customHeight="1">
      <c r="X38" s="51" t="n"/>
      <c r="Y38" s="51" t="n"/>
      <c r="Z38" s="51" t="n"/>
      <c r="AA38" s="43" t="n">
        <v>160</v>
      </c>
      <c r="AB38" s="66">
        <f>$AC$3+$AE$3*COS(AA38*PI()/180)</f>
        <v/>
      </c>
      <c r="AC38" s="66">
        <f>$AD$3+$AE$3*SIN(AA38*PI()/180)</f>
        <v/>
      </c>
      <c r="AD38" s="51" t="n"/>
      <c r="AE38" s="58" t="n"/>
      <c r="AF38" s="51" t="n"/>
      <c r="AG38" s="51" t="n"/>
      <c r="AH38" s="51" t="n"/>
      <c r="AI38" s="43" t="n">
        <v>160</v>
      </c>
      <c r="AJ38" s="66">
        <f>$AK$3+$AM$3*COS(AI38*PI()/180)</f>
        <v/>
      </c>
      <c r="AK38" s="66">
        <f>$AL$3+$AM$3*SIN(AI38*PI()/180)</f>
        <v/>
      </c>
      <c r="AL38" s="51" t="n"/>
      <c r="AM38" s="58" t="n"/>
      <c r="AN38" s="51" t="n"/>
      <c r="AO38" s="51" t="n"/>
      <c r="AP38" s="51" t="n"/>
      <c r="AQ38" s="43" t="n">
        <v>160</v>
      </c>
      <c r="AR38" s="66">
        <f>$AS$3+$AU$3*COS(AQ38*PI()/180)</f>
        <v/>
      </c>
      <c r="AS38" s="66">
        <f>$AT$3+$AU$3*SIN(AQ38*PI()/180)</f>
        <v/>
      </c>
      <c r="AT38" s="51" t="n"/>
      <c r="AU38" s="58" t="n"/>
      <c r="AV38" s="51" t="n"/>
      <c r="AW38" s="51" t="n"/>
      <c r="AX38" s="51" t="n"/>
      <c r="AY38" s="43" t="n">
        <v>160</v>
      </c>
      <c r="AZ38" s="66">
        <f>$BA$3+$BC$3*COS(AY38*PI()/180)</f>
        <v/>
      </c>
      <c r="BA38" s="66">
        <f>$BB$3+$BC$3*SIN(AY38*PI()/180)</f>
        <v/>
      </c>
      <c r="BB38" s="51" t="n"/>
      <c r="BC38" s="58" t="n"/>
    </row>
    <row r="39" ht="15" customHeight="1">
      <c r="X39" s="51" t="n"/>
      <c r="Y39" s="51" t="n"/>
      <c r="Z39" s="51" t="n"/>
      <c r="AA39" s="43" t="n">
        <v>165</v>
      </c>
      <c r="AB39" s="66">
        <f>$AC$3+$AE$3*COS(AA39*PI()/180)</f>
        <v/>
      </c>
      <c r="AC39" s="66">
        <f>$AD$3+$AE$3*SIN(AA39*PI()/180)</f>
        <v/>
      </c>
      <c r="AD39" s="51" t="n"/>
      <c r="AE39" s="58" t="n"/>
      <c r="AF39" s="51" t="n"/>
      <c r="AG39" s="51" t="n"/>
      <c r="AH39" s="51" t="n"/>
      <c r="AI39" s="43" t="n">
        <v>165</v>
      </c>
      <c r="AJ39" s="66">
        <f>$AK$3+$AM$3*COS(AI39*PI()/180)</f>
        <v/>
      </c>
      <c r="AK39" s="66">
        <f>$AL$3+$AM$3*SIN(AI39*PI()/180)</f>
        <v/>
      </c>
      <c r="AL39" s="51" t="n"/>
      <c r="AM39" s="58" t="n"/>
      <c r="AN39" s="51" t="n"/>
      <c r="AO39" s="51" t="n"/>
      <c r="AP39" s="51" t="n"/>
      <c r="AQ39" s="43" t="n">
        <v>165</v>
      </c>
      <c r="AR39" s="66">
        <f>$AS$3+$AU$3*COS(AQ39*PI()/180)</f>
        <v/>
      </c>
      <c r="AS39" s="66">
        <f>$AT$3+$AU$3*SIN(AQ39*PI()/180)</f>
        <v/>
      </c>
      <c r="AT39" s="51" t="n"/>
      <c r="AU39" s="58" t="n"/>
      <c r="AV39" s="51" t="n"/>
      <c r="AW39" s="51" t="n"/>
      <c r="AX39" s="51" t="n"/>
      <c r="AY39" s="43" t="n">
        <v>165</v>
      </c>
      <c r="AZ39" s="66">
        <f>$BA$3+$BC$3*COS(AY39*PI()/180)</f>
        <v/>
      </c>
      <c r="BA39" s="66">
        <f>$BB$3+$BC$3*SIN(AY39*PI()/180)</f>
        <v/>
      </c>
      <c r="BB39" s="51" t="n"/>
      <c r="BC39" s="58" t="n"/>
    </row>
    <row r="40" ht="15" customHeight="1">
      <c r="X40" s="51" t="n"/>
      <c r="Y40" s="51" t="n"/>
      <c r="Z40" s="51" t="n"/>
      <c r="AA40" s="43" t="n">
        <v>170</v>
      </c>
      <c r="AB40" s="66">
        <f>$AC$3+$AE$3*COS(AA40*PI()/180)</f>
        <v/>
      </c>
      <c r="AC40" s="66">
        <f>$AD$3+$AE$3*SIN(AA40*PI()/180)</f>
        <v/>
      </c>
      <c r="AD40" s="51" t="n"/>
      <c r="AE40" s="58" t="n"/>
      <c r="AF40" s="51" t="n"/>
      <c r="AG40" s="51" t="n"/>
      <c r="AH40" s="51" t="n"/>
      <c r="AI40" s="43" t="n">
        <v>170</v>
      </c>
      <c r="AJ40" s="66">
        <f>$AK$3+$AM$3*COS(AI40*PI()/180)</f>
        <v/>
      </c>
      <c r="AK40" s="66">
        <f>$AL$3+$AM$3*SIN(AI40*PI()/180)</f>
        <v/>
      </c>
      <c r="AL40" s="51" t="n"/>
      <c r="AM40" s="58" t="n"/>
      <c r="AN40" s="51" t="n"/>
      <c r="AO40" s="51" t="n"/>
      <c r="AP40" s="51" t="n"/>
      <c r="AQ40" s="43" t="n">
        <v>170</v>
      </c>
      <c r="AR40" s="66">
        <f>$AS$3+$AU$3*COS(AQ40*PI()/180)</f>
        <v/>
      </c>
      <c r="AS40" s="66">
        <f>$AT$3+$AU$3*SIN(AQ40*PI()/180)</f>
        <v/>
      </c>
      <c r="AT40" s="51" t="n"/>
      <c r="AU40" s="58" t="n"/>
      <c r="AV40" s="51" t="n"/>
      <c r="AW40" s="51" t="n"/>
      <c r="AX40" s="51" t="n"/>
      <c r="AY40" s="43" t="n">
        <v>170</v>
      </c>
      <c r="AZ40" s="66">
        <f>$BA$3+$BC$3*COS(AY40*PI()/180)</f>
        <v/>
      </c>
      <c r="BA40" s="66">
        <f>$BB$3+$BC$3*SIN(AY40*PI()/180)</f>
        <v/>
      </c>
      <c r="BB40" s="51" t="n"/>
      <c r="BC40" s="58" t="n"/>
    </row>
    <row r="41" ht="15" customHeight="1">
      <c r="X41" s="51" t="n"/>
      <c r="Y41" s="51" t="n"/>
      <c r="Z41" s="51" t="n"/>
      <c r="AA41" s="43" t="n">
        <v>175</v>
      </c>
      <c r="AB41" s="66">
        <f>$AC$3+$AE$3*COS(AA41*PI()/180)</f>
        <v/>
      </c>
      <c r="AC41" s="66">
        <f>$AD$3+$AE$3*SIN(AA41*PI()/180)</f>
        <v/>
      </c>
      <c r="AD41" s="51" t="n"/>
      <c r="AE41" s="58" t="n"/>
      <c r="AF41" s="51" t="n"/>
      <c r="AG41" s="51" t="n"/>
      <c r="AH41" s="51" t="n"/>
      <c r="AI41" s="43" t="n">
        <v>175</v>
      </c>
      <c r="AJ41" s="66">
        <f>$AK$3+$AM$3*COS(AI41*PI()/180)</f>
        <v/>
      </c>
      <c r="AK41" s="66">
        <f>$AL$3+$AM$3*SIN(AI41*PI()/180)</f>
        <v/>
      </c>
      <c r="AL41" s="51" t="n"/>
      <c r="AM41" s="58" t="n"/>
      <c r="AN41" s="51" t="n"/>
      <c r="AO41" s="51" t="n"/>
      <c r="AP41" s="51" t="n"/>
      <c r="AQ41" s="43" t="n">
        <v>175</v>
      </c>
      <c r="AR41" s="66">
        <f>$AS$3+$AU$3*COS(AQ41*PI()/180)</f>
        <v/>
      </c>
      <c r="AS41" s="66">
        <f>$AT$3+$AU$3*SIN(AQ41*PI()/180)</f>
        <v/>
      </c>
      <c r="AT41" s="51" t="n"/>
      <c r="AU41" s="58" t="n"/>
      <c r="AV41" s="51" t="n"/>
      <c r="AW41" s="51" t="n"/>
      <c r="AX41" s="51" t="n"/>
      <c r="AY41" s="43" t="n">
        <v>175</v>
      </c>
      <c r="AZ41" s="66">
        <f>$BA$3+$BC$3*COS(AY41*PI()/180)</f>
        <v/>
      </c>
      <c r="BA41" s="66">
        <f>$BB$3+$BC$3*SIN(AY41*PI()/180)</f>
        <v/>
      </c>
      <c r="BB41" s="51" t="n"/>
      <c r="BC41" s="58" t="n"/>
    </row>
    <row r="42" ht="15" customHeight="1">
      <c r="X42" s="51" t="n"/>
      <c r="Y42" s="51" t="n"/>
      <c r="Z42" s="51" t="n"/>
      <c r="AA42" s="43" t="n">
        <v>180</v>
      </c>
      <c r="AB42" s="66">
        <f>$AC$3+$AE$3*COS(AA42*PI()/180)</f>
        <v/>
      </c>
      <c r="AC42" s="66">
        <f>$AD$3+$AE$3*SIN(AA42*PI()/180)</f>
        <v/>
      </c>
      <c r="AD42" s="51" t="n"/>
      <c r="AE42" s="58" t="n"/>
      <c r="AF42" s="51" t="n"/>
      <c r="AG42" s="51" t="n"/>
      <c r="AH42" s="51" t="n"/>
      <c r="AI42" s="43" t="n">
        <v>180</v>
      </c>
      <c r="AJ42" s="66">
        <f>$AK$3+$AM$3*COS(AI42*PI()/180)</f>
        <v/>
      </c>
      <c r="AK42" s="66">
        <f>$AL$3+$AM$3*SIN(AI42*PI()/180)</f>
        <v/>
      </c>
      <c r="AL42" s="51" t="n"/>
      <c r="AM42" s="58" t="n"/>
      <c r="AN42" s="51" t="n"/>
      <c r="AO42" s="51" t="n"/>
      <c r="AP42" s="51" t="n"/>
      <c r="AQ42" s="43" t="n">
        <v>180</v>
      </c>
      <c r="AR42" s="66">
        <f>$AS$3+$AU$3*COS(AQ42*PI()/180)</f>
        <v/>
      </c>
      <c r="AS42" s="66">
        <f>$AT$3+$AU$3*SIN(AQ42*PI()/180)</f>
        <v/>
      </c>
      <c r="AT42" s="51" t="n"/>
      <c r="AU42" s="58" t="n"/>
      <c r="AV42" s="51" t="n"/>
      <c r="AW42" s="51" t="n"/>
      <c r="AX42" s="51" t="n"/>
      <c r="AY42" s="43" t="n">
        <v>180</v>
      </c>
      <c r="AZ42" s="66">
        <f>$BA$3+$BC$3*COS(AY42*PI()/180)</f>
        <v/>
      </c>
      <c r="BA42" s="66">
        <f>$BB$3+$BC$3*SIN(AY42*PI()/180)</f>
        <v/>
      </c>
      <c r="BB42" s="51" t="n"/>
      <c r="BC42" s="58" t="n"/>
    </row>
    <row r="43">
      <c r="X43" s="51" t="n"/>
      <c r="Y43" s="51" t="n"/>
      <c r="Z43" s="51" t="n"/>
      <c r="AA43" s="51" t="n"/>
      <c r="AB43" s="51" t="n"/>
      <c r="AC43" s="51" t="n"/>
      <c r="AD43" s="51" t="n"/>
      <c r="AE43" s="58" t="n"/>
      <c r="AF43" s="51" t="n"/>
      <c r="AG43" s="51" t="n"/>
      <c r="AH43" s="51" t="n"/>
      <c r="AI43" s="51" t="n"/>
      <c r="AJ43" s="51" t="n"/>
      <c r="AK43" s="51" t="n"/>
      <c r="AL43" s="51" t="n"/>
      <c r="AM43" s="58" t="n"/>
      <c r="AN43" s="51" t="n"/>
      <c r="AO43" s="51" t="n"/>
      <c r="AP43" s="51" t="n"/>
      <c r="AQ43" s="51" t="n"/>
      <c r="AR43" s="51" t="n"/>
      <c r="AS43" s="51" t="n"/>
      <c r="AT43" s="51" t="n"/>
      <c r="AU43" s="58" t="n"/>
      <c r="AV43" s="51" t="n"/>
      <c r="AW43" s="51" t="n"/>
      <c r="AX43" s="51" t="n"/>
      <c r="AY43" s="51" t="n"/>
      <c r="AZ43" s="51" t="n"/>
      <c r="BA43" s="51" t="n"/>
      <c r="BB43" s="51" t="n"/>
      <c r="BC43" s="58" t="n"/>
    </row>
    <row r="44">
      <c r="X44" s="51" t="n"/>
      <c r="Y44" s="51" t="n"/>
      <c r="Z44" s="51" t="n"/>
      <c r="AA44" s="51" t="n"/>
      <c r="AB44" s="51" t="n"/>
      <c r="AC44" s="51" t="n"/>
      <c r="AD44" s="51" t="n"/>
      <c r="AE44" s="58" t="n"/>
      <c r="AF44" s="51" t="n"/>
      <c r="AG44" s="51" t="n"/>
      <c r="AH44" s="51" t="n"/>
      <c r="AI44" s="51" t="n"/>
      <c r="AJ44" s="51" t="n"/>
      <c r="AK44" s="51" t="n"/>
      <c r="AL44" s="51" t="n"/>
      <c r="AM44" s="58" t="n"/>
      <c r="AN44" s="51" t="n"/>
      <c r="AO44" s="51" t="n"/>
      <c r="AP44" s="51" t="n"/>
      <c r="AQ44" s="51" t="n"/>
      <c r="AR44" s="51" t="n"/>
      <c r="AS44" s="51" t="n"/>
      <c r="AT44" s="51" t="n"/>
      <c r="AU44" s="58" t="n"/>
      <c r="AV44" s="51" t="n"/>
      <c r="AW44" s="51" t="n"/>
      <c r="AX44" s="51" t="n"/>
      <c r="AY44" s="51" t="n"/>
      <c r="AZ44" s="51" t="n"/>
      <c r="BA44" s="51" t="n"/>
      <c r="BB44" s="51" t="n"/>
      <c r="BC44" s="58" t="n"/>
    </row>
    <row r="46" ht="38.25" customHeight="1" thickBot="1">
      <c r="B46" s="7" t="n"/>
      <c r="C46" s="7" t="n"/>
      <c r="N46" s="30" t="inlineStr">
        <is>
          <t xml:space="preserve">Давление в камере, Мпа
σ3 </t>
        </is>
      </c>
      <c r="O46" s="30" t="inlineStr">
        <is>
          <t>Вертикальная нагрузка, Мпа
σ1</t>
        </is>
      </c>
      <c r="P46" s="30" t="inlineStr">
        <is>
          <t>Поровое давление, Мпа
u</t>
        </is>
      </c>
      <c r="AU46" s="79" t="n"/>
    </row>
    <row r="47" ht="16.5" customHeight="1">
      <c r="A47" s="144" t="n"/>
      <c r="B47" s="144" t="inlineStr">
        <is>
          <t>K0, д.е.</t>
        </is>
      </c>
      <c r="C47" s="144" t="n">
        <v>0.8435655349597692</v>
      </c>
      <c r="D47" s="144" t="n"/>
      <c r="E47" s="144" t="n"/>
      <c r="F47" s="144" t="n"/>
      <c r="G47" s="144" t="n"/>
      <c r="H47" s="144" t="inlineStr">
        <is>
          <t>Коэфф. Точки</t>
        </is>
      </c>
      <c r="I47" s="144" t="n"/>
      <c r="J47" s="144">
        <f>(C48+B70)/C48</f>
        <v/>
      </c>
      <c r="K47" s="144" t="n"/>
      <c r="L47" s="144" t="n"/>
      <c r="N47" s="159" t="n">
        <v>0.05</v>
      </c>
      <c r="O47" s="159" t="n">
        <v>0.08493632924887161</v>
      </c>
      <c r="P47" s="160" t="n"/>
      <c r="W47" s="151" t="n">
        <v>1</v>
      </c>
      <c r="AF47" s="109" t="inlineStr">
        <is>
          <t>σ3,кПа</t>
        </is>
      </c>
      <c r="AG47" s="109" t="inlineStr">
        <is>
          <t>σ1,кПа</t>
        </is>
      </c>
      <c r="AH47" s="109" t="inlineStr">
        <is>
          <t>u, кПа</t>
        </is>
      </c>
      <c r="AL47" t="n">
        <v>4</v>
      </c>
      <c r="AM47" s="91" t="n"/>
      <c r="AN47" s="92" t="n"/>
      <c r="AO47" s="92" t="n"/>
      <c r="AP47" s="93" t="n"/>
      <c r="AQ47" s="94" t="n"/>
      <c r="AR47" s="95" t="n"/>
      <c r="AS47" s="96" t="n"/>
      <c r="AU47" s="79" t="n"/>
      <c r="AV47" s="161" t="n"/>
    </row>
    <row r="48" ht="16.5" customHeight="1">
      <c r="A48" s="144" t="n"/>
      <c r="B48" s="144" t="inlineStr">
        <is>
          <t>q_zg, МПа</t>
        </is>
      </c>
      <c r="C48" s="144" t="n">
        <v>0.04217827674798846</v>
      </c>
      <c r="D48" s="144" t="n"/>
      <c r="E48" s="144" t="n"/>
      <c r="F48" s="144" t="n"/>
      <c r="G48" s="144" t="n"/>
      <c r="H48" s="144" t="n"/>
      <c r="I48" s="144" t="n"/>
      <c r="J48" s="144" t="n"/>
      <c r="K48" s="144" t="n"/>
      <c r="L48" s="144" t="n"/>
      <c r="N48" s="159" t="n">
        <v>0.15</v>
      </c>
      <c r="O48" s="159" t="n">
        <v>0.2220251998954638</v>
      </c>
      <c r="P48" s="160" t="n"/>
      <c r="Q48" s="28" t="n"/>
      <c r="AF48" s="110">
        <f>N47*1000</f>
        <v/>
      </c>
      <c r="AG48" s="110">
        <f>O47*1000</f>
        <v/>
      </c>
      <c r="AH48" s="162">
        <f>P47*1000</f>
        <v/>
      </c>
      <c r="AM48" s="76" t="n"/>
      <c r="AN48" s="77" t="n"/>
      <c r="AO48" s="77" t="n"/>
      <c r="AP48" s="78" t="n"/>
      <c r="AQ48" s="80" t="n"/>
      <c r="AR48" s="81" t="n"/>
      <c r="AS48" s="82" t="n"/>
      <c r="AU48" s="79" t="n"/>
      <c r="AV48" s="83" t="inlineStr">
        <is>
          <t>δ3, Мпа</t>
        </is>
      </c>
      <c r="AW48" s="83" t="inlineStr">
        <is>
          <t>δ1-δ3, МПа</t>
        </is>
      </c>
      <c r="AX48" s="83" t="inlineStr">
        <is>
          <t>δ1, МПа</t>
        </is>
      </c>
      <c r="AY48" s="83" t="inlineStr">
        <is>
          <t>δ1, КПа</t>
        </is>
      </c>
    </row>
    <row r="49" ht="16.5" customHeight="1">
      <c r="A49" s="144" t="n"/>
      <c r="B49" s="144" t="n"/>
      <c r="C49" s="144" t="n"/>
      <c r="D49" s="145" t="inlineStr">
        <is>
          <t>Модуль деформации, МПа:</t>
        </is>
      </c>
      <c r="E49" s="144" t="n"/>
      <c r="F49" s="144" t="n"/>
      <c r="G49" s="144" t="n"/>
      <c r="H49" s="144" t="n"/>
      <c r="I49" s="144" t="n"/>
      <c r="J49" s="144" t="n"/>
      <c r="K49" s="144" t="n"/>
      <c r="L49" s="144" t="n"/>
      <c r="N49" s="159" t="n">
        <v>0.25</v>
      </c>
      <c r="O49" s="159" t="n">
        <v>0.3591140705420559</v>
      </c>
      <c r="P49" s="160" t="n"/>
      <c r="Q49" s="29" t="n"/>
      <c r="AF49" s="111">
        <f>N48*1000</f>
        <v/>
      </c>
      <c r="AG49" s="111">
        <f>O48*1000</f>
        <v/>
      </c>
      <c r="AH49" s="162">
        <f>P48*1000</f>
        <v/>
      </c>
      <c r="AJ49" s="100" t="n"/>
      <c r="AK49" s="100" t="n"/>
      <c r="AM49" s="76" t="n"/>
      <c r="AN49" s="77" t="n"/>
      <c r="AO49" s="77" t="n"/>
      <c r="AP49" s="78" t="inlineStr">
        <is>
          <t>С, МПа:</t>
        </is>
      </c>
      <c r="AQ49" s="163">
        <f>O54</f>
        <v/>
      </c>
      <c r="AR49" s="81" t="n"/>
      <c r="AS49" s="82" t="n"/>
      <c r="AU49">
        <f>CONCATENATE(ROUND(AV49,2)," МПа")</f>
        <v/>
      </c>
      <c r="AV49" s="164">
        <f>N47</f>
        <v/>
      </c>
      <c r="AW49" s="164">
        <f>2*(AV49+AQ49/TAN(RADIANS(AQ50)))*SIN(RADIANS(AQ50))/(1-SIN(RADIANS(AQ50)))+AZ49</f>
        <v/>
      </c>
      <c r="AX49" s="164">
        <f>AW49+AV49</f>
        <v/>
      </c>
      <c r="AY49" s="84">
        <f>AX49*1000</f>
        <v/>
      </c>
      <c r="AZ49">
        <f>-AZ50-AZ51</f>
        <v/>
      </c>
    </row>
    <row r="50" ht="16.5" customHeight="1">
      <c r="A50" s="144" t="n"/>
      <c r="B50" s="144" t="n"/>
      <c r="C50" s="144" t="n"/>
      <c r="D50" s="145" t="inlineStr">
        <is>
          <t>Е0=</t>
        </is>
      </c>
      <c r="E50" s="146">
        <f>B70/A70</f>
        <v/>
      </c>
      <c r="F50" s="144" t="inlineStr">
        <is>
          <t>Точки модуля (полное напр.), МПа</t>
        </is>
      </c>
      <c r="G50" s="144" t="n"/>
      <c r="H50" s="144" t="n"/>
      <c r="I50" s="144" t="n"/>
      <c r="J50" s="144" t="n">
        <v>0.04217827674798846</v>
      </c>
      <c r="K50" s="144" t="n">
        <v>0.06748524279678154</v>
      </c>
      <c r="L50" s="144" t="n"/>
      <c r="N50" s="148">
        <f>J50</f>
        <v/>
      </c>
      <c r="O50" s="165">
        <f>MAX(F65:F533)+N50</f>
        <v/>
      </c>
      <c r="Q50" s="29" t="n"/>
      <c r="AF50" s="112">
        <f>N49*1000</f>
        <v/>
      </c>
      <c r="AG50" s="112">
        <f>O49*1000</f>
        <v/>
      </c>
      <c r="AH50" s="162">
        <f>P49*1000</f>
        <v/>
      </c>
      <c r="AJ50" s="59" t="n"/>
      <c r="AK50" s="166" t="n"/>
      <c r="AM50" s="76" t="n"/>
      <c r="AN50" s="77" t="n"/>
      <c r="AO50" s="77" t="n"/>
      <c r="AP50" s="85" t="inlineStr">
        <is>
          <t>φ, град:</t>
        </is>
      </c>
      <c r="AQ50" s="119">
        <f>O53</f>
        <v/>
      </c>
      <c r="AR50" s="81" t="n"/>
      <c r="AS50" s="82" t="n"/>
      <c r="AU50">
        <f>CONCATENATE(ROUND(AV50,2)," МПа")</f>
        <v/>
      </c>
      <c r="AV50" s="164">
        <f>N48</f>
        <v/>
      </c>
      <c r="AW50" s="164">
        <f>2*(AV50+AQ49/TAN(RADIANS(AQ50)))*SIN(RADIANS(AQ50))/(1-SIN(RADIANS(AQ50)))+AZ50</f>
        <v/>
      </c>
      <c r="AX50" s="164">
        <f>AW50+AV50</f>
        <v/>
      </c>
      <c r="AY50" s="84">
        <f>AX50*1000</f>
        <v/>
      </c>
      <c r="AZ50">
        <f>RANDBETWEEN(-3,3)*0.01</f>
        <v/>
      </c>
    </row>
    <row r="51" ht="16.5" customHeight="1" thickBot="1">
      <c r="A51" s="144" t="n"/>
      <c r="B51" s="144" t="n"/>
      <c r="C51" s="144" t="n"/>
      <c r="D51" s="145" t="inlineStr">
        <is>
          <t xml:space="preserve">E50 = </t>
        </is>
      </c>
      <c r="E51" s="146">
        <f>A65/B65</f>
        <v/>
      </c>
      <c r="F51" s="144" t="inlineStr">
        <is>
          <t>qf (полное напр.), МПа</t>
        </is>
      </c>
      <c r="G51" s="144" t="n"/>
      <c r="H51" s="144" t="n"/>
      <c r="I51" s="144" t="n"/>
      <c r="J51" s="144" t="n">
        <v>0.1006139320975862</v>
      </c>
      <c r="K51" s="144" t="n"/>
      <c r="L51" s="144" t="n"/>
      <c r="M51" s="1" t="n"/>
      <c r="N51" s="1" t="n"/>
      <c r="O51" s="1" t="n"/>
      <c r="P51" s="1" t="n"/>
      <c r="Q51" s="33" t="n"/>
      <c r="R51" s="1" t="n"/>
      <c r="S51" s="1" t="n"/>
      <c r="T51" s="1" t="n"/>
      <c r="U51" s="1" t="n"/>
      <c r="AF51" s="112">
        <f>N50*1000</f>
        <v/>
      </c>
      <c r="AG51" s="112">
        <f>O50*1000</f>
        <v/>
      </c>
      <c r="AH51" s="162">
        <f>P50*1000</f>
        <v/>
      </c>
      <c r="AM51" s="86" t="n"/>
      <c r="AN51" s="87" t="n"/>
      <c r="AO51" s="87" t="n"/>
      <c r="AP51" s="88" t="inlineStr">
        <is>
          <t>E, Мпа</t>
        </is>
      </c>
      <c r="AQ51" s="143">
        <f>E50</f>
        <v/>
      </c>
      <c r="AR51" s="89" t="n"/>
      <c r="AS51" s="90" t="n"/>
      <c r="AU51">
        <f>CONCATENATE(ROUND(AV51,2)," МПа")</f>
        <v/>
      </c>
      <c r="AV51" s="164">
        <f>N49</f>
        <v/>
      </c>
      <c r="AW51" s="164">
        <f>2*(AV51+AQ49/TAN(RADIANS(AQ50)))*SIN(RADIANS(AQ50))/(1-SIN(RADIANS(AQ50)))+AZ51</f>
        <v/>
      </c>
      <c r="AX51" s="164">
        <f>AW51+AV51</f>
        <v/>
      </c>
      <c r="AY51" s="84">
        <f>AX51*1000</f>
        <v/>
      </c>
      <c r="AZ51">
        <f>RANDBETWEEN(-3,3)*0.01</f>
        <v/>
      </c>
    </row>
    <row r="52" ht="16.5" customHeight="1" thickBot="1">
      <c r="A52" s="144" t="n"/>
      <c r="B52" s="144" t="n"/>
      <c r="C52" s="144" t="n"/>
      <c r="D52" s="145" t="inlineStr">
        <is>
          <t xml:space="preserve">Коэф. Поперечной деформации, ϑ = </t>
        </is>
      </c>
      <c r="E52" s="147" t="n"/>
      <c r="F52" s="144" t="n"/>
      <c r="G52" s="144" t="n"/>
      <c r="H52" s="144" t="n"/>
      <c r="I52" s="144" t="n"/>
      <c r="J52" s="144" t="n"/>
      <c r="K52" s="144" t="n"/>
      <c r="L52" s="144" t="n"/>
      <c r="M52" s="1" t="n"/>
      <c r="N52" s="31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  <c r="AF52" s="101" t="inlineStr">
        <is>
          <t>x</t>
        </is>
      </c>
      <c r="AG52" s="102" t="n">
        <v>0</v>
      </c>
      <c r="AH52" s="167">
        <f>AG50</f>
        <v/>
      </c>
    </row>
    <row r="53" ht="16.5" customHeight="1" thickBot="1">
      <c r="A53" s="144" t="n"/>
      <c r="B53" s="144" t="n"/>
      <c r="C53" s="144" t="n"/>
      <c r="D53" s="144" t="n"/>
      <c r="E53" s="144" t="n"/>
      <c r="F53" s="144" t="n"/>
      <c r="G53" s="144" t="n"/>
      <c r="H53" s="144" t="n"/>
      <c r="I53" s="144" t="n"/>
      <c r="J53" s="144" t="n"/>
      <c r="K53" s="144" t="n"/>
      <c r="L53" s="144" t="n"/>
      <c r="M53" s="1" t="n"/>
      <c r="N53" s="32" t="inlineStr">
        <is>
          <t>ϕ', град. =</t>
        </is>
      </c>
      <c r="O53" s="34" t="n">
        <v>9</v>
      </c>
      <c r="P53" s="1" t="n"/>
      <c r="Q53" s="1" t="n"/>
      <c r="R53" s="1" t="n"/>
      <c r="S53" s="1" t="n"/>
      <c r="T53" s="1" t="n"/>
      <c r="U53" s="1" t="n"/>
      <c r="AF53" s="103" t="inlineStr">
        <is>
          <t>y</t>
        </is>
      </c>
      <c r="AG53" s="104">
        <f>AQ49*1000</f>
        <v/>
      </c>
      <c r="AH53" s="105">
        <f>((AH52)*TAN(RADIANS(AQ50))+AQ49*1000)</f>
        <v/>
      </c>
      <c r="AJ53" s="60" t="inlineStr">
        <is>
          <t>С, кПа</t>
        </is>
      </c>
      <c r="AK53" s="61" t="inlineStr">
        <is>
          <t>φ,°</t>
        </is>
      </c>
    </row>
    <row r="54" ht="16.5" customHeight="1" thickBot="1">
      <c r="A54" s="144" t="n"/>
      <c r="B54" s="144" t="n"/>
      <c r="C54" s="144" t="n"/>
      <c r="D54" s="144" t="n"/>
      <c r="E54" s="144" t="n"/>
      <c r="F54" s="144" t="n"/>
      <c r="G54" s="144" t="n"/>
      <c r="H54" s="144" t="n"/>
      <c r="I54" s="144" t="n"/>
      <c r="J54" s="144" t="n"/>
      <c r="K54" s="144" t="n"/>
      <c r="L54" s="144" t="n"/>
      <c r="M54" s="1" t="n"/>
      <c r="N54" s="32" t="inlineStr">
        <is>
          <t>С', МПа =</t>
        </is>
      </c>
      <c r="O54" s="168" t="n">
        <v>0.007</v>
      </c>
      <c r="P54" s="1" t="n"/>
      <c r="Q54" s="1" t="n"/>
      <c r="R54" s="1" t="n"/>
      <c r="S54" s="1" t="n"/>
      <c r="T54" s="1" t="n"/>
      <c r="U54" s="1" t="n"/>
      <c r="AG54" s="169" t="n"/>
      <c r="AH54" s="62" t="n"/>
      <c r="AJ54" s="63">
        <f>AQ49*1000</f>
        <v/>
      </c>
      <c r="AK54" s="64">
        <f>AQ50</f>
        <v/>
      </c>
    </row>
    <row r="55" ht="15" customHeight="1">
      <c r="A55" s="144" t="n"/>
      <c r="B55" s="144" t="n"/>
      <c r="C55" s="144" t="n"/>
      <c r="D55" s="144" t="n"/>
      <c r="E55" s="144" t="n"/>
      <c r="F55" s="144" t="n"/>
      <c r="G55" s="144" t="n"/>
      <c r="H55" s="144" t="n"/>
      <c r="I55" s="144" t="n"/>
      <c r="J55" s="144" t="n"/>
      <c r="K55" s="144" t="n"/>
      <c r="L55" s="144" t="n"/>
    </row>
    <row r="56" ht="15" customHeight="1">
      <c r="A56" s="144" t="n"/>
      <c r="B56" s="144" t="n"/>
      <c r="C56" s="144" t="n"/>
      <c r="D56" s="144" t="n"/>
      <c r="E56" s="144" t="n"/>
      <c r="F56" s="144" t="n"/>
      <c r="G56" s="144" t="n"/>
      <c r="H56" s="144" t="n"/>
      <c r="I56" s="144" t="n"/>
      <c r="J56" s="144" t="n"/>
      <c r="K56" s="144" t="n"/>
      <c r="L56" s="144" t="n"/>
    </row>
    <row r="57" ht="15" customHeight="1">
      <c r="A57" s="10" t="n"/>
      <c r="B57" s="8" t="inlineStr">
        <is>
          <t>Исполнитель:</t>
        </is>
      </c>
      <c r="C57" s="9" t="n"/>
      <c r="D57" s="8" t="n"/>
      <c r="E57" s="8" t="n"/>
      <c r="F57" s="8" t="n"/>
      <c r="G57" s="8" t="n"/>
      <c r="H57" s="8" t="n"/>
      <c r="I57" s="10" t="inlineStr">
        <is>
          <t>Морозов Д.С.</t>
        </is>
      </c>
      <c r="J57" s="10" t="n"/>
      <c r="K57" s="6" t="n"/>
      <c r="L57" s="6" t="n"/>
      <c r="M57" s="10" t="n"/>
      <c r="N57" s="8" t="inlineStr">
        <is>
          <t>Исполнитель:</t>
        </is>
      </c>
      <c r="O57" s="9" t="n"/>
      <c r="P57" s="8" t="n"/>
      <c r="Q57" s="8" t="n"/>
      <c r="R57" s="8" t="n"/>
      <c r="S57" s="8" t="n"/>
      <c r="T57" s="10" t="inlineStr">
        <is>
          <t>Морозов Д.С.</t>
        </is>
      </c>
    </row>
    <row r="58">
      <c r="A58" s="10" t="n"/>
      <c r="B58" s="8" t="inlineStr">
        <is>
          <t>Начальник исп. лаборатории:</t>
        </is>
      </c>
      <c r="C58" s="9" t="n"/>
      <c r="D58" s="8" t="n"/>
      <c r="E58" s="8" t="n"/>
      <c r="F58" s="8" t="n"/>
      <c r="G58" s="8" t="n"/>
      <c r="H58" s="8" t="n"/>
      <c r="I58" s="8" t="inlineStr">
        <is>
          <t>Семиколенова Л.Г.</t>
        </is>
      </c>
      <c r="J58" s="10" t="n"/>
      <c r="K58" s="6" t="n"/>
      <c r="L58" s="6" t="n"/>
      <c r="M58" s="10" t="n"/>
      <c r="N58" s="8" t="inlineStr">
        <is>
          <t>Начальник исп. лаборатории:</t>
        </is>
      </c>
      <c r="O58" s="9" t="n"/>
      <c r="P58" s="8" t="n"/>
      <c r="Q58" s="8" t="n"/>
      <c r="R58" s="8" t="n"/>
      <c r="S58" s="8" t="n"/>
      <c r="T58" s="8" t="inlineStr">
        <is>
          <t>Семиколенова Л.Г.</t>
        </is>
      </c>
    </row>
    <row r="59">
      <c r="A59" s="10" t="n"/>
      <c r="B59" s="10" t="n"/>
      <c r="C59" s="8" t="n"/>
      <c r="D59" s="8" t="n"/>
      <c r="E59" s="8" t="n"/>
      <c r="F59" s="8" t="n"/>
      <c r="G59" s="8" t="n"/>
      <c r="H59" s="8" t="n"/>
      <c r="I59" s="10" t="n"/>
      <c r="J59" s="10" t="n"/>
      <c r="K59" s="10" t="n"/>
      <c r="L59" s="10" t="n"/>
      <c r="M59" s="10" t="n"/>
      <c r="N59" s="10" t="n"/>
      <c r="O59" s="8" t="n"/>
      <c r="P59" s="8" t="n"/>
      <c r="Q59" s="8" t="n"/>
      <c r="R59" s="8" t="n"/>
      <c r="S59" s="8" t="n"/>
      <c r="T59" s="8" t="n"/>
      <c r="U59" s="10" t="n"/>
    </row>
    <row r="60">
      <c r="A60" s="156" t="inlineStr">
        <is>
          <t>Лист 1 , всего листов 2</t>
        </is>
      </c>
      <c r="L60" s="156" t="n"/>
      <c r="M60" s="156" t="inlineStr">
        <is>
          <t>Лист 2 , всего листов 2</t>
        </is>
      </c>
    </row>
    <row r="61">
      <c r="A61" s="150" t="inlineStr">
        <is>
          <t>Частичное воспроизведение протокола испытаний без письменного разрешения  ООО «ИнжГео» ЗАПРЕЩАЕТСЯ</t>
        </is>
      </c>
      <c r="L61" s="150" t="n"/>
      <c r="M61" s="150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6" t="inlineStr">
        <is>
          <t xml:space="preserve">второй  график </t>
        </is>
      </c>
      <c r="H63" s="36" t="inlineStr">
        <is>
          <t xml:space="preserve">первый график </t>
        </is>
      </c>
      <c r="S63" s="151" t="inlineStr">
        <is>
          <t xml:space="preserve">К Пуассона </t>
        </is>
      </c>
    </row>
    <row r="64">
      <c r="A64" s="151" t="inlineStr">
        <is>
          <t>dev50</t>
        </is>
      </c>
      <c r="B64" s="151" t="inlineStr">
        <is>
          <t>epsE50</t>
        </is>
      </c>
      <c r="C64" s="151" t="inlineStr">
        <is>
          <t>ind</t>
        </is>
      </c>
      <c r="D64" s="151" t="inlineStr">
        <is>
          <t>devE0</t>
        </is>
      </c>
      <c r="E64" s="151" t="inlineStr">
        <is>
          <t>epsE0</t>
        </is>
      </c>
      <c r="F64" s="151" t="inlineStr">
        <is>
          <t>dev</t>
        </is>
      </c>
      <c r="G64" s="151" t="inlineStr">
        <is>
          <t>eps</t>
        </is>
      </c>
      <c r="H64" s="151" t="inlineStr">
        <is>
          <t>sigma</t>
        </is>
      </c>
      <c r="J64" s="118" t="inlineStr">
        <is>
          <t>dev1</t>
        </is>
      </c>
      <c r="K64" s="118" t="inlineStr">
        <is>
          <t>eps1</t>
        </is>
      </c>
      <c r="L64" s="118" t="inlineStr">
        <is>
          <t>dev2</t>
        </is>
      </c>
      <c r="M64" s="118" t="inlineStr">
        <is>
          <t>eps2</t>
        </is>
      </c>
      <c r="N64" s="118" t="inlineStr">
        <is>
          <t>dev3</t>
        </is>
      </c>
      <c r="O64" s="118" t="inlineStr">
        <is>
          <t>eps3</t>
        </is>
      </c>
      <c r="Q64" s="151" t="inlineStr">
        <is>
          <t xml:space="preserve">Глины </t>
        </is>
      </c>
    </row>
    <row r="65">
      <c r="A65" t="n">
        <v>0.05061393209758616</v>
      </c>
      <c r="B65" t="n">
        <v>0.005061355249309544</v>
      </c>
      <c r="C65" s="151">
        <f>MATCH(A65,F65:F1000,1)-A67</f>
        <v/>
      </c>
      <c r="D65" s="151">
        <f>B70</f>
        <v/>
      </c>
      <c r="E65" s="151">
        <f>A70</f>
        <v/>
      </c>
      <c r="F65" s="170" t="n">
        <v>0</v>
      </c>
      <c r="G65" s="171" t="n">
        <v>0</v>
      </c>
      <c r="H65" s="171" t="n"/>
      <c r="J65" s="170" t="n">
        <v>-0.0001050000000000009</v>
      </c>
      <c r="K65" s="171" t="n">
        <v>0</v>
      </c>
      <c r="L65" s="172" t="n">
        <v>-0.001259999999999983</v>
      </c>
      <c r="M65" s="170" t="n">
        <v>0</v>
      </c>
      <c r="N65" s="171" t="n">
        <v>0.02455066587196258</v>
      </c>
      <c r="O65" s="172" t="n">
        <v>0.0003374636665562686</v>
      </c>
      <c r="Q65" s="151" t="inlineStr">
        <is>
          <t>&lt; 0</t>
        </is>
      </c>
      <c r="S65" s="151" t="inlineStr">
        <is>
          <t>0,20-0,30</t>
        </is>
      </c>
    </row>
    <row r="66">
      <c r="A66" s="151" t="inlineStr">
        <is>
          <t>ind</t>
        </is>
      </c>
      <c r="F66" s="170" t="n">
        <v>0.007848086982238427</v>
      </c>
      <c r="G66" s="171" t="n">
        <v>0.00045516217423545</v>
      </c>
      <c r="H66" s="171" t="n"/>
      <c r="J66" s="170" t="n">
        <v>0.008734082312217901</v>
      </c>
      <c r="K66" s="171" t="n">
        <v>0.000582267787106704</v>
      </c>
      <c r="L66" s="172" t="n">
        <v>0.03601259994773187</v>
      </c>
      <c r="M66" s="170" t="n">
        <v>0.001188525737730437</v>
      </c>
      <c r="N66" s="171" t="n">
        <v>0.05455703527102795</v>
      </c>
      <c r="O66" s="172" t="n">
        <v>0.001124878888520895</v>
      </c>
      <c r="Q66" s="151" t="inlineStr">
        <is>
          <t>0-0,25</t>
        </is>
      </c>
      <c r="S66" s="151" t="inlineStr">
        <is>
          <t>0,30-0,38</t>
        </is>
      </c>
    </row>
    <row r="67">
      <c r="A67" s="151" t="n">
        <v>2</v>
      </c>
      <c r="F67" s="170" t="n">
        <v>0.0151812285652731</v>
      </c>
      <c r="G67" s="171" t="n">
        <v>0.0009103243484708999</v>
      </c>
      <c r="H67" s="171" t="n"/>
      <c r="J67" s="170" t="n">
        <v>0.0174681646244358</v>
      </c>
      <c r="K67" s="171" t="n">
        <v>0.001746803361320112</v>
      </c>
      <c r="L67" s="172" t="n">
        <v>0.03802423892240475</v>
      </c>
      <c r="M67" s="170" t="n">
        <v>0.001761980484890091</v>
      </c>
      <c r="N67" s="171" t="n">
        <v>0.05873635298413704</v>
      </c>
      <c r="O67" s="172" t="n">
        <v>0.001761340818063865</v>
      </c>
      <c r="Q67" s="151" t="inlineStr">
        <is>
          <t>0,25&lt;</t>
        </is>
      </c>
      <c r="S67" s="151" t="inlineStr">
        <is>
          <t>0,38-0,45</t>
        </is>
      </c>
    </row>
    <row r="68">
      <c r="A68" s="151" t="inlineStr">
        <is>
          <t>E0</t>
        </is>
      </c>
      <c r="F68" s="170" t="n">
        <v>0.02157893907239446</v>
      </c>
      <c r="G68" s="171" t="n">
        <v>0.00136548652270635</v>
      </c>
      <c r="H68" s="171" t="n"/>
      <c r="J68" s="170" t="n">
        <v>0.01815344868792375</v>
      </c>
      <c r="K68" s="171" t="n">
        <v>0.00265138697291689</v>
      </c>
      <c r="L68" s="172" t="n">
        <v>0.03903205113423677</v>
      </c>
      <c r="M68" s="170" t="n">
        <v>0.002642970727335136</v>
      </c>
      <c r="N68" s="171" t="n">
        <v>0.05996704519215151</v>
      </c>
      <c r="O68" s="172" t="n">
        <v>0.002642011227095797</v>
      </c>
      <c r="Q68" s="151" t="inlineStr">
        <is>
          <t>Суглинки</t>
        </is>
      </c>
      <c r="S68" s="151" t="inlineStr">
        <is>
          <t>0,35-0,37</t>
        </is>
      </c>
    </row>
    <row r="69">
      <c r="A69" s="151" t="inlineStr">
        <is>
          <t>epsE0</t>
        </is>
      </c>
      <c r="B69" s="151" t="inlineStr">
        <is>
          <t>devE0</t>
        </is>
      </c>
      <c r="F69" s="170" t="n">
        <v>0.02530696604879308</v>
      </c>
      <c r="G69" s="171" t="n">
        <v>0.001687118416436514</v>
      </c>
      <c r="H69" s="171" t="n"/>
      <c r="J69" s="170" t="n">
        <v>0.01925163923198651</v>
      </c>
      <c r="K69" s="171" t="n">
        <v>0.003535182630555853</v>
      </c>
      <c r="L69" s="172" t="n">
        <v>0.03984276907227377</v>
      </c>
      <c r="M69" s="170" t="n">
        <v>0.003523960969780182</v>
      </c>
      <c r="N69" s="171" t="n">
        <v>0.06279874883736108</v>
      </c>
      <c r="O69" s="172" t="n">
        <v>0.003522681636127729</v>
      </c>
      <c r="Q69" s="151" t="inlineStr">
        <is>
          <t xml:space="preserve">Пески и супеси </t>
        </is>
      </c>
      <c r="S69" s="151" t="inlineStr">
        <is>
          <t>0,30-0,35</t>
        </is>
      </c>
    </row>
    <row r="70" ht="15" customHeight="1">
      <c r="A70" t="n">
        <v>0.001687118416436514</v>
      </c>
      <c r="B70" t="n">
        <v>0.02530696604879308</v>
      </c>
      <c r="F70" s="170" t="n">
        <v>0.03138562773942012</v>
      </c>
      <c r="G70" s="171" t="n">
        <v>0.00227581087117725</v>
      </c>
      <c r="H70" s="171" t="n"/>
      <c r="J70" s="170" t="n">
        <v>0.02002022118575522</v>
      </c>
      <c r="K70" s="171" t="n">
        <v>0.004418978288194817</v>
      </c>
      <c r="L70" s="172" t="n">
        <v>0.04135228968934906</v>
      </c>
      <c r="M70" s="170" t="n">
        <v>0.004404951212225227</v>
      </c>
      <c r="N70" s="171" t="n">
        <v>0.06786181374995992</v>
      </c>
      <c r="O70" s="172" t="n">
        <v>0.004403352045159662</v>
      </c>
    </row>
    <row r="71">
      <c r="F71" s="170" t="n">
        <v>0.03590351268165734</v>
      </c>
      <c r="G71" s="171" t="n">
        <v>0.0027309730454127</v>
      </c>
      <c r="H71" s="171" t="n"/>
      <c r="J71" s="170" t="n">
        <v>0.02174907580226805</v>
      </c>
      <c r="K71" s="171" t="n">
        <v>0.00530277394583378</v>
      </c>
      <c r="L71" s="172" t="n">
        <v>0.04524141594801628</v>
      </c>
      <c r="M71" s="170" t="n">
        <v>0.005285941454670273</v>
      </c>
      <c r="N71" s="171" t="n">
        <v>0.06926041670319122</v>
      </c>
      <c r="O71" s="172" t="n">
        <v>0.005284022454191593</v>
      </c>
    </row>
    <row r="72">
      <c r="A72" s="151" t="inlineStr">
        <is>
          <t>График E50</t>
        </is>
      </c>
      <c r="C72" s="151" t="inlineStr">
        <is>
          <t>График E</t>
        </is>
      </c>
      <c r="F72" s="170" t="n">
        <v>0.04009441586339473</v>
      </c>
      <c r="G72" s="171" t="n">
        <v>0.00318613521964815</v>
      </c>
      <c r="H72" s="171" t="n"/>
      <c r="J72" s="170" t="n">
        <v>0.02103894623020469</v>
      </c>
      <c r="K72" s="171" t="n">
        <v>0.006186569603472743</v>
      </c>
      <c r="L72" s="172" t="n">
        <v>0.04656213379755758</v>
      </c>
      <c r="M72" s="170" t="n">
        <v>0.006166931697115317</v>
      </c>
      <c r="N72" s="171" t="n">
        <v>0.06737458406439539</v>
      </c>
      <c r="O72" s="172" t="n">
        <v>0.006164692863223526</v>
      </c>
    </row>
    <row r="73">
      <c r="A73" s="139" t="inlineStr">
        <is>
          <t>eps</t>
        </is>
      </c>
      <c r="B73" s="139" t="inlineStr">
        <is>
          <t>q</t>
        </is>
      </c>
      <c r="C73" s="151" t="inlineStr">
        <is>
          <t>sigma</t>
        </is>
      </c>
      <c r="D73" s="173">
        <f>B70</f>
        <v/>
      </c>
      <c r="F73" s="170" t="n">
        <v>0.04380504926466551</v>
      </c>
      <c r="G73" s="171" t="n">
        <v>0.0036412973938836</v>
      </c>
      <c r="H73" s="171" t="n"/>
      <c r="J73" s="170" t="n">
        <v>0.0223111224096946</v>
      </c>
      <c r="K73" s="171" t="n">
        <v>0.007070365261111706</v>
      </c>
      <c r="L73" s="172" t="n">
        <v>0.04791482508494277</v>
      </c>
      <c r="M73" s="170" t="n">
        <v>0.007047921939560363</v>
      </c>
      <c r="N73" s="171" t="n">
        <v>0.06882689128193714</v>
      </c>
      <c r="O73" s="172" t="n">
        <v>0.007045363272255458</v>
      </c>
    </row>
    <row r="74">
      <c r="A74" s="151" t="inlineStr">
        <is>
          <t>Горизонтальная линия E50</t>
        </is>
      </c>
      <c r="C74" s="151" t="inlineStr">
        <is>
          <t>Касательная</t>
        </is>
      </c>
      <c r="F74" s="170" t="n">
        <v>0.04688212486550304</v>
      </c>
      <c r="G74" s="171" t="n">
        <v>0.00409645956811905</v>
      </c>
      <c r="H74" s="171" t="n"/>
      <c r="J74" s="170" t="n">
        <v>0.02288932547029579</v>
      </c>
      <c r="K74" s="171" t="n">
        <v>0.007954160918750669</v>
      </c>
      <c r="L74" s="172" t="n">
        <v>0.04677815526005782</v>
      </c>
      <c r="M74" s="170" t="n">
        <v>0.007928912182005409</v>
      </c>
      <c r="N74" s="171" t="n">
        <v>0.07544813674984102</v>
      </c>
      <c r="O74" s="172" t="n">
        <v>0.007926033681287392</v>
      </c>
    </row>
    <row r="75">
      <c r="A75" s="151" t="n">
        <v>0</v>
      </c>
      <c r="B75" s="151">
        <f>A65</f>
        <v/>
      </c>
      <c r="C75" s="151" t="inlineStr">
        <is>
          <t>a</t>
        </is>
      </c>
      <c r="D75" s="151" t="inlineStr">
        <is>
          <t>b</t>
        </is>
      </c>
      <c r="F75" s="170" t="n">
        <v>0.04917235464594054</v>
      </c>
      <c r="G75" s="171" t="n">
        <v>0.0045516217423545</v>
      </c>
      <c r="H75" s="171" t="n"/>
      <c r="J75" s="170" t="n">
        <v>0.02412631407188204</v>
      </c>
      <c r="K75" s="171" t="n">
        <v>0.008837956576389633</v>
      </c>
      <c r="L75" s="172" t="n">
        <v>0.05030104067533733</v>
      </c>
      <c r="M75" s="170" t="n">
        <v>0.008809902424450454</v>
      </c>
      <c r="N75" s="171" t="n">
        <v>0.07644010209368018</v>
      </c>
      <c r="O75" s="172" t="n">
        <v>0.008806704090319323</v>
      </c>
    </row>
    <row r="76">
      <c r="A76" s="173">
        <f>B65</f>
        <v/>
      </c>
      <c r="B76" s="151">
        <f>B75</f>
        <v/>
      </c>
      <c r="C76" s="142">
        <f>E50</f>
        <v/>
      </c>
      <c r="D76" s="151" t="n">
        <v>0</v>
      </c>
      <c r="F76" s="170" t="n">
        <v>0.05061393209758616</v>
      </c>
      <c r="G76" s="171" t="n">
        <v>0.005061355249309544</v>
      </c>
      <c r="H76" s="171" t="n"/>
      <c r="J76" s="170" t="n">
        <v>0.02395353669463642</v>
      </c>
      <c r="K76" s="171" t="n">
        <v>0.009721752234028597</v>
      </c>
      <c r="L76" s="172" t="n">
        <v>0.05202758651304745</v>
      </c>
      <c r="M76" s="170" t="n">
        <v>0.009690892666895498</v>
      </c>
      <c r="N76" s="171" t="n">
        <v>0.07773311103376501</v>
      </c>
      <c r="O76" s="172" t="n">
        <v>0.009687374499351255</v>
      </c>
    </row>
    <row r="77" ht="15" customHeight="1">
      <c r="A77" s="151" t="inlineStr">
        <is>
          <t>Вертикальная линия E50</t>
        </is>
      </c>
      <c r="C77" s="151" t="inlineStr">
        <is>
          <t>p1 и p2</t>
        </is>
      </c>
      <c r="F77" t="n">
        <v>0.05122247676604967</v>
      </c>
      <c r="G77" t="n">
        <v>0.0054619460908254</v>
      </c>
      <c r="J77" t="n">
        <v>0.02525361625542587</v>
      </c>
      <c r="K77" t="n">
        <v>0.01060554789166756</v>
      </c>
      <c r="L77" t="n">
        <v>0.05259187160526765</v>
      </c>
      <c r="M77" t="n">
        <v>0.01057188290934055</v>
      </c>
      <c r="N77" t="n">
        <v>0.081124244341157</v>
      </c>
      <c r="O77" t="n">
        <v>0.01056804490838319</v>
      </c>
    </row>
    <row r="78" ht="15" customHeight="1">
      <c r="A78" s="173">
        <f>A76</f>
        <v/>
      </c>
      <c r="B78" s="151" t="n">
        <v>0</v>
      </c>
      <c r="C78" s="151" t="n">
        <v>0</v>
      </c>
      <c r="D78" s="151">
        <f>D76</f>
        <v/>
      </c>
      <c r="F78" t="n">
        <v>0.05190267352700431</v>
      </c>
      <c r="G78" t="n">
        <v>0.00591710826506085</v>
      </c>
      <c r="J78" t="n">
        <v>0.0249282045730078</v>
      </c>
      <c r="K78" t="n">
        <v>0.01148934354930652</v>
      </c>
      <c r="L78" t="n">
        <v>0.050438409252515</v>
      </c>
      <c r="M78" t="n">
        <v>0.01145287315178559</v>
      </c>
      <c r="N78" t="n">
        <v>0.08135110514513244</v>
      </c>
      <c r="O78" t="n">
        <v>0.01144871531741512</v>
      </c>
    </row>
    <row r="79" ht="15" customHeight="1">
      <c r="A79" s="173">
        <f>A76</f>
        <v/>
      </c>
      <c r="B79" s="151">
        <f>B76</f>
        <v/>
      </c>
      <c r="C79" s="151">
        <f>(D79-D76)/C76</f>
        <v/>
      </c>
      <c r="D79" s="172">
        <f>B89+0.2*B89</f>
        <v/>
      </c>
      <c r="F79" t="n">
        <v>0.05257099489715768</v>
      </c>
      <c r="G79" t="n">
        <v>0.0063722704392963</v>
      </c>
      <c r="J79" t="n">
        <v>0.02439390301441077</v>
      </c>
      <c r="K79" t="n">
        <v>0.01237313920694549</v>
      </c>
      <c r="L79" t="n">
        <v>0.05339819778130134</v>
      </c>
      <c r="M79" t="n">
        <v>0.01233386339423063</v>
      </c>
      <c r="N79" t="n">
        <v>0.08252071085820489</v>
      </c>
      <c r="O79" t="n">
        <v>0.01232938572644705</v>
      </c>
    </row>
    <row r="80" ht="15" customHeight="1">
      <c r="A80" s="151" t="inlineStr">
        <is>
          <t>Касательная линия E50</t>
        </is>
      </c>
      <c r="F80" t="n">
        <v>0.05322753472188137</v>
      </c>
      <c r="G80" t="n">
        <v>0.00682743261353175</v>
      </c>
      <c r="J80" t="n">
        <v>0.02510957010858764</v>
      </c>
      <c r="K80" t="n">
        <v>0.01325693486458445</v>
      </c>
      <c r="L80" t="n">
        <v>0.05185968954607384</v>
      </c>
      <c r="M80" t="n">
        <v>0.01321485363667568</v>
      </c>
      <c r="N80" t="n">
        <v>0.08086514788564825</v>
      </c>
      <c r="O80" t="n">
        <v>0.01321005613547898</v>
      </c>
    </row>
    <row r="81" ht="15" customHeight="1">
      <c r="A81" s="151" t="n">
        <v>0</v>
      </c>
      <c r="B81" s="151" t="n">
        <v>0</v>
      </c>
      <c r="C81" s="151" t="inlineStr">
        <is>
          <t>Горизонтальная 1</t>
        </is>
      </c>
      <c r="F81" t="n">
        <v>0.05387238684654701</v>
      </c>
      <c r="G81" t="n">
        <v>0.007282594787767199</v>
      </c>
      <c r="J81" t="n">
        <v>0.02564093439165237</v>
      </c>
      <c r="K81" t="n">
        <v>0.01414073052222341</v>
      </c>
      <c r="L81" t="n">
        <v>0.05258754070369759</v>
      </c>
      <c r="M81" t="n">
        <v>0.01409584387912073</v>
      </c>
      <c r="N81" t="n">
        <v>0.08400782991276079</v>
      </c>
      <c r="O81" t="n">
        <v>0.01409072654451092</v>
      </c>
    </row>
    <row r="82" ht="15" customHeight="1">
      <c r="A82" s="173">
        <f>B82/(B76/A76)</f>
        <v/>
      </c>
      <c r="B82" s="173">
        <f>B79+(B86-B79)*0.8</f>
        <v/>
      </c>
      <c r="F82" t="n">
        <v>0.05450564511652622</v>
      </c>
      <c r="G82" t="n">
        <v>0.00773775696200265</v>
      </c>
      <c r="J82" t="n">
        <v>0.026346000532577</v>
      </c>
      <c r="K82" t="n">
        <v>0.01502452617986238</v>
      </c>
      <c r="L82" t="n">
        <v>0.05614106923629728</v>
      </c>
      <c r="M82" t="n">
        <v>0.01497683412156577</v>
      </c>
      <c r="N82" t="n">
        <v>0.08234581711421446</v>
      </c>
      <c r="O82" t="n">
        <v>0.01497139695354285</v>
      </c>
    </row>
    <row r="83" ht="15" customHeight="1">
      <c r="A83" s="151" t="inlineStr">
        <is>
          <t>Горизонтальная линия qкр</t>
        </is>
      </c>
      <c r="F83" t="n">
        <v>0.05512740337719062</v>
      </c>
      <c r="G83" t="n">
        <v>0.008192919136238101</v>
      </c>
      <c r="J83" t="n">
        <v>0.02566550632887464</v>
      </c>
      <c r="K83" t="n">
        <v>0.01590832183750134</v>
      </c>
      <c r="L83" t="n">
        <v>0.05278882655539638</v>
      </c>
      <c r="M83" t="n">
        <v>0.01585782436401082</v>
      </c>
      <c r="N83" t="n">
        <v>0.08396532540255447</v>
      </c>
      <c r="O83" t="n">
        <v>0.01585206736257478</v>
      </c>
    </row>
    <row r="84" ht="15" customHeight="1">
      <c r="A84" s="151" t="inlineStr">
        <is>
          <t>Горизонтальная линия q</t>
        </is>
      </c>
      <c r="C84" s="151" t="inlineStr">
        <is>
          <t>Горизонтальная 2</t>
        </is>
      </c>
      <c r="F84" t="n">
        <v>0.05573775547391183</v>
      </c>
      <c r="G84" t="n">
        <v>0.00864808131047355</v>
      </c>
      <c r="J84" t="n">
        <v>0.02602398142039292</v>
      </c>
      <c r="K84" t="n">
        <v>0.0167921174951403</v>
      </c>
      <c r="L84" t="n">
        <v>0.05570580554294854</v>
      </c>
      <c r="M84" t="n">
        <v>0.01673881460645586</v>
      </c>
      <c r="N84" t="n">
        <v>0.08206123711972957</v>
      </c>
      <c r="O84" t="n">
        <v>0.01673273777160671</v>
      </c>
    </row>
    <row r="85" ht="15" customHeight="1">
      <c r="A85" s="172" t="n">
        <v>0</v>
      </c>
      <c r="B85" s="172">
        <f>MAX(F65:F1000)</f>
        <v/>
      </c>
      <c r="C85" s="151" t="n">
        <v>0</v>
      </c>
      <c r="D85" s="173">
        <f>D73</f>
        <v/>
      </c>
      <c r="F85" t="n">
        <v>0.05633679525206146</v>
      </c>
      <c r="G85" t="n">
        <v>0.009103243484709001</v>
      </c>
      <c r="J85" t="n">
        <v>0.02585872646151763</v>
      </c>
      <c r="K85" t="n">
        <v>0.01767591315277927</v>
      </c>
      <c r="L85" t="n">
        <v>0.05717459165201544</v>
      </c>
      <c r="M85" t="n">
        <v>0.01761980484890091</v>
      </c>
      <c r="N85" t="n">
        <v>0.08127307536891493</v>
      </c>
      <c r="O85" t="n">
        <v>0.01761340818063865</v>
      </c>
    </row>
    <row r="86" ht="15" customHeight="1">
      <c r="A86" s="172">
        <f>INDEX(G65:G1000,MATCH(B86,F65:F1000,0),)</f>
        <v/>
      </c>
      <c r="B86" s="172">
        <f>MAX(F65:F1000)</f>
        <v/>
      </c>
      <c r="C86" s="151">
        <f>(D86-D76)/C76</f>
        <v/>
      </c>
      <c r="D86" s="173">
        <f>D73</f>
        <v/>
      </c>
      <c r="F86" t="n">
        <v>0.05692461655701116</v>
      </c>
      <c r="G86" t="n">
        <v>0.00955840565894445</v>
      </c>
      <c r="J86" t="n">
        <v>0.02622379667379206</v>
      </c>
      <c r="K86" t="n">
        <v>0.01855970881041823</v>
      </c>
      <c r="L86" t="n">
        <v>0.05406720737489809</v>
      </c>
      <c r="M86" t="n">
        <v>0.01850079509134596</v>
      </c>
      <c r="N86" t="n">
        <v>0.08603577802772239</v>
      </c>
      <c r="O86" t="n">
        <v>0.01849407858967058</v>
      </c>
    </row>
    <row r="87" ht="15" customHeight="1">
      <c r="A87" s="151" t="inlineStr">
        <is>
          <t>Вертикальная линия q</t>
        </is>
      </c>
      <c r="F87" t="n">
        <v>0.05750131323413252</v>
      </c>
      <c r="G87" t="n">
        <v>0.0100135678331799</v>
      </c>
      <c r="J87" t="n">
        <v>0.02650214505164271</v>
      </c>
      <c r="K87" t="n">
        <v>0.01944350446805719</v>
      </c>
      <c r="L87" t="n">
        <v>0.05446495832100906</v>
      </c>
      <c r="M87" t="n">
        <v>0.019381785333791</v>
      </c>
      <c r="N87" t="n">
        <v>0.0804188065311553</v>
      </c>
      <c r="O87" t="n">
        <v>0.01937474899870251</v>
      </c>
    </row>
    <row r="88" ht="15" customHeight="1">
      <c r="A88" s="172">
        <f>A86</f>
        <v/>
      </c>
      <c r="B88" s="151" t="n">
        <v>0</v>
      </c>
      <c r="C88" s="139" t="n"/>
      <c r="D88" s="139" t="n"/>
      <c r="F88" t="n">
        <v>0.05806697912879716</v>
      </c>
      <c r="G88" t="n">
        <v>0.01046873000741535</v>
      </c>
      <c r="J88" t="n">
        <v>0.02667403674331401</v>
      </c>
      <c r="K88" t="n">
        <v>0.02032730012569616</v>
      </c>
      <c r="L88" t="n">
        <v>0.05357687480258208</v>
      </c>
      <c r="M88" t="n">
        <v>0.02026277557623604</v>
      </c>
      <c r="N88" t="n">
        <v>0.08372816770406594</v>
      </c>
      <c r="O88" t="n">
        <v>0.02025541940773444</v>
      </c>
    </row>
    <row r="89" ht="15" customHeight="1">
      <c r="A89" s="172">
        <f>A86</f>
        <v/>
      </c>
      <c r="B89" s="172">
        <f>B86</f>
        <v/>
      </c>
      <c r="F89" t="n">
        <v>0.05862170808637672</v>
      </c>
      <c r="G89" t="n">
        <v>0.0109238921816508</v>
      </c>
      <c r="J89" t="n">
        <v>0.02715343746149537</v>
      </c>
      <c r="K89" t="n">
        <v>0.02121109578333512</v>
      </c>
      <c r="L89" t="n">
        <v>0.05446066961068349</v>
      </c>
      <c r="M89" t="n">
        <v>0.02114376581868109</v>
      </c>
      <c r="N89" t="n">
        <v>0.08605202983033289</v>
      </c>
      <c r="O89" t="n">
        <v>0.02113608981676637</v>
      </c>
    </row>
    <row r="90" ht="15" customHeight="1">
      <c r="F90" t="n">
        <v>0.05916559395224281</v>
      </c>
      <c r="G90" t="n">
        <v>0.01137905435588625</v>
      </c>
      <c r="J90" t="n">
        <v>0.02760644123612731</v>
      </c>
      <c r="K90" t="n">
        <v>0.02209489144097408</v>
      </c>
      <c r="L90" t="n">
        <v>0.05761095688870199</v>
      </c>
      <c r="M90" t="n">
        <v>0.02202475606112613</v>
      </c>
      <c r="N90" t="n">
        <v>0.08327505966173365</v>
      </c>
      <c r="O90" t="n">
        <v>0.02201676022579831</v>
      </c>
    </row>
    <row r="91" ht="15" customHeight="1">
      <c r="F91" t="n">
        <v>0.05969873057176707</v>
      </c>
      <c r="G91" t="n">
        <v>0.0118342165301217</v>
      </c>
      <c r="J91" t="n">
        <v>0.02707217850648899</v>
      </c>
      <c r="K91" t="n">
        <v>0.02297868709861305</v>
      </c>
      <c r="L91" t="n">
        <v>0.05703086896477561</v>
      </c>
      <c r="M91" t="n">
        <v>0.02290574630357118</v>
      </c>
      <c r="N91" t="n">
        <v>0.08423367404171483</v>
      </c>
      <c r="O91" t="n">
        <v>0.02289743063483024</v>
      </c>
    </row>
    <row r="92" ht="15" customHeight="1">
      <c r="F92" t="n">
        <v>0.0602212117903211</v>
      </c>
      <c r="G92" t="n">
        <v>0.01228937870435715</v>
      </c>
      <c r="J92" t="n">
        <v>0.02744223554878791</v>
      </c>
      <c r="K92" t="n">
        <v>0.02386248275625201</v>
      </c>
      <c r="L92" t="n">
        <v>0.05557697514510465</v>
      </c>
      <c r="M92" t="n">
        <v>0.02378673654601622</v>
      </c>
      <c r="N92" t="n">
        <v>0.08447856652449109</v>
      </c>
      <c r="O92" t="n">
        <v>0.02377810104386217</v>
      </c>
    </row>
    <row r="93" ht="15" customHeight="1">
      <c r="F93" t="n">
        <v>0.06073313145327652</v>
      </c>
      <c r="G93" t="n">
        <v>0.0127445408785926</v>
      </c>
      <c r="J93" t="n">
        <v>0.02718528972624888</v>
      </c>
      <c r="K93" t="n">
        <v>0.02474627841389097</v>
      </c>
      <c r="L93" t="n">
        <v>0.05561642150061666</v>
      </c>
      <c r="M93" t="n">
        <v>0.02466772678846127</v>
      </c>
      <c r="N93" t="n">
        <v>0.08969583357844896</v>
      </c>
      <c r="O93" t="n">
        <v>0.0246587714528941</v>
      </c>
    </row>
    <row r="94" ht="15" customHeight="1">
      <c r="F94" t="n">
        <v>0.06123458340600496</v>
      </c>
      <c r="G94" t="n">
        <v>0.01319970305282805</v>
      </c>
      <c r="J94" t="n">
        <v>0.0281944950734133</v>
      </c>
      <c r="K94" t="n">
        <v>0.02563007407152994</v>
      </c>
      <c r="L94" t="n">
        <v>0.05736741961991296</v>
      </c>
      <c r="M94" t="n">
        <v>0.02554871703090632</v>
      </c>
      <c r="N94" t="n">
        <v>0.08760038865844288</v>
      </c>
      <c r="O94" t="n">
        <v>0.02553944186192604</v>
      </c>
    </row>
    <row r="95" ht="15" customHeight="1">
      <c r="F95" t="n">
        <v>0.06172566149387802</v>
      </c>
      <c r="G95" t="n">
        <v>0.0136548652270635</v>
      </c>
      <c r="J95" t="n">
        <v>0.0280029420362983</v>
      </c>
      <c r="K95" t="n">
        <v>0.0265138697291689</v>
      </c>
      <c r="L95" t="n">
        <v>0.05779016697962272</v>
      </c>
      <c r="M95" t="n">
        <v>0.02642970727335136</v>
      </c>
      <c r="N95" t="n">
        <v>0.08993061341276132</v>
      </c>
      <c r="O95" t="n">
        <v>0.02642011227095797</v>
      </c>
    </row>
    <row r="96" ht="15" customHeight="1">
      <c r="F96" t="n">
        <v>0.06220645956226735</v>
      </c>
      <c r="G96" t="n">
        <v>0.01411002740129895</v>
      </c>
      <c r="J96" t="n">
        <v>0.02829016890959238</v>
      </c>
      <c r="K96" t="n">
        <v>0.02739766538680786</v>
      </c>
      <c r="L96" t="n">
        <v>0.05586549541735342</v>
      </c>
      <c r="M96" t="n">
        <v>0.02731069751579641</v>
      </c>
      <c r="N96" t="n">
        <v>0.08509304270861523</v>
      </c>
      <c r="O96" t="n">
        <v>0.0273007826799899</v>
      </c>
    </row>
    <row r="97" ht="15" customHeight="1">
      <c r="F97" t="n">
        <v>0.06267707145654454</v>
      </c>
      <c r="G97" t="n">
        <v>0.0145651895755344</v>
      </c>
      <c r="J97" t="n">
        <v>0.02777101348018275</v>
      </c>
      <c r="K97" t="n">
        <v>0.02828146104444683</v>
      </c>
      <c r="L97" t="n">
        <v>0.0583452760724622</v>
      </c>
      <c r="M97" t="n">
        <v>0.02819168775824145</v>
      </c>
      <c r="N97" t="n">
        <v>0.08671084916117316</v>
      </c>
      <c r="O97" t="n">
        <v>0.02818145308902183</v>
      </c>
    </row>
    <row r="98" ht="15" customHeight="1">
      <c r="F98" t="n">
        <v>0.06313759102208125</v>
      </c>
      <c r="G98" t="n">
        <v>0.01502035174976985</v>
      </c>
      <c r="J98" t="n">
        <v>0.02847628589867787</v>
      </c>
      <c r="K98" t="n">
        <v>0.02916525670208579</v>
      </c>
      <c r="L98" t="n">
        <v>0.05706755446220316</v>
      </c>
      <c r="M98" t="n">
        <v>0.0290726780006865</v>
      </c>
      <c r="N98" t="n">
        <v>0.08916032490986753</v>
      </c>
      <c r="O98" t="n">
        <v>0.02906212349805376</v>
      </c>
    </row>
    <row r="99" ht="15" customHeight="1">
      <c r="F99" t="n">
        <v>0.06358811210424906</v>
      </c>
      <c r="G99" t="n">
        <v>0.0154755139240053</v>
      </c>
      <c r="J99" t="n">
        <v>0.02900954628919382</v>
      </c>
      <c r="K99" t="n">
        <v>0.03004905235972475</v>
      </c>
      <c r="L99" t="n">
        <v>0.06002478960179222</v>
      </c>
      <c r="M99" t="n">
        <v>0.02995366824313155</v>
      </c>
      <c r="N99" t="n">
        <v>0.08936474927922761</v>
      </c>
      <c r="O99" t="n">
        <v>0.0299427939070857</v>
      </c>
    </row>
    <row r="100" ht="15" customHeight="1">
      <c r="F100" t="n">
        <v>0.06402872854841959</v>
      </c>
      <c r="G100" t="n">
        <v>0.01593067609824075</v>
      </c>
      <c r="J100" t="n">
        <v>0.02848219718687603</v>
      </c>
      <c r="K100" t="n">
        <v>0.03093284801736372</v>
      </c>
      <c r="L100" t="n">
        <v>0.05694456265465406</v>
      </c>
      <c r="M100" t="n">
        <v>0.03083465848557659</v>
      </c>
      <c r="N100" t="n">
        <v>0.09107200962606049</v>
      </c>
      <c r="O100" t="n">
        <v>0.03082346431611763</v>
      </c>
    </row>
    <row r="101" ht="15" customHeight="1">
      <c r="F101" t="n">
        <v>0.06445953419996449</v>
      </c>
      <c r="G101" t="n">
        <v>0.0163858382724762</v>
      </c>
      <c r="J101" t="n">
        <v>0.02884414933336972</v>
      </c>
      <c r="K101" t="n">
        <v>0.03181664367500268</v>
      </c>
      <c r="L101" t="n">
        <v>0.05857965570556423</v>
      </c>
      <c r="M101" t="n">
        <v>0.03171564872802164</v>
      </c>
      <c r="N101" t="n">
        <v>0.08968509665796276</v>
      </c>
      <c r="O101" t="n">
        <v>0.03170413472514957</v>
      </c>
    </row>
    <row r="102" ht="15" customHeight="1">
      <c r="F102" t="n">
        <v>0.06488062290425539</v>
      </c>
      <c r="G102" t="n">
        <v>0.01684100044671165</v>
      </c>
      <c r="J102" t="n">
        <v>0.02907658370653295</v>
      </c>
      <c r="K102" t="n">
        <v>0.03270043933264164</v>
      </c>
      <c r="L102" t="n">
        <v>0.05737974094740206</v>
      </c>
      <c r="M102" t="n">
        <v>0.03259663897046668</v>
      </c>
      <c r="N102" t="n">
        <v>0.08713878014873605</v>
      </c>
      <c r="O102" t="n">
        <v>0.03258480513418149</v>
      </c>
    </row>
    <row r="103" ht="15" customHeight="1">
      <c r="F103" t="n">
        <v>0.06529208850666386</v>
      </c>
      <c r="G103" t="n">
        <v>0.0172961626209471</v>
      </c>
      <c r="J103" t="n">
        <v>0.02970859723159622</v>
      </c>
      <c r="K103" t="n">
        <v>0.03358423499028061</v>
      </c>
      <c r="L103" t="n">
        <v>0.05792174722195648</v>
      </c>
      <c r="M103" t="n">
        <v>0.03347762921291172</v>
      </c>
      <c r="N103" t="n">
        <v>0.08856537878303206</v>
      </c>
      <c r="O103" t="n">
        <v>0.03346547554321343</v>
      </c>
    </row>
    <row r="104" ht="15" customHeight="1">
      <c r="F104" t="n">
        <v>0.06569402485256158</v>
      </c>
      <c r="G104" t="n">
        <v>0.01775132479518255</v>
      </c>
      <c r="J104" t="n">
        <v>0.02854549969196082</v>
      </c>
      <c r="K104" t="n">
        <v>0.03446803064791957</v>
      </c>
      <c r="L104" t="n">
        <v>0.05815493180883433</v>
      </c>
      <c r="M104" t="n">
        <v>0.03435861945535677</v>
      </c>
      <c r="N104" t="n">
        <v>0.08854796913053381</v>
      </c>
      <c r="O104" t="n">
        <v>0.03434614595224536</v>
      </c>
    </row>
    <row r="105" ht="15" customHeight="1">
      <c r="F105" t="n">
        <v>0.06608652578732011</v>
      </c>
      <c r="G105" t="n">
        <v>0.018206486969418</v>
      </c>
      <c r="J105" t="n">
        <v>0.02960179666314998</v>
      </c>
      <c r="K105" t="n">
        <v>0.03535182630555853</v>
      </c>
      <c r="L105" t="n">
        <v>0.05843647590241624</v>
      </c>
      <c r="M105" t="n">
        <v>0.03523960969780181</v>
      </c>
      <c r="N105" t="n">
        <v>0.08914572880180555</v>
      </c>
      <c r="O105" t="n">
        <v>0.03522681636127729</v>
      </c>
    </row>
    <row r="106" ht="15" customHeight="1">
      <c r="F106" t="n">
        <v>0.06646968515631112</v>
      </c>
      <c r="G106" t="n">
        <v>0.01866164914365345</v>
      </c>
      <c r="J106" t="n">
        <v>0.02909247510790582</v>
      </c>
      <c r="K106" t="n">
        <v>0.0362356219631975</v>
      </c>
      <c r="L106" t="n">
        <v>0.06079462788940515</v>
      </c>
      <c r="M106" t="n">
        <v>0.03612059994024686</v>
      </c>
      <c r="N106" t="n">
        <v>0.09397716051031563</v>
      </c>
      <c r="O106" t="n">
        <v>0.03610748677030923</v>
      </c>
    </row>
    <row r="107" ht="15" customHeight="1">
      <c r="F107" t="n">
        <v>0.0668435968049062</v>
      </c>
      <c r="G107" t="n">
        <v>0.0191168113178889</v>
      </c>
      <c r="J107" t="n">
        <v>0.02893770962982019</v>
      </c>
      <c r="K107" t="n">
        <v>0.03711941762083646</v>
      </c>
      <c r="L107" t="n">
        <v>0.05966486459138015</v>
      </c>
      <c r="M107" t="n">
        <v>0.03700159018269191</v>
      </c>
      <c r="N107" t="n">
        <v>0.09340556401877881</v>
      </c>
      <c r="O107" t="n">
        <v>0.03698815717934115</v>
      </c>
    </row>
    <row r="108" ht="15" customHeight="1">
      <c r="F108" t="n">
        <v>0.06720835457847699</v>
      </c>
      <c r="G108" t="n">
        <v>0.01957197349212435</v>
      </c>
      <c r="J108" t="n">
        <v>0.02933587700419739</v>
      </c>
      <c r="K108" t="n">
        <v>0.03800321327847542</v>
      </c>
      <c r="L108" t="n">
        <v>0.06149480652165495</v>
      </c>
      <c r="M108" t="n">
        <v>0.03788258042513695</v>
      </c>
      <c r="N108" t="n">
        <v>0.09025898978604197</v>
      </c>
      <c r="O108" t="n">
        <v>0.03786882758837309</v>
      </c>
    </row>
    <row r="109" ht="15" customHeight="1">
      <c r="F109" t="n">
        <v>0.06756405232239508</v>
      </c>
      <c r="G109" t="n">
        <v>0.0200271356663598</v>
      </c>
      <c r="J109" t="n">
        <v>0.02898773784534249</v>
      </c>
      <c r="K109" t="n">
        <v>0.03888700893611439</v>
      </c>
      <c r="L109" t="n">
        <v>0.06028894064087942</v>
      </c>
      <c r="M109" t="n">
        <v>0.03876357066758199</v>
      </c>
      <c r="N109" t="n">
        <v>0.09234819611672829</v>
      </c>
      <c r="O109" t="n">
        <v>0.03874949799740502</v>
      </c>
    </row>
    <row r="110" ht="15" customHeight="1">
      <c r="F110" t="n">
        <v>0.06791078388203213</v>
      </c>
      <c r="G110" t="n">
        <v>0.02048229784059525</v>
      </c>
      <c r="J110" t="n">
        <v>0.02940483675251225</v>
      </c>
      <c r="K110" t="n">
        <v>0.03977080459375335</v>
      </c>
      <c r="L110" t="n">
        <v>0.0614417878276538</v>
      </c>
      <c r="M110" t="n">
        <v>0.03964456091002704</v>
      </c>
      <c r="N110" t="n">
        <v>0.09022858095674541</v>
      </c>
      <c r="O110" t="n">
        <v>0.03963016840643695</v>
      </c>
    </row>
    <row r="111" ht="15" customHeight="1">
      <c r="F111" t="n">
        <v>0.06824864310275973</v>
      </c>
      <c r="G111" t="n">
        <v>0.0209374600148307</v>
      </c>
      <c r="J111" t="n">
        <v>0.02939618898816754</v>
      </c>
      <c r="K111" t="n">
        <v>0.04065460025139232</v>
      </c>
      <c r="L111" t="n">
        <v>0.06144169485528103</v>
      </c>
      <c r="M111" t="n">
        <v>0.04052555115247208</v>
      </c>
      <c r="N111" t="n">
        <v>0.09520714902721034</v>
      </c>
      <c r="O111" t="n">
        <v>0.04051083881546889</v>
      </c>
    </row>
    <row r="112" ht="15" customHeight="1">
      <c r="F112" t="n">
        <v>0.06857772382994952</v>
      </c>
      <c r="G112" t="n">
        <v>0.02139262218906615</v>
      </c>
      <c r="J112" t="n">
        <v>0.02986921737834002</v>
      </c>
      <c r="K112" t="n">
        <v>0.04153839590903128</v>
      </c>
      <c r="L112" t="n">
        <v>0.06114480975048511</v>
      </c>
      <c r="M112" t="n">
        <v>0.04140654139491713</v>
      </c>
      <c r="N112" t="n">
        <v>0.09426694134777613</v>
      </c>
      <c r="O112" t="n">
        <v>0.04139150922450082</v>
      </c>
    </row>
    <row r="113" ht="15" customHeight="1">
      <c r="F113" t="n">
        <v>0.06889811990897311</v>
      </c>
      <c r="G113" t="n">
        <v>0.0218477843633016</v>
      </c>
      <c r="J113" t="n">
        <v>0.03058842339549057</v>
      </c>
      <c r="K113" t="n">
        <v>0.04242219156667024</v>
      </c>
      <c r="L113" t="n">
        <v>0.06072821444690171</v>
      </c>
      <c r="M113" t="n">
        <v>0.04228753163736218</v>
      </c>
      <c r="N113" t="n">
        <v>0.09633948870856979</v>
      </c>
      <c r="O113" t="n">
        <v>0.04227217963353275</v>
      </c>
    </row>
    <row r="114" ht="15" customHeight="1">
      <c r="F114" t="n">
        <v>0.06920992518520212</v>
      </c>
      <c r="G114" t="n">
        <v>0.02230294653753705</v>
      </c>
      <c r="J114" t="n">
        <v>0.0296333450823648</v>
      </c>
      <c r="K114" t="n">
        <v>0.0433059872243092</v>
      </c>
      <c r="L114" t="n">
        <v>0.06001156726287787</v>
      </c>
      <c r="M114" t="n">
        <v>0.04316852187980722</v>
      </c>
      <c r="N114" t="n">
        <v>0.09375867985259878</v>
      </c>
      <c r="O114" t="n">
        <v>0.04315285004256468</v>
      </c>
    </row>
    <row r="115" ht="15" customHeight="1">
      <c r="F115" t="n">
        <v>0.06951323350400819</v>
      </c>
      <c r="G115" t="n">
        <v>0.0227581087117725</v>
      </c>
      <c r="J115" t="n">
        <v>0.02978271137919722</v>
      </c>
      <c r="K115" t="n">
        <v>0.04418978288194816</v>
      </c>
      <c r="L115" t="n">
        <v>0.06272775441590767</v>
      </c>
      <c r="M115" t="n">
        <v>0.04404951212225227</v>
      </c>
      <c r="N115" t="n">
        <v>0.09367747576778795</v>
      </c>
      <c r="O115" t="n">
        <v>0.04403352045159661</v>
      </c>
    </row>
    <row r="116" ht="15" customHeight="1">
      <c r="F116" t="n">
        <v>0.06980813871076291</v>
      </c>
      <c r="G116" t="n">
        <v>0.02321327088600795</v>
      </c>
      <c r="J116" t="n">
        <v>0.02989526099188861</v>
      </c>
      <c r="K116" t="n">
        <v>0.04507357853958713</v>
      </c>
      <c r="L116" t="n">
        <v>0.06090110207258057</v>
      </c>
      <c r="M116" t="n">
        <v>0.04493050236469732</v>
      </c>
      <c r="N116" t="n">
        <v>0.09367373040752641</v>
      </c>
      <c r="O116" t="n">
        <v>0.04491419086062855</v>
      </c>
    </row>
    <row r="117" ht="15" customHeight="1">
      <c r="F117" t="n">
        <v>0.07009473465083792</v>
      </c>
      <c r="G117" t="n">
        <v>0.0236684330602434</v>
      </c>
      <c r="J117" t="n">
        <v>0.02959050993091827</v>
      </c>
      <c r="K117" t="n">
        <v>0.04595737419722609</v>
      </c>
      <c r="L117" t="n">
        <v>0.06228427407915543</v>
      </c>
      <c r="M117" t="n">
        <v>0.04581149260714237</v>
      </c>
      <c r="N117" t="n">
        <v>0.09544005893804658</v>
      </c>
      <c r="O117" t="n">
        <v>0.04579486126966048</v>
      </c>
    </row>
    <row r="118" ht="15" customHeight="1">
      <c r="F118" t="n">
        <v>0.07037311516960483</v>
      </c>
      <c r="G118" t="n">
        <v>0.02412359523447885</v>
      </c>
      <c r="J118" t="n">
        <v>0.02975300513927505</v>
      </c>
      <c r="K118" t="n">
        <v>0.04684116985486506</v>
      </c>
      <c r="L118" t="n">
        <v>0.06018553665132678</v>
      </c>
      <c r="M118" t="n">
        <v>0.0466924828495874</v>
      </c>
      <c r="N118" t="n">
        <v>0.09165614023361424</v>
      </c>
      <c r="O118" t="n">
        <v>0.04667553167869241</v>
      </c>
    </row>
    <row r="119" ht="15" customHeight="1">
      <c r="F119" t="n">
        <v>0.07064337411243526</v>
      </c>
      <c r="G119" t="n">
        <v>0.0245787574087143</v>
      </c>
      <c r="J119" t="n">
        <v>0.0295904635833399</v>
      </c>
      <c r="K119" t="n">
        <v>0.04772496551250402</v>
      </c>
      <c r="L119" t="n">
        <v>0.06294483125409436</v>
      </c>
      <c r="M119" t="n">
        <v>0.04757347309203245</v>
      </c>
      <c r="N119" t="n">
        <v>0.09576753685146683</v>
      </c>
      <c r="O119" t="n">
        <v>0.04755620208772435</v>
      </c>
    </row>
    <row r="120" ht="15" customHeight="1">
      <c r="F120" t="n">
        <v>0.07090560532470085</v>
      </c>
      <c r="G120" t="n">
        <v>0.02503391958294975</v>
      </c>
      <c r="J120" t="n">
        <v>0.03064760116546585</v>
      </c>
      <c r="K120" t="n">
        <v>0.04860876117014298</v>
      </c>
      <c r="L120" t="n">
        <v>0.05993786461608502</v>
      </c>
      <c r="M120" t="n">
        <v>0.0484544633344775</v>
      </c>
      <c r="N120" t="n">
        <v>0.09322560457146029</v>
      </c>
      <c r="O120" t="n">
        <v>0.04843687249675627</v>
      </c>
    </row>
    <row r="121" ht="15" customHeight="1">
      <c r="F121" t="n">
        <v>0.0711599026517732</v>
      </c>
      <c r="G121" t="n">
        <v>0.0254890817571852</v>
      </c>
      <c r="J121" t="n">
        <v>0.03021999625453506</v>
      </c>
      <c r="K121" t="n">
        <v>0.04949255682778195</v>
      </c>
      <c r="L121" t="n">
        <v>0.06284172771847962</v>
      </c>
      <c r="M121" t="n">
        <v>0.04933545357692254</v>
      </c>
      <c r="N121" t="n">
        <v>0.09452057969535799</v>
      </c>
      <c r="O121" t="n">
        <v>0.04931754290578821</v>
      </c>
    </row>
    <row r="122" ht="15" customHeight="1">
      <c r="F122" t="n">
        <v>0.07140635993902396</v>
      </c>
      <c r="G122" t="n">
        <v>0.02594424393142065</v>
      </c>
      <c r="J122" t="n">
        <v>0.03079632763017788</v>
      </c>
      <c r="K122" t="n">
        <v>0.05037635248542091</v>
      </c>
      <c r="L122" t="n">
        <v>0.06296091898907047</v>
      </c>
      <c r="M122" t="n">
        <v>0.05021644381936759</v>
      </c>
      <c r="N122" t="n">
        <v>0.09712812742880261</v>
      </c>
      <c r="O122" t="n">
        <v>0.05019821331482014</v>
      </c>
    </row>
    <row r="123" ht="15" customHeight="1">
      <c r="F123" t="n">
        <v>0.07164507103182467</v>
      </c>
      <c r="G123" t="n">
        <v>0.0263994061056561</v>
      </c>
      <c r="J123" t="n">
        <v>0.02993400096163212</v>
      </c>
      <c r="K123" t="n">
        <v>0.05126014814305987</v>
      </c>
      <c r="L123" t="n">
        <v>0.06355340603416545</v>
      </c>
      <c r="M123" t="n">
        <v>0.05109743406181264</v>
      </c>
      <c r="N123" t="n">
        <v>0.09704126313814249</v>
      </c>
      <c r="O123" t="n">
        <v>0.05107888372385207</v>
      </c>
    </row>
    <row r="124" ht="15" customHeight="1">
      <c r="F124" t="n">
        <v>0.07187612977554707</v>
      </c>
      <c r="G124" t="n">
        <v>0.02685456827989155</v>
      </c>
      <c r="J124" t="n">
        <v>0.0309093834652613</v>
      </c>
      <c r="K124" t="n">
        <v>0.05214394380069883</v>
      </c>
      <c r="L124" t="n">
        <v>0.062158551410299</v>
      </c>
      <c r="M124" t="n">
        <v>0.05197842430425768</v>
      </c>
      <c r="N124" t="n">
        <v>0.09269322403606672</v>
      </c>
      <c r="O124" t="n">
        <v>0.05195955413288401</v>
      </c>
    </row>
    <row r="125" ht="15" customHeight="1">
      <c r="F125" t="n">
        <v>0.0720996300155627</v>
      </c>
      <c r="G125" t="n">
        <v>0.027309730454127</v>
      </c>
      <c r="J125" t="n">
        <v>0.0295922163484001</v>
      </c>
      <c r="K125" t="n">
        <v>0.0530277394583378</v>
      </c>
      <c r="L125" t="n">
        <v>0.06215280721034511</v>
      </c>
      <c r="M125" t="n">
        <v>0.05285941454670272</v>
      </c>
      <c r="N125" t="n">
        <v>0.09762401396256709</v>
      </c>
      <c r="O125" t="n">
        <v>0.05284022454191593</v>
      </c>
    </row>
    <row r="126" ht="15" customHeight="1">
      <c r="F126" t="n">
        <v>0.07231566559724317</v>
      </c>
      <c r="G126" t="n">
        <v>0.02776489262836245</v>
      </c>
      <c r="J126" t="n">
        <v>0.03005406798669073</v>
      </c>
      <c r="K126" t="n">
        <v>0.05391153511597677</v>
      </c>
      <c r="L126" t="n">
        <v>0.06217854417451402</v>
      </c>
      <c r="M126" t="n">
        <v>0.05374040478914777</v>
      </c>
      <c r="N126" t="n">
        <v>0.09236776390522228</v>
      </c>
      <c r="O126" t="n">
        <v>0.05372089495094787</v>
      </c>
    </row>
    <row r="127" ht="15" customHeight="1">
      <c r="F127" t="n">
        <v>0.07252433036596014</v>
      </c>
      <c r="G127" t="n">
        <v>0.0282200548025979</v>
      </c>
      <c r="J127" t="n">
        <v>0.03116463240515235</v>
      </c>
      <c r="K127" t="n">
        <v>0.05479533077361572</v>
      </c>
      <c r="L127" t="n">
        <v>0.06450175341700948</v>
      </c>
      <c r="M127" t="n">
        <v>0.05462139503159281</v>
      </c>
      <c r="N127" t="n">
        <v>0.09414978931539647</v>
      </c>
      <c r="O127" t="n">
        <v>0.05460156535997981</v>
      </c>
    </row>
    <row r="128" ht="15" customHeight="1">
      <c r="F128" t="n">
        <v>0.07272571816708523</v>
      </c>
      <c r="G128" t="n">
        <v>0.02867521697683335</v>
      </c>
      <c r="J128" t="n">
        <v>0.03073497139134834</v>
      </c>
      <c r="K128" t="n">
        <v>0.05567912643125469</v>
      </c>
      <c r="L128" t="n">
        <v>0.0610286483131138</v>
      </c>
      <c r="M128" t="n">
        <v>0.05550238527403786</v>
      </c>
      <c r="N128" t="n">
        <v>0.0976485788183073</v>
      </c>
      <c r="O128" t="n">
        <v>0.05548223576901173</v>
      </c>
    </row>
    <row r="129" ht="15" customHeight="1">
      <c r="F129" t="n">
        <v>0.07291992284599007</v>
      </c>
      <c r="G129" t="n">
        <v>0.0291303791510688</v>
      </c>
      <c r="J129" t="n">
        <v>0.03077732808633338</v>
      </c>
      <c r="K129" t="n">
        <v>0.05656292208889365</v>
      </c>
      <c r="L129" t="n">
        <v>0.06214537324245054</v>
      </c>
      <c r="M129" t="n">
        <v>0.0563833755164829</v>
      </c>
      <c r="N129" t="n">
        <v>0.09781845921809806</v>
      </c>
      <c r="O129" t="n">
        <v>0.05636290617804367</v>
      </c>
    </row>
    <row r="130" ht="15" customHeight="1">
      <c r="F130" t="n">
        <v>0.07310703824804622</v>
      </c>
      <c r="G130" t="n">
        <v>0.02958554132530425</v>
      </c>
      <c r="J130" t="n">
        <v>0.03116833735410832</v>
      </c>
      <c r="K130" t="n">
        <v>0.05744671774653261</v>
      </c>
      <c r="L130" t="n">
        <v>0.06241391810881208</v>
      </c>
      <c r="M130" t="n">
        <v>0.05726436575892795</v>
      </c>
      <c r="N130" t="n">
        <v>0.09370262890751058</v>
      </c>
      <c r="O130" t="n">
        <v>0.05724357658707559</v>
      </c>
    </row>
    <row r="131" ht="15" customHeight="1">
      <c r="F131" t="n">
        <v>0.07328715821862536</v>
      </c>
      <c r="G131" t="n">
        <v>0.0300407034995397</v>
      </c>
      <c r="J131" t="n">
        <v>0.03097774198091847</v>
      </c>
      <c r="K131" t="n">
        <v>0.05833051340417158</v>
      </c>
      <c r="L131" t="n">
        <v>0.06394487245197289</v>
      </c>
      <c r="M131" t="n">
        <v>0.05814535600137299</v>
      </c>
      <c r="N131" t="n">
        <v>0.09633535315311975</v>
      </c>
      <c r="O131" t="n">
        <v>0.05812424699610753</v>
      </c>
    </row>
    <row r="132" ht="15" customHeight="1">
      <c r="F132" t="n">
        <v>0.07346037660309908</v>
      </c>
      <c r="G132" t="n">
        <v>0.03049586567377515</v>
      </c>
      <c r="J132" t="n">
        <v>0.0314236578074223</v>
      </c>
      <c r="K132" t="n">
        <v>0.05921430906181054</v>
      </c>
      <c r="L132" t="n">
        <v>0.06462805002944383</v>
      </c>
      <c r="M132" t="n">
        <v>0.05902634624381804</v>
      </c>
      <c r="N132" t="n">
        <v>0.09599284568977817</v>
      </c>
      <c r="O132" t="n">
        <v>0.05900491740513947</v>
      </c>
    </row>
    <row r="133" ht="15" customHeight="1">
      <c r="F133" t="n">
        <v>0.07362678724683903</v>
      </c>
      <c r="G133" t="n">
        <v>0.0309510278480106</v>
      </c>
      <c r="J133" t="n">
        <v>0.03085113766646527</v>
      </c>
      <c r="K133" t="n">
        <v>0.06009810471944951</v>
      </c>
      <c r="L133" t="n">
        <v>0.06317702322070018</v>
      </c>
      <c r="M133" t="n">
        <v>0.05990733648626309</v>
      </c>
      <c r="N133" t="n">
        <v>0.09519565097018856</v>
      </c>
      <c r="O133" t="n">
        <v>0.05988558781417139</v>
      </c>
    </row>
    <row r="134" ht="15" customHeight="1">
      <c r="F134" t="n">
        <v>0.07378648399521678</v>
      </c>
      <c r="G134" t="n">
        <v>0.03140619002224605</v>
      </c>
      <c r="J134" t="n">
        <v>0.03062905563824649</v>
      </c>
      <c r="K134" t="n">
        <v>0.06098190037708846</v>
      </c>
      <c r="L134" t="n">
        <v>0.06285246893706334</v>
      </c>
      <c r="M134" t="n">
        <v>0.06078832672870813</v>
      </c>
      <c r="N134" t="n">
        <v>0.09956839897812086</v>
      </c>
      <c r="O134" t="n">
        <v>0.06076625822320333</v>
      </c>
    </row>
    <row r="135" ht="15" customHeight="1">
      <c r="F135" t="n">
        <v>0.07393956069360402</v>
      </c>
      <c r="G135" t="n">
        <v>0.0318613521964815</v>
      </c>
      <c r="J135" t="n">
        <v>0.03026586689491387</v>
      </c>
      <c r="K135" t="n">
        <v>0.06186569603472743</v>
      </c>
      <c r="L135" t="n">
        <v>0.06502822048570689</v>
      </c>
      <c r="M135" t="n">
        <v>0.06166931697115318</v>
      </c>
      <c r="N135" t="n">
        <v>0.09637779780779604</v>
      </c>
      <c r="O135" t="n">
        <v>0.06164692863223525</v>
      </c>
    </row>
    <row r="136" ht="15" customHeight="1">
      <c r="F136" t="n">
        <v>0.07408611118737231</v>
      </c>
      <c r="G136" t="n">
        <v>0.03231651437071695</v>
      </c>
      <c r="J136" t="n">
        <v>0.03169502880730324</v>
      </c>
      <c r="K136" t="n">
        <v>0.06274949169236639</v>
      </c>
      <c r="L136" t="n">
        <v>0.06579685509367639</v>
      </c>
      <c r="M136" t="n">
        <v>0.06255030721359822</v>
      </c>
      <c r="N136" t="n">
        <v>0.09442498874699828</v>
      </c>
      <c r="O136" t="n">
        <v>0.0625275990412672</v>
      </c>
    </row>
    <row r="137" ht="15" customHeight="1">
      <c r="F137" t="n">
        <v>0.07422622932189331</v>
      </c>
      <c r="G137" t="n">
        <v>0.0327716765449524</v>
      </c>
      <c r="J137" t="n">
        <v>0.03100324571292974</v>
      </c>
      <c r="K137" t="n">
        <v>0.06363328735000535</v>
      </c>
      <c r="L137" t="n">
        <v>0.06567889713548944</v>
      </c>
      <c r="M137" t="n">
        <v>0.06343129745604327</v>
      </c>
      <c r="N137" t="n">
        <v>0.09976364876184157</v>
      </c>
      <c r="O137" t="n">
        <v>0.06340826945029913</v>
      </c>
    </row>
    <row r="138" ht="15" customHeight="1">
      <c r="F138" t="n">
        <v>0.07436000894253864</v>
      </c>
      <c r="G138" t="n">
        <v>0.03322683871918785</v>
      </c>
      <c r="J138" t="n">
        <v>0.030464677010898</v>
      </c>
      <c r="K138" t="n">
        <v>0.06451708300764432</v>
      </c>
      <c r="L138" t="n">
        <v>0.0632331273838832</v>
      </c>
      <c r="M138" t="n">
        <v>0.06431228769848832</v>
      </c>
      <c r="N138" t="n">
        <v>0.09408390122031401</v>
      </c>
      <c r="O138" t="n">
        <v>0.06428893985933105</v>
      </c>
    </row>
    <row r="139" ht="15" customHeight="1">
      <c r="F139" t="n">
        <v>0.07448754389467985</v>
      </c>
      <c r="G139" t="n">
        <v>0.0336820008934233</v>
      </c>
      <c r="J139" t="n">
        <v>0.03198815403294598</v>
      </c>
      <c r="K139" t="n">
        <v>0.06540087866528328</v>
      </c>
      <c r="L139" t="n">
        <v>0.06551181115484644</v>
      </c>
      <c r="M139" t="n">
        <v>0.06519327794093335</v>
      </c>
      <c r="N139" t="n">
        <v>0.1004497591786516</v>
      </c>
      <c r="O139" t="n">
        <v>0.06516961026836299</v>
      </c>
    </row>
    <row r="140" ht="15" customHeight="1">
      <c r="F140" t="n">
        <v>0.07460892802368863</v>
      </c>
      <c r="G140" t="n">
        <v>0.03413716306765874</v>
      </c>
      <c r="J140" t="n">
        <v>0.03114484871132812</v>
      </c>
      <c r="K140" t="n">
        <v>0.06628467432292225</v>
      </c>
      <c r="L140" t="n">
        <v>0.06415279539958885</v>
      </c>
      <c r="M140" t="n">
        <v>0.0660742681833784</v>
      </c>
      <c r="N140" t="n">
        <v>0.09657270810881285</v>
      </c>
      <c r="O140" t="n">
        <v>0.06605028067739492</v>
      </c>
    </row>
    <row r="141" ht="15" customHeight="1">
      <c r="F141" t="n">
        <v>0.07472425517493661</v>
      </c>
      <c r="G141" t="n">
        <v>0.0345923252418942</v>
      </c>
      <c r="J141" t="n">
        <v>0.03119348842509852</v>
      </c>
      <c r="K141" t="n">
        <v>0.06716846998056121</v>
      </c>
      <c r="L141" t="n">
        <v>0.06475262959138159</v>
      </c>
      <c r="M141" t="n">
        <v>0.06695525842582345</v>
      </c>
      <c r="N141" t="n">
        <v>0.09890832604580752</v>
      </c>
      <c r="O141" t="n">
        <v>0.06693095108642685</v>
      </c>
    </row>
    <row r="142" ht="15" customHeight="1">
      <c r="F142" t="n">
        <v>0.07483361919379539</v>
      </c>
      <c r="G142" t="n">
        <v>0.03504748741612965</v>
      </c>
      <c r="J142" t="n">
        <v>0.03110079212278283</v>
      </c>
      <c r="K142" t="n">
        <v>0.06805226563820017</v>
      </c>
      <c r="L142" t="n">
        <v>0.06654005426627993</v>
      </c>
      <c r="M142" t="n">
        <v>0.0678362486682685</v>
      </c>
      <c r="N142" t="n">
        <v>0.1015456038588212</v>
      </c>
      <c r="O142" t="n">
        <v>0.06781162149545879</v>
      </c>
    </row>
    <row r="143" ht="15" customHeight="1">
      <c r="F143" t="n">
        <v>0.07493711392563655</v>
      </c>
      <c r="G143" t="n">
        <v>0.0355026495903651</v>
      </c>
      <c r="J143" t="n">
        <v>0.03125070450297222</v>
      </c>
      <c r="K143" t="n">
        <v>0.06893606129583914</v>
      </c>
      <c r="L143" t="n">
        <v>0.06553907153820071</v>
      </c>
      <c r="M143" t="n">
        <v>0.06871723891071353</v>
      </c>
      <c r="N143" t="n">
        <v>0.09760953840213477</v>
      </c>
      <c r="O143" t="n">
        <v>0.06869229190449072</v>
      </c>
    </row>
    <row r="144" ht="15" customHeight="1">
      <c r="F144" t="n">
        <v>0.07503483321583179</v>
      </c>
      <c r="G144" t="n">
        <v>0.03595781176460055</v>
      </c>
      <c r="J144" t="n">
        <v>0.03123627379033235</v>
      </c>
      <c r="K144" t="n">
        <v>0.0698198569534781</v>
      </c>
      <c r="L144" t="n">
        <v>0.06583241027142317</v>
      </c>
      <c r="M144" t="n">
        <v>0.06959822915315859</v>
      </c>
      <c r="N144" t="n">
        <v>0.09593064796871742</v>
      </c>
      <c r="O144" t="n">
        <v>0.06957296231352265</v>
      </c>
    </row>
    <row r="145" ht="15" customHeight="1">
      <c r="F145" t="n">
        <v>0.07512687090975265</v>
      </c>
      <c r="G145" t="n">
        <v>0.036412973938836</v>
      </c>
      <c r="J145" t="n">
        <v>0.03231491906596116</v>
      </c>
      <c r="K145" t="n">
        <v>0.07070365261111707</v>
      </c>
      <c r="L145" t="n">
        <v>0.06741750000021801</v>
      </c>
      <c r="M145" t="n">
        <v>0.07047921939560363</v>
      </c>
      <c r="N145" t="n">
        <v>0.1020713649254766</v>
      </c>
      <c r="O145" t="n">
        <v>0.07045363272255459</v>
      </c>
    </row>
    <row r="146" ht="15" customHeight="1">
      <c r="F146" t="n">
        <v>0.0752133208527708</v>
      </c>
      <c r="G146" t="n">
        <v>0.03686813611307145</v>
      </c>
      <c r="J146" t="n">
        <v>0.03143816283513477</v>
      </c>
      <c r="K146" t="n">
        <v>0.07158744826875603</v>
      </c>
      <c r="L146" t="n">
        <v>0.06584307344441659</v>
      </c>
      <c r="M146" t="n">
        <v>0.07136020963804868</v>
      </c>
      <c r="N146" t="n">
        <v>0.1002097831329178</v>
      </c>
      <c r="O146" t="n">
        <v>0.07133430313158652</v>
      </c>
    </row>
    <row r="147" ht="15" customHeight="1">
      <c r="F147" t="n">
        <v>0.07529427689025785</v>
      </c>
      <c r="G147" t="n">
        <v>0.0373232982873069</v>
      </c>
      <c r="J147" t="n">
        <v>0.03145753514152265</v>
      </c>
      <c r="K147" t="n">
        <v>0.07247124392639499</v>
      </c>
      <c r="L147" t="n">
        <v>0.06614047455329186</v>
      </c>
      <c r="M147" t="n">
        <v>0.07224119988049373</v>
      </c>
      <c r="N147" t="n">
        <v>0.1014080149313658</v>
      </c>
      <c r="O147" t="n">
        <v>0.07221497354061845</v>
      </c>
    </row>
    <row r="148" ht="15" customHeight="1">
      <c r="F148" t="n">
        <v>0.07536983286758542</v>
      </c>
      <c r="G148" t="n">
        <v>0.03777846046154235</v>
      </c>
      <c r="J148" t="n">
        <v>0.03160447205400298</v>
      </c>
      <c r="K148" t="n">
        <v>0.07335503958403396</v>
      </c>
      <c r="L148" t="n">
        <v>0.06548151442233127</v>
      </c>
      <c r="M148" t="n">
        <v>0.07312219012293876</v>
      </c>
      <c r="N148" t="n">
        <v>0.09795489724660811</v>
      </c>
      <c r="O148" t="n">
        <v>0.07309564394965037</v>
      </c>
    </row>
    <row r="149" ht="15" customHeight="1">
      <c r="F149" t="n">
        <v>0.07544008263012511</v>
      </c>
      <c r="G149" t="n">
        <v>0.0382336226357778</v>
      </c>
      <c r="J149" t="n">
        <v>0.03165217819472982</v>
      </c>
      <c r="K149" t="n">
        <v>0.07423883524167292</v>
      </c>
      <c r="L149" t="n">
        <v>0.0665357656630198</v>
      </c>
      <c r="M149" t="n">
        <v>0.07400318036538382</v>
      </c>
      <c r="N149" t="n">
        <v>0.09963537600570216</v>
      </c>
      <c r="O149" t="n">
        <v>0.07397631435868231</v>
      </c>
    </row>
    <row r="150" ht="15" customHeight="1">
      <c r="F150" t="n">
        <v>0.07550512002324859</v>
      </c>
      <c r="G150" t="n">
        <v>0.03868878481001325</v>
      </c>
      <c r="J150" t="n">
        <v>0.03265135264357717</v>
      </c>
      <c r="K150" t="n">
        <v>0.07512263089931188</v>
      </c>
      <c r="L150" t="n">
        <v>0.0652326999592453</v>
      </c>
      <c r="M150" t="n">
        <v>0.07488417060782886</v>
      </c>
      <c r="N150" t="n">
        <v>0.09795135159483065</v>
      </c>
      <c r="O150" t="n">
        <v>0.07485698476771425</v>
      </c>
    </row>
    <row r="151" ht="15" customHeight="1">
      <c r="F151" t="n">
        <v>0.07556503889232744</v>
      </c>
      <c r="G151" t="n">
        <v>0.0391439469842487</v>
      </c>
      <c r="J151" t="n">
        <v>0.03229963087309418</v>
      </c>
      <c r="K151" t="n">
        <v>0.07600642655695085</v>
      </c>
      <c r="L151" t="n">
        <v>0.06834153683732197</v>
      </c>
      <c r="M151" t="n">
        <v>0.0757651608502739</v>
      </c>
      <c r="N151" t="n">
        <v>0.1030112412334735</v>
      </c>
      <c r="O151" t="n">
        <v>0.07573765517674617</v>
      </c>
    </row>
    <row r="152" ht="15" customHeight="1">
      <c r="F152" t="n">
        <v>0.07561993308273328</v>
      </c>
      <c r="G152" t="n">
        <v>0.03959910915848415</v>
      </c>
      <c r="J152" t="n">
        <v>0.03229484741874687</v>
      </c>
      <c r="K152" t="n">
        <v>0.0768902222145898</v>
      </c>
      <c r="L152" t="n">
        <v>0.06809368220132461</v>
      </c>
      <c r="M152" t="n">
        <v>0.07664615109271895</v>
      </c>
      <c r="N152" t="n">
        <v>0.09769943396393566</v>
      </c>
      <c r="O152" t="n">
        <v>0.07661832558577811</v>
      </c>
    </row>
    <row r="153" ht="15" customHeight="1">
      <c r="F153" t="n">
        <v>0.07566989643983775</v>
      </c>
      <c r="G153" t="n">
        <v>0.0400542713327196</v>
      </c>
      <c r="J153" t="n">
        <v>0.03269002086023741</v>
      </c>
      <c r="K153" t="n">
        <v>0.07777401787222878</v>
      </c>
      <c r="L153" t="n">
        <v>0.06399108068981343</v>
      </c>
      <c r="M153" t="n">
        <v>0.07752714133516399</v>
      </c>
      <c r="N153" t="n">
        <v>0.09878575374911486</v>
      </c>
      <c r="O153" t="n">
        <v>0.07749899599481004</v>
      </c>
    </row>
    <row r="154" ht="15" customHeight="1">
      <c r="F154" t="n">
        <v>0.07571502280901245</v>
      </c>
      <c r="G154" t="n">
        <v>0.04050943350695504</v>
      </c>
      <c r="J154" t="n">
        <v>0.03185069921357907</v>
      </c>
      <c r="K154" t="n">
        <v>0.07865781352986773</v>
      </c>
      <c r="L154" t="n">
        <v>0.06577725205954085</v>
      </c>
      <c r="M154" t="n">
        <v>0.07840813157760904</v>
      </c>
      <c r="N154" t="n">
        <v>0.09822968974722468</v>
      </c>
      <c r="O154" t="n">
        <v>0.07837966640384197</v>
      </c>
    </row>
    <row r="155" ht="15" customHeight="1">
      <c r="F155" t="n">
        <v>0.07575540603562901</v>
      </c>
      <c r="G155" t="n">
        <v>0.0409645956811905</v>
      </c>
      <c r="J155" t="n">
        <v>0.03219417272924587</v>
      </c>
      <c r="K155" t="n">
        <v>0.0795416091875067</v>
      </c>
      <c r="L155" t="n">
        <v>0.06492468776448243</v>
      </c>
      <c r="M155" t="n">
        <v>0.07928912182005408</v>
      </c>
      <c r="N155" t="n">
        <v>0.09781439511312162</v>
      </c>
      <c r="O155" t="n">
        <v>0.07926033681287391</v>
      </c>
    </row>
    <row r="156" ht="15" customHeight="1">
      <c r="F156" t="n">
        <v>0.07579113996505907</v>
      </c>
      <c r="G156" t="n">
        <v>0.04141975785542595</v>
      </c>
      <c r="J156" t="n">
        <v>0.03191069909294815</v>
      </c>
      <c r="K156" t="n">
        <v>0.08042540484514565</v>
      </c>
      <c r="L156" t="n">
        <v>0.06765901581569045</v>
      </c>
      <c r="M156" t="n">
        <v>0.08017011206249913</v>
      </c>
      <c r="N156" t="n">
        <v>0.1036560959528943</v>
      </c>
      <c r="O156" t="n">
        <v>0.08014100722190584</v>
      </c>
    </row>
    <row r="157" ht="15" customHeight="1">
      <c r="F157" t="n">
        <v>0.07582231844267422</v>
      </c>
      <c r="G157" t="n">
        <v>0.0418749200296614</v>
      </c>
      <c r="J157" t="n">
        <v>0.03151993046252972</v>
      </c>
      <c r="K157" t="n">
        <v>0.08130920050278463</v>
      </c>
      <c r="L157" t="n">
        <v>0.06486705175417082</v>
      </c>
      <c r="M157" t="n">
        <v>0.08105110230494417</v>
      </c>
      <c r="N157" t="n">
        <v>0.09845862021005425</v>
      </c>
      <c r="O157" t="n">
        <v>0.08102167763093777</v>
      </c>
    </row>
    <row r="158" ht="15" customHeight="1">
      <c r="F158" t="n">
        <v>0.07584903531384607</v>
      </c>
      <c r="G158" t="n">
        <v>0.04233008220389685</v>
      </c>
      <c r="J158" t="n">
        <v>0.03162347210067623</v>
      </c>
      <c r="K158" t="n">
        <v>0.08219299616042358</v>
      </c>
      <c r="L158" t="n">
        <v>0.06775420391390377</v>
      </c>
      <c r="M158" t="n">
        <v>0.08193209254738923</v>
      </c>
      <c r="N158" t="n">
        <v>0.09983563406388379</v>
      </c>
      <c r="O158" t="n">
        <v>0.08190234803996969</v>
      </c>
    </row>
    <row r="159" ht="15" customHeight="1">
      <c r="F159" t="n">
        <v>0.07587138442394629</v>
      </c>
      <c r="G159" t="n">
        <v>0.0427852443781323</v>
      </c>
      <c r="J159" t="n">
        <v>0.03184129002994775</v>
      </c>
      <c r="K159" t="n">
        <v>0.08307679181806256</v>
      </c>
      <c r="L159" t="n">
        <v>0.06671292641399457</v>
      </c>
      <c r="M159" t="n">
        <v>0.08281308278983426</v>
      </c>
      <c r="N159" t="n">
        <v>0.1043019331141374</v>
      </c>
      <c r="O159" t="n">
        <v>0.08278301844900164</v>
      </c>
    </row>
    <row r="160" ht="15" customHeight="1">
      <c r="F160" t="n">
        <v>0.07588945961834649</v>
      </c>
      <c r="G160" t="n">
        <v>0.04324040655236775</v>
      </c>
      <c r="J160" t="n">
        <v>0.03332557342256548</v>
      </c>
      <c r="K160" t="n">
        <v>0.08396058747570151</v>
      </c>
      <c r="L160" t="n">
        <v>0.06642140045371997</v>
      </c>
      <c r="M160" t="n">
        <v>0.08369407303227931</v>
      </c>
      <c r="N160" t="n">
        <v>0.1038521834383526</v>
      </c>
      <c r="O160" t="n">
        <v>0.08366368885803357</v>
      </c>
    </row>
    <row r="161" ht="15" customHeight="1">
      <c r="F161" t="n">
        <v>0.07590335474241824</v>
      </c>
      <c r="G161" t="n">
        <v>0.0436955687266032</v>
      </c>
      <c r="J161" t="n">
        <v>0.03201385212092381</v>
      </c>
      <c r="K161" t="n">
        <v>0.08484438313334049</v>
      </c>
      <c r="L161" t="n">
        <v>0.0651969998843881</v>
      </c>
      <c r="M161" t="n">
        <v>0.08457506327472436</v>
      </c>
      <c r="N161" t="n">
        <v>0.1009386066517313</v>
      </c>
      <c r="O161" t="n">
        <v>0.08454435926706549</v>
      </c>
    </row>
    <row r="162" ht="15" customHeight="1">
      <c r="F162" t="n">
        <v>0.07591316364153319</v>
      </c>
      <c r="G162" t="n">
        <v>0.04415073090083865</v>
      </c>
      <c r="J162" t="n">
        <v>0.03300083978700095</v>
      </c>
      <c r="K162" t="n">
        <v>0.08572817879097944</v>
      </c>
      <c r="L162" t="n">
        <v>0.06885790782774343</v>
      </c>
      <c r="M162" t="n">
        <v>0.08545605351716939</v>
      </c>
      <c r="N162" t="n">
        <v>0.1036116464518636</v>
      </c>
      <c r="O162" t="n">
        <v>0.08542502967609743</v>
      </c>
    </row>
    <row r="163" ht="15" customHeight="1">
      <c r="F163" t="n">
        <v>0.07591898016106301</v>
      </c>
      <c r="G163" t="n">
        <v>0.0446058930750741</v>
      </c>
      <c r="J163" t="n">
        <v>0.03263656576783204</v>
      </c>
      <c r="K163" t="n">
        <v>0.0866119744486184</v>
      </c>
      <c r="L163" t="n">
        <v>0.06488734735630167</v>
      </c>
      <c r="M163" t="n">
        <v>0.08633704375961444</v>
      </c>
      <c r="N163" t="n">
        <v>0.100361454886099</v>
      </c>
      <c r="O163" t="n">
        <v>0.08630570008512936</v>
      </c>
    </row>
    <row r="164" ht="15" customHeight="1">
      <c r="F164" t="n">
        <v>0.07592089814637926</v>
      </c>
      <c r="G164" t="n">
        <v>0.04506105524930955</v>
      </c>
      <c r="J164" t="n">
        <v>0.03207486269891396</v>
      </c>
      <c r="K164" t="n">
        <v>0.08749577010625736</v>
      </c>
      <c r="L164" t="n">
        <v>0.06846589745161533</v>
      </c>
      <c r="M164" t="n">
        <v>0.08721803400205949</v>
      </c>
      <c r="N164" t="n">
        <v>0.1033502083343673</v>
      </c>
      <c r="O164" t="n">
        <v>0.08718637049416129</v>
      </c>
    </row>
    <row r="165" ht="15" customHeight="1">
      <c r="F165" t="n">
        <v>0.07542089814637924</v>
      </c>
      <c r="G165" t="n">
        <v>0.04506105524930955</v>
      </c>
      <c r="J165" t="n">
        <v>0.03368328801923658</v>
      </c>
      <c r="K165" t="n">
        <v>0.08837956576389633</v>
      </c>
      <c r="L165" t="n">
        <v>0.06927260098296503</v>
      </c>
      <c r="M165" t="n">
        <v>0.08809902424450454</v>
      </c>
      <c r="N165" t="n">
        <v>0.1022033808372729</v>
      </c>
      <c r="O165" t="n">
        <v>0.08806704090319323</v>
      </c>
    </row>
    <row r="166" ht="15" customHeight="1">
      <c r="F166" t="n">
        <v>0.07479456727029606</v>
      </c>
      <c r="G166" t="n">
        <v>0.04509741193273802</v>
      </c>
      <c r="J166" t="n">
        <v>0.03318448813659625</v>
      </c>
      <c r="K166" t="n">
        <v>0.08926336142153529</v>
      </c>
      <c r="L166" t="n">
        <v>0.06550532137084003</v>
      </c>
      <c r="M166" t="n">
        <v>0.08898001448694959</v>
      </c>
      <c r="N166" t="n">
        <v>0.1024009040373233</v>
      </c>
      <c r="O166" t="n">
        <v>0.08894771131222516</v>
      </c>
    </row>
    <row r="167" ht="15" customHeight="1">
      <c r="F167" t="n">
        <v>0.07416650187732679</v>
      </c>
      <c r="G167" t="n">
        <v>0.04513285978475037</v>
      </c>
      <c r="J167" t="n">
        <v>0.03322404108431253</v>
      </c>
      <c r="K167" t="n">
        <v>0.09014715707917426</v>
      </c>
      <c r="L167" t="n">
        <v>0.06766009890325977</v>
      </c>
      <c r="M167" t="n">
        <v>0.08986100472939464</v>
      </c>
      <c r="N167" t="n">
        <v>0.1050509361971995</v>
      </c>
      <c r="O167" t="n">
        <v>0.08982838172125709</v>
      </c>
    </row>
    <row r="168" ht="15" customHeight="1">
      <c r="F168" t="n">
        <v>0.07353670196747153</v>
      </c>
      <c r="G168" t="n">
        <v>0.04516739880534663</v>
      </c>
      <c r="J168" t="n">
        <v>0.03353638101342407</v>
      </c>
      <c r="K168" t="n">
        <v>0.09103095273681322</v>
      </c>
      <c r="L168" t="n">
        <v>0.06743397851136546</v>
      </c>
      <c r="M168" t="n">
        <v>0.09074199497183967</v>
      </c>
      <c r="N168" t="n">
        <v>0.1033006378934986</v>
      </c>
      <c r="O168" t="n">
        <v>0.09070905213028903</v>
      </c>
    </row>
    <row r="169" ht="15" customHeight="1">
      <c r="F169" t="n">
        <v>0.0729051675407302</v>
      </c>
      <c r="G169" t="n">
        <v>0.04520102899452677</v>
      </c>
      <c r="J169" t="n">
        <v>0.03374096415023307</v>
      </c>
      <c r="K169" t="n">
        <v>0.09191474839445218</v>
      </c>
      <c r="L169" t="n">
        <v>0.06844497154496038</v>
      </c>
      <c r="M169" t="n">
        <v>0.09162298521428473</v>
      </c>
      <c r="N169" t="n">
        <v>0.1030654830323439</v>
      </c>
      <c r="O169" t="n">
        <v>0.09158972253932096</v>
      </c>
    </row>
    <row r="170" ht="15" customHeight="1">
      <c r="F170" t="n">
        <v>0.07227189859710287</v>
      </c>
      <c r="G170" t="n">
        <v>0.04523375035229081</v>
      </c>
      <c r="J170" t="n">
        <v>0.03285495290448702</v>
      </c>
      <c r="K170" t="n">
        <v>0.09279854405209115</v>
      </c>
      <c r="L170" t="n">
        <v>0.06814178748679137</v>
      </c>
      <c r="M170" t="n">
        <v>0.09250397545672977</v>
      </c>
      <c r="N170" t="n">
        <v>0.10562854054477</v>
      </c>
      <c r="O170" t="n">
        <v>0.09247039294835289</v>
      </c>
    </row>
    <row r="171" ht="15" customHeight="1">
      <c r="F171" t="n">
        <v>0.07163689513658951</v>
      </c>
      <c r="G171" t="n">
        <v>0.04526556287863875</v>
      </c>
      <c r="J171" t="n">
        <v>0.03353988731662388</v>
      </c>
      <c r="K171" t="n">
        <v>0.09368233970973011</v>
      </c>
      <c r="L171" t="n">
        <v>0.06807569108869979</v>
      </c>
      <c r="M171" t="n">
        <v>0.0933849656991748</v>
      </c>
      <c r="N171" t="n">
        <v>0.1003741964257127</v>
      </c>
      <c r="O171" t="n">
        <v>0.09335106335738481</v>
      </c>
    </row>
    <row r="172" ht="15" customHeight="1">
      <c r="F172" t="n">
        <v>0.0710001571591901</v>
      </c>
      <c r="G172" t="n">
        <v>0.04529646657357058</v>
      </c>
      <c r="J172" t="n">
        <v>0.03335003132479647</v>
      </c>
      <c r="K172" t="n">
        <v>0.09456613536736906</v>
      </c>
      <c r="L172" t="n">
        <v>0.06670242695384657</v>
      </c>
      <c r="M172" t="n">
        <v>0.09426595594161986</v>
      </c>
      <c r="N172" t="n">
        <v>0.1043959230820802</v>
      </c>
      <c r="O172" t="n">
        <v>0.09423173376641675</v>
      </c>
    </row>
    <row r="173" ht="15" customHeight="1">
      <c r="F173" t="n">
        <v>0.07036168466490468</v>
      </c>
      <c r="G173" t="n">
        <v>0.04532646143708631</v>
      </c>
      <c r="J173" t="n">
        <v>0.0326593189583979</v>
      </c>
      <c r="K173" t="n">
        <v>0.09544993102500804</v>
      </c>
      <c r="L173" t="n">
        <v>0.06848459164254117</v>
      </c>
      <c r="M173" t="n">
        <v>0.0951469461840649</v>
      </c>
      <c r="N173" t="n">
        <v>0.1014651269412608</v>
      </c>
      <c r="O173" t="n">
        <v>0.09511240417544869</v>
      </c>
    </row>
    <row r="174" ht="15" customHeight="1">
      <c r="F174" t="n">
        <v>0.06972147765373318</v>
      </c>
      <c r="G174" t="n">
        <v>0.04535554746918592</v>
      </c>
      <c r="J174" t="n">
        <v>0.0333090135499919</v>
      </c>
      <c r="K174" t="n">
        <v>0.09633372668264699</v>
      </c>
      <c r="L174" t="n">
        <v>0.06943173149913306</v>
      </c>
      <c r="M174" t="n">
        <v>0.09602793642650995</v>
      </c>
      <c r="N174" t="n">
        <v>0.1062430109333011</v>
      </c>
      <c r="O174" t="n">
        <v>0.09599307458448063</v>
      </c>
    </row>
    <row r="175" ht="15" customHeight="1">
      <c r="F175" t="n">
        <v>0.0690795361256757</v>
      </c>
      <c r="G175" t="n">
        <v>0.04538372466986943</v>
      </c>
      <c r="J175" t="n">
        <v>0.03238200341681578</v>
      </c>
      <c r="K175" t="n">
        <v>0.09721752234028597</v>
      </c>
      <c r="L175" t="n">
        <v>0.06686934771790243</v>
      </c>
      <c r="M175" t="n">
        <v>0.09690892666895499</v>
      </c>
      <c r="N175" t="n">
        <v>0.1016328626562848</v>
      </c>
      <c r="O175" t="n">
        <v>0.09687374499351255</v>
      </c>
    </row>
    <row r="176" ht="15" customHeight="1">
      <c r="F176" t="n">
        <v>0.06843586008073217</v>
      </c>
      <c r="G176" t="n">
        <v>0.04541099303913684</v>
      </c>
      <c r="J176" t="n">
        <v>0.03311327475762127</v>
      </c>
      <c r="K176" t="n">
        <v>0.09810131799792492</v>
      </c>
      <c r="L176" t="n">
        <v>0.06876647576511094</v>
      </c>
      <c r="M176" t="n">
        <v>0.09778991691140004</v>
      </c>
      <c r="N176" t="n">
        <v>0.1032652502872717</v>
      </c>
      <c r="O176" t="n">
        <v>0.09775441540254448</v>
      </c>
    </row>
    <row r="177" ht="15" customHeight="1">
      <c r="F177" t="n">
        <v>0.0677904495189026</v>
      </c>
      <c r="G177" t="n">
        <v>0.04543735257698814</v>
      </c>
      <c r="J177" t="n">
        <v>0.0340617076140978</v>
      </c>
      <c r="K177" t="n">
        <v>0.09898511365556389</v>
      </c>
      <c r="L177" t="n">
        <v>0.06741437551901697</v>
      </c>
      <c r="M177" t="n">
        <v>0.09867090715384508</v>
      </c>
      <c r="N177" t="n">
        <v>0.1065846039314806</v>
      </c>
      <c r="O177" t="n">
        <v>0.09863508581157641</v>
      </c>
    </row>
    <row r="178" ht="15" customHeight="1">
      <c r="F178" t="n">
        <v>0.06714330444018703</v>
      </c>
      <c r="G178" t="n">
        <v>0.04546280328342334</v>
      </c>
      <c r="J178" t="n">
        <v>0.03380682798315106</v>
      </c>
      <c r="K178" t="n">
        <v>0.09986890931320284</v>
      </c>
      <c r="L178" t="n">
        <v>0.06999177274605484</v>
      </c>
      <c r="M178" t="n">
        <v>0.09955189739629013</v>
      </c>
      <c r="N178" t="n">
        <v>0.1054618407176341</v>
      </c>
      <c r="O178" t="n">
        <v>0.09951575622060835</v>
      </c>
    </row>
    <row r="179" ht="15" customHeight="1">
      <c r="F179" t="n">
        <v>0.06649442484458537</v>
      </c>
      <c r="G179" t="n">
        <v>0.04548734515844242</v>
      </c>
      <c r="J179" t="n">
        <v>0.03252363755655496</v>
      </c>
      <c r="K179" t="n">
        <v>0.1007527049708418</v>
      </c>
      <c r="L179" t="n">
        <v>0.06924140546386751</v>
      </c>
      <c r="M179" t="n">
        <v>0.1004328876387352</v>
      </c>
      <c r="N179" t="n">
        <v>0.101193569944832</v>
      </c>
      <c r="O179" t="n">
        <v>0.1003964266296403</v>
      </c>
    </row>
    <row r="180" ht="15" customHeight="1">
      <c r="F180" t="n">
        <v>0.06584381073209773</v>
      </c>
      <c r="G180" t="n">
        <v>0.04551097820204541</v>
      </c>
      <c r="J180" t="n">
        <v>0.03311817888248569</v>
      </c>
      <c r="K180" t="n">
        <v>0.1016365006284808</v>
      </c>
      <c r="L180" t="n">
        <v>0.06996814572955443</v>
      </c>
      <c r="M180" t="n">
        <v>0.1013138778811802</v>
      </c>
      <c r="N180" t="n">
        <v>0.1076573645461462</v>
      </c>
      <c r="O180" t="n">
        <v>0.1012770970386722</v>
      </c>
    </row>
    <row r="181" ht="15" customHeight="1">
      <c r="F181" t="n">
        <v>0.06519146210272403</v>
      </c>
      <c r="G181" t="n">
        <v>0.04553370241423228</v>
      </c>
      <c r="J181" t="n">
        <v>0.03375345979982122</v>
      </c>
      <c r="K181" t="n">
        <v>0.1025202962861197</v>
      </c>
      <c r="L181" t="n">
        <v>0.06755228035488309</v>
      </c>
      <c r="M181" t="n">
        <v>0.1021948681236253</v>
      </c>
      <c r="N181" t="n">
        <v>0.1079146255829481</v>
      </c>
      <c r="O181" t="n">
        <v>0.1021577674477041</v>
      </c>
    </row>
    <row r="182" ht="15" customHeight="1">
      <c r="F182" t="n">
        <v>0.06453737895646432</v>
      </c>
      <c r="G182" t="n">
        <v>0.04555551779500305</v>
      </c>
      <c r="J182" t="n">
        <v>0.03378716355137686</v>
      </c>
      <c r="K182" t="n">
        <v>0.1034040919437587</v>
      </c>
      <c r="L182" t="n">
        <v>0.06961981605832024</v>
      </c>
      <c r="M182" t="n">
        <v>0.1030758583660703</v>
      </c>
      <c r="N182" t="n">
        <v>0.1076457560436256</v>
      </c>
      <c r="O182" t="n">
        <v>0.1030384378567361</v>
      </c>
    </row>
    <row r="183" ht="15" customHeight="1">
      <c r="F183" t="n">
        <v>0.06388156129331854</v>
      </c>
      <c r="G183" t="n">
        <v>0.04557642434435772</v>
      </c>
      <c r="J183" t="n">
        <v>0.0330407613874259</v>
      </c>
      <c r="K183" t="n">
        <v>0.1042878876013977</v>
      </c>
      <c r="L183" t="n">
        <v>0.06901651679685022</v>
      </c>
      <c r="M183" t="n">
        <v>0.1039568486085154</v>
      </c>
      <c r="N183" t="n">
        <v>0.1075377092167591</v>
      </c>
      <c r="O183" t="n">
        <v>0.103919108265768</v>
      </c>
    </row>
    <row r="184" ht="15" customHeight="1">
      <c r="F184" t="n">
        <v>0.06322400911328677</v>
      </c>
      <c r="G184" t="n">
        <v>0.04559642206229628</v>
      </c>
      <c r="J184" t="n">
        <v>0.03439340091040446</v>
      </c>
      <c r="K184" t="n">
        <v>0.1051716832590366</v>
      </c>
      <c r="L184" t="n">
        <v>0.06872012805265604</v>
      </c>
      <c r="M184" t="n">
        <v>0.1048378388509604</v>
      </c>
      <c r="N184" t="n">
        <v>0.1049939769262196</v>
      </c>
      <c r="O184" t="n">
        <v>0.1047997786747999</v>
      </c>
    </row>
    <row r="185" ht="15" customHeight="1">
      <c r="F185" t="n">
        <v>0.06256472241636896</v>
      </c>
      <c r="G185" t="n">
        <v>0.04561551094881875</v>
      </c>
      <c r="J185" t="n">
        <v>0.03387871129009976</v>
      </c>
      <c r="K185" t="n">
        <v>0.1060554789166756</v>
      </c>
      <c r="L185" t="n">
        <v>0.06875534615017106</v>
      </c>
      <c r="M185" t="n">
        <v>0.1057188290934054</v>
      </c>
      <c r="N185" t="n">
        <v>0.1039562005501982</v>
      </c>
      <c r="O185" t="n">
        <v>0.1056804490838319</v>
      </c>
    </row>
    <row r="186" ht="15" customHeight="1">
      <c r="F186" t="n">
        <v>0.0619037012025651</v>
      </c>
      <c r="G186" t="n">
        <v>0.04563369100392509</v>
      </c>
      <c r="J186" t="n">
        <v>0.03341269783930863</v>
      </c>
      <c r="K186" t="n">
        <v>0.1069392745743146</v>
      </c>
      <c r="L186" t="n">
        <v>0.06853442741009944</v>
      </c>
      <c r="M186" t="n">
        <v>0.1065998193358505</v>
      </c>
      <c r="N186" t="n">
        <v>0.1055556269113981</v>
      </c>
      <c r="O186" t="n">
        <v>0.1065611194928638</v>
      </c>
    </row>
    <row r="187" ht="15" customHeight="1">
      <c r="F187" t="n">
        <v>0.06124094547187522</v>
      </c>
      <c r="G187" t="n">
        <v>0.04565096222761535</v>
      </c>
      <c r="J187" t="n">
        <v>0.03430324165496894</v>
      </c>
      <c r="K187" t="n">
        <v>0.1078230702319535</v>
      </c>
      <c r="L187" t="n">
        <v>0.06971401823578022</v>
      </c>
      <c r="M187" t="n">
        <v>0.1074808095782955</v>
      </c>
      <c r="N187" t="n">
        <v>0.1040162519443876</v>
      </c>
      <c r="O187" t="n">
        <v>0.1074417899018957</v>
      </c>
    </row>
    <row r="188" ht="15" customHeight="1">
      <c r="F188" t="n">
        <v>0.0605764552242993</v>
      </c>
      <c r="G188" t="n">
        <v>0.04566732461988948</v>
      </c>
      <c r="J188" t="n">
        <v>0.0335160402074344</v>
      </c>
      <c r="K188" t="n">
        <v>0.1087068658895925</v>
      </c>
      <c r="L188" t="n">
        <v>0.06984966818909122</v>
      </c>
      <c r="M188" t="n">
        <v>0.1083617998207406</v>
      </c>
      <c r="N188" t="n">
        <v>0.1054398249938403</v>
      </c>
      <c r="O188" t="n">
        <v>0.1083224603109277</v>
      </c>
    </row>
    <row r="189" ht="15" customHeight="1">
      <c r="F189" t="n">
        <v>0.05991023045983734</v>
      </c>
      <c r="G189" t="n">
        <v>0.04568277818074751</v>
      </c>
      <c r="J189" t="n">
        <v>0.03305347837262922</v>
      </c>
      <c r="K189" t="n">
        <v>0.1095906615472314</v>
      </c>
      <c r="L189" t="n">
        <v>0.06731786029870127</v>
      </c>
      <c r="M189" t="n">
        <v>0.1092427900631856</v>
      </c>
      <c r="N189" t="n">
        <v>0.1041294722028354</v>
      </c>
      <c r="O189" t="n">
        <v>0.1092031307199596</v>
      </c>
    </row>
    <row r="190" ht="15" customHeight="1">
      <c r="F190" t="n">
        <v>0.05924227117848935</v>
      </c>
      <c r="G190" t="n">
        <v>0.04569732291018944</v>
      </c>
      <c r="J190" t="n">
        <v>0.03361258390524341</v>
      </c>
      <c r="K190" t="n">
        <v>0.1104744572048704</v>
      </c>
      <c r="L190" t="n">
        <v>0.06759865759953207</v>
      </c>
      <c r="M190" t="n">
        <v>0.1101237803056307</v>
      </c>
      <c r="N190" t="n">
        <v>0.1042140977947897</v>
      </c>
      <c r="O190" t="n">
        <v>0.1100838011289915</v>
      </c>
    </row>
    <row r="191" ht="15" customHeight="1">
      <c r="F191" t="n">
        <v>0.05857257738025537</v>
      </c>
      <c r="G191" t="n">
        <v>0.04571095880821526</v>
      </c>
      <c r="J191" t="n">
        <v>0.03345067516767178</v>
      </c>
      <c r="K191" t="n">
        <v>0.1113582528625094</v>
      </c>
      <c r="L191" t="n">
        <v>0.06767893805981207</v>
      </c>
      <c r="M191" t="n">
        <v>0.1110047705480757</v>
      </c>
      <c r="N191" t="n">
        <v>0.104126940734849</v>
      </c>
      <c r="O191" t="n">
        <v>0.1109644715380235</v>
      </c>
    </row>
    <row r="192" ht="15" customHeight="1">
      <c r="F192" t="n">
        <v>0.05790114906513533</v>
      </c>
      <c r="G192" t="n">
        <v>0.04572368587482498</v>
      </c>
      <c r="J192" t="n">
        <v>0.03342426729966518</v>
      </c>
      <c r="K192" t="n">
        <v>0.1122420485201483</v>
      </c>
      <c r="L192" t="n">
        <v>0.07156188497875449</v>
      </c>
      <c r="M192" t="n">
        <v>0.1118857607905208</v>
      </c>
      <c r="N192" t="n">
        <v>0.104695564996462</v>
      </c>
      <c r="O192" t="n">
        <v>0.1118451419470554</v>
      </c>
    </row>
    <row r="193" ht="15" customHeight="1">
      <c r="F193" t="n">
        <v>0.05722798623312925</v>
      </c>
      <c r="G193" t="n">
        <v>0.04573550411001858</v>
      </c>
      <c r="J193" t="n">
        <v>0.03407486686728266</v>
      </c>
      <c r="K193" t="n">
        <v>0.1131258441777873</v>
      </c>
      <c r="L193" t="n">
        <v>0.07086867299521657</v>
      </c>
      <c r="M193" t="n">
        <v>0.1127667510329658</v>
      </c>
      <c r="N193" t="n">
        <v>0.107656291098829</v>
      </c>
      <c r="O193" t="n">
        <v>0.1127258123560873</v>
      </c>
    </row>
    <row r="194" ht="15" customHeight="1">
      <c r="F194" t="n">
        <v>0.05655308888423713</v>
      </c>
      <c r="G194" t="n">
        <v>0.04574641351379609</v>
      </c>
      <c r="J194" t="n">
        <v>0.03362720678512748</v>
      </c>
      <c r="K194" t="n">
        <v>0.1140096398354263</v>
      </c>
      <c r="L194" t="n">
        <v>0.07125916201220875</v>
      </c>
      <c r="M194" t="n">
        <v>0.1136477412754108</v>
      </c>
      <c r="N194" t="n">
        <v>0.1021307595853287</v>
      </c>
      <c r="O194" t="n">
        <v>0.1136064827651193</v>
      </c>
    </row>
    <row r="195" ht="15" customHeight="1">
      <c r="F195" t="n">
        <v>0.05587645701845902</v>
      </c>
      <c r="G195" t="n">
        <v>0.04575641408615749</v>
      </c>
      <c r="J195" t="n">
        <v>0.03307998692773377</v>
      </c>
      <c r="K195" t="n">
        <v>0.1148934354930652</v>
      </c>
      <c r="L195" t="n">
        <v>0.07024717093401062</v>
      </c>
      <c r="M195" t="n">
        <v>0.1145287315178559</v>
      </c>
      <c r="N195" t="n">
        <v>0.1087256960195505</v>
      </c>
      <c r="O195" t="n">
        <v>0.1144871531741512</v>
      </c>
    </row>
    <row r="196" ht="15" customHeight="1">
      <c r="F196" t="n">
        <v>0.05519809063579482</v>
      </c>
      <c r="G196" t="n">
        <v>0.04576550582710277</v>
      </c>
      <c r="J196" t="n">
        <v>0.03335251221590602</v>
      </c>
      <c r="K196" t="n">
        <v>0.1157772311507042</v>
      </c>
      <c r="L196" t="n">
        <v>0.06881011075832749</v>
      </c>
      <c r="M196" t="n">
        <v>0.115409721760301</v>
      </c>
      <c r="N196" t="n">
        <v>0.1085805296936188</v>
      </c>
      <c r="O196" t="n">
        <v>0.1153678235831831</v>
      </c>
    </row>
    <row r="197" ht="15" customHeight="1">
      <c r="F197" t="n">
        <v>0.05451798973624461</v>
      </c>
      <c r="G197" t="n">
        <v>0.04577368873663196</v>
      </c>
      <c r="J197" t="n">
        <v>0.03309891570358123</v>
      </c>
      <c r="K197" t="n">
        <v>0.1166610268083432</v>
      </c>
      <c r="L197" t="n">
        <v>0.07052870671684716</v>
      </c>
      <c r="M197" t="n">
        <v>0.116290712002746</v>
      </c>
      <c r="N197" t="n">
        <v>0.1037481274529834</v>
      </c>
      <c r="O197" t="n">
        <v>0.1162484939922151</v>
      </c>
    </row>
    <row r="198" ht="15" customHeight="1">
      <c r="F198" t="n">
        <v>0.0538361543198084</v>
      </c>
      <c r="G198" t="n">
        <v>0.04578096281474504</v>
      </c>
      <c r="J198" t="n">
        <v>0.03402857858544781</v>
      </c>
      <c r="K198" t="n">
        <v>0.1175448224659821</v>
      </c>
      <c r="L198" t="n">
        <v>0.06826841821344945</v>
      </c>
      <c r="M198" t="n">
        <v>0.117171702245191</v>
      </c>
      <c r="N198" t="n">
        <v>0.103965804586249</v>
      </c>
      <c r="O198" t="n">
        <v>0.117129164401247</v>
      </c>
    </row>
    <row r="199" ht="15" customHeight="1">
      <c r="F199" t="n">
        <v>0.05315258438648612</v>
      </c>
      <c r="G199" t="n">
        <v>0.04578732806144202</v>
      </c>
      <c r="J199" t="n">
        <v>0.03305941513113723</v>
      </c>
      <c r="K199" t="n">
        <v>0.1184286181236211</v>
      </c>
      <c r="L199" t="n">
        <v>0.06995328073137791</v>
      </c>
      <c r="M199" t="n">
        <v>0.1180526924876361</v>
      </c>
      <c r="N199" t="n">
        <v>0.1024574640081744</v>
      </c>
      <c r="O199" t="n">
        <v>0.1180098348102789</v>
      </c>
    </row>
    <row r="200" ht="15" customHeight="1">
      <c r="F200" t="n">
        <v>0.05246727993627781</v>
      </c>
      <c r="G200" t="n">
        <v>0.04579278447672289</v>
      </c>
      <c r="J200" t="n">
        <v>0.03446591769131294</v>
      </c>
      <c r="K200" t="n">
        <v>0.11931241378126</v>
      </c>
      <c r="L200" t="n">
        <v>0.07118114860865327</v>
      </c>
      <c r="M200" t="n">
        <v>0.1189336827300811</v>
      </c>
      <c r="N200" t="n">
        <v>0.1042151212724847</v>
      </c>
      <c r="O200" t="n">
        <v>0.1188905052193109</v>
      </c>
    </row>
    <row r="201" ht="15" customHeight="1">
      <c r="F201" t="n">
        <v>0.05178024096918349</v>
      </c>
      <c r="G201" t="n">
        <v>0.04579733206058765</v>
      </c>
      <c r="J201" t="n">
        <v>0.03470738085881192</v>
      </c>
      <c r="K201" t="n">
        <v>0.120196209438899</v>
      </c>
      <c r="L201" t="n">
        <v>0.06958014827243844</v>
      </c>
      <c r="M201" t="n">
        <v>0.1198146729725262</v>
      </c>
      <c r="N201" t="n">
        <v>0.1027125517757805</v>
      </c>
      <c r="O201" t="n">
        <v>0.1197711756283428</v>
      </c>
    </row>
    <row r="202" ht="15" customHeight="1">
      <c r="F202" t="n">
        <v>0.05109146748520314</v>
      </c>
      <c r="G202" t="n">
        <v>0.04580097081303632</v>
      </c>
      <c r="J202" t="n">
        <v>0.03471134647435807</v>
      </c>
      <c r="K202" t="n">
        <v>0.121080005096538</v>
      </c>
      <c r="L202" t="n">
        <v>0.06906326142541469</v>
      </c>
      <c r="M202" t="n">
        <v>0.1206956632149712</v>
      </c>
      <c r="N202" t="n">
        <v>0.1091140705420559</v>
      </c>
      <c r="O202" t="n">
        <v>0.1206518460373747</v>
      </c>
    </row>
    <row r="203" ht="15" customHeight="1">
      <c r="F203" t="n">
        <v>0.05040095948433673</v>
      </c>
      <c r="G203" t="n">
        <v>0.04580370073406886</v>
      </c>
      <c r="J203" t="n">
        <v>0.03311903332730426</v>
      </c>
      <c r="K203" t="n">
        <v>0.1219638007541769</v>
      </c>
      <c r="L203" t="n">
        <v>0.07137759317169065</v>
      </c>
      <c r="M203" t="n">
        <v>0.1215766534574163</v>
      </c>
      <c r="N203" t="n">
        <v>0.1095588341051232</v>
      </c>
      <c r="O203" t="n">
        <v>0.1215325164464067</v>
      </c>
    </row>
    <row r="204" ht="15" customHeight="1">
      <c r="F204" t="n">
        <v>0.04970871696658428</v>
      </c>
      <c r="G204" t="n">
        <v>0.0458055218236853</v>
      </c>
      <c r="J204" t="n">
        <v>0.03345898299911318</v>
      </c>
      <c r="K204" t="n">
        <v>0.1228475964118159</v>
      </c>
      <c r="L204" t="n">
        <v>0.07180664179764021</v>
      </c>
      <c r="M204" t="n">
        <v>0.1224576436998613</v>
      </c>
      <c r="N204" t="n">
        <v>0.103952936164777</v>
      </c>
      <c r="O204" t="n">
        <v>0.1224131868554386</v>
      </c>
    </row>
    <row r="205" ht="15" customHeight="1">
      <c r="F205" t="n">
        <v>0.04901473993194584</v>
      </c>
      <c r="G205" t="n">
        <v>0.04580643408188565</v>
      </c>
      <c r="J205" t="n">
        <v>0.03347995935228332</v>
      </c>
      <c r="K205" t="n">
        <v>0.1237313920694549</v>
      </c>
      <c r="L205" t="n">
        <v>0.06931593967950167</v>
      </c>
      <c r="M205" t="n">
        <v>0.1233386339423064</v>
      </c>
      <c r="N205" t="n">
        <v>0.1044609080458374</v>
      </c>
      <c r="O205" t="n">
        <v>0.1232938572644705</v>
      </c>
    </row>
    <row r="206" ht="15" customHeight="1">
      <c r="F206" t="n">
        <v>0.04831902838042135</v>
      </c>
      <c r="G206" t="n">
        <v>0.0458064375086699</v>
      </c>
      <c r="J206" t="n">
        <v>0.0342840570330132</v>
      </c>
      <c r="K206" t="n">
        <v>0.1246151877270938</v>
      </c>
      <c r="L206" t="n">
        <v>0.06823544381667415</v>
      </c>
      <c r="M206" t="n">
        <v>0.1242196241847514</v>
      </c>
      <c r="N206" t="n">
        <v>0.1041758314307631</v>
      </c>
      <c r="O206" t="n">
        <v>0.1241745276735024</v>
      </c>
    </row>
    <row r="207" ht="15" customHeight="1">
      <c r="F207" t="n">
        <v>0.04762158231201082</v>
      </c>
      <c r="G207" t="n">
        <v>0.04580553210403802</v>
      </c>
      <c r="J207" t="n">
        <v>0.03440598978058021</v>
      </c>
      <c r="K207" t="n">
        <v>0.1254989833847328</v>
      </c>
      <c r="L207" t="n">
        <v>0.06806597317554389</v>
      </c>
      <c r="M207" t="n">
        <v>0.1251006144271964</v>
      </c>
      <c r="N207" t="n">
        <v>0.1065101788257268</v>
      </c>
      <c r="O207" t="n">
        <v>0.1250551980825344</v>
      </c>
    </row>
    <row r="208" ht="15" customHeight="1">
      <c r="F208" t="n">
        <v>0.04692240172671427</v>
      </c>
      <c r="G208" t="n">
        <v>0.04580371786799005</v>
      </c>
      <c r="J208" t="n">
        <v>0.03478901810656687</v>
      </c>
      <c r="K208" t="n">
        <v>0.1263827790423717</v>
      </c>
      <c r="L208" t="n">
        <v>0.07256928447968425</v>
      </c>
      <c r="M208" t="n">
        <v>0.1259816046696415</v>
      </c>
      <c r="N208" t="n">
        <v>0.1058674771026033</v>
      </c>
      <c r="O208" t="n">
        <v>0.1259358684915663</v>
      </c>
    </row>
    <row r="209" ht="15" customHeight="1">
      <c r="F209" t="n">
        <v>0.04622148662453168</v>
      </c>
      <c r="G209" t="n">
        <v>0.04580099480052597</v>
      </c>
      <c r="J209" t="n">
        <v>0.0345640370962803</v>
      </c>
      <c r="K209" t="n">
        <v>0.1272665747000107</v>
      </c>
      <c r="L209" t="n">
        <v>0.06907776677878377</v>
      </c>
      <c r="M209" t="n">
        <v>0.1268625949120865</v>
      </c>
      <c r="N209" t="n">
        <v>0.1056307370996606</v>
      </c>
      <c r="O209" t="n">
        <v>0.1268165389005983</v>
      </c>
    </row>
    <row r="210" ht="15" customHeight="1">
      <c r="F210" t="n">
        <v>0.04551883700546307</v>
      </c>
      <c r="G210" t="n">
        <v>0.04579736290164578</v>
      </c>
      <c r="J210" t="n">
        <v>0.03348227847778047</v>
      </c>
      <c r="K210" t="n">
        <v>0.1281503703576497</v>
      </c>
      <c r="L210" t="n">
        <v>0.07055385051909691</v>
      </c>
      <c r="M210" t="n">
        <v>0.1277435851545316</v>
      </c>
      <c r="N210" t="n">
        <v>0.1073579091278689</v>
      </c>
      <c r="O210" t="n">
        <v>0.1276972093096302</v>
      </c>
    </row>
    <row r="211" ht="15" customHeight="1">
      <c r="F211" t="n">
        <v>0.04481445286950839</v>
      </c>
      <c r="G211" t="n">
        <v>0.04579282217134948</v>
      </c>
      <c r="J211" t="n">
        <v>0.03363710612972906</v>
      </c>
      <c r="K211" t="n">
        <v>0.1290341660152886</v>
      </c>
      <c r="L211" t="n">
        <v>0.06941324062687637</v>
      </c>
      <c r="M211" t="n">
        <v>0.1286245753969766</v>
      </c>
      <c r="N211" t="n">
        <v>0.1050984468439576</v>
      </c>
      <c r="O211" t="n">
        <v>0.1285778797186621</v>
      </c>
    </row>
    <row r="212" ht="15" customHeight="1">
      <c r="F212" t="n">
        <v>0.04410833421666772</v>
      </c>
      <c r="G212" t="n">
        <v>0.04578737260963708</v>
      </c>
      <c r="J212" t="n">
        <v>0.03468707947291653</v>
      </c>
      <c r="K212" t="n">
        <v>0.1299179616729276</v>
      </c>
      <c r="L212" t="n">
        <v>0.06867308018619087</v>
      </c>
      <c r="M212" t="n">
        <v>0.1295055656394217</v>
      </c>
      <c r="N212" t="n">
        <v>0.1049381323687317</v>
      </c>
      <c r="O212" t="n">
        <v>0.1294585501276941</v>
      </c>
    </row>
    <row r="213" ht="15" customHeight="1">
      <c r="F213" t="n">
        <v>0.04340048104694101</v>
      </c>
      <c r="G213" t="n">
        <v>0.04578101421650858</v>
      </c>
      <c r="J213" t="n">
        <v>0.03458752009824523</v>
      </c>
      <c r="K213" t="n">
        <v>0.1308017573305666</v>
      </c>
      <c r="L213" t="n">
        <v>0.07240126688320583</v>
      </c>
      <c r="M213" t="n">
        <v>0.1303865558818667</v>
      </c>
      <c r="N213" t="n">
        <v>0.1051705239754447</v>
      </c>
      <c r="O213" t="n">
        <v>0.130339220536726</v>
      </c>
    </row>
    <row r="214" ht="15" customHeight="1">
      <c r="F214" t="n">
        <v>0.04269089336032825</v>
      </c>
      <c r="G214" t="n">
        <v>0.04577374699196396</v>
      </c>
      <c r="J214" t="n">
        <v>0.03389820855007968</v>
      </c>
      <c r="K214" t="n">
        <v>0.1316855529882055</v>
      </c>
      <c r="L214" t="n">
        <v>0.06981035508166747</v>
      </c>
      <c r="M214" t="n">
        <v>0.1312675461243118</v>
      </c>
      <c r="N214" t="n">
        <v>0.1044157882875396</v>
      </c>
      <c r="O214" t="n">
        <v>0.1312198909457579</v>
      </c>
    </row>
    <row r="215" ht="15" customHeight="1">
      <c r="F215" t="n">
        <v>0.04197957115682949</v>
      </c>
      <c r="G215" t="n">
        <v>0.04576557093600325</v>
      </c>
      <c r="J215" t="n">
        <v>0.03493632924887161</v>
      </c>
      <c r="K215" t="n">
        <v>0.1325693486458445</v>
      </c>
      <c r="L215" t="n">
        <v>0.07190547530656161</v>
      </c>
      <c r="M215" t="n">
        <v>0.1321485363667568</v>
      </c>
      <c r="N215" t="n">
        <v>0.1101514692946144</v>
      </c>
      <c r="O215" t="n">
        <v>0.1321005613547898</v>
      </c>
    </row>
    <row r="216" ht="15" customHeight="1">
      <c r="F216" t="n">
        <v>0.04126651443644466</v>
      </c>
      <c r="G216" t="n">
        <v>0.04575648604862644</v>
      </c>
      <c r="J216" t="n">
        <v>0.03458370111102332</v>
      </c>
      <c r="K216" t="n">
        <v>0.1334531443034835</v>
      </c>
      <c r="L216" t="n">
        <v>0.07277381520883802</v>
      </c>
      <c r="M216" t="n">
        <v>0.1330295266092019</v>
      </c>
      <c r="N216" t="n">
        <v>0.1073937755489973</v>
      </c>
      <c r="O216" t="n">
        <v>0.1329812317638218</v>
      </c>
    </row>
    <row r="217" ht="15" customHeight="1">
      <c r="F217" t="n">
        <v>0.04055172319917383</v>
      </c>
      <c r="G217" t="n">
        <v>0.04574649232983351</v>
      </c>
      <c r="J217" t="n">
        <v>0.03515979362577606</v>
      </c>
      <c r="K217" t="n">
        <v>0.1343369399611224</v>
      </c>
      <c r="L217" t="n">
        <v>0.0727672908488062</v>
      </c>
      <c r="M217" t="n">
        <v>0.1339105168516469</v>
      </c>
      <c r="N217" t="n">
        <v>0.1039041369425491</v>
      </c>
      <c r="O217" t="n">
        <v>0.1338619021728537</v>
      </c>
    </row>
    <row r="218" ht="15" customHeight="1">
      <c r="F218" t="n">
        <v>0.03983519744501694</v>
      </c>
      <c r="G218" t="n">
        <v>0.04573558977962447</v>
      </c>
      <c r="J218" t="n">
        <v>0.03375106524208883</v>
      </c>
      <c r="K218" t="n">
        <v>0.1352207356187614</v>
      </c>
      <c r="L218" t="n">
        <v>0.06952457549742802</v>
      </c>
      <c r="M218" t="n">
        <v>0.1347915070940919</v>
      </c>
      <c r="N218" t="n">
        <v>0.1068870316268047</v>
      </c>
      <c r="O218" t="n">
        <v>0.1347425725818857</v>
      </c>
    </row>
    <row r="219" ht="15" customHeight="1">
      <c r="F219" t="n">
        <v>0.03911693717397403</v>
      </c>
      <c r="G219" t="n">
        <v>0.04572377839799933</v>
      </c>
      <c r="J219" t="n">
        <v>0.03482926913989677</v>
      </c>
      <c r="K219" t="n">
        <v>0.1361045312764003</v>
      </c>
      <c r="L219" t="n">
        <v>0.0725760106139145</v>
      </c>
      <c r="M219" t="n">
        <v>0.135672497336537</v>
      </c>
      <c r="N219" t="n">
        <v>0.109175978631279</v>
      </c>
      <c r="O219" t="n">
        <v>0.1356232429909176</v>
      </c>
    </row>
    <row r="220" ht="15" customHeight="1">
      <c r="F220" t="n">
        <v>0.0383969423860451</v>
      </c>
      <c r="G220" t="n">
        <v>0.0457110581849581</v>
      </c>
      <c r="J220" t="n">
        <v>0.03499104582275199</v>
      </c>
      <c r="K220" t="n">
        <v>0.1369883269340393</v>
      </c>
      <c r="L220" t="n">
        <v>0.07211624370870537</v>
      </c>
      <c r="M220" t="n">
        <v>0.136553487578982</v>
      </c>
      <c r="N220" t="n">
        <v>0.105775817902085</v>
      </c>
      <c r="O220" t="n">
        <v>0.1365039133999495</v>
      </c>
    </row>
    <row r="221" ht="15" customHeight="1">
      <c r="F221" t="n">
        <v>0.03767521308123013</v>
      </c>
      <c r="G221" t="n">
        <v>0.04569742914050074</v>
      </c>
      <c r="J221" t="n">
        <v>0.03486101748868906</v>
      </c>
      <c r="K221" t="n">
        <v>0.1378721225916783</v>
      </c>
      <c r="L221" t="n">
        <v>0.07147976418115062</v>
      </c>
      <c r="M221" t="n">
        <v>0.1374344778214271</v>
      </c>
      <c r="N221" t="n">
        <v>0.1038562914918008</v>
      </c>
      <c r="O221" t="n">
        <v>0.1373845838089814</v>
      </c>
    </row>
    <row r="222" ht="15" customHeight="1">
      <c r="F222" t="n">
        <v>0.03695174925952911</v>
      </c>
      <c r="G222" t="n">
        <v>0.04568289126462729</v>
      </c>
      <c r="J222" t="n">
        <v>0.03484060178874875</v>
      </c>
      <c r="K222" t="n">
        <v>0.1387559182493172</v>
      </c>
      <c r="L222" t="n">
        <v>0.06840648456001994</v>
      </c>
      <c r="M222" t="n">
        <v>0.1383154680638721</v>
      </c>
      <c r="N222" t="n">
        <v>0.1070939809409474</v>
      </c>
      <c r="O222" t="n">
        <v>0.1382652542180134</v>
      </c>
    </row>
    <row r="223" ht="15" customHeight="1">
      <c r="F223" t="n">
        <v>0.03622655092094208</v>
      </c>
      <c r="G223" t="n">
        <v>0.04566744455733772</v>
      </c>
      <c r="J223" t="n">
        <v>0.03402933251514725</v>
      </c>
      <c r="K223" t="n">
        <v>0.1396397139069562</v>
      </c>
      <c r="L223" t="n">
        <v>0.07047671474391731</v>
      </c>
      <c r="M223" t="n">
        <v>0.1391964583063172</v>
      </c>
      <c r="N223" t="n">
        <v>0.1051650897566812</v>
      </c>
      <c r="O223" t="n">
        <v>0.1391459246270453</v>
      </c>
    </row>
    <row r="224" ht="15" customHeight="1">
      <c r="F224" t="n">
        <v>0.03549961806546902</v>
      </c>
      <c r="G224" t="n">
        <v>0.04565108901863207</v>
      </c>
      <c r="J224" t="n">
        <v>0.03408002231582015</v>
      </c>
      <c r="K224" t="n">
        <v>0.1405235095645952</v>
      </c>
      <c r="L224" t="n">
        <v>0.07114412063995096</v>
      </c>
      <c r="M224" t="n">
        <v>0.1400774485487622</v>
      </c>
      <c r="N224" t="n">
        <v>0.1099855911899389</v>
      </c>
      <c r="O224" t="n">
        <v>0.1400265950360772</v>
      </c>
    </row>
    <row r="225" ht="15" customHeight="1">
      <c r="F225" t="n">
        <v>0.03477095069310991</v>
      </c>
      <c r="G225" t="n">
        <v>0.04563382464851028</v>
      </c>
      <c r="J225" t="n">
        <v>0.03377219246282556</v>
      </c>
      <c r="K225" t="n">
        <v>0.1414073052222341</v>
      </c>
      <c r="L225" t="n">
        <v>0.07019382443938543</v>
      </c>
      <c r="M225" t="n">
        <v>0.1409584387912073</v>
      </c>
      <c r="N225" t="n">
        <v>0.1054685525527368</v>
      </c>
      <c r="O225" t="n">
        <v>0.1409072654451092</v>
      </c>
    </row>
    <row r="226" ht="15" customHeight="1">
      <c r="F226" t="n">
        <v>0.03404054880386478</v>
      </c>
      <c r="G226" t="n">
        <v>0.04561565144697241</v>
      </c>
      <c r="J226" t="n">
        <v>0.03406061583478251</v>
      </c>
      <c r="K226" t="n">
        <v>0.1422911008798731</v>
      </c>
      <c r="L226" t="n">
        <v>0.06868606243354552</v>
      </c>
      <c r="M226" t="n">
        <v>0.1418394290336523</v>
      </c>
      <c r="N226" t="n">
        <v>0.1112541312656726</v>
      </c>
      <c r="O226" t="n">
        <v>0.1417879358541411</v>
      </c>
    </row>
    <row r="227" ht="15" customHeight="1">
      <c r="F227" t="n">
        <v>0.03330841239773362</v>
      </c>
      <c r="G227" t="n">
        <v>0.04559656941401843</v>
      </c>
      <c r="J227" t="n">
        <v>0.03477888030580965</v>
      </c>
      <c r="K227" t="n">
        <v>0.1431748965375121</v>
      </c>
      <c r="L227" t="n">
        <v>0.07159793525496319</v>
      </c>
      <c r="M227" t="n">
        <v>0.1427204192760974</v>
      </c>
      <c r="N227" t="n">
        <v>0.1103103883105549</v>
      </c>
      <c r="O227" t="n">
        <v>0.142668606263173</v>
      </c>
    </row>
    <row r="228" ht="15" customHeight="1">
      <c r="F228" t="n">
        <v>0.03257454147471642</v>
      </c>
      <c r="G228" t="n">
        <v>0.04557657854964834</v>
      </c>
      <c r="J228" t="n">
        <v>0.03504165010211589</v>
      </c>
      <c r="K228" t="n">
        <v>0.144058692195151</v>
      </c>
      <c r="L228" t="n">
        <v>0.07212801319129988</v>
      </c>
      <c r="M228" t="n">
        <v>0.1436014095185424</v>
      </c>
      <c r="N228" t="n">
        <v>0.1063466654098493</v>
      </c>
      <c r="O228" t="n">
        <v>0.143549276672205</v>
      </c>
    </row>
    <row r="229" ht="15" customHeight="1">
      <c r="F229" t="n">
        <v>0.03183893603481319</v>
      </c>
      <c r="G229" t="n">
        <v>0.04555567885386214</v>
      </c>
      <c r="J229" t="n">
        <v>0.03443453834440828</v>
      </c>
      <c r="K229" t="n">
        <v>0.14494248785279</v>
      </c>
      <c r="L229" t="n">
        <v>0.07049973685240823</v>
      </c>
      <c r="M229" t="n">
        <v>0.1444823997609875</v>
      </c>
      <c r="N229" t="n">
        <v>0.1109002735417012</v>
      </c>
      <c r="O229" t="n">
        <v>0.1444299470812369</v>
      </c>
    </row>
    <row r="230" ht="15" customHeight="1">
      <c r="F230" t="n">
        <v>0.03110159607802393</v>
      </c>
      <c r="G230" t="n">
        <v>0.04553387032665984</v>
      </c>
      <c r="J230" t="n">
        <v>0.03472209126634694</v>
      </c>
      <c r="K230" t="n">
        <v>0.145826283510429</v>
      </c>
      <c r="L230" t="n">
        <v>0.06932187829821213</v>
      </c>
      <c r="M230" t="n">
        <v>0.1453633900034325</v>
      </c>
      <c r="N230" t="n">
        <v>0.1103533503453024</v>
      </c>
      <c r="O230" t="n">
        <v>0.1453106174902688</v>
      </c>
    </row>
    <row r="231" ht="15" customHeight="1">
      <c r="F231" t="n">
        <v>0.03036252160434863</v>
      </c>
      <c r="G231" t="n">
        <v>0.04551115296804143</v>
      </c>
      <c r="J231" t="n">
        <v>0.03467074357777625</v>
      </c>
      <c r="K231" t="n">
        <v>0.1467100791680679</v>
      </c>
      <c r="L231" t="n">
        <v>0.07093789612135831</v>
      </c>
      <c r="M231" t="n">
        <v>0.1462443802458775</v>
      </c>
      <c r="N231" t="n">
        <v>0.1080421086394346</v>
      </c>
      <c r="O231" t="n">
        <v>0.1461912878993007</v>
      </c>
    </row>
    <row r="232" ht="15" customHeight="1">
      <c r="F232" t="n">
        <v>0.02962171261378732</v>
      </c>
      <c r="G232" t="n">
        <v>0.04548752677800692</v>
      </c>
      <c r="J232" t="n">
        <v>0.03487835621192967</v>
      </c>
      <c r="K232" t="n">
        <v>0.1475938748257069</v>
      </c>
      <c r="L232" t="n">
        <v>0.07095599327885957</v>
      </c>
      <c r="M232" t="n">
        <v>0.1471253704883226</v>
      </c>
      <c r="N232" t="n">
        <v>0.1058951149512671</v>
      </c>
      <c r="O232" t="n">
        <v>0.1470719583083327</v>
      </c>
    </row>
    <row r="233" ht="15" customHeight="1">
      <c r="F233" t="n">
        <v>0.02887916910633995</v>
      </c>
      <c r="G233" t="n">
        <v>0.0454629917565563</v>
      </c>
      <c r="J233" t="n">
        <v>0.03382520712439305</v>
      </c>
      <c r="K233" t="n">
        <v>0.1484776704833458</v>
      </c>
      <c r="L233" t="n">
        <v>0.0729440020911121</v>
      </c>
      <c r="M233" t="n">
        <v>0.1480063607307676</v>
      </c>
      <c r="N233" t="n">
        <v>0.1114636445223404</v>
      </c>
      <c r="O233" t="n">
        <v>0.1479526287173646</v>
      </c>
    </row>
    <row r="234" ht="15" customHeight="1">
      <c r="F234" t="n">
        <v>0.02813489108200656</v>
      </c>
      <c r="G234" t="n">
        <v>0.04543754790368958</v>
      </c>
      <c r="J234" t="n">
        <v>0.03489612929802283</v>
      </c>
      <c r="K234" t="n">
        <v>0.1493614661409848</v>
      </c>
      <c r="L234" t="n">
        <v>0.06974815451662891</v>
      </c>
      <c r="M234" t="n">
        <v>0.1488873509732127</v>
      </c>
      <c r="N234" t="n">
        <v>0.1117217282943564</v>
      </c>
      <c r="O234" t="n">
        <v>0.1488332991263965</v>
      </c>
    </row>
    <row r="235" ht="15" customHeight="1">
      <c r="F235" t="n">
        <v>0.02738887854078714</v>
      </c>
      <c r="G235" t="n">
        <v>0.04541119521940675</v>
      </c>
      <c r="J235" t="n">
        <v>0.03457061007238231</v>
      </c>
      <c r="K235" t="n">
        <v>0.1502452617986238</v>
      </c>
      <c r="L235" t="n">
        <v>0.07060840423146236</v>
      </c>
      <c r="M235" t="n">
        <v>0.1497683412156577</v>
      </c>
      <c r="N235" t="n">
        <v>0.1055393501414165</v>
      </c>
      <c r="O235" t="n">
        <v>0.1497139695354285</v>
      </c>
    </row>
    <row r="236" ht="15" customHeight="1">
      <c r="F236" t="n">
        <v>0.02664113148268168</v>
      </c>
      <c r="G236" t="n">
        <v>0.04538393370370781</v>
      </c>
      <c r="J236" t="n">
        <v>0.03446665539658497</v>
      </c>
      <c r="K236" t="n">
        <v>0.1511290574562627</v>
      </c>
      <c r="L236" t="n">
        <v>0.07255023278146366</v>
      </c>
      <c r="M236" t="n">
        <v>0.1506493314581027</v>
      </c>
      <c r="N236" t="n">
        <v>0.1101401728604663</v>
      </c>
      <c r="O236" t="n">
        <v>0.1505946399444604</v>
      </c>
    </row>
    <row r="237" ht="15" customHeight="1">
      <c r="F237" t="n">
        <v>0.0258916499076902</v>
      </c>
      <c r="G237" t="n">
        <v>0.04535576335659277</v>
      </c>
      <c r="J237" t="n">
        <v>0.03470983451731627</v>
      </c>
      <c r="K237" t="n">
        <v>0.1520128531139017</v>
      </c>
      <c r="L237" t="n">
        <v>0.0728206887638024</v>
      </c>
      <c r="M237" t="n">
        <v>0.1515303217005478</v>
      </c>
      <c r="N237" t="n">
        <v>0.1110855715329548</v>
      </c>
      <c r="O237" t="n">
        <v>0.1514753103534923</v>
      </c>
    </row>
    <row r="238" ht="15" customHeight="1">
      <c r="F238" t="n">
        <v>0.02514043381581268</v>
      </c>
      <c r="G238" t="n">
        <v>0.04532668417806163</v>
      </c>
      <c r="J238" t="n">
        <v>0.03456782709072145</v>
      </c>
      <c r="K238" t="n">
        <v>0.1528966487715407</v>
      </c>
      <c r="L238" t="n">
        <v>0.0707966875085223</v>
      </c>
      <c r="M238" t="n">
        <v>0.1524113119429928</v>
      </c>
      <c r="N238" t="n">
        <v>0.1105012824794249</v>
      </c>
      <c r="O238" t="n">
        <v>0.1523559807625243</v>
      </c>
    </row>
    <row r="239" ht="15" customHeight="1">
      <c r="F239" t="n">
        <v>0.02438748320704914</v>
      </c>
      <c r="G239" t="n">
        <v>0.04529669616811437</v>
      </c>
      <c r="J239" t="n">
        <v>0.03370993871306546</v>
      </c>
      <c r="K239" t="n">
        <v>0.1537804444291796</v>
      </c>
      <c r="L239" t="n">
        <v>0.07202519989546374</v>
      </c>
      <c r="M239" t="n">
        <v>0.1532923021854379</v>
      </c>
      <c r="N239" t="n">
        <v>0.1058459102024474</v>
      </c>
      <c r="O239" t="n">
        <v>0.1532366511715562</v>
      </c>
    </row>
    <row r="240" ht="15" customHeight="1">
      <c r="F240" t="n">
        <v>0.02363279808139956</v>
      </c>
      <c r="G240" t="n">
        <v>0.04526579932675101</v>
      </c>
      <c r="J240" t="n">
        <v>0.03493886253139884</v>
      </c>
      <c r="K240" t="n">
        <v>0.1546642400868186</v>
      </c>
      <c r="L240" t="n">
        <v>0.0709549075410483</v>
      </c>
      <c r="M240" t="n">
        <v>0.1541732924278829</v>
      </c>
      <c r="N240" t="n">
        <v>0.1114462557395594</v>
      </c>
      <c r="O240" t="n">
        <v>0.1541173215805881</v>
      </c>
    </row>
    <row r="241" ht="15" customHeight="1">
      <c r="F241" t="n">
        <v>0.02287637843886395</v>
      </c>
      <c r="G241" t="n">
        <v>0.04523399365397155</v>
      </c>
      <c r="J241" t="n">
        <v>0.03431398430675604</v>
      </c>
      <c r="K241" t="n">
        <v>0.1555480357444576</v>
      </c>
      <c r="L241" t="n">
        <v>0.06971279880993569</v>
      </c>
      <c r="M241" t="n">
        <v>0.155054282670328</v>
      </c>
      <c r="N241" t="n">
        <v>0.1098821027051287</v>
      </c>
      <c r="O241" t="n">
        <v>0.1549979919896201</v>
      </c>
    </row>
    <row r="242" ht="15" customHeight="1">
      <c r="F242" t="n">
        <v>0.02211822427944229</v>
      </c>
      <c r="G242" t="n">
        <v>0.04520127914977598</v>
      </c>
      <c r="J242" t="n">
        <v>0.03546965555392707</v>
      </c>
      <c r="K242" t="n">
        <v>0.1564318314020965</v>
      </c>
      <c r="L242" t="n">
        <v>0.07034471384984381</v>
      </c>
      <c r="M242" t="n">
        <v>0.155935272912773</v>
      </c>
      <c r="N242" t="n">
        <v>0.1069586278755887</v>
      </c>
      <c r="O242" t="n">
        <v>0.155878662398652</v>
      </c>
    </row>
    <row r="243" ht="15" customHeight="1">
      <c r="F243" t="n">
        <v>0.02135833560313462</v>
      </c>
      <c r="G243" t="n">
        <v>0.0451676558141643</v>
      </c>
      <c r="J243" t="n">
        <v>0.0347318108845496</v>
      </c>
      <c r="K243" t="n">
        <v>0.1573156270597355</v>
      </c>
      <c r="L243" t="n">
        <v>0.0710432029351597</v>
      </c>
      <c r="M243" t="n">
        <v>0.1568162631552181</v>
      </c>
      <c r="N243" t="n">
        <v>0.1053859380257666</v>
      </c>
      <c r="O243" t="n">
        <v>0.1567593328076839</v>
      </c>
    </row>
    <row r="244" ht="15" customHeight="1">
      <c r="F244" t="n">
        <v>0.0205967124099409</v>
      </c>
      <c r="G244" t="n">
        <v>0.04513312364713652</v>
      </c>
      <c r="J244" t="n">
        <v>0.03395634051060421</v>
      </c>
      <c r="K244" t="n">
        <v>0.1581994227173744</v>
      </c>
      <c r="L244" t="n">
        <v>0.07046452038630163</v>
      </c>
      <c r="M244" t="n">
        <v>0.1576972533976631</v>
      </c>
      <c r="N244" t="n">
        <v>0.106856959701668</v>
      </c>
      <c r="O244" t="n">
        <v>0.1576400032167159</v>
      </c>
    </row>
    <row r="245" ht="15" customHeight="1">
      <c r="F245" t="n">
        <v>0.01983335469986117</v>
      </c>
      <c r="G245" t="n">
        <v>0.04509768264869264</v>
      </c>
      <c r="J245" t="n">
        <v>0.03533174420619319</v>
      </c>
      <c r="K245" t="n">
        <v>0.1590832183750134</v>
      </c>
      <c r="L245" t="n">
        <v>0.07298990166108416</v>
      </c>
      <c r="M245" t="n">
        <v>0.1585782436401082</v>
      </c>
      <c r="N245" t="n">
        <v>0.108972752817432</v>
      </c>
      <c r="O245" t="n">
        <v>0.1585206736257478</v>
      </c>
    </row>
    <row r="246" ht="15" customHeight="1">
      <c r="F246" t="n">
        <v>0.0190682624728954</v>
      </c>
      <c r="G246" t="n">
        <v>0.04506133281883264</v>
      </c>
      <c r="J246" t="n">
        <v>0.03433595438477788</v>
      </c>
      <c r="K246" t="n">
        <v>0.1599670140326524</v>
      </c>
      <c r="L246" t="n">
        <v>0.07212084097977645</v>
      </c>
      <c r="M246" t="n">
        <v>0.1594592338825532</v>
      </c>
      <c r="N246" t="n">
        <v>0.1067783497649493</v>
      </c>
      <c r="O246" t="n">
        <v>0.1594013440347798</v>
      </c>
    </row>
    <row r="247" ht="15" customHeight="1">
      <c r="F247" t="n">
        <v>0.01830143572904359</v>
      </c>
      <c r="G247" t="n">
        <v>0.04502407415755655</v>
      </c>
      <c r="J247" t="n">
        <v>0.03485553466808332</v>
      </c>
      <c r="K247" t="n">
        <v>0.1608508096902913</v>
      </c>
      <c r="L247" t="n">
        <v>0.06965454688406214</v>
      </c>
      <c r="M247" t="n">
        <v>0.1603402241249983</v>
      </c>
      <c r="N247" t="n">
        <v>0.1088224072527325</v>
      </c>
      <c r="O247" t="n">
        <v>0.1602820144438117</v>
      </c>
    </row>
    <row r="248" ht="15" customHeight="1">
      <c r="F248" t="n">
        <v>0.01753287446830575</v>
      </c>
      <c r="G248" t="n">
        <v>0.04498590666486434</v>
      </c>
      <c r="J248" t="n">
        <v>0.03498623746152422</v>
      </c>
      <c r="K248" t="n">
        <v>0.1617346053479303</v>
      </c>
      <c r="L248" t="n">
        <v>0.07402020017980285</v>
      </c>
      <c r="M248" t="n">
        <v>0.1612212143674433</v>
      </c>
      <c r="N248" t="n">
        <v>0.1109807541398947</v>
      </c>
      <c r="O248" t="n">
        <v>0.1611626848528436</v>
      </c>
    </row>
    <row r="249" ht="15" customHeight="1">
      <c r="F249" t="n">
        <v>0.01676257869068189</v>
      </c>
      <c r="G249" t="n">
        <v>0.04494683034075603</v>
      </c>
      <c r="J249" t="n">
        <v>0.03506855299026911</v>
      </c>
      <c r="K249" t="n">
        <v>0.1626184010055693</v>
      </c>
      <c r="L249" t="n">
        <v>0.07160534928096787</v>
      </c>
      <c r="M249" t="n">
        <v>0.1621022046098883</v>
      </c>
      <c r="N249" t="n">
        <v>0.1049748785242967</v>
      </c>
      <c r="O249" t="n">
        <v>0.1620433552618755</v>
      </c>
    </row>
    <row r="250" ht="15" customHeight="1">
      <c r="F250" t="n">
        <v>0.01599054839617198</v>
      </c>
      <c r="G250" t="n">
        <v>0.04490684518523162</v>
      </c>
      <c r="J250" t="n">
        <v>0.03503529543602547</v>
      </c>
      <c r="K250" t="n">
        <v>0.1635021966632082</v>
      </c>
      <c r="L250" t="n">
        <v>0.07066659555839902</v>
      </c>
      <c r="M250" t="n">
        <v>0.1629831948523334</v>
      </c>
      <c r="N250" t="n">
        <v>0.1067536383619372</v>
      </c>
      <c r="O250" t="n">
        <v>0.1629240256709075</v>
      </c>
    </row>
    <row r="251" ht="15" customHeight="1">
      <c r="F251" t="n">
        <v>0.01521678358477605</v>
      </c>
      <c r="G251" t="n">
        <v>0.0448659511982911</v>
      </c>
      <c r="J251" t="n">
        <v>0.03432345551525438</v>
      </c>
      <c r="K251" t="n">
        <v>0.1643859923208472</v>
      </c>
      <c r="L251" t="n">
        <v>0.07061395176100119</v>
      </c>
      <c r="M251" t="n">
        <v>0.1638641850947785</v>
      </c>
      <c r="N251" t="n">
        <v>0.1061747157556686</v>
      </c>
      <c r="O251" t="n">
        <v>0.1638046960799394</v>
      </c>
    </row>
    <row r="252" ht="15" customHeight="1">
      <c r="F252" t="n">
        <v>0.01444128425649407</v>
      </c>
      <c r="G252" t="n">
        <v>0.04482414837993447</v>
      </c>
      <c r="J252" t="n">
        <v>0.03442316698996833</v>
      </c>
      <c r="K252" t="n">
        <v>0.1652697879784861</v>
      </c>
      <c r="L252" t="n">
        <v>0.06938378034028581</v>
      </c>
      <c r="M252" t="n">
        <v>0.1647451753372235</v>
      </c>
      <c r="N252" t="n">
        <v>0.1052686645787941</v>
      </c>
      <c r="O252" t="n">
        <v>0.1646853664889713</v>
      </c>
    </row>
    <row r="253" ht="15" customHeight="1">
      <c r="F253" t="n">
        <v>0.01366405041132608</v>
      </c>
      <c r="G253" t="n">
        <v>0.04478143673016174</v>
      </c>
      <c r="J253" t="n">
        <v>0.03460732751429592</v>
      </c>
      <c r="K253" t="n">
        <v>0.1661535836361251</v>
      </c>
      <c r="L253" t="n">
        <v>0.07082774103035752</v>
      </c>
      <c r="M253" t="n">
        <v>0.1656261655796685</v>
      </c>
      <c r="N253" t="n">
        <v>0.1071023779815773</v>
      </c>
      <c r="O253" t="n">
        <v>0.1655660368980033</v>
      </c>
    </row>
    <row r="254" ht="15" customHeight="1">
      <c r="F254" t="n">
        <v>0.01288508204927205</v>
      </c>
      <c r="G254" t="n">
        <v>0.0447378162489729</v>
      </c>
      <c r="J254" t="n">
        <v>0.03501747677275635</v>
      </c>
      <c r="K254" t="n">
        <v>0.1670373792937641</v>
      </c>
      <c r="L254" t="n">
        <v>0.07137129616395407</v>
      </c>
      <c r="M254" t="n">
        <v>0.1665071558221136</v>
      </c>
      <c r="N254" t="n">
        <v>0.1078576739327351</v>
      </c>
      <c r="O254" t="n">
        <v>0.1664467073070352</v>
      </c>
    </row>
    <row r="255" ht="15" customHeight="1">
      <c r="F255" t="n">
        <v>0.012104379170332</v>
      </c>
      <c r="G255" t="n">
        <v>0.04469328693636795</v>
      </c>
      <c r="J255" t="n">
        <v>0.03458746823081285</v>
      </c>
      <c r="K255" t="n">
        <v>0.167921174951403</v>
      </c>
      <c r="L255" t="n">
        <v>0.07232448552973714</v>
      </c>
      <c r="M255" t="n">
        <v>0.1673881460645586</v>
      </c>
      <c r="N255" t="n">
        <v>0.1067726605455635</v>
      </c>
      <c r="O255" t="n">
        <v>0.1673273777160671</v>
      </c>
    </row>
    <row r="256" ht="15" customHeight="1">
      <c r="F256" t="n">
        <v>0.01132194177450591</v>
      </c>
      <c r="G256" t="n">
        <v>0.04464784879234691</v>
      </c>
      <c r="J256" t="n">
        <v>0.0339889747196629</v>
      </c>
      <c r="K256" t="n">
        <v>0.168804970609042</v>
      </c>
      <c r="L256" t="n">
        <v>0.07319938751274099</v>
      </c>
      <c r="M256" t="n">
        <v>0.1682691363070037</v>
      </c>
      <c r="N256" t="n">
        <v>0.109479315702912</v>
      </c>
      <c r="O256" t="n">
        <v>0.1682080481250991</v>
      </c>
    </row>
    <row r="257" ht="15" customHeight="1">
      <c r="F257" t="n">
        <v>0.01053776986179377</v>
      </c>
      <c r="G257" t="n">
        <v>0.04460150181690975</v>
      </c>
      <c r="J257" t="n">
        <v>0.03530728514305016</v>
      </c>
      <c r="K257" t="n">
        <v>0.169688766266681</v>
      </c>
      <c r="L257" t="n">
        <v>0.07009975864880127</v>
      </c>
      <c r="M257" t="n">
        <v>0.1691501265494487</v>
      </c>
      <c r="N257" t="n">
        <v>0.1100251586655057</v>
      </c>
      <c r="O257" t="n">
        <v>0.169088718534131</v>
      </c>
    </row>
    <row r="258" ht="15" customHeight="1">
      <c r="F258" t="n">
        <v>0.009751863432195612</v>
      </c>
      <c r="G258" t="n">
        <v>0.04455424601005649</v>
      </c>
      <c r="J258" t="n">
        <v>0.03527677195865817</v>
      </c>
      <c r="K258" t="n">
        <v>0.1705725619243199</v>
      </c>
      <c r="L258" t="n">
        <v>0.07311541876689004</v>
      </c>
      <c r="M258" t="n">
        <v>0.1700311167918938</v>
      </c>
      <c r="N258" t="n">
        <v>0.110920848201333</v>
      </c>
      <c r="O258" t="n">
        <v>0.1699693889431629</v>
      </c>
    </row>
    <row r="259" ht="15" customHeight="1">
      <c r="F259" t="n">
        <v>0.008964222485711416</v>
      </c>
      <c r="G259" t="n">
        <v>0.04450608137178712</v>
      </c>
      <c r="J259" t="n">
        <v>0.03440493968852155</v>
      </c>
      <c r="K259" t="n">
        <v>0.1714563575819589</v>
      </c>
      <c r="L259" t="n">
        <v>0.07124478506894547</v>
      </c>
      <c r="M259" t="n">
        <v>0.1709121070343388</v>
      </c>
      <c r="N259" t="n">
        <v>0.1047817770397982</v>
      </c>
      <c r="O259" t="n">
        <v>0.1708500593521949</v>
      </c>
    </row>
    <row r="260" ht="15" customHeight="1">
      <c r="F260" t="n">
        <v>0.008174847022341204</v>
      </c>
      <c r="G260" t="n">
        <v>0.04445700790210165</v>
      </c>
      <c r="J260" t="n">
        <v>0.03541610950790777</v>
      </c>
      <c r="K260" t="n">
        <v>0.1723401532395978</v>
      </c>
      <c r="L260" t="n">
        <v>0.07334805221929791</v>
      </c>
      <c r="M260" t="n">
        <v>0.1717930972767839</v>
      </c>
      <c r="N260" t="n">
        <v>0.1068974017235611</v>
      </c>
      <c r="O260" t="n">
        <v>0.1717307297612268</v>
      </c>
    </row>
    <row r="261" ht="15" customHeight="1">
      <c r="F261" t="n">
        <v>0.007383737042084955</v>
      </c>
      <c r="G261" t="n">
        <v>0.04440702560100007</v>
      </c>
      <c r="J261" t="n">
        <v>0.0342903057441323</v>
      </c>
      <c r="K261" t="n">
        <v>0.1732239488972368</v>
      </c>
      <c r="L261" t="n">
        <v>0.07245249057334391</v>
      </c>
      <c r="M261" t="n">
        <v>0.1726740875192289</v>
      </c>
      <c r="N261" t="n">
        <v>0.1073777887184647</v>
      </c>
      <c r="O261" t="n">
        <v>0.1726114001702587</v>
      </c>
    </row>
    <row r="262" ht="15" customHeight="1">
      <c r="F262" t="n">
        <v>0.006590892544942661</v>
      </c>
      <c r="G262" t="n">
        <v>0.04435613446848239</v>
      </c>
      <c r="J262" t="n">
        <v>0.03567609632554976</v>
      </c>
      <c r="K262" t="n">
        <v>0.1741077445548758</v>
      </c>
      <c r="L262" t="n">
        <v>0.07174534491832113</v>
      </c>
      <c r="M262" t="n">
        <v>0.1735550777616739</v>
      </c>
      <c r="N262" t="n">
        <v>0.1066201094842362</v>
      </c>
      <c r="O262" t="n">
        <v>0.1734920705792907</v>
      </c>
    </row>
    <row r="263" ht="15" customHeight="1">
      <c r="F263" t="n">
        <v>0.005796313530914345</v>
      </c>
      <c r="G263" t="n">
        <v>0.0443043345045486</v>
      </c>
      <c r="J263" t="n">
        <v>0.03520128024980781</v>
      </c>
      <c r="K263" t="n">
        <v>0.1749915402125147</v>
      </c>
      <c r="L263" t="n">
        <v>0.0736006577948505</v>
      </c>
      <c r="M263" t="n">
        <v>0.174436068004119</v>
      </c>
      <c r="N263" t="n">
        <v>0.1113192792730787</v>
      </c>
      <c r="O263" t="n">
        <v>0.1743727409883226</v>
      </c>
    </row>
    <row r="264" ht="15" customHeight="1">
      <c r="F264" t="n">
        <v>0.004999999999999998</v>
      </c>
      <c r="G264" t="n">
        <v>0.0442516257091987</v>
      </c>
      <c r="J264" t="n">
        <v>0.03422863486847702</v>
      </c>
      <c r="K264" t="n">
        <v>0.1758753358701537</v>
      </c>
      <c r="L264" t="n">
        <v>0.07163638981550557</v>
      </c>
      <c r="M264" t="n">
        <v>0.175317058246564</v>
      </c>
      <c r="N264" t="n">
        <v>0.1059334237565568</v>
      </c>
      <c r="O264" t="n">
        <v>0.1752534113973545</v>
      </c>
    </row>
    <row r="265" ht="15" customHeight="1">
      <c r="F265" t="n">
        <v>0.004999999999999998</v>
      </c>
      <c r="G265" t="n">
        <v>0.0442516257091987</v>
      </c>
    </row>
    <row r="266" ht="15" customHeight="1">
      <c r="F266" t="n">
        <v>0.005636380870981693</v>
      </c>
      <c r="G266" t="n">
        <v>0.04421526902577025</v>
      </c>
    </row>
    <row r="267" ht="15" customHeight="1">
      <c r="F267" t="n">
        <v>0.006274394228444349</v>
      </c>
      <c r="G267" t="n">
        <v>0.04417982117375788</v>
      </c>
    </row>
    <row r="268" ht="15" customHeight="1">
      <c r="F268" t="n">
        <v>0.006914040072387988</v>
      </c>
      <c r="G268" t="n">
        <v>0.04414528215316164</v>
      </c>
    </row>
    <row r="269" ht="15" customHeight="1">
      <c r="F269" t="n">
        <v>0.007555318402812587</v>
      </c>
      <c r="G269" t="n">
        <v>0.04411165196398149</v>
      </c>
    </row>
    <row r="270" ht="15" customHeight="1">
      <c r="F270" t="n">
        <v>0.008198229219718162</v>
      </c>
      <c r="G270" t="n">
        <v>0.04407893060621745</v>
      </c>
    </row>
    <row r="271" ht="15" customHeight="1">
      <c r="F271" t="n">
        <v>0.008842772523104718</v>
      </c>
      <c r="G271" t="n">
        <v>0.04404711807986951</v>
      </c>
    </row>
    <row r="272" ht="15" customHeight="1">
      <c r="F272" t="n">
        <v>0.009488948312972229</v>
      </c>
      <c r="G272" t="n">
        <v>0.04401621438493768</v>
      </c>
    </row>
    <row r="273" ht="15" customHeight="1">
      <c r="F273" t="n">
        <v>0.01013675658932073</v>
      </c>
      <c r="G273" t="n">
        <v>0.04398621952142196</v>
      </c>
    </row>
    <row r="274" ht="15" customHeight="1">
      <c r="F274" t="n">
        <v>0.01078619735215017</v>
      </c>
      <c r="G274" t="n">
        <v>0.04395713348932234</v>
      </c>
    </row>
    <row r="275" ht="15" customHeight="1">
      <c r="F275" t="n">
        <v>0.01143727060146061</v>
      </c>
      <c r="G275" t="n">
        <v>0.04392895628863883</v>
      </c>
    </row>
    <row r="276" ht="15" customHeight="1">
      <c r="F276" t="n">
        <v>0.01208997633725201</v>
      </c>
      <c r="G276" t="n">
        <v>0.04390168791937141</v>
      </c>
    </row>
    <row r="277" ht="15" customHeight="1">
      <c r="F277" t="n">
        <v>0.01274431455952438</v>
      </c>
      <c r="G277" t="n">
        <v>0.04387532838152011</v>
      </c>
    </row>
    <row r="278" ht="15" customHeight="1">
      <c r="F278" t="n">
        <v>0.01340028526827775</v>
      </c>
      <c r="G278" t="n">
        <v>0.04384987767508493</v>
      </c>
    </row>
    <row r="279" ht="15" customHeight="1">
      <c r="F279" t="n">
        <v>0.01405788846351205</v>
      </c>
      <c r="G279" t="n">
        <v>0.04382533580006583</v>
      </c>
    </row>
    <row r="280" ht="15" customHeight="1">
      <c r="F280" t="n">
        <v>0.01471712414522735</v>
      </c>
      <c r="G280" t="n">
        <v>0.04380170275646285</v>
      </c>
    </row>
    <row r="281" ht="15" customHeight="1">
      <c r="F281" t="n">
        <v>0.0153779923134236</v>
      </c>
      <c r="G281" t="n">
        <v>0.04377897854427596</v>
      </c>
    </row>
    <row r="282" ht="15" customHeight="1">
      <c r="F282" t="n">
        <v>0.01604049296810083</v>
      </c>
      <c r="G282" t="n">
        <v>0.04375716316350519</v>
      </c>
    </row>
    <row r="283" ht="15" customHeight="1">
      <c r="F283" t="n">
        <v>0.01670462610925903</v>
      </c>
      <c r="G283" t="n">
        <v>0.04373625661415052</v>
      </c>
    </row>
    <row r="284" ht="15" customHeight="1">
      <c r="F284" t="n">
        <v>0.01737039173689821</v>
      </c>
      <c r="G284" t="n">
        <v>0.04371625889621197</v>
      </c>
    </row>
    <row r="285" ht="15" customHeight="1">
      <c r="F285" t="n">
        <v>0.01803778985101837</v>
      </c>
      <c r="G285" t="n">
        <v>0.04369717000968951</v>
      </c>
    </row>
    <row r="286" ht="15" customHeight="1">
      <c r="F286" t="n">
        <v>0.01870682045161947</v>
      </c>
      <c r="G286" t="n">
        <v>0.04367898995458316</v>
      </c>
    </row>
    <row r="287" ht="15" customHeight="1">
      <c r="F287" t="n">
        <v>0.01937748353870157</v>
      </c>
      <c r="G287" t="n">
        <v>0.04366171873089292</v>
      </c>
    </row>
    <row r="288" ht="15" customHeight="1">
      <c r="F288" t="n">
        <v>0.02004977911226462</v>
      </c>
      <c r="G288" t="n">
        <v>0.04364535633861878</v>
      </c>
    </row>
    <row r="289" ht="15" customHeight="1">
      <c r="F289" t="n">
        <v>0.02072370717230865</v>
      </c>
      <c r="G289" t="n">
        <v>0.04362990277776074</v>
      </c>
    </row>
    <row r="290" ht="15" customHeight="1">
      <c r="F290" t="n">
        <v>0.02139926771883366</v>
      </c>
      <c r="G290" t="n">
        <v>0.04361535804831881</v>
      </c>
    </row>
    <row r="291" ht="15" customHeight="1">
      <c r="F291" t="n">
        <v>0.02207646075183964</v>
      </c>
      <c r="G291" t="n">
        <v>0.043601722150293</v>
      </c>
    </row>
    <row r="292" ht="15" customHeight="1">
      <c r="F292" t="n">
        <v>0.02275528627132657</v>
      </c>
      <c r="G292" t="n">
        <v>0.04358899508368328</v>
      </c>
    </row>
    <row r="293" ht="15" customHeight="1">
      <c r="F293" t="n">
        <v>0.0234357442772945</v>
      </c>
      <c r="G293" t="n">
        <v>0.04357717684848968</v>
      </c>
    </row>
    <row r="294" ht="15" customHeight="1">
      <c r="F294" t="n">
        <v>0.02411783476974337</v>
      </c>
      <c r="G294" t="n">
        <v>0.04356626744471217</v>
      </c>
    </row>
    <row r="295" ht="15" customHeight="1">
      <c r="F295" t="n">
        <v>0.02480155774867324</v>
      </c>
      <c r="G295" t="n">
        <v>0.04355626687235078</v>
      </c>
    </row>
    <row r="296" ht="15" customHeight="1">
      <c r="F296" t="n">
        <v>0.02548691321408406</v>
      </c>
      <c r="G296" t="n">
        <v>0.04354717513140547</v>
      </c>
    </row>
    <row r="297" ht="15" customHeight="1">
      <c r="F297" t="n">
        <v>0.02617390116597586</v>
      </c>
      <c r="G297" t="n">
        <v>0.04353899222187628</v>
      </c>
    </row>
    <row r="298" ht="15" customHeight="1">
      <c r="F298" t="n">
        <v>0.02686252160434864</v>
      </c>
      <c r="G298" t="n">
        <v>0.04353171814376321</v>
      </c>
    </row>
    <row r="299" ht="15" customHeight="1">
      <c r="F299" t="n">
        <v>0.02755277452920239</v>
      </c>
      <c r="G299" t="n">
        <v>0.04352535289706624</v>
      </c>
    </row>
    <row r="300" ht="15" customHeight="1">
      <c r="F300" t="n">
        <v>0.0282446599405371</v>
      </c>
      <c r="G300" t="n">
        <v>0.04351989648178536</v>
      </c>
    </row>
    <row r="301" ht="15" customHeight="1">
      <c r="F301" t="n">
        <v>0.02893817783835279</v>
      </c>
      <c r="G301" t="n">
        <v>0.0435153488979206</v>
      </c>
    </row>
    <row r="302" ht="15" customHeight="1">
      <c r="F302" t="n">
        <v>0.02963332822264945</v>
      </c>
      <c r="G302" t="n">
        <v>0.04351171014547194</v>
      </c>
    </row>
    <row r="303" ht="15" customHeight="1">
      <c r="F303" t="n">
        <v>0.03033011109342706</v>
      </c>
      <c r="G303" t="n">
        <v>0.04350898022443939</v>
      </c>
    </row>
    <row r="304" ht="15" customHeight="1">
      <c r="F304" t="n">
        <v>0.03102852645068566</v>
      </c>
      <c r="G304" t="n">
        <v>0.04350715913482293</v>
      </c>
    </row>
    <row r="305" ht="15" customHeight="1">
      <c r="F305" t="n">
        <v>0.03172857429442524</v>
      </c>
      <c r="G305" t="n">
        <v>0.04350624687662259</v>
      </c>
    </row>
    <row r="306" ht="15" customHeight="1">
      <c r="F306" t="n">
        <v>0.0324302546246458</v>
      </c>
      <c r="G306" t="n">
        <v>0.04350624344983837</v>
      </c>
    </row>
    <row r="307" ht="15" customHeight="1">
      <c r="F307" t="n">
        <v>0.03313356744134729</v>
      </c>
      <c r="G307" t="n">
        <v>0.04350714885447023</v>
      </c>
    </row>
    <row r="308" ht="15" customHeight="1">
      <c r="F308" t="n">
        <v>0.03383851274452979</v>
      </c>
      <c r="G308" t="n">
        <v>0.04350896309051821</v>
      </c>
    </row>
    <row r="309" ht="15" customHeight="1">
      <c r="F309" t="n">
        <v>0.03454509053419325</v>
      </c>
      <c r="G309" t="n">
        <v>0.04351168615798229</v>
      </c>
    </row>
    <row r="310" ht="15" customHeight="1">
      <c r="F310" t="n">
        <v>0.03525330081033767</v>
      </c>
      <c r="G310" t="n">
        <v>0.04351531805686248</v>
      </c>
    </row>
    <row r="311" ht="15" customHeight="1">
      <c r="F311" t="n">
        <v>0.03596314357296307</v>
      </c>
      <c r="G311" t="n">
        <v>0.04351985878715876</v>
      </c>
    </row>
    <row r="312" ht="15" customHeight="1">
      <c r="F312" t="n">
        <v>0.03667461882206945</v>
      </c>
      <c r="G312" t="n">
        <v>0.04352530834887117</v>
      </c>
    </row>
    <row r="313" ht="15" customHeight="1">
      <c r="F313" t="n">
        <v>0.03738772655765678</v>
      </c>
      <c r="G313" t="n">
        <v>0.04353166674199967</v>
      </c>
    </row>
    <row r="314" ht="15" customHeight="1">
      <c r="F314" t="n">
        <v>0.03810246677972509</v>
      </c>
      <c r="G314" t="n">
        <v>0.04353893396654427</v>
      </c>
    </row>
    <row r="315" ht="15" customHeight="1">
      <c r="F315" t="n">
        <v>0.0388188394882744</v>
      </c>
      <c r="G315" t="n">
        <v>0.043547110022505</v>
      </c>
    </row>
    <row r="316" ht="15" customHeight="1">
      <c r="F316" t="n">
        <v>0.03953684468330465</v>
      </c>
      <c r="G316" t="n">
        <v>0.04355619490988182</v>
      </c>
    </row>
    <row r="317" ht="15" customHeight="1">
      <c r="F317" t="n">
        <v>0.04025648236481588</v>
      </c>
      <c r="G317" t="n">
        <v>0.04356618862867474</v>
      </c>
    </row>
    <row r="318" ht="15" customHeight="1">
      <c r="F318" t="n">
        <v>0.04097775253280807</v>
      </c>
      <c r="G318" t="n">
        <v>0.04357709117888377</v>
      </c>
    </row>
    <row r="319" ht="15" customHeight="1">
      <c r="F319" t="n">
        <v>0.04170065518728125</v>
      </c>
      <c r="G319" t="n">
        <v>0.04358890256050892</v>
      </c>
    </row>
    <row r="320" ht="15" customHeight="1">
      <c r="F320" t="n">
        <v>0.04242519032823538</v>
      </c>
      <c r="G320" t="n">
        <v>0.04360162277355015</v>
      </c>
    </row>
    <row r="321" ht="15" customHeight="1">
      <c r="F321" t="n">
        <v>0.0431513579556705</v>
      </c>
      <c r="G321" t="n">
        <v>0.04361525181800752</v>
      </c>
    </row>
    <row r="322" ht="15" customHeight="1">
      <c r="F322" t="n">
        <v>0.04387915806958657</v>
      </c>
      <c r="G322" t="n">
        <v>0.04362978969388096</v>
      </c>
    </row>
    <row r="323" ht="15" customHeight="1">
      <c r="F323" t="n">
        <v>0.04460859066998364</v>
      </c>
      <c r="G323" t="n">
        <v>0.04364523640117052</v>
      </c>
    </row>
    <row r="324" ht="15" customHeight="1">
      <c r="F324" t="n">
        <v>0.04533965575686168</v>
      </c>
      <c r="G324" t="n">
        <v>0.0436615919398762</v>
      </c>
    </row>
    <row r="325" ht="15" customHeight="1">
      <c r="F325" t="n">
        <v>0.04607235333022067</v>
      </c>
      <c r="G325" t="n">
        <v>0.04367885630999796</v>
      </c>
    </row>
    <row r="326" ht="15" customHeight="1">
      <c r="F326" t="n">
        <v>0.04680668339006064</v>
      </c>
      <c r="G326" t="n">
        <v>0.04369702951153585</v>
      </c>
    </row>
    <row r="327" ht="15" customHeight="1">
      <c r="F327" t="n">
        <v>0.04754264593638158</v>
      </c>
      <c r="G327" t="n">
        <v>0.04371611154448982</v>
      </c>
    </row>
    <row r="328" ht="15" customHeight="1">
      <c r="F328" t="n">
        <v>0.0482802409691835</v>
      </c>
      <c r="G328" t="n">
        <v>0.04373610240885992</v>
      </c>
    </row>
    <row r="329" ht="15" customHeight="1">
      <c r="F329" t="n">
        <v>0.04901946848846638</v>
      </c>
      <c r="G329" t="n">
        <v>0.04375700210464611</v>
      </c>
    </row>
    <row r="330" ht="15" customHeight="1">
      <c r="F330" t="n">
        <v>0.04976032849423022</v>
      </c>
      <c r="G330" t="n">
        <v>0.04377881063184842</v>
      </c>
    </row>
    <row r="331" ht="15" customHeight="1">
      <c r="F331" t="n">
        <v>0.05050282098647506</v>
      </c>
      <c r="G331" t="n">
        <v>0.04380152799046683</v>
      </c>
    </row>
    <row r="332" ht="15" customHeight="1">
      <c r="F332" t="n">
        <v>0.05124694596520085</v>
      </c>
      <c r="G332" t="n">
        <v>0.04382515418050134</v>
      </c>
    </row>
    <row r="333" ht="15" customHeight="1">
      <c r="F333" t="n">
        <v>0.05199270343040761</v>
      </c>
      <c r="G333" t="n">
        <v>0.04384968920195195</v>
      </c>
    </row>
    <row r="334" ht="15" customHeight="1">
      <c r="F334" t="n">
        <v>0.05274009338209537</v>
      </c>
      <c r="G334" t="n">
        <v>0.04387513305481868</v>
      </c>
    </row>
    <row r="335" ht="15" customHeight="1">
      <c r="F335" t="n">
        <v>0.05348911582026408</v>
      </c>
      <c r="G335" t="n">
        <v>0.04390148573910151</v>
      </c>
    </row>
    <row r="336" ht="15" customHeight="1">
      <c r="F336" t="n">
        <v>0.05423977074491376</v>
      </c>
      <c r="G336" t="n">
        <v>0.04392874725480044</v>
      </c>
    </row>
    <row r="337" ht="15" customHeight="1">
      <c r="F337" t="n">
        <v>0.0549920581560444</v>
      </c>
      <c r="G337" t="n">
        <v>0.04395691760191548</v>
      </c>
    </row>
    <row r="338" ht="15" customHeight="1">
      <c r="F338" t="n">
        <v>0.05574597805365604</v>
      </c>
      <c r="G338" t="n">
        <v>0.04398599678044663</v>
      </c>
    </row>
    <row r="339" ht="15" customHeight="1">
      <c r="F339" t="n">
        <v>0.05650153043774864</v>
      </c>
      <c r="G339" t="n">
        <v>0.04401598479039388</v>
      </c>
    </row>
    <row r="340" ht="15" customHeight="1">
      <c r="F340" t="n">
        <v>0.05725871530832222</v>
      </c>
      <c r="G340" t="n">
        <v>0.04404688163175724</v>
      </c>
    </row>
    <row r="341" ht="15" customHeight="1">
      <c r="F341" t="n">
        <v>0.05801753266537675</v>
      </c>
      <c r="G341" t="n">
        <v>0.04407868730453671</v>
      </c>
    </row>
    <row r="342" ht="15" customHeight="1">
      <c r="F342" t="n">
        <v>0.05877798250891225</v>
      </c>
      <c r="G342" t="n">
        <v>0.04411140180873228</v>
      </c>
    </row>
    <row r="343" ht="15" customHeight="1">
      <c r="F343" t="n">
        <v>0.05954006483892874</v>
      </c>
      <c r="G343" t="n">
        <v>0.04414502514434395</v>
      </c>
    </row>
    <row r="344" ht="15" customHeight="1">
      <c r="F344" t="n">
        <v>0.06030377965542617</v>
      </c>
      <c r="G344" t="n">
        <v>0.04417955731137172</v>
      </c>
    </row>
    <row r="345" ht="15" customHeight="1">
      <c r="F345" t="n">
        <v>0.06106912695840462</v>
      </c>
      <c r="G345" t="n">
        <v>0.04421499830981562</v>
      </c>
    </row>
    <row r="346" ht="15" customHeight="1">
      <c r="F346" t="n">
        <v>0.06183610674786402</v>
      </c>
      <c r="G346" t="n">
        <v>0.04425134813967561</v>
      </c>
    </row>
    <row r="347" ht="15" customHeight="1">
      <c r="F347" t="n">
        <v>0.06260471902380439</v>
      </c>
      <c r="G347" t="n">
        <v>0.04428860680095171</v>
      </c>
    </row>
    <row r="348" ht="15" customHeight="1">
      <c r="F348" t="n">
        <v>0.06337496378622572</v>
      </c>
      <c r="G348" t="n">
        <v>0.04432677429364391</v>
      </c>
    </row>
    <row r="349" ht="15" customHeight="1">
      <c r="F349" t="n">
        <v>0.06414684103512804</v>
      </c>
      <c r="G349" t="n">
        <v>0.04436585061775222</v>
      </c>
    </row>
    <row r="350" ht="15" customHeight="1">
      <c r="F350" t="n">
        <v>0.06492035077051132</v>
      </c>
      <c r="G350" t="n">
        <v>0.04440583577327663</v>
      </c>
    </row>
    <row r="351" ht="15" customHeight="1">
      <c r="F351" t="n">
        <v>0.06569549299237556</v>
      </c>
      <c r="G351" t="n">
        <v>0.04444672976021716</v>
      </c>
    </row>
    <row r="352" ht="15" customHeight="1">
      <c r="F352" t="n">
        <v>0.06647226770072079</v>
      </c>
      <c r="G352" t="n">
        <v>0.04448853257857379</v>
      </c>
    </row>
    <row r="353" ht="15" customHeight="1">
      <c r="F353" t="n">
        <v>0.06725067489554698</v>
      </c>
      <c r="G353" t="n">
        <v>0.04453124422834651</v>
      </c>
    </row>
    <row r="354" ht="15" customHeight="1">
      <c r="F354" t="n">
        <v>0.06803071457685417</v>
      </c>
      <c r="G354" t="n">
        <v>0.04457486470953536</v>
      </c>
    </row>
    <row r="355" ht="15" customHeight="1">
      <c r="F355" t="n">
        <v>0.0688123867446423</v>
      </c>
      <c r="G355" t="n">
        <v>0.0446193940221403</v>
      </c>
    </row>
    <row r="356" ht="15" customHeight="1">
      <c r="F356" t="n">
        <v>0.06959569139891141</v>
      </c>
      <c r="G356" t="n">
        <v>0.04466483216616135</v>
      </c>
    </row>
    <row r="357" ht="15" customHeight="1">
      <c r="F357" t="n">
        <v>0.0703806285396615</v>
      </c>
      <c r="G357" t="n">
        <v>0.0447111791415985</v>
      </c>
    </row>
    <row r="358" ht="15" customHeight="1">
      <c r="F358" t="n">
        <v>0.07116719816689253</v>
      </c>
      <c r="G358" t="n">
        <v>0.04475843494845176</v>
      </c>
    </row>
    <row r="359" ht="15" customHeight="1">
      <c r="F359" t="n">
        <v>0.07195540028060456</v>
      </c>
      <c r="G359" t="n">
        <v>0.04480659958672113</v>
      </c>
    </row>
    <row r="360" ht="15" customHeight="1">
      <c r="F360" t="n">
        <v>0.07274523488079757</v>
      </c>
      <c r="G360" t="n">
        <v>0.04485567305640661</v>
      </c>
    </row>
    <row r="361" ht="15" customHeight="1">
      <c r="F361" t="n">
        <v>0.07353670196747153</v>
      </c>
      <c r="G361" t="n">
        <v>0.04490565535750818</v>
      </c>
    </row>
    <row r="362" ht="15" customHeight="1">
      <c r="F362" t="n">
        <v>0.07432980154062646</v>
      </c>
      <c r="G362" t="n">
        <v>0.04495654649002587</v>
      </c>
    </row>
    <row r="363" ht="15" customHeight="1">
      <c r="F363" t="n">
        <v>0.07512453360026237</v>
      </c>
      <c r="G363" t="n">
        <v>0.04500834645395965</v>
      </c>
    </row>
    <row r="364" ht="15" customHeight="1">
      <c r="F364" t="n">
        <v>0.07592089814637924</v>
      </c>
      <c r="G364" t="n">
        <v>0.04506105524930955</v>
      </c>
    </row>
    <row r="365" ht="15" customHeight="1">
      <c r="F365" t="n">
        <v>0.07542089814637924</v>
      </c>
      <c r="G365" t="n">
        <v>0.04506105524930955</v>
      </c>
    </row>
    <row r="366" ht="15" customHeight="1">
      <c r="F366" t="n">
        <v>0.07594219359856852</v>
      </c>
      <c r="G366" t="n">
        <v>0.04681992931505535</v>
      </c>
    </row>
    <row r="367" ht="15" customHeight="1">
      <c r="F367" t="n">
        <v>0.07645951735320569</v>
      </c>
      <c r="G367" t="n">
        <v>0.04857880338080114</v>
      </c>
    </row>
    <row r="368" ht="15" customHeight="1">
      <c r="F368" t="n">
        <v>0.07697275196534276</v>
      </c>
      <c r="G368" t="n">
        <v>0.05033767744654693</v>
      </c>
    </row>
    <row r="369" ht="15" customHeight="1">
      <c r="F369" t="n">
        <v>0.07748177999003177</v>
      </c>
      <c r="G369" t="n">
        <v>0.05209655151229273</v>
      </c>
    </row>
    <row r="370" ht="15" customHeight="1">
      <c r="F370" t="n">
        <v>0.0779864839823247</v>
      </c>
      <c r="G370" t="n">
        <v>0.05385542557803852</v>
      </c>
    </row>
    <row r="371" ht="15" customHeight="1">
      <c r="F371" t="n">
        <v>0.07848674649727359</v>
      </c>
      <c r="G371" t="n">
        <v>0.0556142996437843</v>
      </c>
    </row>
    <row r="372" ht="15" customHeight="1">
      <c r="F372" t="n">
        <v>0.07898245008993045</v>
      </c>
      <c r="G372" t="n">
        <v>0.05737317370953011</v>
      </c>
    </row>
    <row r="373" ht="15" customHeight="1">
      <c r="F373" t="n">
        <v>0.0794734773153473</v>
      </c>
      <c r="G373" t="n">
        <v>0.0591320477752759</v>
      </c>
    </row>
    <row r="374" ht="15" customHeight="1">
      <c r="F374" t="n">
        <v>0.07995971072857616</v>
      </c>
      <c r="G374" t="n">
        <v>0.06089092184102168</v>
      </c>
    </row>
    <row r="375" ht="15" customHeight="1">
      <c r="F375" t="n">
        <v>0.08044103288466904</v>
      </c>
      <c r="G375" t="n">
        <v>0.06264979590676749</v>
      </c>
    </row>
    <row r="376" ht="15" customHeight="1">
      <c r="F376" t="n">
        <v>0.08091732633867797</v>
      </c>
      <c r="G376" t="n">
        <v>0.06440866997251328</v>
      </c>
    </row>
    <row r="377" ht="15" customHeight="1">
      <c r="F377" t="n">
        <v>0.08138847364565496</v>
      </c>
      <c r="G377" t="n">
        <v>0.06616754403825907</v>
      </c>
    </row>
    <row r="378" ht="15" customHeight="1">
      <c r="F378" t="n">
        <v>0.08185435736065205</v>
      </c>
      <c r="G378" t="n">
        <v>0.06792641810400486</v>
      </c>
    </row>
    <row r="379" ht="15" customHeight="1">
      <c r="F379" t="n">
        <v>0.08231486003872121</v>
      </c>
      <c r="G379" t="n">
        <v>0.06968529216975065</v>
      </c>
    </row>
    <row r="380" ht="15" customHeight="1">
      <c r="F380" t="n">
        <v>0.08276986423491446</v>
      </c>
      <c r="G380" t="n">
        <v>0.07144416623549645</v>
      </c>
    </row>
    <row r="381" ht="15" customHeight="1">
      <c r="F381" t="n">
        <v>0.08321925250428389</v>
      </c>
      <c r="G381" t="n">
        <v>0.07320304030124225</v>
      </c>
    </row>
    <row r="382" ht="15" customHeight="1">
      <c r="F382" t="n">
        <v>0.08366290740188145</v>
      </c>
      <c r="G382" t="n">
        <v>0.07496191436698806</v>
      </c>
    </row>
    <row r="383" ht="15" customHeight="1">
      <c r="F383" t="n">
        <v>0.08410071148275916</v>
      </c>
      <c r="G383" t="n">
        <v>0.07672078843273383</v>
      </c>
    </row>
    <row r="384" ht="15" customHeight="1">
      <c r="F384" t="n">
        <v>0.08453254730196907</v>
      </c>
      <c r="G384" t="n">
        <v>0.07847966249847964</v>
      </c>
    </row>
    <row r="385" ht="15" customHeight="1">
      <c r="F385" t="n">
        <v>0.08495829741456318</v>
      </c>
      <c r="G385" t="n">
        <v>0.08023853656422543</v>
      </c>
    </row>
    <row r="386" ht="15" customHeight="1">
      <c r="F386" t="n">
        <v>0.08537784437559351</v>
      </c>
      <c r="G386" t="n">
        <v>0.08199741062997121</v>
      </c>
    </row>
    <row r="387" ht="15" customHeight="1">
      <c r="F387" t="n">
        <v>0.08579107074011208</v>
      </c>
      <c r="G387" t="n">
        <v>0.08375628469571701</v>
      </c>
    </row>
    <row r="388" ht="15" customHeight="1">
      <c r="F388" t="n">
        <v>0.08619785906317085</v>
      </c>
      <c r="G388" t="n">
        <v>0.08551515876146282</v>
      </c>
    </row>
    <row r="389" ht="15" customHeight="1">
      <c r="F389" t="n">
        <v>0.08659809189982196</v>
      </c>
      <c r="G389" t="n">
        <v>0.08727403282720859</v>
      </c>
    </row>
    <row r="390" ht="15" customHeight="1">
      <c r="F390" t="n">
        <v>0.08699165180511731</v>
      </c>
      <c r="G390" t="n">
        <v>0.0890329068929544</v>
      </c>
    </row>
    <row r="391" ht="15" customHeight="1">
      <c r="F391" t="n">
        <v>0.08737842133410897</v>
      </c>
      <c r="G391" t="n">
        <v>0.09079178095870019</v>
      </c>
    </row>
    <row r="392" ht="15" customHeight="1">
      <c r="F392" t="n">
        <v>0.08775828304184896</v>
      </c>
      <c r="G392" t="n">
        <v>0.09255065502444598</v>
      </c>
    </row>
    <row r="393" ht="15" customHeight="1">
      <c r="F393" t="n">
        <v>0.08813111948338931</v>
      </c>
      <c r="G393" t="n">
        <v>0.09430952909019177</v>
      </c>
    </row>
    <row r="394" ht="15" customHeight="1">
      <c r="F394" t="n">
        <v>0.088496813213782</v>
      </c>
      <c r="G394" t="n">
        <v>0.09606840315593758</v>
      </c>
    </row>
    <row r="395" ht="15" customHeight="1">
      <c r="F395" t="n">
        <v>0.08885524678807905</v>
      </c>
      <c r="G395" t="n">
        <v>0.09782727722168336</v>
      </c>
    </row>
    <row r="396" ht="15" customHeight="1">
      <c r="F396" t="n">
        <v>0.08921075555453625</v>
      </c>
      <c r="G396" t="n">
        <v>0.09958615128742916</v>
      </c>
    </row>
    <row r="397" ht="15" customHeight="1">
      <c r="F397" t="n">
        <v>0.08956803611097014</v>
      </c>
      <c r="G397" t="n">
        <v>0.101345025353175</v>
      </c>
    </row>
    <row r="398" ht="15" customHeight="1">
      <c r="F398" t="n">
        <v>0.08992650110672717</v>
      </c>
      <c r="G398" t="n">
        <v>0.1031038994189207</v>
      </c>
    </row>
    <row r="399" ht="15" customHeight="1">
      <c r="F399" t="n">
        <v>0.09028555695157542</v>
      </c>
      <c r="G399" t="n">
        <v>0.1048627734846665</v>
      </c>
    </row>
    <row r="400" ht="15" customHeight="1">
      <c r="F400" t="n">
        <v>0.0906446100552831</v>
      </c>
      <c r="G400" t="n">
        <v>0.1066216475504123</v>
      </c>
    </row>
    <row r="401" ht="15" customHeight="1">
      <c r="F401" t="n">
        <v>0.09100306682761819</v>
      </c>
      <c r="G401" t="n">
        <v>0.1083805216161581</v>
      </c>
    </row>
    <row r="402" ht="15" customHeight="1">
      <c r="F402" t="n">
        <v>0.09136033367834884</v>
      </c>
      <c r="G402" t="n">
        <v>0.1101393956819039</v>
      </c>
    </row>
    <row r="403" ht="15" customHeight="1">
      <c r="F403" t="n">
        <v>0.09171581701724318</v>
      </c>
      <c r="G403" t="n">
        <v>0.1118982697476497</v>
      </c>
    </row>
    <row r="404" ht="15" customHeight="1">
      <c r="F404" t="n">
        <v>0.09206892325406932</v>
      </c>
      <c r="G404" t="n">
        <v>0.1136571438133955</v>
      </c>
    </row>
    <row r="405" ht="15" customHeight="1">
      <c r="F405" t="n">
        <v>0.09241905879859533</v>
      </c>
      <c r="G405" t="n">
        <v>0.1154160178791413</v>
      </c>
    </row>
    <row r="406" ht="15" customHeight="1">
      <c r="F406" t="n">
        <v>0.09276563006058938</v>
      </c>
      <c r="G406" t="n">
        <v>0.1171748919448871</v>
      </c>
    </row>
    <row r="407" ht="15" customHeight="1">
      <c r="F407" t="n">
        <v>0.09310804344981949</v>
      </c>
      <c r="G407" t="n">
        <v>0.1189337660106329</v>
      </c>
    </row>
    <row r="408" ht="15" customHeight="1">
      <c r="F408" t="n">
        <v>0.09344570537605384</v>
      </c>
      <c r="G408" t="n">
        <v>0.1206926400763787</v>
      </c>
    </row>
    <row r="409" ht="15" customHeight="1">
      <c r="F409" t="n">
        <v>0.09377802224906051</v>
      </c>
      <c r="G409" t="n">
        <v>0.1224515141421245</v>
      </c>
    </row>
    <row r="410" ht="15" customHeight="1">
      <c r="F410" t="n">
        <v>0.0941044004786076</v>
      </c>
      <c r="G410" t="n">
        <v>0.1242103882078703</v>
      </c>
    </row>
    <row r="411" ht="15" customHeight="1">
      <c r="F411" t="n">
        <v>0.09442424647446324</v>
      </c>
      <c r="G411" t="n">
        <v>0.1259692622736161</v>
      </c>
    </row>
    <row r="412" ht="15" customHeight="1">
      <c r="F412" t="n">
        <v>0.09473696664639553</v>
      </c>
      <c r="G412" t="n">
        <v>0.1277281363393619</v>
      </c>
    </row>
    <row r="413" ht="15" customHeight="1">
      <c r="F413" t="n">
        <v>0.09504196740417253</v>
      </c>
      <c r="G413" t="n">
        <v>0.1294870104051077</v>
      </c>
    </row>
    <row r="414" ht="15" customHeight="1">
      <c r="F414" t="n">
        <v>0.09533865515756243</v>
      </c>
      <c r="G414" t="n">
        <v>0.1312458844708534</v>
      </c>
    </row>
    <row r="415" ht="15" customHeight="1">
      <c r="F415" t="n">
        <v>0.0956264363163333</v>
      </c>
      <c r="G415" t="n">
        <v>0.1330047585365992</v>
      </c>
    </row>
    <row r="416" ht="15" customHeight="1">
      <c r="F416" t="n">
        <v>0.09590471729025321</v>
      </c>
      <c r="G416" t="n">
        <v>0.1347636326023451</v>
      </c>
    </row>
    <row r="417" ht="15" customHeight="1">
      <c r="F417" t="n">
        <v>0.0961729044890903</v>
      </c>
      <c r="G417" t="n">
        <v>0.1365225066680908</v>
      </c>
    </row>
    <row r="418" ht="15" customHeight="1">
      <c r="F418" t="n">
        <v>0.09643040432261268</v>
      </c>
      <c r="G418" t="n">
        <v>0.1382813807338366</v>
      </c>
    </row>
    <row r="419" ht="15" customHeight="1">
      <c r="F419" t="n">
        <v>0.09667662320058845</v>
      </c>
      <c r="G419" t="n">
        <v>0.1400402547995824</v>
      </c>
    </row>
    <row r="420" ht="15" customHeight="1">
      <c r="F420" t="n">
        <v>0.09691096753278575</v>
      </c>
      <c r="G420" t="n">
        <v>0.1417991288653282</v>
      </c>
    </row>
    <row r="421" ht="15" customHeight="1">
      <c r="F421" t="n">
        <v>0.09713284372897263</v>
      </c>
      <c r="G421" t="n">
        <v>0.143558002931074</v>
      </c>
    </row>
    <row r="422" ht="15" customHeight="1">
      <c r="F422" t="n">
        <v>0.09734165819891724</v>
      </c>
      <c r="G422" t="n">
        <v>0.1453168769968198</v>
      </c>
    </row>
    <row r="423" ht="15" customHeight="1">
      <c r="F423" t="n">
        <v>0.09753681735238767</v>
      </c>
      <c r="G423" t="n">
        <v>0.1470757510625656</v>
      </c>
    </row>
    <row r="424" ht="15" customHeight="1">
      <c r="F424" t="n">
        <v>0.09771772759915201</v>
      </c>
      <c r="G424" t="n">
        <v>0.1488346251283114</v>
      </c>
    </row>
    <row r="425" ht="15" customHeight="1">
      <c r="F425" t="n">
        <v>0.09788379534897843</v>
      </c>
      <c r="G425" t="n">
        <v>0.15</v>
      </c>
    </row>
    <row r="426" ht="15" customHeight="1">
      <c r="F426" t="n">
        <v>0.09803442701163498</v>
      </c>
      <c r="G426" t="n">
        <v>0.152352373259803</v>
      </c>
    </row>
    <row r="427" ht="15" customHeight="1">
      <c r="F427" t="n">
        <v>0.09816974094500533</v>
      </c>
      <c r="G427" t="n">
        <v>0.1541112473255488</v>
      </c>
    </row>
    <row r="428" ht="15" customHeight="1">
      <c r="F428" t="n">
        <v>0.09830046244977517</v>
      </c>
      <c r="G428" t="n">
        <v>0.1558701213912946</v>
      </c>
    </row>
    <row r="429" ht="15" customHeight="1">
      <c r="F429" t="n">
        <v>0.09843026065008206</v>
      </c>
      <c r="G429" t="n">
        <v>0.1576289954570403</v>
      </c>
    </row>
    <row r="430" ht="15" customHeight="1">
      <c r="F430" t="n">
        <v>0.09855898578380837</v>
      </c>
      <c r="G430" t="n">
        <v>0.1593878695227862</v>
      </c>
    </row>
    <row r="431" ht="15" customHeight="1">
      <c r="F431" t="n">
        <v>0.09868648808883648</v>
      </c>
      <c r="G431" t="n">
        <v>0.1611467435885319</v>
      </c>
    </row>
    <row r="432" ht="15" customHeight="1">
      <c r="F432" t="n">
        <v>0.09881261780304881</v>
      </c>
      <c r="G432" t="n">
        <v>0.1629056176542777</v>
      </c>
    </row>
    <row r="433" ht="15" customHeight="1">
      <c r="F433" t="n">
        <v>0.09893722516432765</v>
      </c>
      <c r="G433" t="n">
        <v>0.1646644917200235</v>
      </c>
    </row>
    <row r="434" ht="15" customHeight="1">
      <c r="F434" t="n">
        <v>0.09906016041055535</v>
      </c>
      <c r="G434" t="n">
        <v>0.1664233657857693</v>
      </c>
    </row>
    <row r="435" ht="15" customHeight="1">
      <c r="F435" t="n">
        <v>0.09918127377961436</v>
      </c>
      <c r="G435" t="n">
        <v>0.1681822398515151</v>
      </c>
    </row>
    <row r="436" ht="15" customHeight="1">
      <c r="F436" t="n">
        <v>0.09930041550938701</v>
      </c>
      <c r="G436" t="n">
        <v>0.1699411139172609</v>
      </c>
    </row>
    <row r="437" ht="15" customHeight="1">
      <c r="F437" t="n">
        <v>0.09941743583775567</v>
      </c>
      <c r="G437" t="n">
        <v>0.1716999879830067</v>
      </c>
    </row>
    <row r="438" ht="15" customHeight="1">
      <c r="F438" t="n">
        <v>0.09953218500260269</v>
      </c>
      <c r="G438" t="n">
        <v>0.1734588620487525</v>
      </c>
    </row>
    <row r="439" ht="15" customHeight="1">
      <c r="F439" t="n">
        <v>0.09964451324181048</v>
      </c>
      <c r="G439" t="n">
        <v>0.1752177361144983</v>
      </c>
    </row>
    <row r="440" ht="15" customHeight="1">
      <c r="F440" t="n">
        <v>0.09975427079326135</v>
      </c>
      <c r="G440" t="n">
        <v>0.1769766101802441</v>
      </c>
    </row>
    <row r="441" ht="15" customHeight="1">
      <c r="F441" t="n">
        <v>0.09986130789483771</v>
      </c>
      <c r="G441" t="n">
        <v>0.1787354842459899</v>
      </c>
    </row>
    <row r="442" ht="15" customHeight="1">
      <c r="F442" t="n">
        <v>0.09996547478442194</v>
      </c>
      <c r="G442" t="n">
        <v>0.1804943583117357</v>
      </c>
    </row>
    <row r="443" ht="15" customHeight="1">
      <c r="F443" t="n">
        <v>0.1000666216998964</v>
      </c>
      <c r="G443" t="n">
        <v>0.1822532323774814</v>
      </c>
    </row>
    <row r="444" ht="15" customHeight="1">
      <c r="F444" t="n">
        <v>0.1001645988791434</v>
      </c>
      <c r="G444" t="n">
        <v>0.1840121064432273</v>
      </c>
    </row>
    <row r="445" ht="15" customHeight="1">
      <c r="F445" t="n">
        <v>0.1002592565600453</v>
      </c>
      <c r="G445" t="n">
        <v>0.1857709805089731</v>
      </c>
    </row>
    <row r="446" ht="15" customHeight="1">
      <c r="F446" t="n">
        <v>0.1003504449804846</v>
      </c>
      <c r="G446" t="n">
        <v>0.1875298545747188</v>
      </c>
    </row>
    <row r="447" ht="15" customHeight="1">
      <c r="F447" t="n">
        <v>0.1004380143783435</v>
      </c>
      <c r="G447" t="n">
        <v>0.1892887286404646</v>
      </c>
    </row>
    <row r="448" ht="15" customHeight="1">
      <c r="F448" t="n">
        <v>0.1005218149915046</v>
      </c>
      <c r="G448" t="n">
        <v>0.1910476027062104</v>
      </c>
    </row>
    <row r="449" ht="15" customHeight="1">
      <c r="F449" t="n">
        <v>0.10060169705785</v>
      </c>
      <c r="G449" t="n">
        <v>0.1928064767719562</v>
      </c>
    </row>
    <row r="450" ht="15" customHeight="1">
      <c r="F450" t="n">
        <v>0.1006775108152622</v>
      </c>
      <c r="G450" t="n">
        <v>0.194565350837702</v>
      </c>
    </row>
    <row r="451" ht="15" customHeight="1">
      <c r="F451" t="n">
        <v>0.1007491065016236</v>
      </c>
      <c r="G451" t="n">
        <v>0.1963242249034478</v>
      </c>
    </row>
    <row r="452" ht="15" customHeight="1">
      <c r="F452" t="n">
        <v>0.1008163343548165</v>
      </c>
      <c r="G452" t="n">
        <v>0.1980830989691936</v>
      </c>
    </row>
    <row r="453" ht="15" customHeight="1">
      <c r="F453" t="n">
        <v>0.1008790446127233</v>
      </c>
      <c r="G453" t="n">
        <v>0.1998419730349394</v>
      </c>
    </row>
    <row r="454" ht="15" customHeight="1">
      <c r="F454" t="n">
        <v>0.1009370875132264</v>
      </c>
      <c r="G454" t="n">
        <v>0.2016008471006852</v>
      </c>
    </row>
    <row r="455" ht="15" customHeight="1">
      <c r="F455" t="n">
        <v>0.1009903132942081</v>
      </c>
      <c r="G455" t="n">
        <v>0.203359721166431</v>
      </c>
    </row>
    <row r="456" ht="15" customHeight="1">
      <c r="F456" t="n">
        <v>0.1010385721935508</v>
      </c>
      <c r="G456" t="n">
        <v>0.2051185952321768</v>
      </c>
    </row>
    <row r="457" ht="15" customHeight="1">
      <c r="F457" t="n">
        <v>0.1010817144491368</v>
      </c>
      <c r="G457" t="n">
        <v>0.2068774692979226</v>
      </c>
    </row>
    <row r="458" ht="15" customHeight="1">
      <c r="F458" t="n">
        <v>0.1011195902988486</v>
      </c>
      <c r="G458" t="n">
        <v>0.2086363433636683</v>
      </c>
    </row>
    <row r="459" ht="15" customHeight="1">
      <c r="F459" t="n">
        <v>0.1011520499805685</v>
      </c>
      <c r="G459" t="n">
        <v>0.2103952174294142</v>
      </c>
    </row>
    <row r="460" ht="15" customHeight="1">
      <c r="F460" t="n">
        <v>0.1011789437321789</v>
      </c>
      <c r="G460" t="n">
        <v>0.21215409149516</v>
      </c>
    </row>
    <row r="461" ht="15" customHeight="1">
      <c r="F461" t="n">
        <v>0.101200121791562</v>
      </c>
      <c r="G461" t="n">
        <v>0.2139129655609057</v>
      </c>
    </row>
    <row r="462" ht="15" customHeight="1">
      <c r="F462" t="n">
        <v>0.1012154343966004</v>
      </c>
      <c r="G462" t="n">
        <v>0.2156718396266515</v>
      </c>
    </row>
    <row r="463" ht="15" customHeight="1">
      <c r="F463" t="n">
        <v>0.1012278641951723</v>
      </c>
      <c r="G463" t="n">
        <v>0.2174307136923973</v>
      </c>
    </row>
    <row r="464" ht="15" customHeight="1">
      <c r="F464" t="n">
        <v>0.1012278641951723</v>
      </c>
      <c r="G464" t="n">
        <v>0.2191895877581432</v>
      </c>
    </row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2">
    <mergeCell ref="M2:U2"/>
    <mergeCell ref="A60:K60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M5:U5"/>
    <mergeCell ref="M1:U1"/>
    <mergeCell ref="M60:U60"/>
  </mergeCells>
  <pageMargins left="0.7" right="0.7" top="0.75" bottom="0.75" header="0.3" footer="0.3"/>
  <pageSetup orientation="portrait" paperSize="9" scale="62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2023-08-03T17:18:08Z</dcterms:modified>
  <cp:lastModifiedBy>MSI GP66</cp:lastModifiedBy>
</cp:coreProperties>
</file>