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'1'!$A$1:$V$61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8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Calibri"/>
      <family val="2"/>
      <color theme="1"/>
      <sz val="10"/>
      <scheme val="minor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24" fillId="0" borderId="0"/>
    <xf numFmtId="0" fontId="1" fillId="0" borderId="0"/>
    <xf numFmtId="0" fontId="8" fillId="0" borderId="0"/>
    <xf numFmtId="0" fontId="1" fillId="0" borderId="0"/>
    <xf numFmtId="43" fontId="24" fillId="0" borderId="0"/>
  </cellStyleXfs>
  <cellXfs count="174">
    <xf numFmtId="0" fontId="0" fillId="0" borderId="0" pivotButton="0" quotePrefix="0" xfId="0"/>
    <xf numFmtId="0" fontId="4" fillId="0" borderId="0" pivotButton="0" quotePrefix="0" xfId="0"/>
    <xf numFmtId="0" fontId="7" fillId="0" borderId="0" pivotButton="0" quotePrefix="0" xfId="1"/>
    <xf numFmtId="0" fontId="6" fillId="0" borderId="0" applyAlignment="1" pivotButton="0" quotePrefix="1" xfId="2">
      <alignment horizontal="left"/>
    </xf>
    <xf numFmtId="0" fontId="7" fillId="0" borderId="0" applyAlignment="1" pivotButton="0" quotePrefix="1" xfId="2">
      <alignment horizontal="left"/>
    </xf>
    <xf numFmtId="0" fontId="6" fillId="0" borderId="0" applyAlignment="1" pivotButton="0" quotePrefix="0" xfId="2">
      <alignment horizontal="left"/>
    </xf>
    <xf numFmtId="0" fontId="7" fillId="0" borderId="0" applyAlignment="1" pivotButton="0" quotePrefix="0" xfId="2">
      <alignment horizontal="left"/>
    </xf>
    <xf numFmtId="0" fontId="11" fillId="0" borderId="0" pivotButton="0" quotePrefix="0" xfId="0"/>
    <xf numFmtId="0" fontId="7" fillId="0" borderId="0" applyProtection="1" pivotButton="0" quotePrefix="0" xfId="2">
      <protection locked="0" hidden="0"/>
    </xf>
    <xf numFmtId="0" fontId="7" fillId="0" borderId="0" pivotButton="0" quotePrefix="0" xfId="0"/>
    <xf numFmtId="0" fontId="7" fillId="0" borderId="0" pivotButton="0" quotePrefix="0" xfId="2"/>
    <xf numFmtId="0" fontId="9" fillId="0" borderId="0" pivotButton="0" quotePrefix="0" xfId="1"/>
    <xf numFmtId="0" fontId="12" fillId="0" borderId="0" applyAlignment="1" pivotButton="0" quotePrefix="0" xfId="1">
      <alignment horizontal="left"/>
    </xf>
    <xf numFmtId="0" fontId="12" fillId="0" borderId="0" applyProtection="1" pivotButton="0" quotePrefix="0" xfId="2">
      <protection locked="0" hidden="0"/>
    </xf>
    <xf numFmtId="0" fontId="9" fillId="0" borderId="0" applyAlignment="1" pivotButton="0" quotePrefix="1" xfId="2">
      <alignment horizontal="left"/>
    </xf>
    <xf numFmtId="0" fontId="12" fillId="0" borderId="0" applyAlignment="1" pivotButton="0" quotePrefix="1" xfId="2">
      <alignment horizontal="left"/>
    </xf>
    <xf numFmtId="0" fontId="9" fillId="0" borderId="0" applyAlignment="1" pivotButton="0" quotePrefix="0" xfId="2">
      <alignment horizontal="left"/>
    </xf>
    <xf numFmtId="0" fontId="12" fillId="0" borderId="0" applyAlignment="1" pivotButton="0" quotePrefix="0" xfId="2">
      <alignment horizontal="left"/>
    </xf>
    <xf numFmtId="0" fontId="9" fillId="0" borderId="0" applyAlignment="1" pivotButton="0" quotePrefix="0" xfId="1">
      <alignment horizontal="left"/>
    </xf>
    <xf numFmtId="0" fontId="9" fillId="0" borderId="0" applyAlignment="1" pivotButton="0" quotePrefix="0" xfId="1">
      <alignment wrapText="1"/>
    </xf>
    <xf numFmtId="0" fontId="9" fillId="0" borderId="0" pivotButton="0" quotePrefix="0" xfId="2"/>
    <xf numFmtId="0" fontId="12" fillId="0" borderId="0" pivotButton="0" quotePrefix="0" xfId="2"/>
    <xf numFmtId="0" fontId="9" fillId="0" borderId="0" applyAlignment="1" pivotButton="0" quotePrefix="0" xfId="2">
      <alignment horizontal="right"/>
    </xf>
    <xf numFmtId="0" fontId="12" fillId="0" borderId="0" pivotButton="0" quotePrefix="0" xfId="0"/>
    <xf numFmtId="0" fontId="9" fillId="0" borderId="0" applyAlignment="1" applyProtection="1" pivotButton="0" quotePrefix="0" xfId="0">
      <alignment horizontal="left"/>
      <protection locked="0" hidden="0"/>
    </xf>
    <xf numFmtId="0" fontId="9" fillId="0" borderId="0" pivotButton="0" quotePrefix="0" xfId="0"/>
    <xf numFmtId="0" fontId="9" fillId="0" borderId="0" applyAlignment="1" pivotButton="0" quotePrefix="0" xfId="0">
      <alignment horizontal="left" vertical="center"/>
    </xf>
    <xf numFmtId="0" fontId="9" fillId="0" borderId="0" applyAlignment="1" pivotButton="0" quotePrefix="1" xfId="0">
      <alignment horizontal="left"/>
    </xf>
    <xf numFmtId="0" fontId="3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/>
    </xf>
    <xf numFmtId="164" fontId="13" fillId="0" borderId="0" pivotButton="0" quotePrefix="0" xfId="0"/>
    <xf numFmtId="1" fontId="5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applyAlignment="1" pivotButton="0" quotePrefix="0" xfId="0">
      <alignment wrapText="1"/>
    </xf>
    <xf numFmtId="0" fontId="16" fillId="0" borderId="2" applyAlignment="1" pivotButton="0" quotePrefix="0" xfId="0">
      <alignment horizontal="center" vertical="center"/>
    </xf>
    <xf numFmtId="0" fontId="16" fillId="2" borderId="2" applyAlignment="1" pivotButton="0" quotePrefix="0" xfId="0">
      <alignment horizontal="center" vertical="center"/>
    </xf>
    <xf numFmtId="0" fontId="16" fillId="0" borderId="3" pivotButton="0" quotePrefix="0" xfId="0"/>
    <xf numFmtId="0" fontId="16" fillId="0" borderId="4" pivotButton="0" quotePrefix="0" xfId="0"/>
    <xf numFmtId="0" fontId="16" fillId="0" borderId="2" pivotButton="0" quotePrefix="0" xfId="0"/>
    <xf numFmtId="0" fontId="16" fillId="0" borderId="5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165" fontId="16" fillId="2" borderId="1" applyAlignment="1" pivotButton="0" quotePrefix="0" xfId="0">
      <alignment horizontal="center"/>
    </xf>
    <xf numFmtId="0" fontId="18" fillId="0" borderId="0" pivotButton="0" quotePrefix="0" xfId="0"/>
    <xf numFmtId="0" fontId="18" fillId="0" borderId="6" pivotButton="0" quotePrefix="0" xfId="0"/>
    <xf numFmtId="0" fontId="18" fillId="0" borderId="7" pivotButton="0" quotePrefix="0" xfId="0"/>
    <xf numFmtId="0" fontId="18" fillId="0" borderId="8" pivotButton="0" quotePrefix="0" xfId="0"/>
    <xf numFmtId="1" fontId="17" fillId="3" borderId="5" applyAlignment="1" pivotButton="0" quotePrefix="0" xfId="0">
      <alignment horizontal="center"/>
    </xf>
    <xf numFmtId="0" fontId="19" fillId="0" borderId="0" pivotButton="0" quotePrefix="0" xfId="0"/>
    <xf numFmtId="0" fontId="16" fillId="0" borderId="0" pivotButton="0" quotePrefix="0" xfId="0"/>
    <xf numFmtId="0" fontId="16" fillId="0" borderId="9" pivotButton="0" quotePrefix="0" xfId="0"/>
    <xf numFmtId="0" fontId="16" fillId="0" borderId="10" pivotButton="0" quotePrefix="0" xfId="0"/>
    <xf numFmtId="0" fontId="16" fillId="0" borderId="11" pivotButton="0" quotePrefix="0" xfId="0"/>
    <xf numFmtId="1" fontId="16" fillId="0" borderId="5" applyAlignment="1" pivotButton="0" quotePrefix="0" xfId="0">
      <alignment horizontal="center"/>
    </xf>
    <xf numFmtId="1" fontId="16" fillId="0" borderId="12" applyAlignment="1" pivotButton="0" quotePrefix="0" xfId="0">
      <alignment horizontal="center"/>
    </xf>
    <xf numFmtId="0" fontId="16" fillId="0" borderId="1" applyAlignment="1" pivotButton="0" quotePrefix="0" xfId="0">
      <alignment horizontal="center" vertical="center"/>
    </xf>
    <xf numFmtId="0" fontId="16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20" fillId="0" borderId="14" applyAlignment="1" pivotButton="0" quotePrefix="0" xfId="0">
      <alignment horizontal="center"/>
    </xf>
    <xf numFmtId="0" fontId="20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1" fillId="3" borderId="16" applyAlignment="1" pivotButton="0" quotePrefix="0" xfId="0">
      <alignment horizontal="center"/>
    </xf>
    <xf numFmtId="1" fontId="21" fillId="3" borderId="17" applyAlignment="1" pivotButton="0" quotePrefix="0" xfId="0">
      <alignment horizontal="center"/>
    </xf>
    <xf numFmtId="166" fontId="16" fillId="0" borderId="12" applyAlignment="1" pivotButton="0" quotePrefix="0" xfId="0">
      <alignment horizontal="center"/>
    </xf>
    <xf numFmtId="1" fontId="16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7" fillId="3" borderId="2" applyAlignment="1" pivotButton="0" quotePrefix="0" xfId="0">
      <alignment horizontal="center" vertical="center"/>
    </xf>
    <xf numFmtId="0" fontId="10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1" fillId="2" borderId="19" applyAlignment="1" pivotButton="0" quotePrefix="0" xfId="0">
      <alignment horizontal="center" vertical="center"/>
    </xf>
    <xf numFmtId="0" fontId="21" fillId="2" borderId="0" applyAlignment="1" pivotButton="0" quotePrefix="0" xfId="0">
      <alignment horizontal="center" vertical="center"/>
    </xf>
    <xf numFmtId="0" fontId="21" fillId="2" borderId="13" applyAlignment="1" pivotButton="0" quotePrefix="0" xfId="0">
      <alignment horizontal="center" vertical="center"/>
    </xf>
    <xf numFmtId="0" fontId="15" fillId="0" borderId="0" pivotButton="0" quotePrefix="0" xfId="0"/>
    <xf numFmtId="1" fontId="0" fillId="0" borderId="0" pivotButton="0" quotePrefix="0" xfId="0"/>
    <xf numFmtId="0" fontId="23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2" fillId="2" borderId="22" applyAlignment="1" pivotButton="0" quotePrefix="0" xfId="0">
      <alignment horizontal="right" vertical="center"/>
    </xf>
    <xf numFmtId="0" fontId="21" fillId="2" borderId="21" applyAlignment="1" pivotButton="0" quotePrefix="0" xfId="0">
      <alignment horizontal="center" vertical="center"/>
    </xf>
    <xf numFmtId="0" fontId="21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2" fillId="2" borderId="4" applyAlignment="1" pivotButton="0" quotePrefix="0" xfId="0">
      <alignment horizontal="right" vertical="center"/>
    </xf>
    <xf numFmtId="1" fontId="21" fillId="2" borderId="18" applyAlignment="1" pivotButton="0" quotePrefix="0" xfId="0">
      <alignment horizontal="center" vertical="center"/>
    </xf>
    <xf numFmtId="1" fontId="21" fillId="2" borderId="3" applyAlignment="1" pivotButton="0" quotePrefix="0" xfId="0">
      <alignment vertical="center"/>
    </xf>
    <xf numFmtId="1" fontId="21" fillId="2" borderId="4" applyAlignment="1" pivotButton="0" quotePrefix="0" xfId="0">
      <alignment vertical="center"/>
    </xf>
    <xf numFmtId="14" fontId="12" fillId="0" borderId="0" pivotButton="0" quotePrefix="0" xfId="2"/>
    <xf numFmtId="14" fontId="12" fillId="0" borderId="0" applyProtection="1" pivotButton="0" quotePrefix="0" xfId="2">
      <protection locked="0" hidden="0"/>
    </xf>
    <xf numFmtId="1" fontId="9" fillId="0" borderId="0" pivotButton="0" quotePrefix="0" xfId="0"/>
    <xf numFmtId="1" fontId="21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9" fillId="0" borderId="0" applyAlignment="1" pivotButton="0" quotePrefix="0" xfId="0">
      <alignment horizontal="left"/>
    </xf>
    <xf numFmtId="2" fontId="9" fillId="0" borderId="0" pivotButton="0" quotePrefix="0" xfId="0"/>
    <xf numFmtId="0" fontId="9" fillId="0" borderId="0" applyProtection="1" pivotButton="0" quotePrefix="0" xfId="2">
      <protection locked="0" hidden="0"/>
    </xf>
    <xf numFmtId="0" fontId="20" fillId="3" borderId="1" applyAlignment="1" pivotButton="0" quotePrefix="0" xfId="0">
      <alignment horizontal="center" vertical="center"/>
    </xf>
    <xf numFmtId="1" fontId="14" fillId="4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/>
    </xf>
    <xf numFmtId="0" fontId="16" fillId="0" borderId="24" applyAlignment="1" pivotButton="0" quotePrefix="0" xfId="0">
      <alignment horizontal="center"/>
    </xf>
    <xf numFmtId="1" fontId="17" fillId="3" borderId="1" applyAlignment="1" pivotButton="0" quotePrefix="0" xfId="0">
      <alignment horizontal="center" vertical="center"/>
    </xf>
    <xf numFmtId="0" fontId="16" fillId="0" borderId="1" pivotButton="0" quotePrefix="0" xfId="0"/>
    <xf numFmtId="0" fontId="16" fillId="2" borderId="1" applyAlignment="1" pivotButton="0" quotePrefix="0" xfId="0">
      <alignment horizontal="center" vertical="center"/>
    </xf>
    <xf numFmtId="1" fontId="17" fillId="3" borderId="1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" fontId="21" fillId="2" borderId="19" applyAlignment="1" pivotButton="0" quotePrefix="0" xfId="0">
      <alignment horizontal="center" vertical="center"/>
    </xf>
    <xf numFmtId="0" fontId="6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wrapText="1"/>
    </xf>
    <xf numFmtId="0" fontId="7" fillId="0" borderId="0" applyAlignment="1" pivotButton="0" quotePrefix="0" xfId="1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1">
      <alignment horizontal="right" vertic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10" fillId="0" borderId="0" pivotButton="0" quotePrefix="0" xfId="0"/>
    <xf numFmtId="170" fontId="10" fillId="0" borderId="0" pivotButton="0" quotePrefix="0" xfId="0"/>
    <xf numFmtId="0" fontId="10" fillId="0" borderId="0" applyAlignment="1" pivotButton="0" quotePrefix="0" xfId="0">
      <alignment horizontal="right" vertic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5" fontId="10" fillId="0" borderId="0" pivotButton="0" quotePrefix="0" xfId="0"/>
    <xf numFmtId="165" fontId="21" fillId="2" borderId="20" applyAlignment="1" pivotButton="0" quotePrefix="0" xfId="0">
      <alignment horizontal="center" vertical="center"/>
    </xf>
    <xf numFmtId="0" fontId="26" fillId="0" borderId="0" pivotButton="0" quotePrefix="0" xfId="0"/>
    <xf numFmtId="0" fontId="26" fillId="0" borderId="0" applyAlignment="1" pivotButton="0" quotePrefix="0" xfId="0">
      <alignment horizontal="right"/>
    </xf>
    <xf numFmtId="165" fontId="26" fillId="0" borderId="0" applyAlignment="1" pivotButton="0" quotePrefix="0" xfId="0">
      <alignment horizontal="left"/>
    </xf>
    <xf numFmtId="2" fontId="26" fillId="0" borderId="0" applyAlignment="1" pivotButton="0" quotePrefix="0" xfId="0">
      <alignment horizontal="left"/>
    </xf>
    <xf numFmtId="0" fontId="27" fillId="0" borderId="0" pivotButton="0" quotePrefix="0" xfId="0"/>
    <xf numFmtId="168" fontId="27" fillId="0" borderId="0" pivotButton="0" quotePrefix="0" xfId="0"/>
    <xf numFmtId="0" fontId="6" fillId="0" borderId="0" applyAlignment="1" pivotButton="0" quotePrefix="0" xfId="1">
      <alignment horizontal="center"/>
    </xf>
    <xf numFmtId="0" fontId="10" fillId="0" borderId="0" pivotButton="0" quotePrefix="0" xfId="0"/>
    <xf numFmtId="0" fontId="7" fillId="0" borderId="0" applyAlignment="1" pivotButton="0" quotePrefix="0" xfId="1">
      <alignment horizontal="right" vertical="center"/>
    </xf>
    <xf numFmtId="0" fontId="7" fillId="0" borderId="0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wrapText="1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1">
      <alignment horizontal="center"/>
    </xf>
    <xf numFmtId="167" fontId="9" fillId="0" borderId="0" pivotButton="0" quotePrefix="0" xfId="2"/>
    <xf numFmtId="168" fontId="9" fillId="0" borderId="0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5" fillId="4" borderId="1" applyAlignment="1" pivotButton="0" quotePrefix="0" xfId="0">
      <alignment horizontal="center" vertical="center"/>
    </xf>
    <xf numFmtId="168" fontId="21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7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5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7" fillId="0" borderId="0" applyAlignment="1" pivotButton="0" quotePrefix="0" xfId="2">
      <alignment horizontal="center" vertical="center"/>
    </xf>
    <xf numFmtId="170" fontId="7" fillId="0" borderId="0" applyAlignment="1" pivotButton="0" quotePrefix="0" xfId="2">
      <alignment horizontal="center" vertical="center"/>
    </xf>
    <xf numFmtId="168" fontId="10" fillId="0" borderId="0" pivotButton="0" quotePrefix="0" xfId="0"/>
    <xf numFmtId="170" fontId="10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первое испытание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'1'!$K$65:$K$2000</f>
              <numCache>
                <formatCode>0.0000</formatCode>
                <ptCount val="1936"/>
              </numCache>
            </numRef>
          </xVal>
          <yVal>
            <numRef>
              <f>'1'!$J$65:$J$2000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второе испытание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'1'!$M$65:$M$2000</f>
              <numCache>
                <formatCode>0.000</formatCode>
                <ptCount val="1936"/>
              </numCache>
            </numRef>
          </xVal>
          <yVal>
            <numRef>
              <f>'1'!$L$65:$L$2000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2"/>
          <tx>
            <v xml:space="preserve">третье испытание 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'1'!$O$65:$O$2000</f>
              <numCache>
                <formatCode>0.000</formatCode>
                <ptCount val="1936"/>
              </numCache>
            </numRef>
          </xVal>
          <yVal>
            <numRef>
              <f>'1'!$N$65:$N$2000</f>
              <numCache>
                <formatCode>0.0000</formatCode>
                <ptCount val="193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rich>
      </tx>
      <layout>
        <manualLayout>
          <xMode val="edge"/>
          <yMode val="edge"/>
          <wMode val="factor"/>
          <hMode val="factor"/>
          <x val="0.1643601355782989"/>
          <y val="0.02472726989523036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377003799123841"/>
          <y val="0.1528557400690157"/>
          <w val="0.7999295336854645"/>
          <h val="0.6682700451516055"/>
        </manualLayout>
      </layout>
      <scatterChart>
        <scatterStyle val="smoothMarker"/>
        <varyColors val="0"/>
        <ser>
          <idx val="1"/>
          <order val="0"/>
          <spPr>
            <a:ln w="19050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1"/>
          <tx>
            <v>Верхняя горизонтальная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'1'!$C$85:$C$86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'1'!$D$85:$D$86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2"/>
          <tx>
            <v>Прямая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xVal>
            <numRef>
              <f>'1'!$C$78:$C$79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'1'!$D$78:$D$79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148096"/>
        <axId val="392150016"/>
      </scatterChart>
      <valAx>
        <axId val="392148096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663024211698563"/>
              <y val="0.8837610631817442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50016"/>
        <crosses val="autoZero"/>
        <crossBetween val="midCat"/>
      </valAx>
      <valAx>
        <axId val="39215001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 xml:space="preserve">q, </a:t>
                </a:r>
                <a:r>
                  <a:rPr lang="ru-RU" b="1"/>
                  <a:t>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5578583234057054"/>
              <y val="0.04897816666439513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4809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900"/>
              <a:t>Графическое определение  модуля деформации Е50</a:t>
            </a:r>
          </a:p>
        </rich>
      </tx>
      <layout>
        <manualLayout>
          <xMode val="edge"/>
          <yMode val="edge"/>
          <wMode val="factor"/>
          <hMode val="factor"/>
          <x val="0.1502742728940626"/>
          <y val="0.02460337550562842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245675902602855"/>
          <w val="0.9240844129532487"/>
          <h val="0.7263029149064175"/>
        </manualLayout>
      </layout>
      <scatterChart>
        <scatterStyle val="smoothMarker"/>
        <varyColors val="0"/>
        <ser>
          <idx val="0"/>
          <order val="0"/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Кас.50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0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1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'1'!$A$81:$A$82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'1'!$B$81:$B$82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2"/>
          <order val="2"/>
          <tx>
            <v>2 Горизонтальня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'1'!$A$75:$A$76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'1'!$B$75:$B$76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3"/>
          <order val="3"/>
          <tx>
            <v>3 Горизонтальная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'1'!$A$85:$A$86</f>
              <numCache>
                <formatCode>0.000</formatCode>
                <ptCount val="2"/>
                <pt idx="0">
                  <v>0</v>
                </pt>
                <pt idx="1">
                  <v>#N/A</v>
                </pt>
              </numCache>
            </numRef>
          </xVal>
          <yVal>
            <numRef>
              <f>'1'!$B$85:$B$86</f>
              <numCache>
                <formatCode>0.000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4"/>
          <order val="4"/>
          <tx>
            <v>4 Вертикальная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'1'!$A$88:$A$89</f>
              <numCache>
                <formatCode>0.000</formatCode>
                <ptCount val="2"/>
                <pt idx="0">
                  <v>#N/A</v>
                </pt>
                <pt idx="1">
                  <v>#N/A</v>
                </pt>
              </numCache>
            </numRef>
          </xVal>
          <yVal>
            <numRef>
              <f>'1'!$B$88:$B$89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yVal>
          <smooth val="1"/>
        </ser>
        <ser>
          <idx val="5"/>
          <order val="5"/>
          <tx>
            <v>5 Вертикальная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'1'!$A$78:$A$79</f>
              <numCache>
                <formatCode>0.0000</formatCode>
                <ptCount val="2"/>
                <pt idx="0">
                  <v>0</v>
                </pt>
                <pt idx="1">
                  <v>0</v>
                </pt>
              </numCache>
            </numRef>
          </xVal>
          <yVal>
            <numRef>
              <f>'1'!$B$78:$B$79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Relationship Type="http://schemas.openxmlformats.org/officeDocument/2006/relationships/image" Target="/xl/media/image5.png" Id="rId9" /><Relationship Type="http://schemas.openxmlformats.org/officeDocument/2006/relationships/image" Target="/xl/media/image6.png" Id="rId10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12</col>
      <colOff>74840</colOff>
      <row>28</row>
      <rowOff>20412</rowOff>
    </from>
    <to>
      <col>16</col>
      <colOff>444500</colOff>
      <row>43</row>
      <rowOff>95251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16</col>
      <colOff>489857</colOff>
      <row>28</row>
      <rowOff>27215</rowOff>
    </from>
    <to>
      <col>21</col>
      <colOff>721177</colOff>
      <row>44</row>
      <rowOff>27214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5</col>
      <colOff>114745</colOff>
      <row>28</row>
      <rowOff>0</rowOff>
    </from>
    <to>
      <col>11</col>
      <colOff>384575</colOff>
      <row>44</row>
      <rowOff>149394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233854</colOff>
      <row>27</row>
      <rowOff>183933</rowOff>
    </from>
    <to>
      <col>4</col>
      <colOff>873602</colOff>
      <row>44</row>
      <rowOff>166460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5</col>
      <colOff>138545</colOff>
      <row>56</row>
      <rowOff>80794</rowOff>
    </from>
    <to>
      <col>7</col>
      <colOff>487040</colOff>
      <row>59</row>
      <rowOff>150200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4675909" y="11216385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373869</colOff>
      <row>54</row>
      <rowOff>92000</rowOff>
    </from>
    <to>
      <col>7</col>
      <colOff>640449</colOff>
      <row>59</row>
      <rowOff>50522</rowOff>
    </to>
    <pic>
      <nvPicPr>
        <cNvPr id="9" name="image1-4.png"/>
        <cNvPicPr/>
      </nvPicPr>
      <blipFill rotWithShape="1">
        <a:blip cstate="print" r:embed="rId6"/>
        <a:srcRect l="53604" t="72637" r="12698" b="9368"/>
        <a:stretch>
          <a:fillRect/>
        </a:stretch>
      </blipFill>
      <spPr bwMode="auto">
        <a:xfrm>
          <a:off x="4911233" y="10846591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670267</colOff>
      <row>51</row>
      <rowOff>103910</rowOff>
    </from>
    <to>
      <col>8</col>
      <colOff>284174</colOff>
      <row>60</row>
      <rowOff>84131</rowOff>
    </to>
    <pic>
      <nvPicPr>
        <cNvPr id="10" name="Рисунок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5207631" y="10235046"/>
          <a:ext cx="1882588" cy="169472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225137</colOff>
      <row>56</row>
      <rowOff>28839</rowOff>
    </from>
    <to>
      <col>18</col>
      <colOff>313859</colOff>
      <row>59</row>
      <rowOff>98245</rowOff>
    </to>
    <pic>
      <nvPicPr>
        <cNvPr id="11" name="image1-4.png"/>
        <cNvPicPr/>
      </nvPicPr>
      <blipFill rotWithShape="1">
        <a:blip cstate="print" r:embed="rId8"/>
        <a:srcRect l="66382" t="40700" r="-3101" b="46296"/>
        <a:stretch>
          <a:fillRect/>
        </a:stretch>
      </blipFill>
      <spPr bwMode="auto">
        <a:xfrm>
          <a:off x="13733319" y="11164430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460461</colOff>
      <row>54</row>
      <rowOff>40045</rowOff>
    </from>
    <to>
      <col>18</col>
      <colOff>467268</colOff>
      <row>58</row>
      <rowOff>171749</rowOff>
    </to>
    <pic>
      <nvPicPr>
        <cNvPr id="12" name="image1-4.png"/>
        <cNvPicPr/>
      </nvPicPr>
      <blipFill rotWithShape="1">
        <a:blip cstate="print" r:embed="rId9"/>
        <a:srcRect l="53604" t="72637" r="12698" b="9368"/>
        <a:stretch>
          <a:fillRect/>
        </a:stretch>
      </blipFill>
      <spPr bwMode="auto">
        <a:xfrm>
          <a:off x="13968643" y="10794636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756859</colOff>
      <row>51</row>
      <rowOff>51955</rowOff>
    </from>
    <to>
      <col>19</col>
      <colOff>336129</colOff>
      <row>60</row>
      <rowOff>32176</rowOff>
    </to>
    <pic>
      <nvPicPr>
        <cNvPr id="13" name="Рисунок 12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14265041" y="10183091"/>
          <a:ext cx="1882588" cy="169472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BF464"/>
  <sheetViews>
    <sheetView tabSelected="1" view="pageBreakPreview" topLeftCell="A3" zoomScale="70" zoomScaleNormal="40" zoomScaleSheetLayoutView="85" workbookViewId="0">
      <selection activeCell="J22" sqref="J22"/>
    </sheetView>
  </sheetViews>
  <sheetFormatPr baseColWidth="8" defaultColWidth="9.140625" defaultRowHeight="14.25"/>
  <cols>
    <col width="15.85546875" customWidth="1" style="151" min="1" max="1"/>
    <col width="18.28515625" customWidth="1" style="151" min="2" max="2"/>
    <col width="12.42578125" customWidth="1" style="151" min="3" max="3"/>
    <col width="9.140625" customWidth="1" style="151" min="4" max="4"/>
    <col width="12.42578125" bestFit="1" customWidth="1" style="151" min="5" max="6"/>
    <col width="9.140625" customWidth="1" style="151" min="7" max="7"/>
    <col width="12.42578125" customWidth="1" style="151" min="8" max="8"/>
    <col width="9.140625" customWidth="1" style="151" min="9" max="11"/>
    <col width="10.140625" customWidth="1" style="151" min="12" max="12"/>
    <col width="14.140625" customWidth="1" style="151" min="13" max="13"/>
    <col width="16.28515625" customWidth="1" style="151" min="14" max="16"/>
    <col width="12.42578125" bestFit="1" customWidth="1" style="151" min="17" max="17"/>
    <col width="13" customWidth="1" style="151" min="18" max="18"/>
    <col width="9.140625" customWidth="1" style="151" min="19" max="19"/>
    <col width="13" customWidth="1" style="151" min="20" max="20"/>
    <col width="9.140625" customWidth="1" style="151" min="21" max="21"/>
    <col width="12" customWidth="1" style="151" min="22" max="22"/>
    <col width="9.140625" customWidth="1" style="151" min="23" max="35"/>
    <col width="9.5703125" customWidth="1" style="151" min="36" max="36"/>
    <col width="9.7109375" customWidth="1" style="151" min="37" max="37"/>
    <col width="9.140625" customWidth="1" style="151" min="38" max="39"/>
    <col width="9.140625" customWidth="1" style="151" min="40" max="16384"/>
  </cols>
  <sheetData>
    <row r="1" ht="15" customHeight="1">
      <c r="A1" s="150" t="inlineStr">
        <is>
          <t>Общество с ограниченной ответственностью "Инженерная геология" (ООО "ИнжГео")</t>
        </is>
      </c>
      <c r="L1" s="150" t="n"/>
      <c r="M1" s="150" t="inlineStr">
        <is>
          <t>Общество с ограниченной ответственностью "Инженерная геология" (ООО "ИнжГео")</t>
        </is>
      </c>
      <c r="X1" s="114">
        <f>AF51-AH51</f>
        <v/>
      </c>
      <c r="Y1" s="115" t="n"/>
      <c r="Z1" s="57" t="n"/>
      <c r="AA1" s="116" t="n"/>
      <c r="AB1" s="39" t="n"/>
      <c r="AC1" s="39" t="n"/>
      <c r="AD1" s="39" t="n"/>
      <c r="AE1" s="40" t="n"/>
      <c r="AF1" s="114">
        <f>AF48-AH48</f>
        <v/>
      </c>
      <c r="AG1" s="115" t="n"/>
      <c r="AH1" s="57" t="n"/>
      <c r="AI1" s="116" t="n"/>
      <c r="AJ1" s="39" t="n"/>
      <c r="AK1" s="39" t="n"/>
      <c r="AL1" s="39" t="n"/>
      <c r="AM1" s="40" t="n"/>
      <c r="AN1" s="74">
        <f>AF49-AH49</f>
        <v/>
      </c>
      <c r="AO1" s="41" t="n"/>
      <c r="AP1" s="37" t="n"/>
      <c r="AQ1" s="38" t="n"/>
      <c r="AR1" s="39" t="n"/>
      <c r="AS1" s="39" t="n"/>
      <c r="AT1" s="39" t="n"/>
      <c r="AU1" s="39" t="n"/>
      <c r="AV1" s="114">
        <f>AF50-AH50</f>
        <v/>
      </c>
      <c r="AW1" s="115" t="n"/>
      <c r="AX1" s="37" t="n"/>
      <c r="AY1" s="38" t="n"/>
      <c r="AZ1" s="39" t="n"/>
      <c r="BA1" s="39" t="n"/>
      <c r="BB1" s="39" t="n"/>
      <c r="BC1" s="40" t="n"/>
    </row>
    <row r="2" ht="15" customHeight="1">
      <c r="A2" s="150" t="inlineStr">
        <is>
          <t>Юр. адрес: 117279, г. Москва, ул. Миклухо-Маклая, 36 а, этаж 5, пом. XXIII к. 76-84</t>
        </is>
      </c>
      <c r="L2" s="150" t="n"/>
      <c r="M2" s="150" t="inlineStr">
        <is>
          <t>Юр. адрес: 117279, г. Москва, ул. Миклухо-Маклая, 36 а, этаж 5, пом. XXIII к. 76-84</t>
        </is>
      </c>
      <c r="X2" s="117">
        <f>AG51-AH51</f>
        <v/>
      </c>
      <c r="Y2" s="43" t="inlineStr">
        <is>
          <t>нагр</t>
        </is>
      </c>
      <c r="Z2" s="43" t="n"/>
      <c r="AA2" s="44" t="n"/>
      <c r="AB2" s="45" t="n"/>
      <c r="AC2" s="46" t="inlineStr">
        <is>
          <t>X0</t>
        </is>
      </c>
      <c r="AD2" s="47" t="inlineStr">
        <is>
          <t>Y0</t>
        </is>
      </c>
      <c r="AE2" s="48" t="inlineStr">
        <is>
          <t>R</t>
        </is>
      </c>
      <c r="AF2" s="117">
        <f>AG48-AH48</f>
        <v/>
      </c>
      <c r="AG2" s="43" t="inlineStr">
        <is>
          <t>нагр</t>
        </is>
      </c>
      <c r="AH2" s="43" t="n"/>
      <c r="AI2" s="44" t="n"/>
      <c r="AJ2" s="45" t="n"/>
      <c r="AK2" s="46" t="inlineStr">
        <is>
          <t>X0</t>
        </is>
      </c>
      <c r="AL2" s="47" t="inlineStr">
        <is>
          <t>Y0</t>
        </is>
      </c>
      <c r="AM2" s="48" t="inlineStr">
        <is>
          <t>R</t>
        </is>
      </c>
      <c r="AN2" s="49">
        <f>AG49-AH49</f>
        <v/>
      </c>
      <c r="AO2" s="43" t="inlineStr">
        <is>
          <t>нагр</t>
        </is>
      </c>
      <c r="AP2" s="43" t="n"/>
      <c r="AQ2" s="44" t="n"/>
      <c r="AR2" s="45" t="n"/>
      <c r="AS2" s="46" t="inlineStr">
        <is>
          <t>X0</t>
        </is>
      </c>
      <c r="AT2" s="47" t="inlineStr">
        <is>
          <t>Y0</t>
        </is>
      </c>
      <c r="AU2" s="47" t="inlineStr">
        <is>
          <t>R</t>
        </is>
      </c>
      <c r="AV2" s="117">
        <f>AG50-AH50</f>
        <v/>
      </c>
      <c r="AW2" s="43" t="inlineStr">
        <is>
          <t>нагр</t>
        </is>
      </c>
      <c r="AX2" s="43" t="n"/>
      <c r="AY2" s="44" t="n"/>
      <c r="AZ2" s="45" t="n"/>
      <c r="BA2" s="46" t="inlineStr">
        <is>
          <t>X0</t>
        </is>
      </c>
      <c r="BB2" s="47" t="inlineStr">
        <is>
          <t>Y0</t>
        </is>
      </c>
      <c r="BC2" s="48" t="inlineStr">
        <is>
          <t>R</t>
        </is>
      </c>
      <c r="BD2" s="50" t="n"/>
    </row>
    <row r="3" ht="15" customHeight="1">
      <c r="A3" s="150" t="inlineStr">
        <is>
          <t>Телефон/факс +7 (495) 132-30-00,  Адрес электронной почты inbox@inj-geo.ru</t>
        </is>
      </c>
      <c r="L3" s="150" t="n"/>
      <c r="M3" s="150" t="inlineStr">
        <is>
          <t>Телефон/факс +7 (495) 132-30-00,  Адрес электронной почты inbox@inj-geo.ru</t>
        </is>
      </c>
      <c r="X3" s="65" t="n"/>
      <c r="Y3" s="113" t="n"/>
      <c r="Z3" s="51" t="n"/>
      <c r="AA3" s="51" t="n"/>
      <c r="AB3" s="51" t="n"/>
      <c r="AC3" s="52">
        <f>X5</f>
        <v/>
      </c>
      <c r="AD3" s="53" t="n">
        <v>0</v>
      </c>
      <c r="AE3" s="54">
        <f>X4/2</f>
        <v/>
      </c>
      <c r="AF3" s="65" t="n"/>
      <c r="AG3" s="113" t="n"/>
      <c r="AH3" s="51" t="n"/>
      <c r="AI3" s="51" t="n"/>
      <c r="AJ3" s="51" t="n"/>
      <c r="AK3" s="52">
        <f>AF5</f>
        <v/>
      </c>
      <c r="AL3" s="53" t="n">
        <v>0</v>
      </c>
      <c r="AM3" s="54">
        <f>AF4/2</f>
        <v/>
      </c>
      <c r="AN3" s="55" t="n"/>
      <c r="AO3" s="43" t="n"/>
      <c r="AP3" s="51" t="n"/>
      <c r="AQ3" s="51" t="n"/>
      <c r="AR3" s="51" t="n"/>
      <c r="AS3" s="52">
        <f>AN5</f>
        <v/>
      </c>
      <c r="AT3" s="53" t="n">
        <v>0</v>
      </c>
      <c r="AU3" s="54">
        <f>AN4/2</f>
        <v/>
      </c>
      <c r="AV3" s="56" t="n"/>
      <c r="AW3" s="113" t="n"/>
      <c r="AX3" s="51" t="n"/>
      <c r="AY3" s="51" t="n"/>
      <c r="AZ3" s="51" t="n"/>
      <c r="BA3" s="52">
        <f>AV5</f>
        <v/>
      </c>
      <c r="BB3" s="53" t="n">
        <v>0</v>
      </c>
      <c r="BC3" s="54">
        <f>AV4/2</f>
        <v/>
      </c>
    </row>
    <row r="4" ht="15" customHeight="1">
      <c r="A4" s="150" t="n"/>
      <c r="B4" s="150" t="n"/>
      <c r="C4" s="150" t="n"/>
      <c r="D4" s="150" t="n"/>
      <c r="E4" s="150" t="n"/>
      <c r="F4" s="150" t="n"/>
      <c r="G4" s="150" t="n"/>
      <c r="H4" s="150" t="n"/>
      <c r="I4" s="150" t="n"/>
      <c r="J4" s="150" t="n"/>
      <c r="K4" s="150" t="n"/>
      <c r="L4" s="150" t="n"/>
      <c r="M4" s="150" t="n"/>
      <c r="N4" s="150" t="n"/>
      <c r="O4" s="150" t="n"/>
      <c r="P4" s="150" t="n"/>
      <c r="Q4" s="150" t="n"/>
      <c r="R4" s="150" t="n"/>
      <c r="S4" s="150" t="n"/>
      <c r="T4" s="150" t="n"/>
      <c r="U4" s="150" t="n"/>
      <c r="X4" s="66">
        <f>X2-X1</f>
        <v/>
      </c>
      <c r="Y4" s="57" t="inlineStr">
        <is>
          <t>девиатор</t>
        </is>
      </c>
      <c r="Z4" s="51" t="n"/>
      <c r="AA4" s="51" t="n"/>
      <c r="AB4" s="51" t="n"/>
      <c r="AC4" s="51" t="n"/>
      <c r="AD4" s="51" t="n"/>
      <c r="AE4" s="58" t="n"/>
      <c r="AF4" s="66">
        <f>AF2-AF1</f>
        <v/>
      </c>
      <c r="AG4" s="57" t="inlineStr">
        <is>
          <t>девиатор</t>
        </is>
      </c>
      <c r="AH4" s="51" t="n"/>
      <c r="AI4" s="51" t="n"/>
      <c r="AJ4" s="51" t="n"/>
      <c r="AK4" s="51" t="n"/>
      <c r="AL4" s="51" t="n"/>
      <c r="AM4" s="58" t="n"/>
      <c r="AN4" s="55">
        <f>AN2-AN1</f>
        <v/>
      </c>
      <c r="AO4" s="57" t="inlineStr">
        <is>
          <t>девиатор</t>
        </is>
      </c>
      <c r="AP4" s="51" t="n"/>
      <c r="AQ4" s="51" t="n"/>
      <c r="AR4" s="51" t="n"/>
      <c r="AS4" s="51" t="n"/>
      <c r="AT4" s="51" t="n"/>
      <c r="AU4" s="58" t="n"/>
      <c r="AV4" s="55">
        <f>AV2-AV1</f>
        <v/>
      </c>
      <c r="AW4" s="57" t="inlineStr">
        <is>
          <t>девиатор</t>
        </is>
      </c>
      <c r="AX4" s="51" t="n"/>
      <c r="AY4" s="51" t="n"/>
      <c r="AZ4" s="51" t="n"/>
      <c r="BA4" s="51" t="n"/>
      <c r="BB4" s="51" t="n"/>
      <c r="BC4" s="58" t="n"/>
    </row>
    <row r="5" ht="15" customHeight="1">
      <c r="A5" s="150" t="inlineStr">
        <is>
          <t>Испытательная лаборатория ООО «ИнжГео»</t>
        </is>
      </c>
      <c r="L5" s="150" t="n"/>
      <c r="M5" s="150" t="inlineStr">
        <is>
          <t>Испытательная лаборатория ООО «ИнжГео»</t>
        </is>
      </c>
      <c r="X5" s="57">
        <f>X4/2+X1</f>
        <v/>
      </c>
      <c r="Y5" s="57" t="inlineStr">
        <is>
          <t>x0</t>
        </is>
      </c>
      <c r="Z5" s="51" t="n"/>
      <c r="AA5" s="43" t="inlineStr">
        <is>
          <t>Угол</t>
        </is>
      </c>
      <c r="AB5" s="43" t="inlineStr">
        <is>
          <t>X</t>
        </is>
      </c>
      <c r="AC5" s="43" t="inlineStr">
        <is>
          <t>Y</t>
        </is>
      </c>
      <c r="AD5" s="51" t="n"/>
      <c r="AE5" s="58" t="n"/>
      <c r="AF5" s="57">
        <f>AF4/2+AF1</f>
        <v/>
      </c>
      <c r="AG5" s="57" t="inlineStr">
        <is>
          <t>x0</t>
        </is>
      </c>
      <c r="AH5" s="51" t="n"/>
      <c r="AI5" s="43" t="inlineStr">
        <is>
          <t>Угол</t>
        </is>
      </c>
      <c r="AJ5" s="43" t="inlineStr">
        <is>
          <t>X</t>
        </is>
      </c>
      <c r="AK5" s="43" t="inlineStr">
        <is>
          <t>Y</t>
        </is>
      </c>
      <c r="AL5" s="51" t="n"/>
      <c r="AM5" s="58" t="n"/>
      <c r="AN5" s="42">
        <f>AN4/2+AN1</f>
        <v/>
      </c>
      <c r="AO5" s="43" t="inlineStr">
        <is>
          <t>x0</t>
        </is>
      </c>
      <c r="AP5" s="51" t="n"/>
      <c r="AQ5" s="43" t="inlineStr">
        <is>
          <t>Угол</t>
        </is>
      </c>
      <c r="AR5" s="43" t="inlineStr">
        <is>
          <t>X</t>
        </is>
      </c>
      <c r="AS5" s="43" t="inlineStr">
        <is>
          <t>Y</t>
        </is>
      </c>
      <c r="AT5" s="51" t="n"/>
      <c r="AU5" s="58" t="n"/>
      <c r="AV5" s="42">
        <f>AV4/2+AV1</f>
        <v/>
      </c>
      <c r="AW5" s="43" t="inlineStr">
        <is>
          <t>x0</t>
        </is>
      </c>
      <c r="AX5" s="51" t="n"/>
      <c r="AY5" s="43" t="inlineStr">
        <is>
          <t>Угол</t>
        </is>
      </c>
      <c r="AZ5" s="43" t="inlineStr">
        <is>
          <t>X</t>
        </is>
      </c>
      <c r="BA5" s="43" t="inlineStr">
        <is>
          <t>Y</t>
        </is>
      </c>
      <c r="BB5" s="51" t="n"/>
      <c r="BC5" s="58" t="n"/>
    </row>
    <row r="6" ht="15" customHeight="1">
      <c r="A6" s="154" t="inlineStr">
        <is>
          <t>Адрес места осуществления деятельности лаборатории: г. Москва, просп. Вернадского, д. 51, стр. 1</t>
        </is>
      </c>
      <c r="L6" s="154" t="n"/>
      <c r="M6" s="154" t="inlineStr">
        <is>
          <t>Адрес места осуществления деятельности лаборатории: г. Москва, просп. Вернадского, д. 51, стр. 1</t>
        </is>
      </c>
      <c r="X6" s="51" t="n"/>
      <c r="Y6" s="51" t="n"/>
      <c r="Z6" s="51" t="n"/>
      <c r="AA6" s="43" t="n">
        <v>0</v>
      </c>
      <c r="AB6" s="66">
        <f>$AC$3+$AE$3*COS(AA6*PI()/180)</f>
        <v/>
      </c>
      <c r="AC6" s="66">
        <f>$AD$3+$AE$3*SIN(AA6*PI()/180)</f>
        <v/>
      </c>
      <c r="AD6" s="51" t="n"/>
      <c r="AE6" s="58" t="n"/>
      <c r="AF6" s="51" t="n"/>
      <c r="AG6" s="51" t="n"/>
      <c r="AH6" s="51" t="n"/>
      <c r="AI6" s="43" t="n">
        <v>0</v>
      </c>
      <c r="AJ6" s="66">
        <f>$AK$3+$AM$3*COS(AI6*PI()/180)</f>
        <v/>
      </c>
      <c r="AK6" s="66">
        <f>$AL$3+$AM$3*SIN(AI6*PI()/180)</f>
        <v/>
      </c>
      <c r="AL6" s="51" t="n"/>
      <c r="AM6" s="58" t="n"/>
      <c r="AN6" s="51" t="n"/>
      <c r="AO6" s="51" t="n"/>
      <c r="AP6" s="51" t="n"/>
      <c r="AQ6" s="43" t="n">
        <v>0</v>
      </c>
      <c r="AR6" s="43">
        <f>$AS$3+$AU$3*COS(AQ6*PI()/180)</f>
        <v/>
      </c>
      <c r="AS6" s="43">
        <f>$AT$3+$AU$3*SIN(AQ6*PI()/180)</f>
        <v/>
      </c>
      <c r="AT6" s="51" t="n"/>
      <c r="AU6" s="58" t="n"/>
      <c r="AV6" s="51" t="n"/>
      <c r="AW6" s="51" t="n"/>
      <c r="AX6" s="51" t="n"/>
      <c r="AY6" s="43" t="n">
        <v>0</v>
      </c>
      <c r="AZ6" s="43">
        <f>$BA$3+$BC$3*COS(AY6*PI()/180)</f>
        <v/>
      </c>
      <c r="BA6" s="43">
        <f>$BB$3+$BC$3*SIN(AY6*PI()/180)</f>
        <v/>
      </c>
      <c r="BB6" s="51" t="n"/>
      <c r="BC6" s="58" t="n"/>
      <c r="BE6" s="67" t="n"/>
      <c r="BF6" s="67" t="n"/>
    </row>
    <row r="7" ht="15" customHeight="1">
      <c r="A7" s="150" t="inlineStr">
        <is>
          <t>Телефон +7(910)4557682, E-mail: slg85@mail.ru</t>
        </is>
      </c>
      <c r="L7" s="150" t="n"/>
      <c r="M7" s="150" t="inlineStr">
        <is>
          <t>Телефон +7(910)4557682, E-mail: slg85@mail.ru</t>
        </is>
      </c>
      <c r="X7" s="51" t="n"/>
      <c r="Y7" s="51" t="n"/>
      <c r="Z7" s="51" t="n"/>
      <c r="AA7" s="43" t="n">
        <v>5</v>
      </c>
      <c r="AB7" s="66">
        <f>$AC$3+$AE$3*COS(AA7*PI()/180)</f>
        <v/>
      </c>
      <c r="AC7" s="66">
        <f>$AD$3+$AE$3*SIN(AA7*PI()/180)</f>
        <v/>
      </c>
      <c r="AD7" s="51" t="n"/>
      <c r="AE7" s="58" t="n"/>
      <c r="AF7" s="51" t="n"/>
      <c r="AG7" s="51" t="n"/>
      <c r="AH7" s="51" t="n"/>
      <c r="AI7" s="43" t="n">
        <v>5</v>
      </c>
      <c r="AJ7" s="66">
        <f>$AK$3+$AM$3*COS(AI7*PI()/180)</f>
        <v/>
      </c>
      <c r="AK7" s="66">
        <f>$AL$3+$AM$3*SIN(AI7*PI()/180)</f>
        <v/>
      </c>
      <c r="AL7" s="51" t="n"/>
      <c r="AM7" s="58" t="n"/>
      <c r="AN7" s="51" t="n"/>
      <c r="AO7" s="51" t="n"/>
      <c r="AP7" s="51" t="n"/>
      <c r="AQ7" s="43" t="n">
        <v>5</v>
      </c>
      <c r="AR7" s="66">
        <f>$AS$3+$AU$3*COS(AQ7*PI()/180)</f>
        <v/>
      </c>
      <c r="AS7" s="66">
        <f>$AT$3+$AU$3*SIN(AQ7*PI()/180)</f>
        <v/>
      </c>
      <c r="AT7" s="51" t="n"/>
      <c r="AU7" s="58" t="n"/>
      <c r="AV7" s="51" t="n"/>
      <c r="AW7" s="51" t="n"/>
      <c r="AX7" s="51" t="n"/>
      <c r="AY7" s="43" t="n">
        <v>5</v>
      </c>
      <c r="AZ7" s="66">
        <f>$BA$3+$BC$3*COS(AY7*PI()/180)</f>
        <v/>
      </c>
      <c r="BA7" s="66">
        <f>$BB$3+$BC$3*SIN(AY7*PI()/180)</f>
        <v/>
      </c>
      <c r="BB7" s="51" t="n"/>
      <c r="BC7" s="58" t="n"/>
      <c r="BE7" s="68" t="n"/>
      <c r="BF7" s="69" t="n"/>
    </row>
    <row r="8" ht="15" customHeight="1">
      <c r="A8" s="2" t="n"/>
      <c r="B8" s="8" t="n"/>
      <c r="C8" s="8" t="n"/>
      <c r="D8" s="8" t="n"/>
      <c r="E8" s="8" t="n"/>
      <c r="F8" s="10" t="n"/>
      <c r="G8" s="10" t="n"/>
      <c r="H8" s="3" t="n"/>
      <c r="I8" s="4" t="n"/>
      <c r="J8" s="5" t="n"/>
      <c r="K8" s="6" t="n"/>
      <c r="L8" s="6" t="n"/>
      <c r="M8" s="2" t="n"/>
      <c r="N8" s="8" t="n"/>
      <c r="O8" s="8" t="n"/>
      <c r="P8" s="8" t="n"/>
      <c r="Q8" s="8" t="n"/>
      <c r="R8" s="10" t="n"/>
      <c r="S8" s="10" t="n"/>
      <c r="T8" s="3" t="n"/>
      <c r="U8" s="4" t="n"/>
      <c r="X8" s="51" t="n"/>
      <c r="Y8" s="51" t="n"/>
      <c r="Z8" s="51" t="n"/>
      <c r="AA8" s="43" t="n">
        <v>10</v>
      </c>
      <c r="AB8" s="66">
        <f>$AC$3+$AE$3*COS(AA8*PI()/180)</f>
        <v/>
      </c>
      <c r="AC8" s="66">
        <f>$AD$3+$AE$3*SIN(AA8*PI()/180)</f>
        <v/>
      </c>
      <c r="AD8" s="51" t="n"/>
      <c r="AE8" s="58" t="n"/>
      <c r="AF8" s="51" t="n"/>
      <c r="AG8" s="51" t="n"/>
      <c r="AH8" s="51" t="n"/>
      <c r="AI8" s="43" t="n">
        <v>10</v>
      </c>
      <c r="AJ8" s="66">
        <f>$AK$3+$AM$3*COS(AI8*PI()/180)</f>
        <v/>
      </c>
      <c r="AK8" s="66">
        <f>$AL$3+$AM$3*SIN(AI8*PI()/180)</f>
        <v/>
      </c>
      <c r="AL8" s="51" t="n"/>
      <c r="AM8" s="58" t="n"/>
      <c r="AN8" s="51" t="n"/>
      <c r="AO8" s="51" t="n"/>
      <c r="AP8" s="51" t="n"/>
      <c r="AQ8" s="43" t="n">
        <v>10</v>
      </c>
      <c r="AR8" s="66">
        <f>$AS$3+$AU$3*COS(AQ8*PI()/180)</f>
        <v/>
      </c>
      <c r="AS8" s="66">
        <f>$AT$3+$AU$3*SIN(AQ8*PI()/180)</f>
        <v/>
      </c>
      <c r="AT8" s="51" t="n"/>
      <c r="AU8" s="58" t="n"/>
      <c r="AV8" s="51" t="n"/>
      <c r="AW8" s="51" t="n"/>
      <c r="AX8" s="51" t="n"/>
      <c r="AY8" s="43" t="n">
        <v>10</v>
      </c>
      <c r="AZ8" s="66">
        <f>$BA$3+$BC$3*COS(AY8*PI()/180)</f>
        <v/>
      </c>
      <c r="BA8" s="66">
        <f>$BB$3+$BC$3*SIN(AY8*PI()/180)</f>
        <v/>
      </c>
      <c r="BB8" s="51" t="n"/>
      <c r="BC8" s="58" t="n"/>
      <c r="BE8" s="70" t="n"/>
      <c r="BF8" s="67" t="n"/>
    </row>
    <row r="9" ht="15" customHeight="1">
      <c r="A9" s="156" t="n"/>
      <c r="M9" s="156" t="inlineStr">
        <is>
          <t>Протокол испытаний № 13-63/86 от 23-01-2023</t>
        </is>
      </c>
      <c r="X9" s="51" t="n"/>
      <c r="Y9" s="51" t="n"/>
      <c r="Z9" s="51" t="n"/>
      <c r="AA9" s="43" t="n">
        <v>15</v>
      </c>
      <c r="AB9" s="66">
        <f>$AC$3+$AE$3*COS(AA9*PI()/180)</f>
        <v/>
      </c>
      <c r="AC9" s="66">
        <f>$AD$3+$AE$3*SIN(AA9*PI()/180)</f>
        <v/>
      </c>
      <c r="AD9" s="51" t="n"/>
      <c r="AE9" s="58" t="n"/>
      <c r="AF9" s="51" t="n"/>
      <c r="AG9" s="51" t="n"/>
      <c r="AH9" s="51" t="n"/>
      <c r="AI9" s="43" t="n">
        <v>15</v>
      </c>
      <c r="AJ9" s="66">
        <f>$AK$3+$AM$3*COS(AI9*PI()/180)</f>
        <v/>
      </c>
      <c r="AK9" s="66">
        <f>$AL$3+$AM$3*SIN(AI9*PI()/180)</f>
        <v/>
      </c>
      <c r="AL9" s="51" t="n"/>
      <c r="AM9" s="58" t="n"/>
      <c r="AN9" s="51" t="n"/>
      <c r="AO9" s="51" t="n"/>
      <c r="AP9" s="51" t="n"/>
      <c r="AQ9" s="43" t="n">
        <v>15</v>
      </c>
      <c r="AR9" s="66">
        <f>$AS$3+$AU$3*COS(AQ9*PI()/180)</f>
        <v/>
      </c>
      <c r="AS9" s="66">
        <f>$AT$3+$AU$3*SIN(AQ9*PI()/180)</f>
        <v/>
      </c>
      <c r="AT9" s="51" t="n"/>
      <c r="AU9" s="58" t="n"/>
      <c r="AV9" s="51" t="n"/>
      <c r="AW9" s="51" t="n"/>
      <c r="AX9" s="51" t="n"/>
      <c r="AY9" s="43" t="n">
        <v>15</v>
      </c>
      <c r="AZ9" s="66">
        <f>$BA$3+$BC$3*COS(AY9*PI()/180)</f>
        <v/>
      </c>
      <c r="BA9" s="66">
        <f>$BB$3+$BC$3*SIN(AY9*PI()/180)</f>
        <v/>
      </c>
      <c r="BB9" s="51" t="n"/>
      <c r="BC9" s="58" t="n"/>
      <c r="BE9" s="71" t="n"/>
      <c r="BF9" s="67" t="n"/>
    </row>
    <row r="10" ht="15" customHeight="1">
      <c r="A10" s="12" t="n"/>
      <c r="B10" s="13" t="n"/>
      <c r="C10" s="13" t="n"/>
      <c r="D10" s="13" t="n"/>
      <c r="E10" s="13" t="n"/>
      <c r="F10" s="21" t="n"/>
      <c r="G10" s="21" t="n"/>
      <c r="H10" s="14" t="n"/>
      <c r="I10" s="15" t="n"/>
      <c r="J10" s="16" t="n"/>
      <c r="K10" s="17" t="n"/>
      <c r="L10" s="17" t="n"/>
      <c r="M10" s="12" t="n"/>
      <c r="N10" s="13" t="n"/>
      <c r="O10" s="13" t="n"/>
      <c r="P10" s="13" t="n"/>
      <c r="Q10" s="13" t="n"/>
      <c r="R10" s="21" t="n"/>
      <c r="S10" s="21" t="n"/>
      <c r="T10" s="14" t="n"/>
      <c r="U10" s="15" t="n"/>
      <c r="X10" s="51" t="n"/>
      <c r="Y10" s="51" t="n"/>
      <c r="Z10" s="51" t="n"/>
      <c r="AA10" s="43" t="n">
        <v>20</v>
      </c>
      <c r="AB10" s="66">
        <f>$AC$3+$AE$3*COS(AA10*PI()/180)</f>
        <v/>
      </c>
      <c r="AC10" s="66">
        <f>$AD$3+$AE$3*SIN(AA10*PI()/180)</f>
        <v/>
      </c>
      <c r="AD10" s="51" t="n"/>
      <c r="AE10" s="58" t="n"/>
      <c r="AF10" s="51" t="n"/>
      <c r="AG10" s="51" t="n"/>
      <c r="AH10" s="51" t="n"/>
      <c r="AI10" s="43" t="n">
        <v>20</v>
      </c>
      <c r="AJ10" s="66">
        <f>$AK$3+$AM$3*COS(AI10*PI()/180)</f>
        <v/>
      </c>
      <c r="AK10" s="66">
        <f>$AL$3+$AM$3*SIN(AI10*PI()/180)</f>
        <v/>
      </c>
      <c r="AL10" s="51" t="n"/>
      <c r="AM10" s="58" t="n"/>
      <c r="AN10" s="51" t="n"/>
      <c r="AO10" s="51" t="n"/>
      <c r="AP10" s="51" t="n"/>
      <c r="AQ10" s="43" t="n">
        <v>20</v>
      </c>
      <c r="AR10" s="66">
        <f>$AS$3+$AU$3*COS(AQ10*PI()/180)</f>
        <v/>
      </c>
      <c r="AS10" s="66">
        <f>$AT$3+$AU$3*SIN(AQ10*PI()/180)</f>
        <v/>
      </c>
      <c r="AT10" s="51" t="n"/>
      <c r="AU10" s="58" t="n"/>
      <c r="AV10" s="51" t="n"/>
      <c r="AW10" s="51" t="n"/>
      <c r="AX10" s="51" t="n"/>
      <c r="AY10" s="43" t="n">
        <v>20</v>
      </c>
      <c r="AZ10" s="66">
        <f>$BA$3+$BC$3*COS(AY10*PI()/180)</f>
        <v/>
      </c>
      <c r="BA10" s="66">
        <f>$BB$3+$BC$3*SIN(AY10*PI()/180)</f>
        <v/>
      </c>
      <c r="BB10" s="51" t="n"/>
      <c r="BC10" s="58" t="n"/>
      <c r="BE10" s="72" t="n"/>
      <c r="BF10" s="67" t="n"/>
    </row>
    <row r="11" ht="15" customHeight="1">
      <c r="A11" s="18">
        <f>M11</f>
        <v/>
      </c>
      <c r="B11" s="13" t="n"/>
      <c r="C11" s="13" t="n"/>
      <c r="D11" s="108" t="n"/>
      <c r="E11" s="13" t="n"/>
      <c r="F11" s="21" t="n"/>
      <c r="G11" s="21" t="n"/>
      <c r="H11" s="14" t="n"/>
      <c r="I11" s="15" t="n"/>
      <c r="J11" s="16" t="n"/>
      <c r="K11" s="17" t="n"/>
      <c r="L11" s="17" t="n"/>
      <c r="M11" s="18" t="inlineStr">
        <is>
          <t>Наименование и адрес заказчика: Переход трубопровода через р. Енисей</t>
        </is>
      </c>
      <c r="N11" s="13" t="n"/>
      <c r="O11" s="13" t="n"/>
      <c r="P11" s="13" t="n"/>
      <c r="Q11" s="13" t="n"/>
      <c r="R11" s="21" t="n"/>
      <c r="S11" s="21" t="n"/>
      <c r="T11" s="14" t="n"/>
      <c r="U11" s="15" t="n"/>
      <c r="X11" s="51" t="n"/>
      <c r="Y11" s="51" t="n"/>
      <c r="Z11" s="51" t="n"/>
      <c r="AA11" s="43" t="n">
        <v>25</v>
      </c>
      <c r="AB11" s="66">
        <f>$AC$3+$AE$3*COS(AA11*PI()/180)</f>
        <v/>
      </c>
      <c r="AC11" s="66">
        <f>$AD$3+$AE$3*SIN(AA11*PI()/180)</f>
        <v/>
      </c>
      <c r="AD11" s="51" t="n"/>
      <c r="AE11" s="58" t="n"/>
      <c r="AF11" s="51" t="n"/>
      <c r="AG11" s="51" t="n"/>
      <c r="AH11" s="51" t="n"/>
      <c r="AI11" s="43" t="n">
        <v>25</v>
      </c>
      <c r="AJ11" s="66">
        <f>$AK$3+$AM$3*COS(AI11*PI()/180)</f>
        <v/>
      </c>
      <c r="AK11" s="66">
        <f>$AL$3+$AM$3*SIN(AI11*PI()/180)</f>
        <v/>
      </c>
      <c r="AL11" s="51" t="n"/>
      <c r="AM11" s="58" t="n"/>
      <c r="AN11" s="51" t="n"/>
      <c r="AO11" s="51" t="n"/>
      <c r="AP11" s="51" t="n"/>
      <c r="AQ11" s="43" t="n">
        <v>25</v>
      </c>
      <c r="AR11" s="66">
        <f>$AS$3+$AU$3*COS(AQ11*PI()/180)</f>
        <v/>
      </c>
      <c r="AS11" s="66">
        <f>$AT$3+$AU$3*SIN(AQ11*PI()/180)</f>
        <v/>
      </c>
      <c r="AT11" s="51" t="n"/>
      <c r="AU11" s="58" t="n"/>
      <c r="AV11" s="51" t="n"/>
      <c r="AW11" s="51" t="n"/>
      <c r="AX11" s="51" t="n"/>
      <c r="AY11" s="43" t="n">
        <v>25</v>
      </c>
      <c r="AZ11" s="66">
        <f>$BA$3+$BC$3*COS(AY11*PI()/180)</f>
        <v/>
      </c>
      <c r="BA11" s="66">
        <f>$BB$3+$BC$3*SIN(AY11*PI()/180)</f>
        <v/>
      </c>
      <c r="BB11" s="51" t="n"/>
      <c r="BC11" s="58" t="n"/>
      <c r="BE11" s="67" t="n"/>
      <c r="BF11" s="67" t="n"/>
    </row>
    <row r="12" ht="15" customHeight="1">
      <c r="A12" s="11">
        <f>M12</f>
        <v/>
      </c>
      <c r="B12" s="19" t="n"/>
      <c r="C12" s="19" t="n"/>
      <c r="D12" s="11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1" t="inlineStr">
        <is>
          <t>Наименование объекта: ООО Регионстрой</t>
        </is>
      </c>
      <c r="N12" s="19" t="n"/>
      <c r="O12" s="19" t="n"/>
      <c r="P12" s="19" t="n"/>
      <c r="Q12" s="19" t="n"/>
      <c r="R12" s="19" t="n"/>
      <c r="S12" s="19" t="n"/>
      <c r="T12" s="19" t="n"/>
      <c r="U12" s="19" t="n"/>
      <c r="V12" s="19" t="n"/>
      <c r="X12" s="51" t="n"/>
      <c r="Y12" s="51" t="n"/>
      <c r="Z12" s="51" t="n"/>
      <c r="AA12" s="43" t="n">
        <v>30</v>
      </c>
      <c r="AB12" s="66">
        <f>$AC$3+$AE$3*COS(AA12*PI()/180)</f>
        <v/>
      </c>
      <c r="AC12" s="66">
        <f>$AD$3+$AE$3*SIN(AA12*PI()/180)</f>
        <v/>
      </c>
      <c r="AD12" s="51" t="n"/>
      <c r="AE12" s="58" t="n"/>
      <c r="AF12" s="51" t="n"/>
      <c r="AG12" s="51" t="n"/>
      <c r="AH12" s="51" t="n"/>
      <c r="AI12" s="43" t="n">
        <v>30</v>
      </c>
      <c r="AJ12" s="66">
        <f>$AK$3+$AM$3*COS(AI12*PI()/180)</f>
        <v/>
      </c>
      <c r="AK12" s="66">
        <f>$AL$3+$AM$3*SIN(AI12*PI()/180)</f>
        <v/>
      </c>
      <c r="AL12" s="51" t="n"/>
      <c r="AM12" s="58" t="n"/>
      <c r="AN12" s="51" t="n"/>
      <c r="AO12" s="51" t="n"/>
      <c r="AP12" s="51" t="n"/>
      <c r="AQ12" s="43" t="n">
        <v>30</v>
      </c>
      <c r="AR12" s="66">
        <f>$AS$3+$AU$3*COS(AQ12*PI()/180)</f>
        <v/>
      </c>
      <c r="AS12" s="66">
        <f>$AT$3+$AU$3*SIN(AQ12*PI()/180)</f>
        <v/>
      </c>
      <c r="AT12" s="51" t="n"/>
      <c r="AU12" s="58" t="n"/>
      <c r="AV12" s="51" t="n"/>
      <c r="AW12" s="51" t="n"/>
      <c r="AX12" s="51" t="n"/>
      <c r="AY12" s="43" t="n">
        <v>30</v>
      </c>
      <c r="AZ12" s="66">
        <f>$BA$3+$BC$3*COS(AY12*PI()/180)</f>
        <v/>
      </c>
      <c r="BA12" s="66">
        <f>$BB$3+$BC$3*SIN(AY12*PI()/180)</f>
        <v/>
      </c>
      <c r="BB12" s="51" t="n"/>
      <c r="BC12" s="58" t="n"/>
    </row>
    <row r="13" ht="15" customHeight="1">
      <c r="A13" s="18" t="inlineStr">
        <is>
          <t xml:space="preserve">Наименование используемого метода/методики: ГОСТ 12248.4-2020 </t>
        </is>
      </c>
      <c r="B13" s="13" t="n"/>
      <c r="C13" s="13" t="n"/>
      <c r="D13" s="13" t="n"/>
      <c r="E13" s="13" t="n"/>
      <c r="F13" s="21" t="n"/>
      <c r="G13" s="21" t="n"/>
      <c r="H13" s="20" t="n"/>
      <c r="I13" s="20" t="n"/>
      <c r="J13" s="20" t="n"/>
      <c r="K13" s="21" t="n"/>
      <c r="L13" s="21" t="n"/>
      <c r="M13" s="18" t="inlineStr">
        <is>
          <t xml:space="preserve">Наименование используемого метода/методики: ГОСТ 12248.3-2020 </t>
        </is>
      </c>
      <c r="N13" s="13" t="n"/>
      <c r="O13" s="13" t="n"/>
      <c r="P13" s="13" t="n"/>
      <c r="Q13" s="13" t="n"/>
      <c r="R13" s="21" t="n"/>
      <c r="S13" s="21" t="n"/>
      <c r="T13" s="20" t="n"/>
      <c r="U13" s="20" t="n"/>
      <c r="X13" s="51" t="n"/>
      <c r="Y13" s="51" t="n"/>
      <c r="Z13" s="51" t="n"/>
      <c r="AA13" s="43" t="n">
        <v>35</v>
      </c>
      <c r="AB13" s="66">
        <f>$AC$3+$AE$3*COS(AA13*PI()/180)</f>
        <v/>
      </c>
      <c r="AC13" s="66">
        <f>$AD$3+$AE$3*SIN(AA13*PI()/180)</f>
        <v/>
      </c>
      <c r="AD13" s="51" t="n"/>
      <c r="AE13" s="58" t="n"/>
      <c r="AF13" s="51" t="n"/>
      <c r="AG13" s="51" t="n"/>
      <c r="AH13" s="51" t="n"/>
      <c r="AI13" s="43" t="n">
        <v>35</v>
      </c>
      <c r="AJ13" s="66">
        <f>$AK$3+$AM$3*COS(AI13*PI()/180)</f>
        <v/>
      </c>
      <c r="AK13" s="66">
        <f>$AL$3+$AM$3*SIN(AI13*PI()/180)</f>
        <v/>
      </c>
      <c r="AL13" s="51" t="n"/>
      <c r="AM13" s="58" t="n"/>
      <c r="AN13" s="51" t="n"/>
      <c r="AO13" s="51" t="n"/>
      <c r="AP13" s="51" t="n"/>
      <c r="AQ13" s="43" t="n">
        <v>35</v>
      </c>
      <c r="AR13" s="66">
        <f>$AS$3+$AU$3*COS(AQ13*PI()/180)</f>
        <v/>
      </c>
      <c r="AS13" s="66">
        <f>$AT$3+$AU$3*SIN(AQ13*PI()/180)</f>
        <v/>
      </c>
      <c r="AT13" s="51" t="n"/>
      <c r="AU13" s="58" t="n"/>
      <c r="AV13" s="51" t="n"/>
      <c r="AW13" s="51" t="n"/>
      <c r="AX13" s="51" t="n"/>
      <c r="AY13" s="43" t="n">
        <v>35</v>
      </c>
      <c r="AZ13" s="66">
        <f>$BA$3+$BC$3*COS(AY13*PI()/180)</f>
        <v/>
      </c>
      <c r="BA13" s="66">
        <f>$BB$3+$BC$3*SIN(AY13*PI()/180)</f>
        <v/>
      </c>
      <c r="BB13" s="51" t="n"/>
      <c r="BC13" s="58" t="n"/>
    </row>
    <row r="14" ht="17.65" customHeight="1">
      <c r="A14" s="18" t="inlineStr">
        <is>
          <t>Условия проведения испытания: температура окружающей среды (18 - 25)0С, влажность воздуха (40 - 75)%</t>
        </is>
      </c>
      <c r="B14" s="13" t="n"/>
      <c r="C14" s="13" t="n"/>
      <c r="D14" s="13" t="n"/>
      <c r="E14" s="13" t="n"/>
      <c r="F14" s="21" t="n"/>
      <c r="G14" s="21" t="n"/>
      <c r="H14" s="16" t="n"/>
      <c r="I14" s="16" t="n"/>
      <c r="J14" s="22" t="n"/>
      <c r="K14" s="20" t="n"/>
      <c r="L14" s="20" t="n"/>
      <c r="M14" s="18" t="inlineStr">
        <is>
          <t>Условия проведения испытания: температура окружающей среды (18 - 25)0С, влажность воздуха (40 - 75)%</t>
        </is>
      </c>
      <c r="N14" s="13" t="n"/>
      <c r="O14" s="13" t="n"/>
      <c r="P14" s="13" t="n"/>
      <c r="Q14" s="13" t="n"/>
      <c r="R14" s="21" t="n"/>
      <c r="S14" s="21" t="n"/>
      <c r="T14" s="16" t="n"/>
      <c r="U14" s="16" t="n"/>
      <c r="X14" s="51" t="n"/>
      <c r="Y14" s="51" t="n"/>
      <c r="Z14" s="51" t="n"/>
      <c r="AA14" s="43" t="n">
        <v>40</v>
      </c>
      <c r="AB14" s="66">
        <f>$AC$3+$AE$3*COS(AA14*PI()/180)</f>
        <v/>
      </c>
      <c r="AC14" s="66">
        <f>$AD$3+$AE$3*SIN(AA14*PI()/180)</f>
        <v/>
      </c>
      <c r="AD14" s="51" t="n"/>
      <c r="AE14" s="58" t="n"/>
      <c r="AF14" s="51" t="n"/>
      <c r="AG14" s="51" t="n"/>
      <c r="AH14" s="51" t="n"/>
      <c r="AI14" s="43" t="n">
        <v>40</v>
      </c>
      <c r="AJ14" s="66">
        <f>$AK$3+$AM$3*COS(AI14*PI()/180)</f>
        <v/>
      </c>
      <c r="AK14" s="66">
        <f>$AL$3+$AM$3*SIN(AI14*PI()/180)</f>
        <v/>
      </c>
      <c r="AL14" s="51" t="n"/>
      <c r="AM14" s="58" t="n"/>
      <c r="AN14" s="51" t="n"/>
      <c r="AO14" s="51" t="n"/>
      <c r="AP14" s="51" t="n"/>
      <c r="AQ14" s="43" t="n">
        <v>40</v>
      </c>
      <c r="AR14" s="66">
        <f>$AS$3+$AU$3*COS(AQ14*PI()/180)</f>
        <v/>
      </c>
      <c r="AS14" s="66">
        <f>$AT$3+$AU$3*SIN(AQ14*PI()/180)</f>
        <v/>
      </c>
      <c r="AT14" s="51" t="n"/>
      <c r="AU14" s="58" t="n"/>
      <c r="AV14" s="51" t="n"/>
      <c r="AW14" s="51" t="n"/>
      <c r="AX14" s="51" t="n"/>
      <c r="AY14" s="43" t="n">
        <v>40</v>
      </c>
      <c r="AZ14" s="66">
        <f>$BA$3+$BC$3*COS(AY14*PI()/180)</f>
        <v/>
      </c>
      <c r="BA14" s="66">
        <f>$BB$3+$BC$3*SIN(AY14*PI()/180)</f>
        <v/>
      </c>
      <c r="BB14" s="51" t="n"/>
      <c r="BC14" s="58" t="n"/>
    </row>
    <row r="15" ht="15" customHeight="1">
      <c r="A15" s="18">
        <f>M15</f>
        <v/>
      </c>
      <c r="B15" s="13" t="n"/>
      <c r="C15" s="13" t="n"/>
      <c r="D15" s="13" t="n"/>
      <c r="E15" s="13" t="n"/>
      <c r="F15" s="97" t="n"/>
      <c r="G15" s="21" t="n"/>
      <c r="H15" s="16" t="n"/>
      <c r="I15" s="16" t="n"/>
      <c r="J15" s="22" t="n"/>
      <c r="K15" s="20" t="n"/>
      <c r="L15" s="20" t="n"/>
      <c r="M15" s="18" t="inlineStr">
        <is>
          <t>Дата получение объекта подлежащего испытаниям: 27-12-2022</t>
        </is>
      </c>
      <c r="N15" s="13" t="n"/>
      <c r="O15" s="13" t="n"/>
      <c r="P15" s="13" t="n"/>
      <c r="Q15" s="98" t="n"/>
      <c r="R15" s="21" t="n"/>
      <c r="S15" s="21" t="n"/>
      <c r="T15" s="16" t="n"/>
      <c r="U15" s="16" t="n"/>
      <c r="X15" s="51" t="n"/>
      <c r="Y15" s="51" t="n"/>
      <c r="Z15" s="51" t="n"/>
      <c r="AA15" s="43" t="n">
        <v>45</v>
      </c>
      <c r="AB15" s="66">
        <f>$AC$3+$AE$3*COS(AA15*PI()/180)</f>
        <v/>
      </c>
      <c r="AC15" s="66">
        <f>$AD$3+$AE$3*SIN(AA15*PI()/180)</f>
        <v/>
      </c>
      <c r="AD15" s="51" t="n"/>
      <c r="AE15" s="58" t="n"/>
      <c r="AF15" s="51" t="n"/>
      <c r="AG15" s="51" t="n"/>
      <c r="AH15" s="51" t="n"/>
      <c r="AI15" s="43" t="n">
        <v>45</v>
      </c>
      <c r="AJ15" s="66">
        <f>$AK$3+$AM$3*COS(AI15*PI()/180)</f>
        <v/>
      </c>
      <c r="AK15" s="66">
        <f>$AL$3+$AM$3*SIN(AI15*PI()/180)</f>
        <v/>
      </c>
      <c r="AL15" s="51" t="n"/>
      <c r="AM15" s="58" t="n"/>
      <c r="AN15" s="51" t="n"/>
      <c r="AO15" s="51" t="n"/>
      <c r="AP15" s="51" t="n"/>
      <c r="AQ15" s="43" t="n">
        <v>45</v>
      </c>
      <c r="AR15" s="66">
        <f>$AS$3+$AU$3*COS(AQ15*PI()/180)</f>
        <v/>
      </c>
      <c r="AS15" s="66">
        <f>$AT$3+$AU$3*SIN(AQ15*PI()/180)</f>
        <v/>
      </c>
      <c r="AT15" s="51" t="n"/>
      <c r="AU15" s="58" t="n"/>
      <c r="AV15" s="51" t="n"/>
      <c r="AW15" s="51" t="n"/>
      <c r="AX15" s="51" t="n"/>
      <c r="AY15" s="43" t="n">
        <v>45</v>
      </c>
      <c r="AZ15" s="66">
        <f>$BA$3+$BC$3*COS(AY15*PI()/180)</f>
        <v/>
      </c>
      <c r="BA15" s="66">
        <f>$BB$3+$BC$3*SIN(AY15*PI()/180)</f>
        <v/>
      </c>
      <c r="BB15" s="51" t="n"/>
      <c r="BC15" s="58" t="n"/>
      <c r="BE15" s="73" t="n"/>
    </row>
    <row r="16" ht="15.6" customHeight="1">
      <c r="A16" s="18">
        <f>M16</f>
        <v/>
      </c>
      <c r="B16" s="13" t="n"/>
      <c r="C16" s="98" t="n"/>
      <c r="D16" s="13" t="n"/>
      <c r="G16" s="21" t="n"/>
      <c r="H16" s="157" t="n"/>
      <c r="I16" s="16" t="n"/>
      <c r="J16" s="17" t="n"/>
      <c r="K16" s="21" t="n"/>
      <c r="L16" s="21" t="n"/>
      <c r="M16" s="18" t="inlineStr">
        <is>
          <t>Дата испытания: 25.10.2022-19.11.2086</t>
        </is>
      </c>
      <c r="N16" s="13" t="n"/>
      <c r="O16" s="98" t="n"/>
      <c r="P16" s="13" t="n"/>
      <c r="Q16" s="13" t="n"/>
      <c r="R16" s="21" t="n"/>
      <c r="S16" s="21" t="n"/>
      <c r="T16" s="157" t="n"/>
      <c r="U16" s="16" t="n"/>
      <c r="X16" s="51" t="n"/>
      <c r="Y16" s="51" t="n"/>
      <c r="Z16" s="51" t="n"/>
      <c r="AA16" s="43" t="n">
        <v>50</v>
      </c>
      <c r="AB16" s="66">
        <f>$AC$3+$AE$3*COS(AA16*PI()/180)</f>
        <v/>
      </c>
      <c r="AC16" s="66">
        <f>$AD$3+$AE$3*SIN(AA16*PI()/180)</f>
        <v/>
      </c>
      <c r="AD16" s="51" t="n"/>
      <c r="AE16" s="58" t="n"/>
      <c r="AF16" s="51" t="n"/>
      <c r="AG16" s="51" t="n"/>
      <c r="AH16" s="51" t="n"/>
      <c r="AI16" s="43" t="n">
        <v>50</v>
      </c>
      <c r="AJ16" s="66">
        <f>$AK$3+$AM$3*COS(AI16*PI()/180)</f>
        <v/>
      </c>
      <c r="AK16" s="66">
        <f>$AL$3+$AM$3*SIN(AI16*PI()/180)</f>
        <v/>
      </c>
      <c r="AL16" s="51" t="n"/>
      <c r="AM16" s="58" t="n"/>
      <c r="AN16" s="51" t="n"/>
      <c r="AO16" s="51" t="n"/>
      <c r="AP16" s="51" t="n"/>
      <c r="AQ16" s="43" t="n">
        <v>50</v>
      </c>
      <c r="AR16" s="66">
        <f>$AS$3+$AU$3*COS(AQ16*PI()/180)</f>
        <v/>
      </c>
      <c r="AS16" s="66">
        <f>$AT$3+$AU$3*SIN(AQ16*PI()/180)</f>
        <v/>
      </c>
      <c r="AT16" s="51" t="n"/>
      <c r="AU16" s="58" t="n"/>
      <c r="AV16" s="51" t="n"/>
      <c r="AW16" s="51" t="n"/>
      <c r="AX16" s="51" t="n"/>
      <c r="AY16" s="43" t="n">
        <v>50</v>
      </c>
      <c r="AZ16" s="66">
        <f>$BA$3+$BC$3*COS(AY16*PI()/180)</f>
        <v/>
      </c>
      <c r="BA16" s="66">
        <f>$BB$3+$BC$3*SIN(AY16*PI()/180)</f>
        <v/>
      </c>
      <c r="BB16" s="51" t="n"/>
      <c r="BC16" s="58" t="n"/>
    </row>
    <row r="17" ht="15" customHeight="1">
      <c r="A17" s="23" t="n"/>
      <c r="B17" s="23" t="n"/>
      <c r="C17" s="23" t="n"/>
      <c r="D17" s="23" t="n"/>
      <c r="E17" s="23" t="n"/>
      <c r="F17" s="23" t="n"/>
      <c r="G17" s="23" t="n"/>
      <c r="H17" s="23" t="n"/>
      <c r="I17" s="23" t="n"/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X17" s="51" t="n"/>
      <c r="Y17" s="51" t="n"/>
      <c r="Z17" s="51" t="n"/>
      <c r="AA17" s="43" t="n">
        <v>55</v>
      </c>
      <c r="AB17" s="66">
        <f>$AC$3+$AE$3*COS(AA17*PI()/180)</f>
        <v/>
      </c>
      <c r="AC17" s="66">
        <f>$AD$3+$AE$3*SIN(AA17*PI()/180)</f>
        <v/>
      </c>
      <c r="AD17" s="51" t="n"/>
      <c r="AE17" s="58" t="n"/>
      <c r="AF17" s="51" t="n"/>
      <c r="AG17" s="51" t="n"/>
      <c r="AH17" s="51" t="n"/>
      <c r="AI17" s="43" t="n">
        <v>55</v>
      </c>
      <c r="AJ17" s="66">
        <f>$AK$3+$AM$3*COS(AI17*PI()/180)</f>
        <v/>
      </c>
      <c r="AK17" s="66">
        <f>$AL$3+$AM$3*SIN(AI17*PI()/180)</f>
        <v/>
      </c>
      <c r="AL17" s="51" t="n"/>
      <c r="AM17" s="58" t="n"/>
      <c r="AN17" s="51" t="n"/>
      <c r="AO17" s="51" t="n"/>
      <c r="AP17" s="51" t="n"/>
      <c r="AQ17" s="43" t="n">
        <v>55</v>
      </c>
      <c r="AR17" s="66">
        <f>$AS$3+$AU$3*COS(AQ17*PI()/180)</f>
        <v/>
      </c>
      <c r="AS17" s="66">
        <f>$AT$3+$AU$3*SIN(AQ17*PI()/180)</f>
        <v/>
      </c>
      <c r="AT17" s="51" t="n"/>
      <c r="AU17" s="58" t="n"/>
      <c r="AV17" s="51" t="n"/>
      <c r="AW17" s="51" t="n"/>
      <c r="AX17" s="51" t="n"/>
      <c r="AY17" s="43" t="n">
        <v>55</v>
      </c>
      <c r="AZ17" s="66">
        <f>$BA$3+$BC$3*COS(AY17*PI()/180)</f>
        <v/>
      </c>
      <c r="BA17" s="66">
        <f>$BB$3+$BC$3*SIN(AY17*PI()/180)</f>
        <v/>
      </c>
      <c r="BB17" s="51" t="n"/>
      <c r="BC17" s="58" t="n"/>
    </row>
    <row r="18" ht="15" customHeight="1">
      <c r="A18" s="155" t="inlineStr">
        <is>
          <t>Испытание грунтов методом трехосного сжатия</t>
        </is>
      </c>
      <c r="L18" s="155" t="n"/>
      <c r="M18" s="155" t="inlineStr">
        <is>
          <t>Испытание грунтов методом трехосного сжатия</t>
        </is>
      </c>
      <c r="X18" s="51" t="n"/>
      <c r="Y18" s="51" t="n"/>
      <c r="Z18" s="51" t="n"/>
      <c r="AA18" s="43" t="n">
        <v>60</v>
      </c>
      <c r="AB18" s="66">
        <f>$AC$3+$AE$3*COS(AA18*PI()/180)</f>
        <v/>
      </c>
      <c r="AC18" s="66">
        <f>$AD$3+$AE$3*SIN(AA18*PI()/180)</f>
        <v/>
      </c>
      <c r="AD18" s="51" t="n"/>
      <c r="AE18" s="58" t="n"/>
      <c r="AF18" s="51" t="n"/>
      <c r="AG18" s="51" t="n"/>
      <c r="AH18" s="51" t="n"/>
      <c r="AI18" s="43" t="n">
        <v>60</v>
      </c>
      <c r="AJ18" s="66">
        <f>$AK$3+$AM$3*COS(AI18*PI()/180)</f>
        <v/>
      </c>
      <c r="AK18" s="66">
        <f>$AL$3+$AM$3*SIN(AI18*PI()/180)</f>
        <v/>
      </c>
      <c r="AL18" s="51" t="n"/>
      <c r="AM18" s="58" t="n"/>
      <c r="AN18" s="51" t="n"/>
      <c r="AO18" s="51" t="n"/>
      <c r="AP18" s="51" t="n"/>
      <c r="AQ18" s="43" t="n">
        <v>60</v>
      </c>
      <c r="AR18" s="66">
        <f>$AS$3+$AU$3*COS(AQ18*PI()/180)</f>
        <v/>
      </c>
      <c r="AS18" s="66">
        <f>$AT$3+$AU$3*SIN(AQ18*PI()/180)</f>
        <v/>
      </c>
      <c r="AT18" s="51" t="n"/>
      <c r="AU18" s="58" t="n"/>
      <c r="AV18" s="51" t="n"/>
      <c r="AW18" s="51" t="n"/>
      <c r="AX18" s="51" t="n"/>
      <c r="AY18" s="43" t="n">
        <v>60</v>
      </c>
      <c r="AZ18" s="66">
        <f>$BA$3+$BC$3*COS(AY18*PI()/180)</f>
        <v/>
      </c>
      <c r="BA18" s="66">
        <f>$BB$3+$BC$3*SIN(AY18*PI()/180)</f>
        <v/>
      </c>
      <c r="BB18" s="51" t="n"/>
      <c r="BC18" s="58" t="n"/>
    </row>
    <row r="19" ht="15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X19" s="51" t="n"/>
      <c r="Y19" s="51" t="n"/>
      <c r="Z19" s="51" t="n"/>
      <c r="AA19" s="43" t="n">
        <v>65</v>
      </c>
      <c r="AB19" s="66">
        <f>$AC$3+$AE$3*COS(AA19*PI()/180)</f>
        <v/>
      </c>
      <c r="AC19" s="66">
        <f>$AD$3+$AE$3*SIN(AA19*PI()/180)</f>
        <v/>
      </c>
      <c r="AD19" s="51" t="n"/>
      <c r="AE19" s="58" t="n"/>
      <c r="AF19" s="51" t="n"/>
      <c r="AG19" s="51" t="n"/>
      <c r="AH19" s="51" t="n"/>
      <c r="AI19" s="43" t="n">
        <v>65</v>
      </c>
      <c r="AJ19" s="66">
        <f>$AK$3+$AM$3*COS(AI19*PI()/180)</f>
        <v/>
      </c>
      <c r="AK19" s="66">
        <f>$AL$3+$AM$3*SIN(AI19*PI()/180)</f>
        <v/>
      </c>
      <c r="AL19" s="51" t="n"/>
      <c r="AM19" s="58" t="n"/>
      <c r="AN19" s="51" t="n"/>
      <c r="AO19" s="51" t="n"/>
      <c r="AP19" s="51" t="n"/>
      <c r="AQ19" s="43" t="n">
        <v>65</v>
      </c>
      <c r="AR19" s="66">
        <f>$AS$3+$AU$3*COS(AQ19*PI()/180)</f>
        <v/>
      </c>
      <c r="AS19" s="66">
        <f>$AT$3+$AU$3*SIN(AQ19*PI()/180)</f>
        <v/>
      </c>
      <c r="AT19" s="51" t="n"/>
      <c r="AU19" s="58" t="n"/>
      <c r="AV19" s="51" t="n"/>
      <c r="AW19" s="51" t="n"/>
      <c r="AX19" s="51" t="n"/>
      <c r="AY19" s="43" t="n">
        <v>65</v>
      </c>
      <c r="AZ19" s="66">
        <f>$BA$3+$BC$3*COS(AY19*PI()/180)</f>
        <v/>
      </c>
      <c r="BA19" s="66">
        <f>$BB$3+$BC$3*SIN(AY19*PI()/180)</f>
        <v/>
      </c>
      <c r="BB19" s="51" t="n"/>
      <c r="BC19" s="58" t="n"/>
    </row>
    <row r="20" ht="16.9" customHeight="1">
      <c r="A20" s="24" t="inlineStr">
        <is>
          <t xml:space="preserve">Лабораторный номер: </t>
        </is>
      </c>
      <c r="B20" s="25" t="n"/>
      <c r="C20" s="35">
        <f>O20</f>
        <v/>
      </c>
      <c r="D20" s="25" t="n"/>
      <c r="E20" s="25" t="n"/>
      <c r="F20" s="25" t="n"/>
      <c r="G20" s="25" t="n"/>
      <c r="H20" s="26" t="inlineStr">
        <is>
          <t>We, д.е. =</t>
        </is>
      </c>
      <c r="I20" s="158">
        <f>U20</f>
        <v/>
      </c>
      <c r="J20" s="25" t="n"/>
      <c r="K20" s="25" t="n"/>
      <c r="L20" s="25" t="n"/>
      <c r="M20" s="24" t="inlineStr">
        <is>
          <t xml:space="preserve">Лабораторный номер: </t>
        </is>
      </c>
      <c r="N20" s="25" t="n"/>
      <c r="O20" s="35" t="inlineStr">
        <is>
          <t>1121</t>
        </is>
      </c>
      <c r="P20" s="25" t="n"/>
      <c r="Q20" s="25" t="n"/>
      <c r="R20" s="25" t="n"/>
      <c r="S20" s="25" t="n"/>
      <c r="T20" s="26" t="inlineStr">
        <is>
          <t>We, д.е. =</t>
        </is>
      </c>
      <c r="U20" s="158" t="n">
        <v>0.5938772419999999</v>
      </c>
      <c r="X20" s="51" t="n"/>
      <c r="Y20" s="51" t="n"/>
      <c r="Z20" s="51" t="n"/>
      <c r="AA20" s="43" t="n">
        <v>70</v>
      </c>
      <c r="AB20" s="66">
        <f>$AC$3+$AE$3*COS(AA20*PI()/180)</f>
        <v/>
      </c>
      <c r="AC20" s="66">
        <f>$AD$3+$AE$3*SIN(AA20*PI()/180)</f>
        <v/>
      </c>
      <c r="AD20" s="51" t="n"/>
      <c r="AE20" s="58" t="n"/>
      <c r="AF20" s="51" t="n"/>
      <c r="AG20" s="51" t="n"/>
      <c r="AH20" s="51" t="n"/>
      <c r="AI20" s="43" t="n">
        <v>70</v>
      </c>
      <c r="AJ20" s="66">
        <f>$AK$3+$AM$3*COS(AI20*PI()/180)</f>
        <v/>
      </c>
      <c r="AK20" s="66">
        <f>$AL$3+$AM$3*SIN(AI20*PI()/180)</f>
        <v/>
      </c>
      <c r="AL20" s="51" t="n"/>
      <c r="AM20" s="58" t="n"/>
      <c r="AN20" s="51" t="n"/>
      <c r="AO20" s="51" t="n"/>
      <c r="AP20" s="51" t="n"/>
      <c r="AQ20" s="43" t="n">
        <v>70</v>
      </c>
      <c r="AR20" s="66">
        <f>$AS$3+$AU$3*COS(AQ20*PI()/180)</f>
        <v/>
      </c>
      <c r="AS20" s="66">
        <f>$AT$3+$AU$3*SIN(AQ20*PI()/180)</f>
        <v/>
      </c>
      <c r="AT20" s="51" t="n"/>
      <c r="AU20" s="58" t="n"/>
      <c r="AV20" s="51" t="n"/>
      <c r="AW20" s="51" t="n"/>
      <c r="AX20" s="51" t="n"/>
      <c r="AY20" s="43" t="n">
        <v>70</v>
      </c>
      <c r="AZ20" s="66">
        <f>$BA$3+$BC$3*COS(AY20*PI()/180)</f>
        <v/>
      </c>
      <c r="BA20" s="66">
        <f>$BB$3+$BC$3*SIN(AY20*PI()/180)</f>
        <v/>
      </c>
      <c r="BB20" s="51" t="n"/>
      <c r="BC20" s="58" t="n"/>
    </row>
    <row r="21" ht="15" customHeight="1">
      <c r="A21" s="24" t="inlineStr">
        <is>
          <t xml:space="preserve">Номер скважины: </t>
        </is>
      </c>
      <c r="B21" s="25" t="n"/>
      <c r="C21" s="35">
        <f>O21</f>
        <v/>
      </c>
      <c r="D21" s="25" t="n"/>
      <c r="E21" s="25" t="n"/>
      <c r="F21" s="25" t="n"/>
      <c r="G21" s="25" t="n"/>
      <c r="H21" s="26" t="inlineStr">
        <is>
          <t>ρ, г/см3 =</t>
        </is>
      </c>
      <c r="I21" s="158">
        <f>U21</f>
        <v/>
      </c>
      <c r="J21" s="25" t="n"/>
      <c r="K21" s="25" t="n"/>
      <c r="L21" s="25" t="n"/>
      <c r="M21" s="24" t="inlineStr">
        <is>
          <t xml:space="preserve">Номер скважины: </t>
        </is>
      </c>
      <c r="N21" s="25" t="n"/>
      <c r="O21" s="35" t="inlineStr">
        <is>
          <t>BH-034</t>
        </is>
      </c>
      <c r="P21" s="25" t="n"/>
      <c r="Q21" s="25" t="n"/>
      <c r="R21" s="25" t="n"/>
      <c r="S21" s="25" t="n"/>
      <c r="T21" s="26" t="inlineStr">
        <is>
          <t>ρ, г/см3 =</t>
        </is>
      </c>
      <c r="U21" s="107" t="n">
        <v>1.52</v>
      </c>
      <c r="X21" s="51" t="n"/>
      <c r="Y21" s="51" t="n"/>
      <c r="Z21" s="51" t="n"/>
      <c r="AA21" s="43" t="n">
        <v>75</v>
      </c>
      <c r="AB21" s="66">
        <f>$AC$3+$AE$3*COS(AA21*PI()/180)</f>
        <v/>
      </c>
      <c r="AC21" s="66">
        <f>$AD$3+$AE$3*SIN(AA21*PI()/180)</f>
        <v/>
      </c>
      <c r="AD21" s="51" t="n"/>
      <c r="AE21" s="58" t="n"/>
      <c r="AF21" s="51" t="n"/>
      <c r="AG21" s="51" t="n"/>
      <c r="AH21" s="51" t="n"/>
      <c r="AI21" s="43" t="n">
        <v>75</v>
      </c>
      <c r="AJ21" s="66">
        <f>$AK$3+$AM$3*COS(AI21*PI()/180)</f>
        <v/>
      </c>
      <c r="AK21" s="66">
        <f>$AL$3+$AM$3*SIN(AI21*PI()/180)</f>
        <v/>
      </c>
      <c r="AL21" s="51" t="n"/>
      <c r="AM21" s="58" t="n"/>
      <c r="AN21" s="51" t="n"/>
      <c r="AO21" s="51" t="n"/>
      <c r="AP21" s="51" t="n"/>
      <c r="AQ21" s="43" t="n">
        <v>75</v>
      </c>
      <c r="AR21" s="66">
        <f>$AS$3+$AU$3*COS(AQ21*PI()/180)</f>
        <v/>
      </c>
      <c r="AS21" s="66">
        <f>$AT$3+$AU$3*SIN(AQ21*PI()/180)</f>
        <v/>
      </c>
      <c r="AT21" s="51" t="n"/>
      <c r="AU21" s="58" t="n"/>
      <c r="AV21" s="51" t="n"/>
      <c r="AW21" s="51" t="n"/>
      <c r="AX21" s="51" t="n"/>
      <c r="AY21" s="43" t="n">
        <v>75</v>
      </c>
      <c r="AZ21" s="66">
        <f>$BA$3+$BC$3*COS(AY21*PI()/180)</f>
        <v/>
      </c>
      <c r="BA21" s="66">
        <f>$BB$3+$BC$3*SIN(AY21*PI()/180)</f>
        <v/>
      </c>
      <c r="BB21" s="51" t="n"/>
      <c r="BC21" s="58" t="n"/>
    </row>
    <row r="22" ht="16.9" customHeight="1">
      <c r="A22" s="24" t="inlineStr">
        <is>
          <t xml:space="preserve">Глубина отбора, м: </t>
        </is>
      </c>
      <c r="B22" s="25" t="n"/>
      <c r="C22" s="35">
        <f>O22</f>
        <v/>
      </c>
      <c r="D22" s="25" t="n"/>
      <c r="E22" s="25" t="n"/>
      <c r="F22" s="25" t="n"/>
      <c r="G22" s="25" t="n"/>
      <c r="H22" s="26" t="inlineStr">
        <is>
          <t>ρs, г/см3 =</t>
        </is>
      </c>
      <c r="I22" s="158">
        <f>U22</f>
        <v/>
      </c>
      <c r="J22" s="25" t="n"/>
      <c r="K22" s="25" t="n"/>
      <c r="L22" s="25" t="n"/>
      <c r="M22" s="24" t="inlineStr">
        <is>
          <t xml:space="preserve">Глубина отбора, м: </t>
        </is>
      </c>
      <c r="N22" s="25" t="n"/>
      <c r="O22" s="106" t="n">
        <v>4.6</v>
      </c>
      <c r="P22" s="25" t="n"/>
      <c r="Q22" s="25" t="n"/>
      <c r="R22" s="25" t="n"/>
      <c r="S22" s="25" t="n"/>
      <c r="T22" s="26" t="inlineStr">
        <is>
          <t>ρs, г/см3 =</t>
        </is>
      </c>
      <c r="U22" s="107" t="n">
        <v>2.74</v>
      </c>
      <c r="X22" s="51" t="n"/>
      <c r="Y22" s="51" t="n"/>
      <c r="Z22" s="51" t="n"/>
      <c r="AA22" s="43" t="n">
        <v>80</v>
      </c>
      <c r="AB22" s="66">
        <f>$AC$3+$AE$3*COS(AA22*PI()/180)</f>
        <v/>
      </c>
      <c r="AC22" s="66">
        <f>$AD$3+$AE$3*SIN(AA22*PI()/180)</f>
        <v/>
      </c>
      <c r="AD22" s="51" t="n"/>
      <c r="AE22" s="58" t="n"/>
      <c r="AF22" s="51" t="n"/>
      <c r="AG22" s="51" t="n"/>
      <c r="AH22" s="51" t="n"/>
      <c r="AI22" s="43" t="n">
        <v>80</v>
      </c>
      <c r="AJ22" s="66">
        <f>$AK$3+$AM$3*COS(AI22*PI()/180)</f>
        <v/>
      </c>
      <c r="AK22" s="66">
        <f>$AL$3+$AM$3*SIN(AI22*PI()/180)</f>
        <v/>
      </c>
      <c r="AL22" s="51" t="n"/>
      <c r="AM22" s="58" t="n"/>
      <c r="AN22" s="51" t="n"/>
      <c r="AO22" s="51" t="n"/>
      <c r="AP22" s="51" t="n"/>
      <c r="AQ22" s="43" t="n">
        <v>80</v>
      </c>
      <c r="AR22" s="66">
        <f>$AS$3+$AU$3*COS(AQ22*PI()/180)</f>
        <v/>
      </c>
      <c r="AS22" s="66">
        <f>$AT$3+$AU$3*SIN(AQ22*PI()/180)</f>
        <v/>
      </c>
      <c r="AT22" s="51" t="n"/>
      <c r="AU22" s="58" t="n"/>
      <c r="AV22" s="51" t="n"/>
      <c r="AW22" s="51" t="n"/>
      <c r="AX22" s="51" t="n"/>
      <c r="AY22" s="43" t="n">
        <v>80</v>
      </c>
      <c r="AZ22" s="66">
        <f>$BA$3+$BC$3*COS(AY22*PI()/180)</f>
        <v/>
      </c>
      <c r="BA22" s="66">
        <f>$BB$3+$BC$3*SIN(AY22*PI()/180)</f>
        <v/>
      </c>
      <c r="BB22" s="51" t="n"/>
      <c r="BC22" s="58" t="n"/>
    </row>
    <row r="23" ht="15.6" customHeight="1">
      <c r="A23" s="24" t="inlineStr">
        <is>
          <t xml:space="preserve">Наименование грунта: </t>
        </is>
      </c>
      <c r="B23" s="25" t="n"/>
      <c r="C23" s="35">
        <f>O23</f>
        <v/>
      </c>
      <c r="D23" s="25" t="n"/>
      <c r="E23" s="25" t="n"/>
      <c r="F23" s="25" t="n"/>
      <c r="G23" s="25" t="n"/>
      <c r="H23" s="26" t="inlineStr">
        <is>
          <t>e, д.е. =</t>
        </is>
      </c>
      <c r="I23" s="158">
        <f>U23</f>
        <v/>
      </c>
      <c r="J23" s="25" t="n"/>
      <c r="K23" s="25" t="n"/>
      <c r="L23" s="25" t="n"/>
      <c r="M23" s="24" t="inlineStr">
        <is>
          <t xml:space="preserve">Наименование грунта: </t>
        </is>
      </c>
      <c r="N23" s="25" t="n"/>
      <c r="O23" s="35" t="inlineStr">
        <is>
          <t>Суглинок, после оттаивания текучий, легкий пылеватый</t>
        </is>
      </c>
      <c r="P23" s="25" t="n"/>
      <c r="Q23" s="25" t="n"/>
      <c r="R23" s="25" t="n"/>
      <c r="S23" s="25" t="n"/>
      <c r="T23" s="26" t="inlineStr">
        <is>
          <t>e, д.е. =</t>
        </is>
      </c>
      <c r="U23" s="107" t="n">
        <v>1.873173449394737</v>
      </c>
      <c r="X23" s="51" t="n"/>
      <c r="Y23" s="51" t="n"/>
      <c r="Z23" s="51" t="n"/>
      <c r="AA23" s="43" t="n">
        <v>85</v>
      </c>
      <c r="AB23" s="66">
        <f>$AC$3+$AE$3*COS(AA23*PI()/180)</f>
        <v/>
      </c>
      <c r="AC23" s="66">
        <f>$AD$3+$AE$3*SIN(AA23*PI()/180)</f>
        <v/>
      </c>
      <c r="AD23" s="51" t="n"/>
      <c r="AE23" s="58" t="n"/>
      <c r="AF23" s="51" t="n"/>
      <c r="AG23" s="51" t="n"/>
      <c r="AH23" s="51" t="n"/>
      <c r="AI23" s="43" t="n">
        <v>85</v>
      </c>
      <c r="AJ23" s="66">
        <f>$AK$3+$AM$3*COS(AI23*PI()/180)</f>
        <v/>
      </c>
      <c r="AK23" s="66">
        <f>$AL$3+$AM$3*SIN(AI23*PI()/180)</f>
        <v/>
      </c>
      <c r="AL23" s="51" t="n"/>
      <c r="AM23" s="58" t="n"/>
      <c r="AN23" s="51" t="n"/>
      <c r="AO23" s="51" t="n"/>
      <c r="AP23" s="51" t="n"/>
      <c r="AQ23" s="43" t="n">
        <v>85</v>
      </c>
      <c r="AR23" s="66">
        <f>$AS$3+$AU$3*COS(AQ23*PI()/180)</f>
        <v/>
      </c>
      <c r="AS23" s="66">
        <f>$AT$3+$AU$3*SIN(AQ23*PI()/180)</f>
        <v/>
      </c>
      <c r="AT23" s="51" t="n"/>
      <c r="AU23" s="58" t="n"/>
      <c r="AV23" s="51" t="n"/>
      <c r="AW23" s="51" t="n"/>
      <c r="AX23" s="51" t="n"/>
      <c r="AY23" s="43" t="n">
        <v>85</v>
      </c>
      <c r="AZ23" s="66">
        <f>$BA$3+$BC$3*COS(AY23*PI()/180)</f>
        <v/>
      </c>
      <c r="BA23" s="66">
        <f>$BB$3+$BC$3*SIN(AY23*PI()/180)</f>
        <v/>
      </c>
      <c r="BB23" s="51" t="n"/>
      <c r="BC23" s="58" t="n"/>
    </row>
    <row r="24" ht="16.9" customHeight="1">
      <c r="A24" s="25" t="inlineStr">
        <is>
          <t>Схема проведения опыта:</t>
        </is>
      </c>
      <c r="B24" s="25" t="n"/>
      <c r="C24" s="35">
        <f>O24</f>
        <v/>
      </c>
      <c r="D24" s="25" t="n"/>
      <c r="E24" s="25" t="n"/>
      <c r="F24" s="25" t="n"/>
      <c r="G24" s="25" t="n"/>
      <c r="H24" s="26" t="inlineStr">
        <is>
          <t>IL, д.е. =</t>
        </is>
      </c>
      <c r="I24" s="158">
        <f>U24</f>
        <v/>
      </c>
      <c r="J24" s="99" t="n"/>
      <c r="K24" s="25" t="n"/>
      <c r="L24" s="25" t="n"/>
      <c r="M24" s="25" t="inlineStr">
        <is>
          <t>Схема проведения опыта:</t>
        </is>
      </c>
      <c r="N24" s="25" t="n"/>
      <c r="O24" s="35" t="inlineStr">
        <is>
          <t>КД</t>
        </is>
      </c>
      <c r="P24" s="25" t="n"/>
      <c r="Q24" s="25" t="n"/>
      <c r="R24" s="25" t="n"/>
      <c r="S24" s="25" t="n"/>
      <c r="T24" s="26" t="inlineStr">
        <is>
          <t>IL, д.е. =</t>
        </is>
      </c>
      <c r="U24" s="107" t="n">
        <v>3.671</v>
      </c>
      <c r="X24" s="51" t="n"/>
      <c r="Y24" s="51" t="n"/>
      <c r="Z24" s="51" t="n"/>
      <c r="AA24" s="43" t="n">
        <v>90</v>
      </c>
      <c r="AB24" s="66">
        <f>$AC$3+$AE$3*COS(AA24*PI()/180)</f>
        <v/>
      </c>
      <c r="AC24" s="66">
        <f>$AD$3+$AE$3*SIN(AA24*PI()/180)</f>
        <v/>
      </c>
      <c r="AD24" s="51" t="n"/>
      <c r="AE24" s="58" t="n"/>
      <c r="AF24" s="51" t="n"/>
      <c r="AG24" s="51" t="n"/>
      <c r="AH24" s="51" t="n"/>
      <c r="AI24" s="43" t="n">
        <v>90</v>
      </c>
      <c r="AJ24" s="66">
        <f>$AK$3+$AM$3*COS(AI24*PI()/180)</f>
        <v/>
      </c>
      <c r="AK24" s="66">
        <f>$AL$3+$AM$3*SIN(AI24*PI()/180)</f>
        <v/>
      </c>
      <c r="AL24" s="51" t="n"/>
      <c r="AM24" s="58" t="n"/>
      <c r="AN24" s="51" t="n"/>
      <c r="AO24" s="51" t="n"/>
      <c r="AP24" s="51" t="n"/>
      <c r="AQ24" s="43" t="n">
        <v>90</v>
      </c>
      <c r="AR24" s="66">
        <f>$AS$3+$AU$3*COS(AQ24*PI()/180)</f>
        <v/>
      </c>
      <c r="AS24" s="66">
        <f>$AT$3+$AU$3*SIN(AQ24*PI()/180)</f>
        <v/>
      </c>
      <c r="AT24" s="51" t="n"/>
      <c r="AU24" s="58" t="n"/>
      <c r="AV24" s="51" t="n"/>
      <c r="AW24" s="51" t="n"/>
      <c r="AX24" s="51" t="n"/>
      <c r="AY24" s="43" t="n">
        <v>90</v>
      </c>
      <c r="AZ24" s="66">
        <f>$BA$3+$BC$3*COS(AY24*PI()/180)</f>
        <v/>
      </c>
      <c r="BA24" s="66">
        <f>$BB$3+$BC$3*SIN(AY24*PI()/180)</f>
        <v/>
      </c>
      <c r="BB24" s="51" t="n"/>
      <c r="BC24" s="58" t="n"/>
    </row>
    <row r="25" ht="15" customHeight="1">
      <c r="A25" s="25" t="n"/>
      <c r="B25" s="25" t="n"/>
      <c r="C25" s="35" t="n"/>
      <c r="D25" s="25" t="n"/>
      <c r="E25" s="25" t="n"/>
      <c r="F25" s="25" t="n"/>
      <c r="G25" s="27" t="n"/>
      <c r="H25" s="25" t="n"/>
      <c r="I25" s="3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7" t="n"/>
      <c r="T25" s="25" t="n"/>
      <c r="U25" s="25" t="n"/>
      <c r="X25" s="51" t="n"/>
      <c r="Y25" s="51" t="n"/>
      <c r="Z25" s="51" t="n"/>
      <c r="AA25" s="43" t="n">
        <v>95</v>
      </c>
      <c r="AB25" s="66">
        <f>$AC$3+$AE$3*COS(AA25*PI()/180)</f>
        <v/>
      </c>
      <c r="AC25" s="66">
        <f>$AD$3+$AE$3*SIN(AA25*PI()/180)</f>
        <v/>
      </c>
      <c r="AD25" s="51" t="n"/>
      <c r="AE25" s="58" t="n"/>
      <c r="AF25" s="51" t="n"/>
      <c r="AG25" s="51" t="n"/>
      <c r="AH25" s="51" t="n"/>
      <c r="AI25" s="43" t="n">
        <v>95</v>
      </c>
      <c r="AJ25" s="66">
        <f>$AK$3+$AM$3*COS(AI25*PI()/180)</f>
        <v/>
      </c>
      <c r="AK25" s="66">
        <f>$AL$3+$AM$3*SIN(AI25*PI()/180)</f>
        <v/>
      </c>
      <c r="AL25" s="51" t="n"/>
      <c r="AM25" s="58" t="n"/>
      <c r="AN25" s="51" t="n"/>
      <c r="AO25" s="51" t="n"/>
      <c r="AP25" s="51" t="n"/>
      <c r="AQ25" s="43" t="n">
        <v>95</v>
      </c>
      <c r="AR25" s="66">
        <f>$AS$3+$AU$3*COS(AQ25*PI()/180)</f>
        <v/>
      </c>
      <c r="AS25" s="66">
        <f>$AT$3+$AU$3*SIN(AQ25*PI()/180)</f>
        <v/>
      </c>
      <c r="AT25" s="51" t="n"/>
      <c r="AU25" s="58" t="n"/>
      <c r="AV25" s="51" t="n"/>
      <c r="AW25" s="51" t="n"/>
      <c r="AX25" s="51" t="n"/>
      <c r="AY25" s="43" t="n">
        <v>95</v>
      </c>
      <c r="AZ25" s="66">
        <f>$BA$3+$BC$3*COS(AY25*PI()/180)</f>
        <v/>
      </c>
      <c r="BA25" s="66">
        <f>$BB$3+$BC$3*SIN(AY25*PI()/180)</f>
        <v/>
      </c>
      <c r="BB25" s="51" t="n"/>
      <c r="BC25" s="58" t="n"/>
    </row>
    <row r="26" ht="15" customHeight="1">
      <c r="X26" s="51" t="n"/>
      <c r="Y26" s="51" t="n"/>
      <c r="Z26" s="51" t="n"/>
      <c r="AA26" s="43" t="n">
        <v>100</v>
      </c>
      <c r="AB26" s="66">
        <f>$AC$3+$AE$3*COS(AA26*PI()/180)</f>
        <v/>
      </c>
      <c r="AC26" s="66">
        <f>$AD$3+$AE$3*SIN(AA26*PI()/180)</f>
        <v/>
      </c>
      <c r="AD26" s="51" t="n"/>
      <c r="AE26" s="58" t="n"/>
      <c r="AF26" s="51" t="n"/>
      <c r="AG26" s="51" t="n"/>
      <c r="AH26" s="51" t="n"/>
      <c r="AI26" s="43" t="n">
        <v>100</v>
      </c>
      <c r="AJ26" s="66">
        <f>$AK$3+$AM$3*COS(AI26*PI()/180)</f>
        <v/>
      </c>
      <c r="AK26" s="66">
        <f>$AL$3+$AM$3*SIN(AI26*PI()/180)</f>
        <v/>
      </c>
      <c r="AL26" s="51" t="n"/>
      <c r="AM26" s="58" t="n"/>
      <c r="AN26" s="51" t="n"/>
      <c r="AO26" s="51" t="n"/>
      <c r="AP26" s="51" t="n"/>
      <c r="AQ26" s="43" t="n">
        <v>100</v>
      </c>
      <c r="AR26" s="66">
        <f>$AS$3+$AU$3*COS(AQ26*PI()/180)</f>
        <v/>
      </c>
      <c r="AS26" s="66">
        <f>$AT$3+$AU$3*SIN(AQ26*PI()/180)</f>
        <v/>
      </c>
      <c r="AT26" s="51" t="n"/>
      <c r="AU26" s="58" t="n"/>
      <c r="AV26" s="51" t="n"/>
      <c r="AW26" s="51" t="n"/>
      <c r="AX26" s="51" t="n"/>
      <c r="AY26" s="43" t="n">
        <v>100</v>
      </c>
      <c r="AZ26" s="66">
        <f>$BA$3+$BC$3*COS(AY26*PI()/180)</f>
        <v/>
      </c>
      <c r="BA26" s="66">
        <f>$BB$3+$BC$3*SIN(AY26*PI()/180)</f>
        <v/>
      </c>
      <c r="BB26" s="51" t="n"/>
      <c r="BC26" s="58" t="n"/>
    </row>
    <row r="27" ht="15" customHeight="1">
      <c r="A27" s="155" t="inlineStr">
        <is>
          <t xml:space="preserve">Результаты испытаний </t>
        </is>
      </c>
      <c r="L27" s="155" t="n"/>
      <c r="M27" s="155" t="inlineStr">
        <is>
          <t xml:space="preserve">Результаты испытаний </t>
        </is>
      </c>
      <c r="X27" s="51" t="n"/>
      <c r="Y27" s="51" t="n"/>
      <c r="Z27" s="51" t="n"/>
      <c r="AA27" s="43" t="n">
        <v>105</v>
      </c>
      <c r="AB27" s="66">
        <f>$AC$3+$AE$3*COS(AA27*PI()/180)</f>
        <v/>
      </c>
      <c r="AC27" s="66">
        <f>$AD$3+$AE$3*SIN(AA27*PI()/180)</f>
        <v/>
      </c>
      <c r="AD27" s="51" t="n"/>
      <c r="AE27" s="58" t="n"/>
      <c r="AF27" s="51" t="n"/>
      <c r="AG27" s="51" t="n"/>
      <c r="AH27" s="51" t="n"/>
      <c r="AI27" s="43" t="n">
        <v>105</v>
      </c>
      <c r="AJ27" s="66">
        <f>$AK$3+$AM$3*COS(AI27*PI()/180)</f>
        <v/>
      </c>
      <c r="AK27" s="66">
        <f>$AL$3+$AM$3*SIN(AI27*PI()/180)</f>
        <v/>
      </c>
      <c r="AL27" s="51" t="n"/>
      <c r="AM27" s="58" t="n"/>
      <c r="AN27" s="51" t="n"/>
      <c r="AO27" s="51" t="n"/>
      <c r="AP27" s="51" t="n"/>
      <c r="AQ27" s="43" t="n">
        <v>105</v>
      </c>
      <c r="AR27" s="66">
        <f>$AS$3+$AU$3*COS(AQ27*PI()/180)</f>
        <v/>
      </c>
      <c r="AS27" s="66">
        <f>$AT$3+$AU$3*SIN(AQ27*PI()/180)</f>
        <v/>
      </c>
      <c r="AT27" s="51" t="n"/>
      <c r="AU27" s="58" t="n"/>
      <c r="AV27" s="51" t="n"/>
      <c r="AW27" s="51" t="n"/>
      <c r="AX27" s="51" t="n"/>
      <c r="AY27" s="43" t="n">
        <v>105</v>
      </c>
      <c r="AZ27" s="66">
        <f>$BA$3+$BC$3*COS(AY27*PI()/180)</f>
        <v/>
      </c>
      <c r="BA27" s="66">
        <f>$BB$3+$BC$3*SIN(AY27*PI()/180)</f>
        <v/>
      </c>
      <c r="BB27" s="51" t="n"/>
      <c r="BC27" s="58" t="n"/>
    </row>
    <row r="28" ht="15" customHeight="1">
      <c r="X28" s="51" t="n"/>
      <c r="Y28" s="51" t="n"/>
      <c r="Z28" s="51" t="n"/>
      <c r="AA28" s="43" t="n">
        <v>110</v>
      </c>
      <c r="AB28" s="66">
        <f>$AC$3+$AE$3*COS(AA28*PI()/180)</f>
        <v/>
      </c>
      <c r="AC28" s="66">
        <f>$AD$3+$AE$3*SIN(AA28*PI()/180)</f>
        <v/>
      </c>
      <c r="AD28" s="51" t="n"/>
      <c r="AE28" s="58" t="n"/>
      <c r="AF28" s="51" t="n"/>
      <c r="AG28" s="51" t="n"/>
      <c r="AH28" s="51" t="n"/>
      <c r="AI28" s="43" t="n">
        <v>110</v>
      </c>
      <c r="AJ28" s="66">
        <f>$AK$3+$AM$3*COS(AI28*PI()/180)</f>
        <v/>
      </c>
      <c r="AK28" s="66">
        <f>$AL$3+$AM$3*SIN(AI28*PI()/180)</f>
        <v/>
      </c>
      <c r="AL28" s="51" t="n"/>
      <c r="AM28" s="58" t="n"/>
      <c r="AN28" s="51" t="n"/>
      <c r="AO28" s="51" t="n"/>
      <c r="AP28" s="51" t="n"/>
      <c r="AQ28" s="43" t="n">
        <v>110</v>
      </c>
      <c r="AR28" s="66">
        <f>$AS$3+$AU$3*COS(AQ28*PI()/180)</f>
        <v/>
      </c>
      <c r="AS28" s="66">
        <f>$AT$3+$AU$3*SIN(AQ28*PI()/180)</f>
        <v/>
      </c>
      <c r="AT28" s="51" t="n"/>
      <c r="AU28" s="58" t="n"/>
      <c r="AV28" s="51" t="n"/>
      <c r="AW28" s="51" t="n"/>
      <c r="AX28" s="51" t="n"/>
      <c r="AY28" s="43" t="n">
        <v>110</v>
      </c>
      <c r="AZ28" s="66">
        <f>$BA$3+$BC$3*COS(AY28*PI()/180)</f>
        <v/>
      </c>
      <c r="BA28" s="66">
        <f>$BB$3+$BC$3*SIN(AY28*PI()/180)</f>
        <v/>
      </c>
      <c r="BB28" s="51" t="n"/>
      <c r="BC28" s="58" t="n"/>
    </row>
    <row r="29" ht="15" customHeight="1">
      <c r="X29" s="51" t="n"/>
      <c r="Y29" s="51" t="n"/>
      <c r="Z29" s="51" t="n"/>
      <c r="AA29" s="43" t="n">
        <v>115</v>
      </c>
      <c r="AB29" s="66">
        <f>$AC$3+$AE$3*COS(AA29*PI()/180)</f>
        <v/>
      </c>
      <c r="AC29" s="66">
        <f>$AD$3+$AE$3*SIN(AA29*PI()/180)</f>
        <v/>
      </c>
      <c r="AD29" s="51" t="n"/>
      <c r="AE29" s="58" t="n"/>
      <c r="AF29" s="51" t="n"/>
      <c r="AG29" s="51" t="n"/>
      <c r="AH29" s="51" t="n"/>
      <c r="AI29" s="43" t="n">
        <v>115</v>
      </c>
      <c r="AJ29" s="66">
        <f>$AK$3+$AM$3*COS(AI29*PI()/180)</f>
        <v/>
      </c>
      <c r="AK29" s="66">
        <f>$AL$3+$AM$3*SIN(AI29*PI()/180)</f>
        <v/>
      </c>
      <c r="AL29" s="51" t="n"/>
      <c r="AM29" s="58" t="n"/>
      <c r="AN29" s="51" t="n"/>
      <c r="AO29" s="51" t="n"/>
      <c r="AP29" s="51" t="n"/>
      <c r="AQ29" s="43" t="n">
        <v>115</v>
      </c>
      <c r="AR29" s="66">
        <f>$AS$3+$AU$3*COS(AQ29*PI()/180)</f>
        <v/>
      </c>
      <c r="AS29" s="66">
        <f>$AT$3+$AU$3*SIN(AQ29*PI()/180)</f>
        <v/>
      </c>
      <c r="AT29" s="51" t="n"/>
      <c r="AU29" s="58" t="n"/>
      <c r="AV29" s="51" t="n"/>
      <c r="AW29" s="51" t="n"/>
      <c r="AX29" s="51" t="n"/>
      <c r="AY29" s="43" t="n">
        <v>115</v>
      </c>
      <c r="AZ29" s="66">
        <f>$BA$3+$BC$3*COS(AY29*PI()/180)</f>
        <v/>
      </c>
      <c r="BA29" s="66">
        <f>$BB$3+$BC$3*SIN(AY29*PI()/180)</f>
        <v/>
      </c>
      <c r="BB29" s="51" t="n"/>
      <c r="BC29" s="58" t="n"/>
    </row>
    <row r="30" ht="15.6" customHeight="1">
      <c r="X30" s="51" t="n"/>
      <c r="Y30" s="51" t="n"/>
      <c r="Z30" s="51" t="n"/>
      <c r="AA30" s="43" t="n">
        <v>120</v>
      </c>
      <c r="AB30" s="66">
        <f>$AC$3+$AE$3*COS(AA30*PI()/180)</f>
        <v/>
      </c>
      <c r="AC30" s="66">
        <f>$AD$3+$AE$3*SIN(AA30*PI()/180)</f>
        <v/>
      </c>
      <c r="AD30" s="51" t="n"/>
      <c r="AE30" s="58" t="n"/>
      <c r="AF30" s="51" t="n"/>
      <c r="AG30" s="51" t="n"/>
      <c r="AH30" s="51" t="n"/>
      <c r="AI30" s="43" t="n">
        <v>120</v>
      </c>
      <c r="AJ30" s="66">
        <f>$AK$3+$AM$3*COS(AI30*PI()/180)</f>
        <v/>
      </c>
      <c r="AK30" s="66">
        <f>$AL$3+$AM$3*SIN(AI30*PI()/180)</f>
        <v/>
      </c>
      <c r="AL30" s="51" t="n"/>
      <c r="AM30" s="58" t="n"/>
      <c r="AN30" s="51" t="n"/>
      <c r="AO30" s="51" t="n"/>
      <c r="AP30" s="51" t="n"/>
      <c r="AQ30" s="43" t="n">
        <v>120</v>
      </c>
      <c r="AR30" s="66">
        <f>$AS$3+$AU$3*COS(AQ30*PI()/180)</f>
        <v/>
      </c>
      <c r="AS30" s="66">
        <f>$AT$3+$AU$3*SIN(AQ30*PI()/180)</f>
        <v/>
      </c>
      <c r="AT30" s="51" t="n"/>
      <c r="AU30" s="58" t="n"/>
      <c r="AV30" s="51" t="n"/>
      <c r="AW30" s="51" t="n"/>
      <c r="AX30" s="51" t="n"/>
      <c r="AY30" s="43" t="n">
        <v>120</v>
      </c>
      <c r="AZ30" s="66">
        <f>$BA$3+$BC$3*COS(AY30*PI()/180)</f>
        <v/>
      </c>
      <c r="BA30" s="66">
        <f>$BB$3+$BC$3*SIN(AY30*PI()/180)</f>
        <v/>
      </c>
      <c r="BB30" s="51" t="n"/>
      <c r="BC30" s="58" t="n"/>
    </row>
    <row r="31" ht="15" customHeight="1">
      <c r="X31" s="51" t="n"/>
      <c r="Y31" s="51" t="n"/>
      <c r="Z31" s="51" t="n"/>
      <c r="AA31" s="43" t="n">
        <v>125</v>
      </c>
      <c r="AB31" s="66">
        <f>$AC$3+$AE$3*COS(AA31*PI()/180)</f>
        <v/>
      </c>
      <c r="AC31" s="66">
        <f>$AD$3+$AE$3*SIN(AA31*PI()/180)</f>
        <v/>
      </c>
      <c r="AD31" s="51" t="n"/>
      <c r="AE31" s="58" t="n"/>
      <c r="AF31" s="51" t="n"/>
      <c r="AG31" s="51" t="n"/>
      <c r="AH31" s="51" t="n"/>
      <c r="AI31" s="43" t="n">
        <v>125</v>
      </c>
      <c r="AJ31" s="66">
        <f>$AK$3+$AM$3*COS(AI31*PI()/180)</f>
        <v/>
      </c>
      <c r="AK31" s="66">
        <f>$AL$3+$AM$3*SIN(AI31*PI()/180)</f>
        <v/>
      </c>
      <c r="AL31" s="51" t="n"/>
      <c r="AM31" s="58" t="n"/>
      <c r="AN31" s="51" t="n"/>
      <c r="AO31" s="51" t="n"/>
      <c r="AP31" s="51" t="n"/>
      <c r="AQ31" s="43" t="n">
        <v>125</v>
      </c>
      <c r="AR31" s="66">
        <f>$AS$3+$AU$3*COS(AQ31*PI()/180)</f>
        <v/>
      </c>
      <c r="AS31" s="66">
        <f>$AT$3+$AU$3*SIN(AQ31*PI()/180)</f>
        <v/>
      </c>
      <c r="AT31" s="51" t="n"/>
      <c r="AU31" s="58" t="n"/>
      <c r="AV31" s="51" t="n"/>
      <c r="AW31" s="51" t="n"/>
      <c r="AX31" s="51" t="n"/>
      <c r="AY31" s="43" t="n">
        <v>125</v>
      </c>
      <c r="AZ31" s="66">
        <f>$BA$3+$BC$3*COS(AY31*PI()/180)</f>
        <v/>
      </c>
      <c r="BA31" s="66">
        <f>$BB$3+$BC$3*SIN(AY31*PI()/180)</f>
        <v/>
      </c>
      <c r="BB31" s="51" t="n"/>
      <c r="BC31" s="58" t="n"/>
    </row>
    <row r="32" ht="15" customHeight="1">
      <c r="X32" s="51" t="n"/>
      <c r="Y32" s="51" t="n"/>
      <c r="Z32" s="51" t="n"/>
      <c r="AA32" s="43" t="n">
        <v>130</v>
      </c>
      <c r="AB32" s="66">
        <f>$AC$3+$AE$3*COS(AA32*PI()/180)</f>
        <v/>
      </c>
      <c r="AC32" s="66">
        <f>$AD$3+$AE$3*SIN(AA32*PI()/180)</f>
        <v/>
      </c>
      <c r="AD32" s="51" t="n"/>
      <c r="AE32" s="58" t="n"/>
      <c r="AF32" s="51" t="n"/>
      <c r="AG32" s="51" t="n"/>
      <c r="AH32" s="51" t="n"/>
      <c r="AI32" s="43" t="n">
        <v>130</v>
      </c>
      <c r="AJ32" s="66">
        <f>$AK$3+$AM$3*COS(AI32*PI()/180)</f>
        <v/>
      </c>
      <c r="AK32" s="66">
        <f>$AL$3+$AM$3*SIN(AI32*PI()/180)</f>
        <v/>
      </c>
      <c r="AL32" s="51" t="n"/>
      <c r="AM32" s="58" t="n"/>
      <c r="AN32" s="51" t="n"/>
      <c r="AO32" s="51" t="n"/>
      <c r="AP32" s="51" t="n"/>
      <c r="AQ32" s="43" t="n">
        <v>130</v>
      </c>
      <c r="AR32" s="66">
        <f>$AS$3+$AU$3*COS(AQ32*PI()/180)</f>
        <v/>
      </c>
      <c r="AS32" s="66">
        <f>$AT$3+$AU$3*SIN(AQ32*PI()/180)</f>
        <v/>
      </c>
      <c r="AT32" s="51" t="n"/>
      <c r="AU32" s="58" t="n"/>
      <c r="AV32" s="51" t="n"/>
      <c r="AW32" s="51" t="n"/>
      <c r="AX32" s="51" t="n"/>
      <c r="AY32" s="43" t="n">
        <v>130</v>
      </c>
      <c r="AZ32" s="66">
        <f>$BA$3+$BC$3*COS(AY32*PI()/180)</f>
        <v/>
      </c>
      <c r="BA32" s="66">
        <f>$BB$3+$BC$3*SIN(AY32*PI()/180)</f>
        <v/>
      </c>
      <c r="BB32" s="51" t="n"/>
      <c r="BC32" s="58" t="n"/>
    </row>
    <row r="33" ht="15" customHeight="1">
      <c r="X33" s="51" t="n"/>
      <c r="Y33" s="51" t="n"/>
      <c r="Z33" s="51" t="n"/>
      <c r="AA33" s="43" t="n">
        <v>135</v>
      </c>
      <c r="AB33" s="66">
        <f>$AC$3+$AE$3*COS(AA33*PI()/180)</f>
        <v/>
      </c>
      <c r="AC33" s="66">
        <f>$AD$3+$AE$3*SIN(AA33*PI()/180)</f>
        <v/>
      </c>
      <c r="AD33" s="51" t="n"/>
      <c r="AE33" s="58" t="n"/>
      <c r="AF33" s="51" t="n"/>
      <c r="AG33" s="51" t="n"/>
      <c r="AH33" s="51" t="n"/>
      <c r="AI33" s="43" t="n">
        <v>135</v>
      </c>
      <c r="AJ33" s="66">
        <f>$AK$3+$AM$3*COS(AI33*PI()/180)</f>
        <v/>
      </c>
      <c r="AK33" s="66">
        <f>$AL$3+$AM$3*SIN(AI33*PI()/180)</f>
        <v/>
      </c>
      <c r="AL33" s="51" t="n"/>
      <c r="AM33" s="58" t="n"/>
      <c r="AN33" s="51" t="n"/>
      <c r="AO33" s="51" t="n"/>
      <c r="AP33" s="51" t="n"/>
      <c r="AQ33" s="43" t="n">
        <v>135</v>
      </c>
      <c r="AR33" s="66">
        <f>$AS$3+$AU$3*COS(AQ33*PI()/180)</f>
        <v/>
      </c>
      <c r="AS33" s="66">
        <f>$AT$3+$AU$3*SIN(AQ33*PI()/180)</f>
        <v/>
      </c>
      <c r="AT33" s="51" t="n"/>
      <c r="AU33" s="58" t="n"/>
      <c r="AV33" s="51" t="n"/>
      <c r="AW33" s="51" t="n"/>
      <c r="AX33" s="51" t="n"/>
      <c r="AY33" s="43" t="n">
        <v>135</v>
      </c>
      <c r="AZ33" s="66">
        <f>$BA$3+$BC$3*COS(AY33*PI()/180)</f>
        <v/>
      </c>
      <c r="BA33" s="66">
        <f>$BB$3+$BC$3*SIN(AY33*PI()/180)</f>
        <v/>
      </c>
      <c r="BB33" s="51" t="n"/>
      <c r="BC33" s="58" t="n"/>
    </row>
    <row r="34" ht="15" customHeight="1">
      <c r="X34" s="51" t="n"/>
      <c r="Y34" s="51" t="n"/>
      <c r="Z34" s="51" t="n"/>
      <c r="AA34" s="43" t="n">
        <v>140</v>
      </c>
      <c r="AB34" s="66">
        <f>$AC$3+$AE$3*COS(AA34*PI()/180)</f>
        <v/>
      </c>
      <c r="AC34" s="66">
        <f>$AD$3+$AE$3*SIN(AA34*PI()/180)</f>
        <v/>
      </c>
      <c r="AD34" s="51" t="n"/>
      <c r="AE34" s="58" t="n"/>
      <c r="AF34" s="51" t="n"/>
      <c r="AG34" s="51" t="n"/>
      <c r="AH34" s="51" t="n"/>
      <c r="AI34" s="43" t="n">
        <v>140</v>
      </c>
      <c r="AJ34" s="66">
        <f>$AK$3+$AM$3*COS(AI34*PI()/180)</f>
        <v/>
      </c>
      <c r="AK34" s="66">
        <f>$AL$3+$AM$3*SIN(AI34*PI()/180)</f>
        <v/>
      </c>
      <c r="AL34" s="51" t="n"/>
      <c r="AM34" s="58" t="n"/>
      <c r="AN34" s="51" t="n"/>
      <c r="AO34" s="51" t="n"/>
      <c r="AP34" s="51" t="n"/>
      <c r="AQ34" s="43" t="n">
        <v>140</v>
      </c>
      <c r="AR34" s="66">
        <f>$AS$3+$AU$3*COS(AQ34*PI()/180)</f>
        <v/>
      </c>
      <c r="AS34" s="66">
        <f>$AT$3+$AU$3*SIN(AQ34*PI()/180)</f>
        <v/>
      </c>
      <c r="AT34" s="51" t="n"/>
      <c r="AU34" s="58" t="n"/>
      <c r="AV34" s="51" t="n"/>
      <c r="AW34" s="51" t="n"/>
      <c r="AX34" s="51" t="n"/>
      <c r="AY34" s="43" t="n">
        <v>140</v>
      </c>
      <c r="AZ34" s="66">
        <f>$BA$3+$BC$3*COS(AY34*PI()/180)</f>
        <v/>
      </c>
      <c r="BA34" s="66">
        <f>$BB$3+$BC$3*SIN(AY34*PI()/180)</f>
        <v/>
      </c>
      <c r="BB34" s="51" t="n"/>
      <c r="BC34" s="58" t="n"/>
    </row>
    <row r="35" ht="15" customHeight="1">
      <c r="X35" s="51" t="n"/>
      <c r="Y35" s="51" t="n"/>
      <c r="Z35" s="51" t="n"/>
      <c r="AA35" s="43" t="n">
        <v>145</v>
      </c>
      <c r="AB35" s="66">
        <f>$AC$3+$AE$3*COS(AA35*PI()/180)</f>
        <v/>
      </c>
      <c r="AC35" s="66">
        <f>$AD$3+$AE$3*SIN(AA35*PI()/180)</f>
        <v/>
      </c>
      <c r="AD35" s="51" t="n"/>
      <c r="AE35" s="58" t="n"/>
      <c r="AF35" s="51" t="n"/>
      <c r="AG35" s="51" t="n"/>
      <c r="AH35" s="51" t="n"/>
      <c r="AI35" s="43" t="n">
        <v>145</v>
      </c>
      <c r="AJ35" s="66">
        <f>$AK$3+$AM$3*COS(AI35*PI()/180)</f>
        <v/>
      </c>
      <c r="AK35" s="66">
        <f>$AL$3+$AM$3*SIN(AI35*PI()/180)</f>
        <v/>
      </c>
      <c r="AL35" s="51" t="n"/>
      <c r="AM35" s="58" t="n"/>
      <c r="AN35" s="51" t="n"/>
      <c r="AO35" s="51" t="n"/>
      <c r="AP35" s="51" t="n"/>
      <c r="AQ35" s="43" t="n">
        <v>145</v>
      </c>
      <c r="AR35" s="66">
        <f>$AS$3+$AU$3*COS(AQ35*PI()/180)</f>
        <v/>
      </c>
      <c r="AS35" s="66">
        <f>$AT$3+$AU$3*SIN(AQ35*PI()/180)</f>
        <v/>
      </c>
      <c r="AT35" s="51" t="n"/>
      <c r="AU35" s="58" t="n"/>
      <c r="AV35" s="51" t="n"/>
      <c r="AW35" s="51" t="n"/>
      <c r="AX35" s="51" t="n"/>
      <c r="AY35" s="43" t="n">
        <v>145</v>
      </c>
      <c r="AZ35" s="66">
        <f>$BA$3+$BC$3*COS(AY35*PI()/180)</f>
        <v/>
      </c>
      <c r="BA35" s="66">
        <f>$BB$3+$BC$3*SIN(AY35*PI()/180)</f>
        <v/>
      </c>
      <c r="BB35" s="51" t="n"/>
      <c r="BC35" s="58" t="n"/>
    </row>
    <row r="36" ht="15" customHeight="1">
      <c r="X36" s="51" t="n"/>
      <c r="Y36" s="51" t="n"/>
      <c r="Z36" s="51" t="n"/>
      <c r="AA36" s="43" t="n">
        <v>150</v>
      </c>
      <c r="AB36" s="66">
        <f>$AC$3+$AE$3*COS(AA36*PI()/180)</f>
        <v/>
      </c>
      <c r="AC36" s="66">
        <f>$AD$3+$AE$3*SIN(AA36*PI()/180)</f>
        <v/>
      </c>
      <c r="AD36" s="51" t="n"/>
      <c r="AE36" s="58" t="n"/>
      <c r="AF36" s="51" t="n"/>
      <c r="AG36" s="51" t="n"/>
      <c r="AH36" s="51" t="n"/>
      <c r="AI36" s="43" t="n">
        <v>150</v>
      </c>
      <c r="AJ36" s="66">
        <f>$AK$3+$AM$3*COS(AI36*PI()/180)</f>
        <v/>
      </c>
      <c r="AK36" s="66">
        <f>$AL$3+$AM$3*SIN(AI36*PI()/180)</f>
        <v/>
      </c>
      <c r="AL36" s="51" t="n"/>
      <c r="AM36" s="58" t="n"/>
      <c r="AN36" s="51" t="n"/>
      <c r="AO36" s="51" t="n"/>
      <c r="AP36" s="51" t="n"/>
      <c r="AQ36" s="43" t="n">
        <v>150</v>
      </c>
      <c r="AR36" s="66">
        <f>$AS$3+$AU$3*COS(AQ36*PI()/180)</f>
        <v/>
      </c>
      <c r="AS36" s="66">
        <f>$AT$3+$AU$3*SIN(AQ36*PI()/180)</f>
        <v/>
      </c>
      <c r="AT36" s="51" t="n"/>
      <c r="AU36" s="58" t="n"/>
      <c r="AV36" s="51" t="n"/>
      <c r="AW36" s="51" t="n"/>
      <c r="AX36" s="51" t="n"/>
      <c r="AY36" s="43" t="n">
        <v>150</v>
      </c>
      <c r="AZ36" s="66">
        <f>$BA$3+$BC$3*COS(AY36*PI()/180)</f>
        <v/>
      </c>
      <c r="BA36" s="66">
        <f>$BB$3+$BC$3*SIN(AY36*PI()/180)</f>
        <v/>
      </c>
      <c r="BB36" s="51" t="n"/>
      <c r="BC36" s="58" t="n"/>
    </row>
    <row r="37" ht="15" customHeight="1">
      <c r="X37" s="51" t="n"/>
      <c r="Y37" s="51" t="n"/>
      <c r="Z37" s="51" t="n"/>
      <c r="AA37" s="43" t="n">
        <v>155</v>
      </c>
      <c r="AB37" s="66">
        <f>$AC$3+$AE$3*COS(AA37*PI()/180)</f>
        <v/>
      </c>
      <c r="AC37" s="66">
        <f>$AD$3+$AE$3*SIN(AA37*PI()/180)</f>
        <v/>
      </c>
      <c r="AD37" s="51" t="n"/>
      <c r="AE37" s="58" t="n"/>
      <c r="AF37" s="51" t="n"/>
      <c r="AG37" s="51" t="n"/>
      <c r="AH37" s="51" t="n"/>
      <c r="AI37" s="43" t="n">
        <v>155</v>
      </c>
      <c r="AJ37" s="66">
        <f>$AK$3+$AM$3*COS(AI37*PI()/180)</f>
        <v/>
      </c>
      <c r="AK37" s="66">
        <f>$AL$3+$AM$3*SIN(AI37*PI()/180)</f>
        <v/>
      </c>
      <c r="AL37" s="51" t="n"/>
      <c r="AM37" s="58" t="n"/>
      <c r="AN37" s="51" t="n"/>
      <c r="AO37" s="51" t="n"/>
      <c r="AP37" s="51" t="n"/>
      <c r="AQ37" s="43" t="n">
        <v>155</v>
      </c>
      <c r="AR37" s="66">
        <f>$AS$3+$AU$3*COS(AQ37*PI()/180)</f>
        <v/>
      </c>
      <c r="AS37" s="66">
        <f>$AT$3+$AU$3*SIN(AQ37*PI()/180)</f>
        <v/>
      </c>
      <c r="AT37" s="51" t="n"/>
      <c r="AU37" s="58" t="n"/>
      <c r="AV37" s="51" t="n"/>
      <c r="AW37" s="51" t="n"/>
      <c r="AX37" s="51" t="n"/>
      <c r="AY37" s="43" t="n">
        <v>155</v>
      </c>
      <c r="AZ37" s="66">
        <f>$BA$3+$BC$3*COS(AY37*PI()/180)</f>
        <v/>
      </c>
      <c r="BA37" s="66">
        <f>$BB$3+$BC$3*SIN(AY37*PI()/180)</f>
        <v/>
      </c>
      <c r="BB37" s="51" t="n"/>
      <c r="BC37" s="58" t="n"/>
    </row>
    <row r="38" ht="15" customHeight="1">
      <c r="X38" s="51" t="n"/>
      <c r="Y38" s="51" t="n"/>
      <c r="Z38" s="51" t="n"/>
      <c r="AA38" s="43" t="n">
        <v>160</v>
      </c>
      <c r="AB38" s="66">
        <f>$AC$3+$AE$3*COS(AA38*PI()/180)</f>
        <v/>
      </c>
      <c r="AC38" s="66">
        <f>$AD$3+$AE$3*SIN(AA38*PI()/180)</f>
        <v/>
      </c>
      <c r="AD38" s="51" t="n"/>
      <c r="AE38" s="58" t="n"/>
      <c r="AF38" s="51" t="n"/>
      <c r="AG38" s="51" t="n"/>
      <c r="AH38" s="51" t="n"/>
      <c r="AI38" s="43" t="n">
        <v>160</v>
      </c>
      <c r="AJ38" s="66">
        <f>$AK$3+$AM$3*COS(AI38*PI()/180)</f>
        <v/>
      </c>
      <c r="AK38" s="66">
        <f>$AL$3+$AM$3*SIN(AI38*PI()/180)</f>
        <v/>
      </c>
      <c r="AL38" s="51" t="n"/>
      <c r="AM38" s="58" t="n"/>
      <c r="AN38" s="51" t="n"/>
      <c r="AO38" s="51" t="n"/>
      <c r="AP38" s="51" t="n"/>
      <c r="AQ38" s="43" t="n">
        <v>160</v>
      </c>
      <c r="AR38" s="66">
        <f>$AS$3+$AU$3*COS(AQ38*PI()/180)</f>
        <v/>
      </c>
      <c r="AS38" s="66">
        <f>$AT$3+$AU$3*SIN(AQ38*PI()/180)</f>
        <v/>
      </c>
      <c r="AT38" s="51" t="n"/>
      <c r="AU38" s="58" t="n"/>
      <c r="AV38" s="51" t="n"/>
      <c r="AW38" s="51" t="n"/>
      <c r="AX38" s="51" t="n"/>
      <c r="AY38" s="43" t="n">
        <v>160</v>
      </c>
      <c r="AZ38" s="66">
        <f>$BA$3+$BC$3*COS(AY38*PI()/180)</f>
        <v/>
      </c>
      <c r="BA38" s="66">
        <f>$BB$3+$BC$3*SIN(AY38*PI()/180)</f>
        <v/>
      </c>
      <c r="BB38" s="51" t="n"/>
      <c r="BC38" s="58" t="n"/>
    </row>
    <row r="39" ht="15" customHeight="1">
      <c r="X39" s="51" t="n"/>
      <c r="Y39" s="51" t="n"/>
      <c r="Z39" s="51" t="n"/>
      <c r="AA39" s="43" t="n">
        <v>165</v>
      </c>
      <c r="AB39" s="66">
        <f>$AC$3+$AE$3*COS(AA39*PI()/180)</f>
        <v/>
      </c>
      <c r="AC39" s="66">
        <f>$AD$3+$AE$3*SIN(AA39*PI()/180)</f>
        <v/>
      </c>
      <c r="AD39" s="51" t="n"/>
      <c r="AE39" s="58" t="n"/>
      <c r="AF39" s="51" t="n"/>
      <c r="AG39" s="51" t="n"/>
      <c r="AH39" s="51" t="n"/>
      <c r="AI39" s="43" t="n">
        <v>165</v>
      </c>
      <c r="AJ39" s="66">
        <f>$AK$3+$AM$3*COS(AI39*PI()/180)</f>
        <v/>
      </c>
      <c r="AK39" s="66">
        <f>$AL$3+$AM$3*SIN(AI39*PI()/180)</f>
        <v/>
      </c>
      <c r="AL39" s="51" t="n"/>
      <c r="AM39" s="58" t="n"/>
      <c r="AN39" s="51" t="n"/>
      <c r="AO39" s="51" t="n"/>
      <c r="AP39" s="51" t="n"/>
      <c r="AQ39" s="43" t="n">
        <v>165</v>
      </c>
      <c r="AR39" s="66">
        <f>$AS$3+$AU$3*COS(AQ39*PI()/180)</f>
        <v/>
      </c>
      <c r="AS39" s="66">
        <f>$AT$3+$AU$3*SIN(AQ39*PI()/180)</f>
        <v/>
      </c>
      <c r="AT39" s="51" t="n"/>
      <c r="AU39" s="58" t="n"/>
      <c r="AV39" s="51" t="n"/>
      <c r="AW39" s="51" t="n"/>
      <c r="AX39" s="51" t="n"/>
      <c r="AY39" s="43" t="n">
        <v>165</v>
      </c>
      <c r="AZ39" s="66">
        <f>$BA$3+$BC$3*COS(AY39*PI()/180)</f>
        <v/>
      </c>
      <c r="BA39" s="66">
        <f>$BB$3+$BC$3*SIN(AY39*PI()/180)</f>
        <v/>
      </c>
      <c r="BB39" s="51" t="n"/>
      <c r="BC39" s="58" t="n"/>
    </row>
    <row r="40" ht="15" customHeight="1">
      <c r="X40" s="51" t="n"/>
      <c r="Y40" s="51" t="n"/>
      <c r="Z40" s="51" t="n"/>
      <c r="AA40" s="43" t="n">
        <v>170</v>
      </c>
      <c r="AB40" s="66">
        <f>$AC$3+$AE$3*COS(AA40*PI()/180)</f>
        <v/>
      </c>
      <c r="AC40" s="66">
        <f>$AD$3+$AE$3*SIN(AA40*PI()/180)</f>
        <v/>
      </c>
      <c r="AD40" s="51" t="n"/>
      <c r="AE40" s="58" t="n"/>
      <c r="AF40" s="51" t="n"/>
      <c r="AG40" s="51" t="n"/>
      <c r="AH40" s="51" t="n"/>
      <c r="AI40" s="43" t="n">
        <v>170</v>
      </c>
      <c r="AJ40" s="66">
        <f>$AK$3+$AM$3*COS(AI40*PI()/180)</f>
        <v/>
      </c>
      <c r="AK40" s="66">
        <f>$AL$3+$AM$3*SIN(AI40*PI()/180)</f>
        <v/>
      </c>
      <c r="AL40" s="51" t="n"/>
      <c r="AM40" s="58" t="n"/>
      <c r="AN40" s="51" t="n"/>
      <c r="AO40" s="51" t="n"/>
      <c r="AP40" s="51" t="n"/>
      <c r="AQ40" s="43" t="n">
        <v>170</v>
      </c>
      <c r="AR40" s="66">
        <f>$AS$3+$AU$3*COS(AQ40*PI()/180)</f>
        <v/>
      </c>
      <c r="AS40" s="66">
        <f>$AT$3+$AU$3*SIN(AQ40*PI()/180)</f>
        <v/>
      </c>
      <c r="AT40" s="51" t="n"/>
      <c r="AU40" s="58" t="n"/>
      <c r="AV40" s="51" t="n"/>
      <c r="AW40" s="51" t="n"/>
      <c r="AX40" s="51" t="n"/>
      <c r="AY40" s="43" t="n">
        <v>170</v>
      </c>
      <c r="AZ40" s="66">
        <f>$BA$3+$BC$3*COS(AY40*PI()/180)</f>
        <v/>
      </c>
      <c r="BA40" s="66">
        <f>$BB$3+$BC$3*SIN(AY40*PI()/180)</f>
        <v/>
      </c>
      <c r="BB40" s="51" t="n"/>
      <c r="BC40" s="58" t="n"/>
    </row>
    <row r="41" ht="15" customHeight="1">
      <c r="X41" s="51" t="n"/>
      <c r="Y41" s="51" t="n"/>
      <c r="Z41" s="51" t="n"/>
      <c r="AA41" s="43" t="n">
        <v>175</v>
      </c>
      <c r="AB41" s="66">
        <f>$AC$3+$AE$3*COS(AA41*PI()/180)</f>
        <v/>
      </c>
      <c r="AC41" s="66">
        <f>$AD$3+$AE$3*SIN(AA41*PI()/180)</f>
        <v/>
      </c>
      <c r="AD41" s="51" t="n"/>
      <c r="AE41" s="58" t="n"/>
      <c r="AF41" s="51" t="n"/>
      <c r="AG41" s="51" t="n"/>
      <c r="AH41" s="51" t="n"/>
      <c r="AI41" s="43" t="n">
        <v>175</v>
      </c>
      <c r="AJ41" s="66">
        <f>$AK$3+$AM$3*COS(AI41*PI()/180)</f>
        <v/>
      </c>
      <c r="AK41" s="66">
        <f>$AL$3+$AM$3*SIN(AI41*PI()/180)</f>
        <v/>
      </c>
      <c r="AL41" s="51" t="n"/>
      <c r="AM41" s="58" t="n"/>
      <c r="AN41" s="51" t="n"/>
      <c r="AO41" s="51" t="n"/>
      <c r="AP41" s="51" t="n"/>
      <c r="AQ41" s="43" t="n">
        <v>175</v>
      </c>
      <c r="AR41" s="66">
        <f>$AS$3+$AU$3*COS(AQ41*PI()/180)</f>
        <v/>
      </c>
      <c r="AS41" s="66">
        <f>$AT$3+$AU$3*SIN(AQ41*PI()/180)</f>
        <v/>
      </c>
      <c r="AT41" s="51" t="n"/>
      <c r="AU41" s="58" t="n"/>
      <c r="AV41" s="51" t="n"/>
      <c r="AW41" s="51" t="n"/>
      <c r="AX41" s="51" t="n"/>
      <c r="AY41" s="43" t="n">
        <v>175</v>
      </c>
      <c r="AZ41" s="66">
        <f>$BA$3+$BC$3*COS(AY41*PI()/180)</f>
        <v/>
      </c>
      <c r="BA41" s="66">
        <f>$BB$3+$BC$3*SIN(AY41*PI()/180)</f>
        <v/>
      </c>
      <c r="BB41" s="51" t="n"/>
      <c r="BC41" s="58" t="n"/>
    </row>
    <row r="42" ht="15" customHeight="1">
      <c r="X42" s="51" t="n"/>
      <c r="Y42" s="51" t="n"/>
      <c r="Z42" s="51" t="n"/>
      <c r="AA42" s="43" t="n">
        <v>180</v>
      </c>
      <c r="AB42" s="66">
        <f>$AC$3+$AE$3*COS(AA42*PI()/180)</f>
        <v/>
      </c>
      <c r="AC42" s="66">
        <f>$AD$3+$AE$3*SIN(AA42*PI()/180)</f>
        <v/>
      </c>
      <c r="AD42" s="51" t="n"/>
      <c r="AE42" s="58" t="n"/>
      <c r="AF42" s="51" t="n"/>
      <c r="AG42" s="51" t="n"/>
      <c r="AH42" s="51" t="n"/>
      <c r="AI42" s="43" t="n">
        <v>180</v>
      </c>
      <c r="AJ42" s="66">
        <f>$AK$3+$AM$3*COS(AI42*PI()/180)</f>
        <v/>
      </c>
      <c r="AK42" s="66">
        <f>$AL$3+$AM$3*SIN(AI42*PI()/180)</f>
        <v/>
      </c>
      <c r="AL42" s="51" t="n"/>
      <c r="AM42" s="58" t="n"/>
      <c r="AN42" s="51" t="n"/>
      <c r="AO42" s="51" t="n"/>
      <c r="AP42" s="51" t="n"/>
      <c r="AQ42" s="43" t="n">
        <v>180</v>
      </c>
      <c r="AR42" s="66">
        <f>$AS$3+$AU$3*COS(AQ42*PI()/180)</f>
        <v/>
      </c>
      <c r="AS42" s="66">
        <f>$AT$3+$AU$3*SIN(AQ42*PI()/180)</f>
        <v/>
      </c>
      <c r="AT42" s="51" t="n"/>
      <c r="AU42" s="58" t="n"/>
      <c r="AV42" s="51" t="n"/>
      <c r="AW42" s="51" t="n"/>
      <c r="AX42" s="51" t="n"/>
      <c r="AY42" s="43" t="n">
        <v>180</v>
      </c>
      <c r="AZ42" s="66">
        <f>$BA$3+$BC$3*COS(AY42*PI()/180)</f>
        <v/>
      </c>
      <c r="BA42" s="66">
        <f>$BB$3+$BC$3*SIN(AY42*PI()/180)</f>
        <v/>
      </c>
      <c r="BB42" s="51" t="n"/>
      <c r="BC42" s="58" t="n"/>
    </row>
    <row r="43">
      <c r="X43" s="51" t="n"/>
      <c r="Y43" s="51" t="n"/>
      <c r="Z43" s="51" t="n"/>
      <c r="AA43" s="51" t="n"/>
      <c r="AB43" s="51" t="n"/>
      <c r="AC43" s="51" t="n"/>
      <c r="AD43" s="51" t="n"/>
      <c r="AE43" s="58" t="n"/>
      <c r="AF43" s="51" t="n"/>
      <c r="AG43" s="51" t="n"/>
      <c r="AH43" s="51" t="n"/>
      <c r="AI43" s="51" t="n"/>
      <c r="AJ43" s="51" t="n"/>
      <c r="AK43" s="51" t="n"/>
      <c r="AL43" s="51" t="n"/>
      <c r="AM43" s="58" t="n"/>
      <c r="AN43" s="51" t="n"/>
      <c r="AO43" s="51" t="n"/>
      <c r="AP43" s="51" t="n"/>
      <c r="AQ43" s="51" t="n"/>
      <c r="AR43" s="51" t="n"/>
      <c r="AS43" s="51" t="n"/>
      <c r="AT43" s="51" t="n"/>
      <c r="AU43" s="58" t="n"/>
      <c r="AV43" s="51" t="n"/>
      <c r="AW43" s="51" t="n"/>
      <c r="AX43" s="51" t="n"/>
      <c r="AY43" s="51" t="n"/>
      <c r="AZ43" s="51" t="n"/>
      <c r="BA43" s="51" t="n"/>
      <c r="BB43" s="51" t="n"/>
      <c r="BC43" s="58" t="n"/>
    </row>
    <row r="44">
      <c r="X44" s="51" t="n"/>
      <c r="Y44" s="51" t="n"/>
      <c r="Z44" s="51" t="n"/>
      <c r="AA44" s="51" t="n"/>
      <c r="AB44" s="51" t="n"/>
      <c r="AC44" s="51" t="n"/>
      <c r="AD44" s="51" t="n"/>
      <c r="AE44" s="58" t="n"/>
      <c r="AF44" s="51" t="n"/>
      <c r="AG44" s="51" t="n"/>
      <c r="AH44" s="51" t="n"/>
      <c r="AI44" s="51" t="n"/>
      <c r="AJ44" s="51" t="n"/>
      <c r="AK44" s="51" t="n"/>
      <c r="AL44" s="51" t="n"/>
      <c r="AM44" s="58" t="n"/>
      <c r="AN44" s="51" t="n"/>
      <c r="AO44" s="51" t="n"/>
      <c r="AP44" s="51" t="n"/>
      <c r="AQ44" s="51" t="n"/>
      <c r="AR44" s="51" t="n"/>
      <c r="AS44" s="51" t="n"/>
      <c r="AT44" s="51" t="n"/>
      <c r="AU44" s="58" t="n"/>
      <c r="AV44" s="51" t="n"/>
      <c r="AW44" s="51" t="n"/>
      <c r="AX44" s="51" t="n"/>
      <c r="AY44" s="51" t="n"/>
      <c r="AZ44" s="51" t="n"/>
      <c r="BA44" s="51" t="n"/>
      <c r="BB44" s="51" t="n"/>
      <c r="BC44" s="58" t="n"/>
    </row>
    <row r="46" ht="38.25" customHeight="1" thickBot="1">
      <c r="B46" s="7" t="n"/>
      <c r="C46" s="7" t="n"/>
      <c r="N46" s="30" t="inlineStr">
        <is>
          <t xml:space="preserve">Давление в камере, Мпа
σ3 </t>
        </is>
      </c>
      <c r="O46" s="30" t="inlineStr">
        <is>
          <t>Вертикальная нагрузка, Мпа
σ1</t>
        </is>
      </c>
      <c r="P46" s="30" t="inlineStr">
        <is>
          <t>Поровое давление, Мпа
u</t>
        </is>
      </c>
      <c r="AU46" s="79" t="n"/>
    </row>
    <row r="47" ht="16.5" customHeight="1">
      <c r="A47" s="144" t="n"/>
      <c r="B47" s="144" t="inlineStr">
        <is>
          <t>K0, д.е.</t>
        </is>
      </c>
      <c r="C47" s="144" t="n">
        <v>0.8781306565948526</v>
      </c>
      <c r="D47" s="144" t="n"/>
      <c r="E47" s="144" t="n"/>
      <c r="F47" s="144" t="n"/>
      <c r="G47" s="144" t="n"/>
      <c r="H47" s="144" t="inlineStr">
        <is>
          <t>Коэфф. Точки</t>
        </is>
      </c>
      <c r="I47" s="144" t="n"/>
      <c r="J47" s="144">
        <f>(C48+B70)/C48</f>
        <v/>
      </c>
      <c r="K47" s="144" t="n"/>
      <c r="L47" s="144" t="n"/>
      <c r="N47" s="159" t="n">
        <v>0.06852159999999999</v>
      </c>
      <c r="O47" s="159" t="n">
        <v>0.1033649467108022</v>
      </c>
      <c r="P47" s="160" t="n"/>
      <c r="W47" s="151" t="n">
        <v>1</v>
      </c>
      <c r="AF47" s="109" t="inlineStr">
        <is>
          <t>σ3,кПа</t>
        </is>
      </c>
      <c r="AG47" s="109" t="inlineStr">
        <is>
          <t>σ1,кПа</t>
        </is>
      </c>
      <c r="AH47" s="109" t="inlineStr">
        <is>
          <t>u, кПа</t>
        </is>
      </c>
      <c r="AL47" t="n">
        <v>4</v>
      </c>
      <c r="AM47" s="91" t="n"/>
      <c r="AN47" s="92" t="n"/>
      <c r="AO47" s="92" t="n"/>
      <c r="AP47" s="93" t="n"/>
      <c r="AQ47" s="94" t="n"/>
      <c r="AR47" s="95" t="n"/>
      <c r="AS47" s="96" t="n"/>
      <c r="AU47" s="79" t="n"/>
      <c r="AV47" s="161" t="n"/>
    </row>
    <row r="48" ht="16.5" customHeight="1">
      <c r="A48" s="144" t="n"/>
      <c r="B48" s="144" t="inlineStr">
        <is>
          <t>q_zg, МПа</t>
        </is>
      </c>
      <c r="C48" s="144" t="n">
        <v>0.06017091759892984</v>
      </c>
      <c r="D48" s="144" t="n"/>
      <c r="E48" s="144" t="n"/>
      <c r="F48" s="144" t="n"/>
      <c r="G48" s="144" t="n"/>
      <c r="H48" s="144" t="n"/>
      <c r="I48" s="144" t="n"/>
      <c r="J48" s="144" t="n"/>
      <c r="K48" s="144" t="n"/>
      <c r="L48" s="144" t="n"/>
      <c r="N48" s="159" t="n">
        <v>0.1685216</v>
      </c>
      <c r="O48" s="159" t="n">
        <v>0.2311214866948914</v>
      </c>
      <c r="P48" s="160" t="n"/>
      <c r="Q48" s="28" t="n"/>
      <c r="AF48" s="110">
        <f>N47*1000</f>
        <v/>
      </c>
      <c r="AG48" s="110">
        <f>O47*1000</f>
        <v/>
      </c>
      <c r="AH48" s="162">
        <f>P47*1000</f>
        <v/>
      </c>
      <c r="AM48" s="76" t="n"/>
      <c r="AN48" s="77" t="n"/>
      <c r="AO48" s="77" t="n"/>
      <c r="AP48" s="78" t="n"/>
      <c r="AQ48" s="80" t="n"/>
      <c r="AR48" s="81" t="n"/>
      <c r="AS48" s="82" t="n"/>
      <c r="AU48" s="79" t="n"/>
      <c r="AV48" s="83" t="inlineStr">
        <is>
          <t>δ3, Мпа</t>
        </is>
      </c>
      <c r="AW48" s="83" t="inlineStr">
        <is>
          <t>δ1-δ3, МПа</t>
        </is>
      </c>
      <c r="AX48" s="83" t="inlineStr">
        <is>
          <t>δ1, МПа</t>
        </is>
      </c>
      <c r="AY48" s="83" t="inlineStr">
        <is>
          <t>δ1, КПа</t>
        </is>
      </c>
    </row>
    <row r="49" ht="16.5" customHeight="1">
      <c r="A49" s="144" t="n"/>
      <c r="B49" s="144" t="n"/>
      <c r="C49" s="144" t="n"/>
      <c r="D49" s="145" t="inlineStr">
        <is>
          <t>Модуль деформации, МПа:</t>
        </is>
      </c>
      <c r="E49" s="144" t="n"/>
      <c r="F49" s="144" t="n"/>
      <c r="G49" s="144" t="n"/>
      <c r="H49" s="144" t="n"/>
      <c r="I49" s="144" t="n"/>
      <c r="J49" s="144" t="n"/>
      <c r="K49" s="144" t="n"/>
      <c r="L49" s="144" t="n"/>
      <c r="N49" s="159" t="n">
        <v>0.2685216</v>
      </c>
      <c r="O49" s="159" t="n">
        <v>0.3588780266789805</v>
      </c>
      <c r="P49" s="160" t="n"/>
      <c r="Q49" s="29" t="n"/>
      <c r="AF49" s="111">
        <f>N48*1000</f>
        <v/>
      </c>
      <c r="AG49" s="111">
        <f>O48*1000</f>
        <v/>
      </c>
      <c r="AH49" s="162">
        <f>P48*1000</f>
        <v/>
      </c>
      <c r="AJ49" s="100" t="n"/>
      <c r="AK49" s="100" t="n"/>
      <c r="AM49" s="76" t="n"/>
      <c r="AN49" s="77" t="n"/>
      <c r="AO49" s="77" t="n"/>
      <c r="AP49" s="78" t="inlineStr">
        <is>
          <t>С, МПа:</t>
        </is>
      </c>
      <c r="AQ49" s="163">
        <f>O54</f>
        <v/>
      </c>
      <c r="AR49" s="81" t="n"/>
      <c r="AS49" s="82" t="n"/>
      <c r="AU49">
        <f>CONCATENATE(ROUND(AV49,2)," МПа")</f>
        <v/>
      </c>
      <c r="AV49" s="164">
        <f>N47</f>
        <v/>
      </c>
      <c r="AW49" s="164">
        <f>2*(AV49+AQ49/TAN(RADIANS(AQ50)))*SIN(RADIANS(AQ50))/(1-SIN(RADIANS(AQ50)))+AZ49</f>
        <v/>
      </c>
      <c r="AX49" s="164">
        <f>AW49+AV49</f>
        <v/>
      </c>
      <c r="AY49" s="84">
        <f>AX49*1000</f>
        <v/>
      </c>
      <c r="AZ49">
        <f>-AZ50-AZ51</f>
        <v/>
      </c>
    </row>
    <row r="50" ht="16.5" customHeight="1">
      <c r="A50" s="144" t="n"/>
      <c r="B50" s="144" t="n"/>
      <c r="C50" s="144" t="n"/>
      <c r="D50" s="145" t="inlineStr">
        <is>
          <t>Е0=</t>
        </is>
      </c>
      <c r="E50" s="146">
        <f>B70/A70</f>
        <v/>
      </c>
      <c r="F50" s="144" t="inlineStr">
        <is>
          <t>Точки модуля (полное напр.), МПа</t>
        </is>
      </c>
      <c r="G50" s="144" t="n"/>
      <c r="H50" s="144" t="n"/>
      <c r="I50" s="144" t="n"/>
      <c r="J50" s="144" t="n">
        <v>0.06017091759892984</v>
      </c>
      <c r="K50" s="144" t="n">
        <v>0.09627346815828774</v>
      </c>
      <c r="L50" s="144" t="n"/>
      <c r="N50" s="148">
        <f>J50</f>
        <v/>
      </c>
      <c r="O50" s="165">
        <f>MAX(F65:F533)+N50</f>
        <v/>
      </c>
      <c r="Q50" s="29" t="n"/>
      <c r="AF50" s="112">
        <f>N49*1000</f>
        <v/>
      </c>
      <c r="AG50" s="112">
        <f>O49*1000</f>
        <v/>
      </c>
      <c r="AH50" s="162">
        <f>P49*1000</f>
        <v/>
      </c>
      <c r="AJ50" s="59" t="n"/>
      <c r="AK50" s="166" t="n"/>
      <c r="AM50" s="76" t="n"/>
      <c r="AN50" s="77" t="n"/>
      <c r="AO50" s="77" t="n"/>
      <c r="AP50" s="85" t="inlineStr">
        <is>
          <t>φ, град:</t>
        </is>
      </c>
      <c r="AQ50" s="119">
        <f>O53</f>
        <v/>
      </c>
      <c r="AR50" s="81" t="n"/>
      <c r="AS50" s="82" t="n"/>
      <c r="AU50">
        <f>CONCATENATE(ROUND(AV50,2)," МПа")</f>
        <v/>
      </c>
      <c r="AV50" s="164">
        <f>N48</f>
        <v/>
      </c>
      <c r="AW50" s="164">
        <f>2*(AV50+AQ49/TAN(RADIANS(AQ50)))*SIN(RADIANS(AQ50))/(1-SIN(RADIANS(AQ50)))+AZ50</f>
        <v/>
      </c>
      <c r="AX50" s="164">
        <f>AW50+AV50</f>
        <v/>
      </c>
      <c r="AY50" s="84">
        <f>AX50*1000</f>
        <v/>
      </c>
      <c r="AZ50">
        <f>RANDBETWEEN(-3,3)*0.01</f>
        <v/>
      </c>
    </row>
    <row r="51" ht="16.5" customHeight="1" thickBot="1">
      <c r="A51" s="144" t="n"/>
      <c r="B51" s="144" t="n"/>
      <c r="C51" s="144" t="n"/>
      <c r="D51" s="145" t="inlineStr">
        <is>
          <t xml:space="preserve">E50 = </t>
        </is>
      </c>
      <c r="E51" s="146">
        <f>A65/B65</f>
        <v/>
      </c>
      <c r="F51" s="144" t="inlineStr">
        <is>
          <t>qf (полное напр.), МПа</t>
        </is>
      </c>
      <c r="G51" s="144" t="n"/>
      <c r="H51" s="144" t="n"/>
      <c r="I51" s="144" t="n"/>
      <c r="J51" s="144" t="n">
        <v>0.08476774775171105</v>
      </c>
      <c r="K51" s="144" t="n"/>
      <c r="L51" s="144" t="n"/>
      <c r="M51" s="1" t="n"/>
      <c r="N51" s="1" t="n"/>
      <c r="O51" s="1" t="n"/>
      <c r="P51" s="1" t="n"/>
      <c r="Q51" s="33" t="n"/>
      <c r="R51" s="1" t="n"/>
      <c r="S51" s="1" t="n"/>
      <c r="T51" s="1" t="n"/>
      <c r="U51" s="1" t="n"/>
      <c r="AF51" s="112">
        <f>N50*1000</f>
        <v/>
      </c>
      <c r="AG51" s="112">
        <f>O50*1000</f>
        <v/>
      </c>
      <c r="AH51" s="162">
        <f>P50*1000</f>
        <v/>
      </c>
      <c r="AM51" s="86" t="n"/>
      <c r="AN51" s="87" t="n"/>
      <c r="AO51" s="87" t="n"/>
      <c r="AP51" s="88" t="inlineStr">
        <is>
          <t>E, Мпа</t>
        </is>
      </c>
      <c r="AQ51" s="143">
        <f>E50</f>
        <v/>
      </c>
      <c r="AR51" s="89" t="n"/>
      <c r="AS51" s="90" t="n"/>
      <c r="AU51">
        <f>CONCATENATE(ROUND(AV51,2)," МПа")</f>
        <v/>
      </c>
      <c r="AV51" s="164">
        <f>N49</f>
        <v/>
      </c>
      <c r="AW51" s="164">
        <f>2*(AV51+AQ49/TAN(RADIANS(AQ50)))*SIN(RADIANS(AQ50))/(1-SIN(RADIANS(AQ50)))+AZ51</f>
        <v/>
      </c>
      <c r="AX51" s="164">
        <f>AW51+AV51</f>
        <v/>
      </c>
      <c r="AY51" s="84">
        <f>AX51*1000</f>
        <v/>
      </c>
      <c r="AZ51">
        <f>RANDBETWEEN(-3,3)*0.01</f>
        <v/>
      </c>
    </row>
    <row r="52" ht="16.5" customHeight="1" thickBot="1">
      <c r="A52" s="144" t="n"/>
      <c r="B52" s="144" t="n"/>
      <c r="C52" s="144" t="n"/>
      <c r="D52" s="145" t="inlineStr">
        <is>
          <t xml:space="preserve">Коэф. Поперечной деформации, ϑ = </t>
        </is>
      </c>
      <c r="E52" s="147" t="n"/>
      <c r="F52" s="144" t="n"/>
      <c r="G52" s="144" t="n"/>
      <c r="H52" s="144" t="n"/>
      <c r="I52" s="144" t="n"/>
      <c r="J52" s="144" t="n"/>
      <c r="K52" s="144" t="n"/>
      <c r="L52" s="144" t="n"/>
      <c r="M52" s="1" t="n"/>
      <c r="N52" s="31" t="inlineStr">
        <is>
          <t>Эффективные значения угла внутреннего трения и удельного сцепления ϕ', С'</t>
        </is>
      </c>
      <c r="O52" s="1" t="n"/>
      <c r="P52" s="1" t="n"/>
      <c r="Q52" s="1" t="n"/>
      <c r="R52" s="1" t="n"/>
      <c r="S52" s="1" t="n"/>
      <c r="T52" s="1" t="n"/>
      <c r="U52" s="1" t="n"/>
      <c r="AF52" s="101" t="inlineStr">
        <is>
          <t>x</t>
        </is>
      </c>
      <c r="AG52" s="102" t="n">
        <v>0</v>
      </c>
      <c r="AH52" s="167">
        <f>AG50</f>
        <v/>
      </c>
    </row>
    <row r="53" ht="16.5" customHeight="1" thickBot="1">
      <c r="A53" s="144" t="n"/>
      <c r="B53" s="144" t="n"/>
      <c r="C53" s="144" t="n"/>
      <c r="D53" s="144" t="n"/>
      <c r="E53" s="144" t="n"/>
      <c r="F53" s="144" t="n"/>
      <c r="G53" s="144" t="n"/>
      <c r="H53" s="144" t="n"/>
      <c r="I53" s="144" t="n"/>
      <c r="J53" s="144" t="n"/>
      <c r="K53" s="144" t="n"/>
      <c r="L53" s="144" t="n"/>
      <c r="M53" s="1" t="n"/>
      <c r="N53" s="32" t="inlineStr">
        <is>
          <t>ϕ', град. =</t>
        </is>
      </c>
      <c r="O53" s="34" t="n">
        <v>7</v>
      </c>
      <c r="P53" s="1" t="n"/>
      <c r="Q53" s="1" t="n"/>
      <c r="R53" s="1" t="n"/>
      <c r="S53" s="1" t="n"/>
      <c r="T53" s="1" t="n"/>
      <c r="U53" s="1" t="n"/>
      <c r="AF53" s="103" t="inlineStr">
        <is>
          <t>y</t>
        </is>
      </c>
      <c r="AG53" s="104">
        <f>AQ49*1000</f>
        <v/>
      </c>
      <c r="AH53" s="105">
        <f>((AH52)*TAN(RADIANS(AQ50))+AQ49*1000)</f>
        <v/>
      </c>
      <c r="AJ53" s="60" t="inlineStr">
        <is>
          <t>С, кПа</t>
        </is>
      </c>
      <c r="AK53" s="61" t="inlineStr">
        <is>
          <t>φ,°</t>
        </is>
      </c>
    </row>
    <row r="54" ht="16.5" customHeight="1" thickBot="1">
      <c r="A54" s="144" t="n"/>
      <c r="B54" s="144" t="n"/>
      <c r="C54" s="144" t="n"/>
      <c r="D54" s="144" t="n"/>
      <c r="E54" s="144" t="n"/>
      <c r="F54" s="144" t="n"/>
      <c r="G54" s="144" t="n"/>
      <c r="H54" s="144" t="n"/>
      <c r="I54" s="144" t="n"/>
      <c r="J54" s="144" t="n"/>
      <c r="K54" s="144" t="n"/>
      <c r="L54" s="144" t="n"/>
      <c r="M54" s="1" t="n"/>
      <c r="N54" s="32" t="inlineStr">
        <is>
          <t>С', МПа =</t>
        </is>
      </c>
      <c r="O54" s="168" t="n">
        <v>0.007</v>
      </c>
      <c r="P54" s="1" t="n"/>
      <c r="Q54" s="1" t="n"/>
      <c r="R54" s="1" t="n"/>
      <c r="S54" s="1" t="n"/>
      <c r="T54" s="1" t="n"/>
      <c r="U54" s="1" t="n"/>
      <c r="AG54" s="169" t="n"/>
      <c r="AH54" s="62" t="n"/>
      <c r="AJ54" s="63">
        <f>AQ49*1000</f>
        <v/>
      </c>
      <c r="AK54" s="64">
        <f>AQ50</f>
        <v/>
      </c>
    </row>
    <row r="55" ht="15" customHeight="1">
      <c r="A55" s="144" t="n"/>
      <c r="B55" s="144" t="n"/>
      <c r="C55" s="144" t="n"/>
      <c r="D55" s="144" t="n"/>
      <c r="E55" s="144" t="n"/>
      <c r="F55" s="144" t="n"/>
      <c r="G55" s="144" t="n"/>
      <c r="H55" s="144" t="n"/>
      <c r="I55" s="144" t="n"/>
      <c r="J55" s="144" t="n"/>
      <c r="K55" s="144" t="n"/>
      <c r="L55" s="144" t="n"/>
    </row>
    <row r="56" ht="15" customHeight="1">
      <c r="A56" s="144" t="n"/>
      <c r="B56" s="144" t="n"/>
      <c r="C56" s="144" t="n"/>
      <c r="D56" s="144" t="n"/>
      <c r="E56" s="144" t="n"/>
      <c r="F56" s="144" t="n"/>
      <c r="G56" s="144" t="n"/>
      <c r="H56" s="144" t="n"/>
      <c r="I56" s="144" t="n"/>
      <c r="J56" s="144" t="n"/>
      <c r="K56" s="144" t="n"/>
      <c r="L56" s="144" t="n"/>
    </row>
    <row r="57" ht="15" customHeight="1">
      <c r="A57" s="10" t="n"/>
      <c r="B57" s="8" t="inlineStr">
        <is>
          <t>Исполнитель:</t>
        </is>
      </c>
      <c r="C57" s="9" t="n"/>
      <c r="D57" s="8" t="n"/>
      <c r="E57" s="8" t="n"/>
      <c r="F57" s="8" t="n"/>
      <c r="G57" s="8" t="n"/>
      <c r="H57" s="8" t="n"/>
      <c r="I57" s="10" t="inlineStr">
        <is>
          <t>Морозов Д.С.</t>
        </is>
      </c>
      <c r="J57" s="10" t="n"/>
      <c r="K57" s="6" t="n"/>
      <c r="L57" s="6" t="n"/>
      <c r="M57" s="10" t="n"/>
      <c r="N57" s="8" t="inlineStr">
        <is>
          <t>Исполнитель:</t>
        </is>
      </c>
      <c r="O57" s="9" t="n"/>
      <c r="P57" s="8" t="n"/>
      <c r="Q57" s="8" t="n"/>
      <c r="R57" s="8" t="n"/>
      <c r="S57" s="8" t="n"/>
      <c r="T57" s="10" t="inlineStr">
        <is>
          <t>Морозов Д.С.</t>
        </is>
      </c>
    </row>
    <row r="58">
      <c r="A58" s="10" t="n"/>
      <c r="B58" s="8" t="inlineStr">
        <is>
          <t>Начальник исп. лаборатории:</t>
        </is>
      </c>
      <c r="C58" s="9" t="n"/>
      <c r="D58" s="8" t="n"/>
      <c r="E58" s="8" t="n"/>
      <c r="F58" s="8" t="n"/>
      <c r="G58" s="8" t="n"/>
      <c r="H58" s="8" t="n"/>
      <c r="I58" s="8" t="inlineStr">
        <is>
          <t>Семиколенова Л.Г.</t>
        </is>
      </c>
      <c r="J58" s="10" t="n"/>
      <c r="K58" s="6" t="n"/>
      <c r="L58" s="6" t="n"/>
      <c r="M58" s="10" t="n"/>
      <c r="N58" s="8" t="inlineStr">
        <is>
          <t>Начальник исп. лаборатории:</t>
        </is>
      </c>
      <c r="O58" s="9" t="n"/>
      <c r="P58" s="8" t="n"/>
      <c r="Q58" s="8" t="n"/>
      <c r="R58" s="8" t="n"/>
      <c r="S58" s="8" t="n"/>
      <c r="T58" s="8" t="inlineStr">
        <is>
          <t>Семиколенова Л.Г.</t>
        </is>
      </c>
    </row>
    <row r="59">
      <c r="A59" s="10" t="n"/>
      <c r="B59" s="10" t="n"/>
      <c r="C59" s="8" t="n"/>
      <c r="D59" s="8" t="n"/>
      <c r="E59" s="8" t="n"/>
      <c r="F59" s="8" t="n"/>
      <c r="G59" s="8" t="n"/>
      <c r="H59" s="8" t="n"/>
      <c r="I59" s="10" t="n"/>
      <c r="J59" s="10" t="n"/>
      <c r="K59" s="10" t="n"/>
      <c r="L59" s="10" t="n"/>
      <c r="M59" s="10" t="n"/>
      <c r="N59" s="10" t="n"/>
      <c r="O59" s="8" t="n"/>
      <c r="P59" s="8" t="n"/>
      <c r="Q59" s="8" t="n"/>
      <c r="R59" s="8" t="n"/>
      <c r="S59" s="8" t="n"/>
      <c r="T59" s="8" t="n"/>
      <c r="U59" s="10" t="n"/>
    </row>
    <row r="60">
      <c r="A60" s="152" t="inlineStr">
        <is>
          <t>Лист 1 , всего листов 2</t>
        </is>
      </c>
      <c r="L60" s="152" t="n"/>
      <c r="M60" s="152" t="inlineStr">
        <is>
          <t>Лист 2 , всего листов 2</t>
        </is>
      </c>
    </row>
    <row r="61">
      <c r="A61" s="153" t="inlineStr">
        <is>
          <t>Частичное воспроизведение протокола испытаний без письменного разрешения  ООО «ИнжГео» ЗАПРЕЩАЕТСЯ</t>
        </is>
      </c>
      <c r="L61" s="153" t="n"/>
      <c r="M61" s="153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63" ht="28.9" customHeight="1">
      <c r="F63" s="36" t="inlineStr">
        <is>
          <t xml:space="preserve">второй  график </t>
        </is>
      </c>
      <c r="H63" s="36" t="inlineStr">
        <is>
          <t xml:space="preserve">первый график </t>
        </is>
      </c>
      <c r="S63" s="151" t="inlineStr">
        <is>
          <t xml:space="preserve">К Пуассона </t>
        </is>
      </c>
    </row>
    <row r="64">
      <c r="A64" s="151" t="inlineStr">
        <is>
          <t>dev50</t>
        </is>
      </c>
      <c r="B64" s="151" t="inlineStr">
        <is>
          <t>epsE50</t>
        </is>
      </c>
      <c r="C64" s="151" t="inlineStr">
        <is>
          <t>ind</t>
        </is>
      </c>
      <c r="D64" s="151" t="inlineStr">
        <is>
          <t>devE0</t>
        </is>
      </c>
      <c r="E64" s="151" t="inlineStr">
        <is>
          <t>epsE0</t>
        </is>
      </c>
      <c r="F64" s="151" t="inlineStr">
        <is>
          <t>dev</t>
        </is>
      </c>
      <c r="G64" s="151" t="inlineStr">
        <is>
          <t>eps</t>
        </is>
      </c>
      <c r="H64" s="151" t="inlineStr">
        <is>
          <t>sigma</t>
        </is>
      </c>
      <c r="J64" s="118" t="inlineStr">
        <is>
          <t>dev1</t>
        </is>
      </c>
      <c r="K64" s="118" t="inlineStr">
        <is>
          <t>eps1</t>
        </is>
      </c>
      <c r="L64" s="118" t="inlineStr">
        <is>
          <t>dev2</t>
        </is>
      </c>
      <c r="M64" s="118" t="inlineStr">
        <is>
          <t>eps2</t>
        </is>
      </c>
      <c r="N64" s="118" t="inlineStr">
        <is>
          <t>dev3</t>
        </is>
      </c>
      <c r="O64" s="118" t="inlineStr">
        <is>
          <t>eps3</t>
        </is>
      </c>
      <c r="Q64" s="151" t="inlineStr">
        <is>
          <t xml:space="preserve">Глины </t>
        </is>
      </c>
    </row>
    <row r="65">
      <c r="A65" t="n">
        <v>0.01624614775171106</v>
      </c>
      <c r="B65" t="n">
        <v>0.01691037827176799</v>
      </c>
      <c r="C65" s="151">
        <f>MATCH(A65,F65:F1000,1)-A67</f>
        <v/>
      </c>
      <c r="D65" s="151">
        <f>B70</f>
        <v/>
      </c>
      <c r="E65" s="151">
        <f>A70</f>
        <v/>
      </c>
      <c r="F65" s="170" t="n">
        <v>0</v>
      </c>
      <c r="G65" s="171" t="n">
        <v>0</v>
      </c>
      <c r="H65" s="171" t="n"/>
      <c r="J65" s="170" t="n">
        <v>0</v>
      </c>
      <c r="K65" s="171" t="n">
        <v>0</v>
      </c>
      <c r="L65" s="172" t="n">
        <v>0</v>
      </c>
      <c r="M65" s="170" t="n">
        <v>0</v>
      </c>
      <c r="N65" s="171" t="n">
        <v>0</v>
      </c>
      <c r="O65" s="172" t="n">
        <v>0</v>
      </c>
      <c r="Q65" s="151" t="inlineStr">
        <is>
          <t>&lt; 0</t>
        </is>
      </c>
      <c r="S65" s="151" t="inlineStr">
        <is>
          <t>0,20-0,30</t>
        </is>
      </c>
    </row>
    <row r="66">
      <c r="A66" s="151" t="inlineStr">
        <is>
          <t>ind</t>
        </is>
      </c>
      <c r="F66" s="170" t="n">
        <v>0.001102050996213529</v>
      </c>
      <c r="G66" s="171" t="n">
        <v>0.0005745492754724039</v>
      </c>
      <c r="H66" s="171" t="n"/>
      <c r="J66" s="170" t="n">
        <v>0.00160633149726444</v>
      </c>
      <c r="K66" s="171" t="n">
        <v>0.0008783219665934154</v>
      </c>
      <c r="L66" s="172" t="n">
        <v>0.003522401155007904</v>
      </c>
      <c r="M66" s="170" t="n">
        <v>0.0008580135012001506</v>
      </c>
      <c r="N66" s="171" t="n">
        <v>0.005066219580184439</v>
      </c>
      <c r="O66" s="172" t="n">
        <v>0.0008527414764474099</v>
      </c>
      <c r="Q66" s="151" t="inlineStr">
        <is>
          <t>0-0,25</t>
        </is>
      </c>
      <c r="S66" s="151" t="inlineStr">
        <is>
          <t>0,30-0,38</t>
        </is>
      </c>
    </row>
    <row r="67">
      <c r="A67" s="151" t="n">
        <v>2</v>
      </c>
      <c r="F67" s="170" t="n">
        <v>0.002192632484652388</v>
      </c>
      <c r="G67" s="171" t="n">
        <v>0.001149098550944808</v>
      </c>
      <c r="H67" s="171" t="n"/>
      <c r="J67" s="170" t="n">
        <v>0.003074606393365015</v>
      </c>
      <c r="K67" s="171" t="n">
        <v>0.001756643933186831</v>
      </c>
      <c r="L67" s="172" t="n">
        <v>0.006519481397188637</v>
      </c>
      <c r="M67" s="170" t="n">
        <v>0.001716027002400301</v>
      </c>
      <c r="N67" s="171" t="n">
        <v>0.01040627802635441</v>
      </c>
      <c r="O67" s="172" t="n">
        <v>0.00170548295289482</v>
      </c>
      <c r="Q67" s="151" t="inlineStr">
        <is>
          <t>0,25&lt;</t>
        </is>
      </c>
      <c r="S67" s="151" t="inlineStr">
        <is>
          <t>0,38-0,45</t>
        </is>
      </c>
    </row>
    <row r="68">
      <c r="A68" s="151" t="inlineStr">
        <is>
          <t>E0</t>
        </is>
      </c>
      <c r="F68" s="170" t="n">
        <v>0.003260274957541873</v>
      </c>
      <c r="G68" s="171" t="n">
        <v>0.001723647826417212</v>
      </c>
      <c r="H68" s="171" t="n"/>
      <c r="J68" s="170" t="n">
        <v>0.004872586808286367</v>
      </c>
      <c r="K68" s="171" t="n">
        <v>0.002634965899780246</v>
      </c>
      <c r="L68" s="172" t="n">
        <v>0.009989628535559264</v>
      </c>
      <c r="M68" s="170" t="n">
        <v>0.002574040503600452</v>
      </c>
      <c r="N68" s="171" t="n">
        <v>0.01590228270958821</v>
      </c>
      <c r="O68" s="172" t="n">
        <v>0.00255822442934223</v>
      </c>
      <c r="Q68" s="151" t="inlineStr">
        <is>
          <t>Суглинки</t>
        </is>
      </c>
      <c r="S68" s="151" t="inlineStr">
        <is>
          <t>0,35-0,37</t>
        </is>
      </c>
    </row>
    <row r="69">
      <c r="A69" s="151" t="inlineStr">
        <is>
          <t>epsE0</t>
        </is>
      </c>
      <c r="B69" s="151" t="inlineStr">
        <is>
          <t>devE0</t>
        </is>
      </c>
      <c r="F69" s="170" t="n">
        <v>0.004293508907107307</v>
      </c>
      <c r="G69" s="171" t="n">
        <v>0.002298197101889616</v>
      </c>
      <c r="H69" s="171" t="n"/>
      <c r="J69" s="170" t="n">
        <v>0.006468034862013264</v>
      </c>
      <c r="K69" s="171" t="n">
        <v>0.003513287866373662</v>
      </c>
      <c r="L69" s="172" t="n">
        <v>0.01345897563940165</v>
      </c>
      <c r="M69" s="170" t="n">
        <v>0.003635885928007344</v>
      </c>
      <c r="N69" s="171" t="n">
        <v>0.0207819781361655</v>
      </c>
      <c r="O69" s="172" t="n">
        <v>0.003599991700581349</v>
      </c>
      <c r="Q69" s="151" t="inlineStr">
        <is>
          <t xml:space="preserve">Пески и супеси </t>
        </is>
      </c>
      <c r="S69" s="151" t="inlineStr">
        <is>
          <t>0,30-0,35</t>
        </is>
      </c>
    </row>
    <row r="70" ht="15" customHeight="1">
      <c r="A70" t="n">
        <v>0.005636792757255998</v>
      </c>
      <c r="B70" t="n">
        <v>0.009025637639839476</v>
      </c>
      <c r="F70" s="170" t="n">
        <v>0.005280864825574022</v>
      </c>
      <c r="G70" s="171" t="n">
        <v>0.00287274637736202</v>
      </c>
      <c r="H70" s="171" t="n"/>
      <c r="J70" s="170" t="n">
        <v>0.007728712674530319</v>
      </c>
      <c r="K70" s="171" t="n">
        <v>0.004391609832967078</v>
      </c>
      <c r="L70" s="172" t="n">
        <v>0.01472607979794607</v>
      </c>
      <c r="M70" s="170" t="n">
        <v>0.004290067506000752</v>
      </c>
      <c r="N70" s="171" t="n">
        <v>0.02299521189297404</v>
      </c>
      <c r="O70" s="172" t="n">
        <v>0.00426370738223705</v>
      </c>
    </row>
    <row r="71">
      <c r="F71" s="170" t="n">
        <v>0.006210873205167319</v>
      </c>
      <c r="G71" s="171" t="n">
        <v>0.003447295652834424</v>
      </c>
      <c r="H71" s="171" t="n"/>
      <c r="J71" s="170" t="n">
        <v>0.009022382365822285</v>
      </c>
      <c r="K71" s="171" t="n">
        <v>0.005269931799560492</v>
      </c>
      <c r="L71" s="172" t="n">
        <v>0.01681880723103429</v>
      </c>
      <c r="M71" s="170" t="n">
        <v>0.005148081007200904</v>
      </c>
      <c r="N71" s="171" t="n">
        <v>0.02592677298103135</v>
      </c>
      <c r="O71" s="172" t="n">
        <v>0.005116448858684459</v>
      </c>
    </row>
    <row r="72">
      <c r="A72" s="151" t="inlineStr">
        <is>
          <t>График E50</t>
        </is>
      </c>
      <c r="C72" s="151" t="inlineStr">
        <is>
          <t>График E</t>
        </is>
      </c>
      <c r="F72" s="170" t="n">
        <v>0.007072064538112516</v>
      </c>
      <c r="G72" s="171" t="n">
        <v>0.004021844928306828</v>
      </c>
      <c r="H72" s="171" t="n"/>
      <c r="J72" s="170" t="n">
        <v>0.01027823999999999</v>
      </c>
      <c r="K72" s="171" t="n">
        <v>0.006419082074999996</v>
      </c>
      <c r="L72" s="172" t="n">
        <v>0.01864842523994711</v>
      </c>
      <c r="M72" s="170" t="n">
        <v>0.006006094508401054</v>
      </c>
      <c r="N72" s="171" t="n">
        <v>0.02799414492852825</v>
      </c>
      <c r="O72" s="172" t="n">
        <v>0.005969190335131869</v>
      </c>
    </row>
    <row r="73">
      <c r="A73" s="139" t="inlineStr">
        <is>
          <t>eps</t>
        </is>
      </c>
      <c r="B73" s="139" t="inlineStr">
        <is>
          <t>q</t>
        </is>
      </c>
      <c r="C73" s="151" t="inlineStr">
        <is>
          <t>sigma</t>
        </is>
      </c>
      <c r="D73" s="173">
        <f>B70</f>
        <v/>
      </c>
      <c r="F73" s="170" t="n">
        <v>0.007852969316634956</v>
      </c>
      <c r="G73" s="171" t="n">
        <v>0.004596394203779232</v>
      </c>
      <c r="H73" s="171" t="n"/>
      <c r="J73" s="170" t="n">
        <v>0.01061754982929365</v>
      </c>
      <c r="K73" s="171" t="n">
        <v>0.007026575732747323</v>
      </c>
      <c r="L73" s="172" t="n">
        <v>0.01963825642055309</v>
      </c>
      <c r="M73" s="170" t="n">
        <v>0.006864108009601205</v>
      </c>
      <c r="N73" s="171" t="n">
        <v>0.03083867992867462</v>
      </c>
      <c r="O73" s="172" t="n">
        <v>0.006821931811579279</v>
      </c>
    </row>
    <row r="74">
      <c r="A74" s="151" t="inlineStr">
        <is>
          <t>Горизонтальная линия E50</t>
        </is>
      </c>
      <c r="C74" s="151" t="inlineStr">
        <is>
          <t>Касательная</t>
        </is>
      </c>
      <c r="F74" s="170" t="n">
        <v>0.0085421180329599</v>
      </c>
      <c r="G74" s="171" t="n">
        <v>0.005170943479251636</v>
      </c>
      <c r="H74" s="171" t="n"/>
      <c r="J74" s="170" t="n">
        <v>0.01142608215966102</v>
      </c>
      <c r="K74" s="171" t="n">
        <v>0.007904897699340739</v>
      </c>
      <c r="L74" s="172" t="n">
        <v>0.02151162336872051</v>
      </c>
      <c r="M74" s="170" t="n">
        <v>0.007722121510801355</v>
      </c>
      <c r="N74" s="171" t="n">
        <v>0.03290173017468068</v>
      </c>
      <c r="O74" s="172" t="n">
        <v>0.007674673288026689</v>
      </c>
    </row>
    <row r="75">
      <c r="A75" s="151" t="n">
        <v>0</v>
      </c>
      <c r="B75" s="151">
        <f>A65</f>
        <v/>
      </c>
      <c r="C75" s="151" t="inlineStr">
        <is>
          <t>a</t>
        </is>
      </c>
      <c r="D75" s="151" t="inlineStr">
        <is>
          <t>b</t>
        </is>
      </c>
      <c r="F75" s="170" t="n">
        <v>0.009025637639839476</v>
      </c>
      <c r="G75" s="171" t="n">
        <v>0.005636792757255998</v>
      </c>
      <c r="H75" s="171" t="n"/>
      <c r="J75" s="170" t="n">
        <v>0.01216095923698904</v>
      </c>
      <c r="K75" s="171" t="n">
        <v>0.008783219665934155</v>
      </c>
      <c r="L75" s="172" t="n">
        <v>0.02309184868031786</v>
      </c>
      <c r="M75" s="170" t="n">
        <v>0.008580135012001505</v>
      </c>
      <c r="N75" s="171" t="n">
        <v>0.03512464785975644</v>
      </c>
      <c r="O75" s="172" t="n">
        <v>0.008527414764474099</v>
      </c>
    </row>
    <row r="76">
      <c r="A76" s="173">
        <f>B65</f>
        <v/>
      </c>
      <c r="B76" s="151">
        <f>B75</f>
        <v/>
      </c>
      <c r="C76" s="142">
        <f>E50</f>
        <v/>
      </c>
      <c r="D76" s="151" t="n">
        <v>0</v>
      </c>
      <c r="F76" s="170" t="n">
        <v>0.009667957543986888</v>
      </c>
      <c r="G76" s="171" t="n">
        <v>0.006320042030196443</v>
      </c>
      <c r="H76" s="171" t="n"/>
      <c r="J76" s="170" t="n">
        <v>0.01273392063929119</v>
      </c>
      <c r="K76" s="171" t="n">
        <v>0.009661541632527569</v>
      </c>
      <c r="L76" s="172" t="n">
        <v>0.02440225495121356</v>
      </c>
      <c r="M76" s="170" t="n">
        <v>0.009438148513201657</v>
      </c>
      <c r="N76" s="171" t="n">
        <v>0.03644878517711192</v>
      </c>
      <c r="O76" s="172" t="n">
        <v>0.009380156240921509</v>
      </c>
    </row>
    <row r="77" ht="15" customHeight="1">
      <c r="A77" s="151" t="inlineStr">
        <is>
          <t>Вертикальная линия E50</t>
        </is>
      </c>
      <c r="C77" s="151" t="inlineStr">
        <is>
          <t>p1 и p2</t>
        </is>
      </c>
      <c r="F77" t="n">
        <v>0.01018642735424961</v>
      </c>
      <c r="G77" t="n">
        <v>0.006894591305668848</v>
      </c>
      <c r="J77" t="n">
        <v>0.01295670594458086</v>
      </c>
      <c r="K77" t="n">
        <v>0.01053986359912098</v>
      </c>
      <c r="L77" t="n">
        <v>0.0256661647772761</v>
      </c>
      <c r="M77" t="n">
        <v>0.01029616201440181</v>
      </c>
      <c r="N77" t="n">
        <v>0.03831549431995712</v>
      </c>
      <c r="O77" t="n">
        <v>0.01023289771736892</v>
      </c>
    </row>
    <row r="78" ht="15" customHeight="1">
      <c r="A78" s="173">
        <f>A76</f>
        <v/>
      </c>
      <c r="B78" s="151" t="n">
        <v>0</v>
      </c>
      <c r="C78" s="151" t="n">
        <v>0</v>
      </c>
      <c r="D78" s="151">
        <f>D76</f>
        <v/>
      </c>
      <c r="F78" t="n">
        <v>0.01068531082208955</v>
      </c>
      <c r="G78" t="n">
        <v>0.007469140581141252</v>
      </c>
      <c r="J78" t="n">
        <v>0.01374105473087152</v>
      </c>
      <c r="K78" t="n">
        <v>0.0114181855657144</v>
      </c>
      <c r="L78" t="n">
        <v>0.02680690075437389</v>
      </c>
      <c r="M78" t="n">
        <v>0.01115417551560196</v>
      </c>
      <c r="N78" t="n">
        <v>0.04046612748150225</v>
      </c>
      <c r="O78" t="n">
        <v>0.01108563919381633</v>
      </c>
    </row>
    <row r="79" ht="15" customHeight="1">
      <c r="A79" s="173">
        <f>A76</f>
        <v/>
      </c>
      <c r="B79" s="151">
        <f>B76</f>
        <v/>
      </c>
      <c r="C79" s="151">
        <f>(D79-D76)/C76</f>
        <v/>
      </c>
      <c r="D79" s="172">
        <f>B89+0.2*B89</f>
        <v/>
      </c>
      <c r="F79" t="n">
        <v>0.01116479918764764</v>
      </c>
      <c r="G79" t="n">
        <v>0.008043689856613656</v>
      </c>
      <c r="J79" t="n">
        <v>0.01419870657617658</v>
      </c>
      <c r="K79" t="n">
        <v>0.01229650753230782</v>
      </c>
      <c r="L79" t="n">
        <v>0.02784778547837524</v>
      </c>
      <c r="M79" t="n">
        <v>0.01201218901680211</v>
      </c>
      <c r="N79" t="n">
        <v>0.04264203685495727</v>
      </c>
      <c r="O79" t="n">
        <v>0.01193838067026374</v>
      </c>
    </row>
    <row r="80" ht="15" customHeight="1">
      <c r="A80" s="151" t="inlineStr">
        <is>
          <t>Касательная линия E50</t>
        </is>
      </c>
      <c r="F80" t="n">
        <v>0.01162508369106481</v>
      </c>
      <c r="G80" t="n">
        <v>0.008618239132086059</v>
      </c>
      <c r="J80" t="n">
        <v>0.01464140105850954</v>
      </c>
      <c r="K80" t="n">
        <v>0.01317482949890123</v>
      </c>
      <c r="L80" t="n">
        <v>0.02921214154514867</v>
      </c>
      <c r="M80" t="n">
        <v>0.01287020251800226</v>
      </c>
      <c r="N80" t="n">
        <v>0.04517821333949024</v>
      </c>
      <c r="O80" t="n">
        <v>0.01304344819051214</v>
      </c>
    </row>
    <row r="81" ht="15" customHeight="1">
      <c r="A81" s="151" t="n">
        <v>0</v>
      </c>
      <c r="B81" s="151" t="n">
        <v>0</v>
      </c>
      <c r="C81" s="151" t="inlineStr">
        <is>
          <t>Горизонтальная 1</t>
        </is>
      </c>
      <c r="F81" t="n">
        <v>0.01206635557248205</v>
      </c>
      <c r="G81" t="n">
        <v>0.009192788407558463</v>
      </c>
      <c r="J81" t="n">
        <v>0.01508087775588378</v>
      </c>
      <c r="K81" t="n">
        <v>0.01405315146549465</v>
      </c>
      <c r="L81" t="n">
        <v>0.03129994334744568</v>
      </c>
      <c r="M81" t="n">
        <v>0.01409258111630752</v>
      </c>
      <c r="N81" t="n">
        <v>0.04623099179980888</v>
      </c>
      <c r="O81" t="n">
        <v>0.01364386362315856</v>
      </c>
    </row>
    <row r="82" ht="15" customHeight="1">
      <c r="A82" s="173">
        <f>B82/(B76/A76)</f>
        <v/>
      </c>
      <c r="B82" s="173">
        <f>B79+(B86-B79)*0.8</f>
        <v/>
      </c>
      <c r="F82" t="n">
        <v>0.01248880607204024</v>
      </c>
      <c r="G82" t="n">
        <v>0.009767337683030867</v>
      </c>
      <c r="J82" t="n">
        <v>0.01532887624631279</v>
      </c>
      <c r="K82" t="n">
        <v>0.01493147343208806</v>
      </c>
      <c r="L82" t="n">
        <v>0.0318047819609957</v>
      </c>
      <c r="M82" t="n">
        <v>0.01458622952040256</v>
      </c>
      <c r="N82" t="n">
        <v>0.04838309420283243</v>
      </c>
      <c r="O82" t="n">
        <v>0.01449660509960597</v>
      </c>
    </row>
    <row r="83" ht="15" customHeight="1">
      <c r="A83" s="151" t="inlineStr">
        <is>
          <t>Горизонтальная линия qкр</t>
        </is>
      </c>
      <c r="F83" t="n">
        <v>0.01289262642988036</v>
      </c>
      <c r="G83" t="n">
        <v>0.01034188695850327</v>
      </c>
      <c r="J83" t="n">
        <v>0.01589713610780995</v>
      </c>
      <c r="K83" t="n">
        <v>0.01580979539868148</v>
      </c>
      <c r="L83" t="n">
        <v>0.03356643397881726</v>
      </c>
      <c r="M83" t="n">
        <v>0.01544424302160271</v>
      </c>
      <c r="N83" t="n">
        <v>0.05102485481784824</v>
      </c>
      <c r="O83" t="n">
        <v>0.01534934657605338</v>
      </c>
    </row>
    <row r="84" ht="15" customHeight="1">
      <c r="A84" s="151" t="inlineStr">
        <is>
          <t>Горизонтальная линия q</t>
        </is>
      </c>
      <c r="C84" s="151" t="inlineStr">
        <is>
          <t>Горизонтальная 2</t>
        </is>
      </c>
      <c r="F84" t="n">
        <v>0.01327800788614336</v>
      </c>
      <c r="G84" t="n">
        <v>0.01091643623397568</v>
      </c>
      <c r="J84" t="n">
        <v>0.01649739691838878</v>
      </c>
      <c r="K84" t="n">
        <v>0.01668811736527489</v>
      </c>
      <c r="L84" t="n">
        <v>0.03509766990522156</v>
      </c>
      <c r="M84" t="n">
        <v>0.01630225652280286</v>
      </c>
      <c r="N84" t="n">
        <v>0.05254013194765705</v>
      </c>
      <c r="O84" t="n">
        <v>0.01620208805250079</v>
      </c>
    </row>
    <row r="85" ht="15" customHeight="1">
      <c r="A85" s="172" t="n">
        <v>0</v>
      </c>
      <c r="B85" s="172">
        <f>MAX(F65:F1000)</f>
        <v/>
      </c>
      <c r="C85" s="151" t="n">
        <v>0</v>
      </c>
      <c r="D85" s="173">
        <f>D73</f>
        <v/>
      </c>
      <c r="F85" t="n">
        <v>0.01364514168097014</v>
      </c>
      <c r="G85" t="n">
        <v>0.01149098550944808</v>
      </c>
      <c r="J85" t="n">
        <v>0.01674139825606266</v>
      </c>
      <c r="K85" t="n">
        <v>0.01756643933186831</v>
      </c>
      <c r="L85" t="n">
        <v>0.03648673580944675</v>
      </c>
      <c r="M85" t="n">
        <v>0.01716027002400301</v>
      </c>
      <c r="N85" t="n">
        <v>0.05541278389505971</v>
      </c>
      <c r="O85" t="n">
        <v>0.0170548295289482</v>
      </c>
    </row>
    <row r="86" ht="15" customHeight="1">
      <c r="A86" s="172">
        <f>INDEX(G65:G1000,MATCH(B86,F65:F1000,0),)</f>
        <v/>
      </c>
      <c r="B86" s="172">
        <f>MAX(F65:F1000)</f>
        <v/>
      </c>
      <c r="C86" s="151">
        <f>(D86-D76)/C76</f>
        <v/>
      </c>
      <c r="D86" s="173">
        <f>D73</f>
        <v/>
      </c>
      <c r="F86" t="n">
        <v>0.01399421905450168</v>
      </c>
      <c r="G86" t="n">
        <v>0.01206553478492048</v>
      </c>
      <c r="J86" t="n">
        <v>0.0174216733554011</v>
      </c>
      <c r="K86" t="n">
        <v>0.01813396572956723</v>
      </c>
      <c r="L86" t="n">
        <v>0.03782187776073101</v>
      </c>
      <c r="M86" t="n">
        <v>0.01801828352520316</v>
      </c>
      <c r="N86" t="n">
        <v>0.05762666896285701</v>
      </c>
      <c r="O86" t="n">
        <v>0.01790757100539561</v>
      </c>
    </row>
    <row r="87" ht="15" customHeight="1">
      <c r="A87" s="151" t="inlineStr">
        <is>
          <t>Вертикальная линия q</t>
        </is>
      </c>
      <c r="F87" t="n">
        <v>0.01432543124687893</v>
      </c>
      <c r="G87" t="n">
        <v>0.01264008406039289</v>
      </c>
      <c r="J87" t="n">
        <v>0.01811512525837744</v>
      </c>
      <c r="K87" t="n">
        <v>0.01932308326505514</v>
      </c>
      <c r="L87" t="n">
        <v>0.03959134182831248</v>
      </c>
      <c r="M87" t="n">
        <v>0.01887629702640331</v>
      </c>
      <c r="N87" t="n">
        <v>0.06006564545384957</v>
      </c>
      <c r="O87" t="n">
        <v>0.01876031248184302</v>
      </c>
    </row>
    <row r="88" ht="15" customHeight="1">
      <c r="A88" s="172">
        <f>A86</f>
        <v/>
      </c>
      <c r="B88" s="151" t="n">
        <v>0</v>
      </c>
      <c r="C88" s="139" t="n"/>
      <c r="D88" s="139" t="n"/>
      <c r="F88" t="n">
        <v>0.01463896949824281</v>
      </c>
      <c r="G88" t="n">
        <v>0.01321463333586529</v>
      </c>
      <c r="J88" t="n">
        <v>0.01895703717891872</v>
      </c>
      <c r="K88" t="n">
        <v>0.02020140523164855</v>
      </c>
      <c r="L88" t="n">
        <v>0.04128337408142937</v>
      </c>
      <c r="M88" t="n">
        <v>0.01973431052760347</v>
      </c>
      <c r="N88" t="n">
        <v>0.06251357167083837</v>
      </c>
      <c r="O88" t="n">
        <v>0.01961305395829043</v>
      </c>
    </row>
    <row r="89" ht="15" customHeight="1">
      <c r="A89" s="172">
        <f>A86</f>
        <v/>
      </c>
      <c r="B89" s="172">
        <f>B86</f>
        <v/>
      </c>
      <c r="F89" t="n">
        <v>0.01493502504873427</v>
      </c>
      <c r="G89" t="n">
        <v>0.0137891826113377</v>
      </c>
      <c r="J89" t="n">
        <v>0.01975871418730087</v>
      </c>
      <c r="K89" t="n">
        <v>0.02107972719824197</v>
      </c>
      <c r="L89" t="n">
        <v>0.0431862205893199</v>
      </c>
      <c r="M89" t="n">
        <v>0.02059232402880361</v>
      </c>
      <c r="N89" t="n">
        <v>0.06505430591662403</v>
      </c>
      <c r="O89" t="n">
        <v>0.02046579543473784</v>
      </c>
    </row>
    <row r="90" ht="15" customHeight="1">
      <c r="F90" t="n">
        <v>0.01521378913849425</v>
      </c>
      <c r="G90" t="n">
        <v>0.0143637318868101</v>
      </c>
      <c r="J90" t="n">
        <v>0.02071131003640496</v>
      </c>
      <c r="K90" t="n">
        <v>0.02195804916483539</v>
      </c>
      <c r="L90" t="n">
        <v>0.04508812742122215</v>
      </c>
      <c r="M90" t="n">
        <v>0.02145033753000376</v>
      </c>
      <c r="N90" t="n">
        <v>0.06747170649400747</v>
      </c>
      <c r="O90" t="n">
        <v>0.02131853691118525</v>
      </c>
    </row>
    <row r="91" ht="15" customHeight="1">
      <c r="F91" t="n">
        <v>0.0154754530076637</v>
      </c>
      <c r="G91" t="n">
        <v>0.0149382811622825</v>
      </c>
      <c r="J91" t="n">
        <v>0.02130597847911203</v>
      </c>
      <c r="K91" t="n">
        <v>0.0228363711314288</v>
      </c>
      <c r="L91" t="n">
        <v>0.04677734064637437</v>
      </c>
      <c r="M91" t="n">
        <v>0.02230835103120392</v>
      </c>
      <c r="N91" t="n">
        <v>0.06964963170578936</v>
      </c>
      <c r="O91" t="n">
        <v>0.02217127838763266</v>
      </c>
    </row>
    <row r="92" ht="15" customHeight="1">
      <c r="F92" t="n">
        <v>0.01572020789638355</v>
      </c>
      <c r="G92" t="n">
        <v>0.01551283043775491</v>
      </c>
      <c r="J92" t="n">
        <v>0.02233387326830309</v>
      </c>
      <c r="K92" t="n">
        <v>0.02371469309802222</v>
      </c>
      <c r="L92" t="n">
        <v>0.04844210633401469</v>
      </c>
      <c r="M92" t="n">
        <v>0.02316636453240407</v>
      </c>
      <c r="N92" t="n">
        <v>0.07187193985477053</v>
      </c>
      <c r="O92" t="n">
        <v>0.02302401986408007</v>
      </c>
    </row>
    <row r="93" ht="15" customHeight="1">
      <c r="F93" t="n">
        <v>0.01594824504479478</v>
      </c>
      <c r="G93" t="n">
        <v>0.01608737971322731</v>
      </c>
      <c r="J93" t="n">
        <v>0.02318614815685925</v>
      </c>
      <c r="K93" t="n">
        <v>0.02459301506461563</v>
      </c>
      <c r="L93" t="n">
        <v>0.04987067055338129</v>
      </c>
      <c r="M93" t="n">
        <v>0.02402437803360422</v>
      </c>
      <c r="N93" t="n">
        <v>0.0741224892437517</v>
      </c>
      <c r="O93" t="n">
        <v>0.02387676134052748</v>
      </c>
    </row>
    <row r="94" ht="15" customHeight="1">
      <c r="F94" t="n">
        <v>0.01624614775171106</v>
      </c>
      <c r="G94" t="n">
        <v>0.01691037827176799</v>
      </c>
      <c r="J94" t="n">
        <v>0.02445395689766147</v>
      </c>
      <c r="K94" t="n">
        <v>0.02547133703120905</v>
      </c>
      <c r="L94" t="n">
        <v>0.05145127937371236</v>
      </c>
      <c r="M94" t="n">
        <v>0.02488239153480437</v>
      </c>
      <c r="N94" t="n">
        <v>0.07668513817553368</v>
      </c>
      <c r="O94" t="n">
        <v>0.02472950281697489</v>
      </c>
    </row>
    <row r="95" ht="15" customHeight="1">
      <c r="F95" t="n">
        <v>0.01635734608636816</v>
      </c>
      <c r="G95" t="n">
        <v>0.01723647826417212</v>
      </c>
      <c r="J95" t="n">
        <v>0.02512845324359086</v>
      </c>
      <c r="K95" t="n">
        <v>0.02634965899780246</v>
      </c>
      <c r="L95" t="n">
        <v>0.05287217886424611</v>
      </c>
      <c r="M95" t="n">
        <v>0.02574040503600452</v>
      </c>
      <c r="N95" t="n">
        <v>0.07844374495291734</v>
      </c>
      <c r="O95" t="n">
        <v>0.0255822442934223</v>
      </c>
    </row>
    <row r="96" ht="15" customHeight="1">
      <c r="F96" t="n">
        <v>0.01655228682879607</v>
      </c>
      <c r="G96" t="n">
        <v>0.01781102753964452</v>
      </c>
      <c r="J96" t="n">
        <v>0.02630079094752844</v>
      </c>
      <c r="K96" t="n">
        <v>0.02722798096439588</v>
      </c>
      <c r="L96" t="n">
        <v>0.05412161509422064</v>
      </c>
      <c r="M96" t="n">
        <v>0.02659841853720467</v>
      </c>
      <c r="N96" t="n">
        <v>0.08008216787870331</v>
      </c>
      <c r="O96" t="n">
        <v>0.02643498576986971</v>
      </c>
    </row>
    <row r="97" ht="15" customHeight="1">
      <c r="F97" t="n">
        <v>0.01674594093938721</v>
      </c>
      <c r="G97" t="n">
        <v>0.01838557681511693</v>
      </c>
      <c r="J97" t="n">
        <v>0.02716212376235523</v>
      </c>
      <c r="K97" t="n">
        <v>0.02810630293098929</v>
      </c>
      <c r="L97" t="n">
        <v>0.05568783413287418</v>
      </c>
      <c r="M97" t="n">
        <v>0.02745643203840482</v>
      </c>
      <c r="N97" t="n">
        <v>0.08208426525569251</v>
      </c>
      <c r="O97" t="n">
        <v>0.02728772724631712</v>
      </c>
    </row>
    <row r="98" ht="15" customHeight="1">
      <c r="F98" t="n">
        <v>0.01693826221824467</v>
      </c>
      <c r="G98" t="n">
        <v>0.01896012609058933</v>
      </c>
      <c r="J98" t="n">
        <v>0.02830360544095233</v>
      </c>
      <c r="K98" t="n">
        <v>0.02898462489758271</v>
      </c>
      <c r="L98" t="n">
        <v>0.05665908204944486</v>
      </c>
      <c r="M98" t="n">
        <v>0.02831444553960497</v>
      </c>
      <c r="N98" t="n">
        <v>0.08443389538668555</v>
      </c>
      <c r="O98" t="n">
        <v>0.02814046872276453</v>
      </c>
    </row>
    <row r="99" ht="15" customHeight="1">
      <c r="F99" t="n">
        <v>0.01712920446547157</v>
      </c>
      <c r="G99" t="n">
        <v>0.01953467536606173</v>
      </c>
      <c r="J99" t="n">
        <v>0.02891638973620073</v>
      </c>
      <c r="K99" t="n">
        <v>0.02986294686417612</v>
      </c>
      <c r="L99" t="n">
        <v>0.05842360491317089</v>
      </c>
      <c r="M99" t="n">
        <v>0.02917245904080512</v>
      </c>
      <c r="N99" t="n">
        <v>0.08511491657448339</v>
      </c>
      <c r="O99" t="n">
        <v>0.02899321019921194</v>
      </c>
    </row>
    <row r="100" ht="15" customHeight="1">
      <c r="F100" t="n">
        <v>0.01731872148117106</v>
      </c>
      <c r="G100" t="n">
        <v>0.02010922464153414</v>
      </c>
      <c r="J100" t="n">
        <v>0.02999163040098149</v>
      </c>
      <c r="K100" t="n">
        <v>0.03074126883076954</v>
      </c>
      <c r="L100" t="n">
        <v>0.05896964879329042</v>
      </c>
      <c r="M100" t="n">
        <v>0.03003047254200527</v>
      </c>
      <c r="N100" t="n">
        <v>0.08641118712188661</v>
      </c>
      <c r="O100" t="n">
        <v>0.02984595167565935</v>
      </c>
    </row>
    <row r="101" ht="15" customHeight="1">
      <c r="F101" t="n">
        <v>0.01750676706544624</v>
      </c>
      <c r="G101" t="n">
        <v>0.02068377391700654</v>
      </c>
      <c r="J101" t="n">
        <v>0.03092048118817568</v>
      </c>
      <c r="K101" t="n">
        <v>0.03161959079736296</v>
      </c>
      <c r="L101" t="n">
        <v>0.06018545975904163</v>
      </c>
      <c r="M101" t="n">
        <v>0.03088848604320542</v>
      </c>
      <c r="N101" t="n">
        <v>0.08750656533169626</v>
      </c>
      <c r="O101" t="n">
        <v>0.03069869315210676</v>
      </c>
    </row>
    <row r="102" ht="15" customHeight="1">
      <c r="F102" t="n">
        <v>0.01769329501840021</v>
      </c>
      <c r="G102" t="n">
        <v>0.02125832319247895</v>
      </c>
      <c r="J102" t="n">
        <v>0.03159409585066431</v>
      </c>
      <c r="K102" t="n">
        <v>0.03249791276395637</v>
      </c>
      <c r="L102" t="n">
        <v>0.06055928387966278</v>
      </c>
      <c r="M102" t="n">
        <v>0.03174649954440557</v>
      </c>
      <c r="N102" t="n">
        <v>0.08838490950671296</v>
      </c>
      <c r="O102" t="n">
        <v>0.03155143462855416</v>
      </c>
    </row>
    <row r="103" ht="15" customHeight="1">
      <c r="F103" t="n">
        <v>0.01787825914013612</v>
      </c>
      <c r="G103" t="n">
        <v>0.02183287246795135</v>
      </c>
      <c r="J103" t="n">
        <v>0.03230362814132845</v>
      </c>
      <c r="K103" t="n">
        <v>0.03337623473054979</v>
      </c>
      <c r="L103" t="n">
        <v>0.06147936722439187</v>
      </c>
      <c r="M103" t="n">
        <v>0.03260451304560572</v>
      </c>
      <c r="N103" t="n">
        <v>0.08973007794973742</v>
      </c>
      <c r="O103" t="n">
        <v>0.03240417610500158</v>
      </c>
    </row>
    <row r="104" ht="15" customHeight="1">
      <c r="F104" t="n">
        <v>0.01806161323075707</v>
      </c>
      <c r="G104" t="n">
        <v>0.02240742174342376</v>
      </c>
      <c r="J104" t="n">
        <v>0.03284023181304911</v>
      </c>
      <c r="K104" t="n">
        <v>0.0342545566971432</v>
      </c>
      <c r="L104" t="n">
        <v>0.06163395586246723</v>
      </c>
      <c r="M104" t="n">
        <v>0.03346252654680587</v>
      </c>
      <c r="N104" t="n">
        <v>0.09035642667898047</v>
      </c>
      <c r="O104" t="n">
        <v>0.03325691758144898</v>
      </c>
    </row>
    <row r="105" ht="15" customHeight="1">
      <c r="F105" t="n">
        <v>0.01824331109036617</v>
      </c>
      <c r="G105" t="n">
        <v>0.02298197101889616</v>
      </c>
      <c r="J105" t="n">
        <v>0.03339506061870737</v>
      </c>
      <c r="K105" t="n">
        <v>0.03513287866373662</v>
      </c>
      <c r="L105" t="n">
        <v>0.06259988669489136</v>
      </c>
      <c r="M105" t="n">
        <v>0.03432054004800602</v>
      </c>
      <c r="N105" t="n">
        <v>0.08985642667898047</v>
      </c>
      <c r="O105" t="n">
        <v>0.0341096590578964</v>
      </c>
    </row>
    <row r="106" ht="15" customHeight="1">
      <c r="F106" t="n">
        <v>0.01842330651906654</v>
      </c>
      <c r="G106" t="n">
        <v>0.02355652029436857</v>
      </c>
      <c r="J106" t="n">
        <v>0.03405926831118426</v>
      </c>
      <c r="K106" t="n">
        <v>0.03601120063033003</v>
      </c>
      <c r="L106" t="n">
        <v>0.06219988669489135</v>
      </c>
      <c r="M106" t="n">
        <v>0.03517855354920617</v>
      </c>
      <c r="N106" t="n">
        <v>0.09005642667898045</v>
      </c>
      <c r="O106" t="n">
        <v>0.0349624005343438</v>
      </c>
    </row>
    <row r="107" ht="15" customHeight="1">
      <c r="F107" t="n">
        <v>0.01860155331696134</v>
      </c>
      <c r="G107" t="n">
        <v>0.02413106956984097</v>
      </c>
      <c r="J107" t="n">
        <v>0.03422400864336078</v>
      </c>
      <c r="K107" t="n">
        <v>0.03688952259692344</v>
      </c>
      <c r="L107" t="n">
        <v>0.06199988669489137</v>
      </c>
      <c r="M107" t="n">
        <v>0.03603656705040632</v>
      </c>
      <c r="N107" t="n">
        <v>0.09015642667898049</v>
      </c>
      <c r="O107" t="n">
        <v>0.03581514201079122</v>
      </c>
    </row>
    <row r="108" ht="15" customHeight="1">
      <c r="F108" t="n">
        <v>0.01877800528415362</v>
      </c>
      <c r="G108" t="n">
        <v>0.02470561884531337</v>
      </c>
      <c r="J108" t="n">
        <v>0.03438043536811808</v>
      </c>
      <c r="K108" t="n">
        <v>0.03776784456351686</v>
      </c>
      <c r="L108" t="n">
        <v>0.06239988669489135</v>
      </c>
      <c r="M108" t="n">
        <v>0.03689458055160647</v>
      </c>
      <c r="N108" t="n">
        <v>0.08955642667898045</v>
      </c>
      <c r="O108" t="n">
        <v>0.03666788348723862</v>
      </c>
    </row>
    <row r="109" ht="15" customHeight="1">
      <c r="F109" t="n">
        <v>0.01895261622074654</v>
      </c>
      <c r="G109" t="n">
        <v>0.02528016812078577</v>
      </c>
      <c r="J109" t="n">
        <v>0.03484334671080218</v>
      </c>
      <c r="K109" t="n">
        <v>0.03864616653011028</v>
      </c>
      <c r="L109" t="n">
        <v>0.06209988669489136</v>
      </c>
      <c r="M109" t="n">
        <v>0.03775259405280663</v>
      </c>
      <c r="N109" t="n">
        <v>0.08945642667898046</v>
      </c>
      <c r="O109" t="n">
        <v>0.03752062496368604</v>
      </c>
    </row>
    <row r="110" ht="15" customHeight="1">
      <c r="F110" t="n">
        <v>0.01912533992684322</v>
      </c>
      <c r="G110" t="n">
        <v>0.02585471739625818</v>
      </c>
      <c r="J110" t="n">
        <v>0.03474334671080218</v>
      </c>
      <c r="K110" t="n">
        <v>0.0395244884967037</v>
      </c>
      <c r="L110" t="n">
        <v>0.06229988669489137</v>
      </c>
      <c r="M110" t="n">
        <v>0.03861060755400678</v>
      </c>
      <c r="N110" t="n">
        <v>0.08965642667898049</v>
      </c>
      <c r="O110" t="n">
        <v>0.03837336644013344</v>
      </c>
    </row>
    <row r="111" ht="15" customHeight="1">
      <c r="F111" t="n">
        <v>0.01929613020254677</v>
      </c>
      <c r="G111" t="n">
        <v>0.02642926667173058</v>
      </c>
      <c r="J111" t="n">
        <v>0.03454334671080218</v>
      </c>
      <c r="K111" t="n">
        <v>0.04040281046329711</v>
      </c>
      <c r="L111" t="n">
        <v>0.06249988669489137</v>
      </c>
      <c r="M111" t="n">
        <v>0.03946862105520693</v>
      </c>
      <c r="N111" t="n">
        <v>0.09035642667898047</v>
      </c>
      <c r="O111" t="n">
        <v>0.03922610791658086</v>
      </c>
    </row>
    <row r="112" ht="15" customHeight="1">
      <c r="F112" t="n">
        <v>0.01946494084796031</v>
      </c>
      <c r="G112" t="n">
        <v>0.02700381594720298</v>
      </c>
      <c r="J112" t="n">
        <v>0.03464334671080217</v>
      </c>
      <c r="K112" t="n">
        <v>0.04128113242989052</v>
      </c>
      <c r="L112" t="n">
        <v>0.06249988669489137</v>
      </c>
      <c r="M112" t="n">
        <v>0.04032663455640708</v>
      </c>
      <c r="N112" t="n">
        <v>0.09035642667898047</v>
      </c>
      <c r="O112" t="n">
        <v>0.04007884939302826</v>
      </c>
    </row>
    <row r="113" ht="15" customHeight="1">
      <c r="F113" t="n">
        <v>0.01963172566318694</v>
      </c>
      <c r="G113" t="n">
        <v>0.02757836522267539</v>
      </c>
      <c r="J113" t="n">
        <v>0.03474334671080218</v>
      </c>
      <c r="K113" t="n">
        <v>0.04215945439648393</v>
      </c>
      <c r="L113" t="n">
        <v>0.06219988669489135</v>
      </c>
      <c r="M113" t="n">
        <v>0.04118464805760723</v>
      </c>
      <c r="N113" t="n">
        <v>0.08985642667898047</v>
      </c>
      <c r="O113" t="n">
        <v>0.04093159086947568</v>
      </c>
    </row>
    <row r="114" ht="15" customHeight="1">
      <c r="F114" t="n">
        <v>0.01979643844832979</v>
      </c>
      <c r="G114" t="n">
        <v>0.02815291449814779</v>
      </c>
      <c r="J114" t="n">
        <v>0.03454334671080218</v>
      </c>
      <c r="K114" t="n">
        <v>0.04303777636307735</v>
      </c>
      <c r="L114" t="n">
        <v>0.06199988669489137</v>
      </c>
      <c r="M114" t="n">
        <v>0.04204266155880738</v>
      </c>
      <c r="N114" t="n">
        <v>0.08985642667898047</v>
      </c>
      <c r="O114" t="n">
        <v>0.04178433234592309</v>
      </c>
    </row>
    <row r="115" ht="15" customHeight="1">
      <c r="F115" t="n">
        <v>0.01995903300349199</v>
      </c>
      <c r="G115" t="n">
        <v>0.0287274637736202</v>
      </c>
      <c r="J115" t="n">
        <v>0.03484334671080218</v>
      </c>
      <c r="K115" t="n">
        <v>0.04391609832967077</v>
      </c>
      <c r="L115" t="n">
        <v>0.06209988669489136</v>
      </c>
      <c r="M115" t="n">
        <v>0.04290067506000753</v>
      </c>
      <c r="N115" t="n">
        <v>0.08945642667898046</v>
      </c>
      <c r="O115" t="n">
        <v>0.0426370738223705</v>
      </c>
    </row>
    <row r="116" ht="15" customHeight="1">
      <c r="F116" t="n">
        <v>0.02011946312877666</v>
      </c>
      <c r="G116" t="n">
        <v>0.02930201304909261</v>
      </c>
      <c r="J116" t="n">
        <v>0.03474334671080218</v>
      </c>
      <c r="K116" t="n">
        <v>0.04479442029626418</v>
      </c>
      <c r="L116" t="n">
        <v>0.06209988669489136</v>
      </c>
      <c r="M116" t="n">
        <v>0.04375868856120768</v>
      </c>
      <c r="N116" t="n">
        <v>0.09025642667898048</v>
      </c>
      <c r="O116" t="n">
        <v>0.04348981529881791</v>
      </c>
    </row>
    <row r="117" ht="15" customHeight="1">
      <c r="F117" t="n">
        <v>0.02027768262428689</v>
      </c>
      <c r="G117" t="n">
        <v>0.02987656232456501</v>
      </c>
      <c r="J117" t="n">
        <v>0.03464334671080217</v>
      </c>
      <c r="K117" t="n">
        <v>0.0456727422628576</v>
      </c>
      <c r="L117" t="n">
        <v>0.06219988669489135</v>
      </c>
      <c r="M117" t="n">
        <v>0.04461670206240783</v>
      </c>
      <c r="N117" t="n">
        <v>0.09025642667898048</v>
      </c>
      <c r="O117" t="n">
        <v>0.04434255677526532</v>
      </c>
    </row>
    <row r="118" ht="15" customHeight="1">
      <c r="F118" t="n">
        <v>0.02043364529012581</v>
      </c>
      <c r="G118" t="n">
        <v>0.03045111160003741</v>
      </c>
      <c r="J118" t="n">
        <v>0.03464334671080217</v>
      </c>
      <c r="K118" t="n">
        <v>0.04655106422945102</v>
      </c>
      <c r="L118" t="n">
        <v>0.06219988669489135</v>
      </c>
      <c r="M118" t="n">
        <v>0.04547471556360799</v>
      </c>
      <c r="N118" t="n">
        <v>0.08995642667898046</v>
      </c>
      <c r="O118" t="n">
        <v>0.04519529825171273</v>
      </c>
    </row>
    <row r="119" ht="15" customHeight="1">
      <c r="F119" t="n">
        <v>0.02058730492639654</v>
      </c>
      <c r="G119" t="n">
        <v>0.03102566087550981</v>
      </c>
      <c r="J119" t="n">
        <v>0.03474334671080218</v>
      </c>
      <c r="K119" t="n">
        <v>0.04742938619604443</v>
      </c>
      <c r="L119" t="n">
        <v>0.06219988669489135</v>
      </c>
      <c r="M119" t="n">
        <v>0.04633272906480813</v>
      </c>
      <c r="N119" t="n">
        <v>0.09015642667898049</v>
      </c>
      <c r="O119" t="n">
        <v>0.04604803972816014</v>
      </c>
    </row>
    <row r="120" ht="15" customHeight="1">
      <c r="F120" t="n">
        <v>0.02073861533320225</v>
      </c>
      <c r="G120" t="n">
        <v>0.03160021015098222</v>
      </c>
      <c r="J120" t="n">
        <v>0.03474334671080218</v>
      </c>
      <c r="K120" t="n">
        <v>0.04830770816263785</v>
      </c>
      <c r="L120" t="n">
        <v>0.06199988669489137</v>
      </c>
      <c r="M120" t="n">
        <v>0.04719074256600828</v>
      </c>
      <c r="N120" t="n">
        <v>0.09005642667898045</v>
      </c>
      <c r="O120" t="n">
        <v>0.04690078120460755</v>
      </c>
    </row>
    <row r="121" ht="15" customHeight="1">
      <c r="F121" t="n">
        <v>0.02088753031064595</v>
      </c>
      <c r="G121" t="n">
        <v>0.03217475942645463</v>
      </c>
      <c r="J121" t="n">
        <v>0.03484334671080218</v>
      </c>
      <c r="K121" t="n">
        <v>0.04918603012923126</v>
      </c>
      <c r="L121" t="n">
        <v>0.06229988669489137</v>
      </c>
      <c r="M121" t="n">
        <v>0.04804875606720843</v>
      </c>
      <c r="N121" t="n">
        <v>0.08975642667898048</v>
      </c>
      <c r="O121" t="n">
        <v>0.04775352268105496</v>
      </c>
    </row>
    <row r="122" ht="15" customHeight="1">
      <c r="F122" t="n">
        <v>0.02103400365883085</v>
      </c>
      <c r="G122" t="n">
        <v>0.03274930870192703</v>
      </c>
      <c r="J122" t="n">
        <v>0.03464334671080217</v>
      </c>
      <c r="K122" t="n">
        <v>0.05006435209582467</v>
      </c>
      <c r="L122" t="n">
        <v>0.06209988669489136</v>
      </c>
      <c r="M122" t="n">
        <v>0.04890676956840858</v>
      </c>
      <c r="N122" t="n">
        <v>0.09025642667898048</v>
      </c>
      <c r="O122" t="n">
        <v>0.04860626415750237</v>
      </c>
    </row>
    <row r="123" ht="15" customHeight="1">
      <c r="F123" t="n">
        <v>0.02117798917786003</v>
      </c>
      <c r="G123" t="n">
        <v>0.03332385797739943</v>
      </c>
      <c r="J123" t="n">
        <v>0.03484334671080218</v>
      </c>
      <c r="K123" t="n">
        <v>0.05094267406241809</v>
      </c>
      <c r="L123" t="n">
        <v>0.06239988669489135</v>
      </c>
      <c r="M123" t="n">
        <v>0.04976478306960874</v>
      </c>
      <c r="N123" t="n">
        <v>0.08985642667898047</v>
      </c>
      <c r="O123" t="n">
        <v>0.04945900563394977</v>
      </c>
    </row>
    <row r="124" ht="15" customHeight="1">
      <c r="F124" t="n">
        <v>0.0213194406678366</v>
      </c>
      <c r="G124" t="n">
        <v>0.03389840725287183</v>
      </c>
      <c r="J124" t="n">
        <v>0.03454334671080218</v>
      </c>
      <c r="K124" t="n">
        <v>0.05182099602901151</v>
      </c>
      <c r="L124" t="n">
        <v>0.06219988669489135</v>
      </c>
      <c r="M124" t="n">
        <v>0.05062279657080888</v>
      </c>
      <c r="N124" t="n">
        <v>0.08985642667898047</v>
      </c>
      <c r="O124" t="n">
        <v>0.05031174711039719</v>
      </c>
    </row>
    <row r="125" ht="15" customHeight="1">
      <c r="F125" t="n">
        <v>0.02145831192886372</v>
      </c>
      <c r="G125" t="n">
        <v>0.03447295652834424</v>
      </c>
      <c r="J125" t="n">
        <v>0.03484334671080218</v>
      </c>
      <c r="K125" t="n">
        <v>0.05269931799560493</v>
      </c>
      <c r="L125" t="n">
        <v>0.06249988669489137</v>
      </c>
      <c r="M125" t="n">
        <v>0.05148081007200903</v>
      </c>
      <c r="N125" t="n">
        <v>0.09035642667898047</v>
      </c>
      <c r="O125" t="n">
        <v>0.05116448858684459</v>
      </c>
    </row>
    <row r="126" ht="15" customHeight="1">
      <c r="F126" t="n">
        <v>0.02159455676104445</v>
      </c>
      <c r="G126" t="n">
        <v>0.03504750580381664</v>
      </c>
      <c r="J126" t="n">
        <v>0.03464334671080217</v>
      </c>
      <c r="K126" t="n">
        <v>0.05357763996219835</v>
      </c>
      <c r="L126" t="n">
        <v>0.06209988669489136</v>
      </c>
      <c r="M126" t="n">
        <v>0.05233882357320919</v>
      </c>
      <c r="N126" t="n">
        <v>0.08945642667898046</v>
      </c>
      <c r="O126" t="n">
        <v>0.05201723006329201</v>
      </c>
    </row>
    <row r="127" ht="15" customHeight="1">
      <c r="F127" t="n">
        <v>0.02172812896448197</v>
      </c>
      <c r="G127" t="n">
        <v>0.03562205507928904</v>
      </c>
      <c r="J127" t="n">
        <v>0.03464334671080217</v>
      </c>
      <c r="K127" t="n">
        <v>0.05445596192879176</v>
      </c>
      <c r="L127" t="n">
        <v>0.06199988669489137</v>
      </c>
      <c r="M127" t="n">
        <v>0.05319683707440934</v>
      </c>
      <c r="N127" t="n">
        <v>0.09035642667898047</v>
      </c>
      <c r="O127" t="n">
        <v>0.05286997153973941</v>
      </c>
    </row>
    <row r="128" ht="15" customHeight="1">
      <c r="F128" t="n">
        <v>0.02185898233927933</v>
      </c>
      <c r="G128" t="n">
        <v>0.03619660435476145</v>
      </c>
      <c r="J128" t="n">
        <v>0.03484334671080218</v>
      </c>
      <c r="K128" t="n">
        <v>0.05533428389538517</v>
      </c>
      <c r="L128" t="n">
        <v>0.06209988669489136</v>
      </c>
      <c r="M128" t="n">
        <v>0.05405485057560949</v>
      </c>
      <c r="N128" t="n">
        <v>0.09015642667898049</v>
      </c>
      <c r="O128" t="n">
        <v>0.05372271301618682</v>
      </c>
    </row>
    <row r="129" ht="15" customHeight="1">
      <c r="F129" t="n">
        <v>0.02198707068553972</v>
      </c>
      <c r="G129" t="n">
        <v>0.03677115363023385</v>
      </c>
      <c r="J129" t="n">
        <v>0.03484334671080218</v>
      </c>
      <c r="K129" t="n">
        <v>0.05621260586197858</v>
      </c>
      <c r="L129" t="n">
        <v>0.06229988669489137</v>
      </c>
      <c r="M129" t="n">
        <v>0.05491286407680964</v>
      </c>
      <c r="N129" t="n">
        <v>0.09005642667898045</v>
      </c>
      <c r="O129" t="n">
        <v>0.05457545449263423</v>
      </c>
    </row>
    <row r="130" ht="15" customHeight="1">
      <c r="F130" t="n">
        <v>0.02211234780336618</v>
      </c>
      <c r="G130" t="n">
        <v>0.03734570290570625</v>
      </c>
      <c r="J130" t="n">
        <v>0.03454334671080218</v>
      </c>
      <c r="K130" t="n">
        <v>0.057090927828572</v>
      </c>
      <c r="L130" t="n">
        <v>0.06239988669489135</v>
      </c>
      <c r="M130" t="n">
        <v>0.05577087757800978</v>
      </c>
      <c r="N130" t="n">
        <v>0.08995642667898046</v>
      </c>
      <c r="O130" t="n">
        <v>0.05542819596908165</v>
      </c>
    </row>
    <row r="131" ht="15" customHeight="1">
      <c r="F131" t="n">
        <v>0.02223476749286191</v>
      </c>
      <c r="G131" t="n">
        <v>0.03792025218117866</v>
      </c>
      <c r="J131" t="n">
        <v>0.03454334671080218</v>
      </c>
      <c r="K131" t="n">
        <v>0.05796924979516541</v>
      </c>
      <c r="L131" t="n">
        <v>0.06239988669489135</v>
      </c>
      <c r="M131" t="n">
        <v>0.05662889107920993</v>
      </c>
      <c r="N131" t="n">
        <v>0.08945642667898046</v>
      </c>
      <c r="O131" t="n">
        <v>0.05628093744552905</v>
      </c>
    </row>
    <row r="132" ht="15" customHeight="1">
      <c r="F132" t="n">
        <v>0.02235428355412995</v>
      </c>
      <c r="G132" t="n">
        <v>0.03849480145665107</v>
      </c>
      <c r="J132" t="n">
        <v>0.03464334671080217</v>
      </c>
      <c r="K132" t="n">
        <v>0.05884757176175883</v>
      </c>
      <c r="L132" t="n">
        <v>0.06229988669489137</v>
      </c>
      <c r="M132" t="n">
        <v>0.05748690458041009</v>
      </c>
      <c r="N132" t="n">
        <v>0.08955642667898045</v>
      </c>
      <c r="O132" t="n">
        <v>0.05713367892197647</v>
      </c>
    </row>
    <row r="133" ht="15" customHeight="1">
      <c r="F133" t="n">
        <v>0.0224708497872735</v>
      </c>
      <c r="G133" t="n">
        <v>0.03906935073212347</v>
      </c>
      <c r="J133" t="n">
        <v>0.03484334671080218</v>
      </c>
      <c r="K133" t="n">
        <v>0.05972589372835224</v>
      </c>
      <c r="L133" t="n">
        <v>0.06209988669489136</v>
      </c>
      <c r="M133" t="n">
        <v>0.05834491808161024</v>
      </c>
      <c r="N133" t="n">
        <v>0.09015642667898049</v>
      </c>
      <c r="O133" t="n">
        <v>0.05798642039842387</v>
      </c>
    </row>
    <row r="134" ht="15" customHeight="1">
      <c r="F134" t="n">
        <v>0.02258441999239562</v>
      </c>
      <c r="G134" t="n">
        <v>0.03964390000759587</v>
      </c>
      <c r="J134" t="n">
        <v>0.03474334671080218</v>
      </c>
      <c r="K134" t="n">
        <v>0.06060421569494567</v>
      </c>
      <c r="L134" t="n">
        <v>0.06219988669489135</v>
      </c>
      <c r="M134" t="n">
        <v>0.05920293158281039</v>
      </c>
      <c r="N134" t="n">
        <v>0.09005642667898045</v>
      </c>
      <c r="O134" t="n">
        <v>0.05883916187487129</v>
      </c>
    </row>
    <row r="135" ht="15" customHeight="1">
      <c r="F135" t="n">
        <v>0.02269494796959942</v>
      </c>
      <c r="G135" t="n">
        <v>0.04021844928306828</v>
      </c>
      <c r="J135" t="n">
        <v>0.03464334671080217</v>
      </c>
      <c r="K135" t="n">
        <v>0.06148253766153908</v>
      </c>
      <c r="L135" t="n">
        <v>0.06199988669489137</v>
      </c>
      <c r="M135" t="n">
        <v>0.06006094508401054</v>
      </c>
      <c r="N135" t="n">
        <v>0.09005642667898045</v>
      </c>
      <c r="O135" t="n">
        <v>0.05969190335131869</v>
      </c>
    </row>
    <row r="136" ht="15" customHeight="1">
      <c r="F136" t="n">
        <v>0.02280238751898805</v>
      </c>
      <c r="G136" t="n">
        <v>0.04079299855854068</v>
      </c>
      <c r="J136" t="n">
        <v>0.03464334671080217</v>
      </c>
      <c r="K136" t="n">
        <v>0.0623608596281325</v>
      </c>
      <c r="L136" t="n">
        <v>0.06209988669489136</v>
      </c>
      <c r="M136" t="n">
        <v>0.06091895858521069</v>
      </c>
      <c r="N136" t="n">
        <v>0.08995642667898046</v>
      </c>
      <c r="O136" t="n">
        <v>0.06054464482776611</v>
      </c>
    </row>
    <row r="137" ht="15" customHeight="1">
      <c r="F137" t="n">
        <v>0.02290669244066464</v>
      </c>
      <c r="G137" t="n">
        <v>0.04136754783401309</v>
      </c>
      <c r="J137" t="n">
        <v>0.03484334671080218</v>
      </c>
      <c r="K137" t="n">
        <v>0.06323918159472591</v>
      </c>
      <c r="L137" t="n">
        <v>0.06199988669489137</v>
      </c>
      <c r="M137" t="n">
        <v>0.06177697208641084</v>
      </c>
      <c r="N137" t="n">
        <v>0.09015642667898049</v>
      </c>
      <c r="O137" t="n">
        <v>0.06139738630421351</v>
      </c>
    </row>
    <row r="138" ht="15" customHeight="1">
      <c r="F138" t="n">
        <v>0.02300781653473227</v>
      </c>
      <c r="G138" t="n">
        <v>0.04194209710948549</v>
      </c>
      <c r="J138" t="n">
        <v>0.03484334671080218</v>
      </c>
      <c r="K138" t="n">
        <v>0.06411750356131933</v>
      </c>
      <c r="L138" t="n">
        <v>0.06199988669489137</v>
      </c>
      <c r="M138" t="n">
        <v>0.06263498558761099</v>
      </c>
      <c r="N138" t="n">
        <v>0.09005642667898045</v>
      </c>
      <c r="O138" t="n">
        <v>0.06225012778066093</v>
      </c>
    </row>
    <row r="139" ht="15" customHeight="1">
      <c r="F139" t="n">
        <v>0.02310571360129407</v>
      </c>
      <c r="G139" t="n">
        <v>0.0425166463849579</v>
      </c>
      <c r="J139" t="n">
        <v>0.03454334671080218</v>
      </c>
      <c r="K139" t="n">
        <v>0.06499582552791273</v>
      </c>
      <c r="L139" t="n">
        <v>0.06249988669489137</v>
      </c>
      <c r="M139" t="n">
        <v>0.06349299908881115</v>
      </c>
      <c r="N139" t="n">
        <v>0.08985642667898047</v>
      </c>
      <c r="O139" t="n">
        <v>0.06310286925710833</v>
      </c>
    </row>
    <row r="140" ht="15" customHeight="1">
      <c r="F140" t="n">
        <v>0.02320033744045318</v>
      </c>
      <c r="G140" t="n">
        <v>0.0430911956604303</v>
      </c>
      <c r="J140" t="n">
        <v>0.03464334671080217</v>
      </c>
      <c r="K140" t="n">
        <v>0.06587414749450615</v>
      </c>
      <c r="L140" t="n">
        <v>0.06209988669489136</v>
      </c>
      <c r="M140" t="n">
        <v>0.06435101259001129</v>
      </c>
      <c r="N140" t="n">
        <v>0.09025642667898048</v>
      </c>
      <c r="O140" t="n">
        <v>0.06395561073355575</v>
      </c>
    </row>
    <row r="141" ht="15" customHeight="1">
      <c r="F141" t="n">
        <v>0.02329164185231269</v>
      </c>
      <c r="G141" t="n">
        <v>0.0436657449359027</v>
      </c>
      <c r="J141" t="n">
        <v>0.03474334671080218</v>
      </c>
      <c r="K141" t="n">
        <v>0.06675246946109957</v>
      </c>
      <c r="L141" t="n">
        <v>0.06219988669489135</v>
      </c>
      <c r="M141" t="n">
        <v>0.06520902609121144</v>
      </c>
      <c r="N141" t="n">
        <v>0.08965642667898049</v>
      </c>
      <c r="O141" t="n">
        <v>0.06480835221000315</v>
      </c>
    </row>
    <row r="142" ht="15" customHeight="1">
      <c r="F142" t="n">
        <v>0.02337958063697573</v>
      </c>
      <c r="G142" t="n">
        <v>0.0442402942113751</v>
      </c>
      <c r="J142" t="n">
        <v>0.03464334671080217</v>
      </c>
      <c r="K142" t="n">
        <v>0.06763079142769297</v>
      </c>
      <c r="L142" t="n">
        <v>0.06239988669489135</v>
      </c>
      <c r="M142" t="n">
        <v>0.0660670395924116</v>
      </c>
      <c r="N142" t="n">
        <v>0.08945642667898046</v>
      </c>
      <c r="O142" t="n">
        <v>0.06566109368645057</v>
      </c>
    </row>
    <row r="143" ht="15" customHeight="1">
      <c r="F143" t="n">
        <v>0.02346410759454542</v>
      </c>
      <c r="G143" t="n">
        <v>0.04481484348684751</v>
      </c>
      <c r="J143" t="n">
        <v>0.03464334671080217</v>
      </c>
      <c r="K143" t="n">
        <v>0.06850911339428641</v>
      </c>
      <c r="L143" t="n">
        <v>0.06229988669489137</v>
      </c>
      <c r="M143" t="n">
        <v>0.06692505309361174</v>
      </c>
      <c r="N143" t="n">
        <v>0.09015642667898049</v>
      </c>
      <c r="O143" t="n">
        <v>0.06651383516289797</v>
      </c>
    </row>
    <row r="144" ht="15" customHeight="1">
      <c r="F144" t="n">
        <v>0.02354517652512488</v>
      </c>
      <c r="G144" t="n">
        <v>0.04538939276231992</v>
      </c>
      <c r="J144" t="n">
        <v>0.03484334671080218</v>
      </c>
      <c r="K144" t="n">
        <v>0.06938743536087982</v>
      </c>
      <c r="L144" t="n">
        <v>0.06229988669489137</v>
      </c>
      <c r="M144" t="n">
        <v>0.0677830665948119</v>
      </c>
      <c r="N144" t="n">
        <v>0.08985642667898047</v>
      </c>
      <c r="O144" t="n">
        <v>0.06736657663934538</v>
      </c>
    </row>
    <row r="145" ht="15" customHeight="1">
      <c r="F145" t="n">
        <v>0.0236227412288172</v>
      </c>
      <c r="G145" t="n">
        <v>0.04596394203779232</v>
      </c>
      <c r="J145" t="n">
        <v>0.03454334671080218</v>
      </c>
      <c r="K145" t="n">
        <v>0.07026575732747324</v>
      </c>
      <c r="L145" t="n">
        <v>0.06209988669489136</v>
      </c>
      <c r="M145" t="n">
        <v>0.06864108009601204</v>
      </c>
      <c r="N145" t="n">
        <v>0.09035642667898047</v>
      </c>
      <c r="O145" t="n">
        <v>0.06821931811579279</v>
      </c>
    </row>
    <row r="146" ht="15" customHeight="1">
      <c r="F146" t="n">
        <v>0.02369675550572556</v>
      </c>
      <c r="G146" t="n">
        <v>0.04653849131326473</v>
      </c>
      <c r="J146" t="n">
        <v>0.03484334671080218</v>
      </c>
      <c r="K146" t="n">
        <v>0.07114407929406664</v>
      </c>
      <c r="L146" t="n">
        <v>0.06209988669489136</v>
      </c>
      <c r="M146" t="n">
        <v>0.06949909359721219</v>
      </c>
      <c r="N146" t="n">
        <v>0.08985642667898047</v>
      </c>
      <c r="O146" t="n">
        <v>0.06907205959224021</v>
      </c>
    </row>
    <row r="147" ht="15" customHeight="1">
      <c r="F147" t="n">
        <v>0.02376717315595302</v>
      </c>
      <c r="G147" t="n">
        <v>0.04711304058873713</v>
      </c>
      <c r="J147" t="n">
        <v>0.03454334671080218</v>
      </c>
      <c r="K147" t="n">
        <v>0.07202240126066006</v>
      </c>
      <c r="L147" t="n">
        <v>0.06199988669489137</v>
      </c>
      <c r="M147" t="n">
        <v>0.07035710709841235</v>
      </c>
      <c r="N147" t="n">
        <v>0.08945642667898046</v>
      </c>
      <c r="O147" t="n">
        <v>0.06992480106868761</v>
      </c>
    </row>
    <row r="148" ht="15" customHeight="1">
      <c r="F148" t="n">
        <v>0.02383394797960271</v>
      </c>
      <c r="G148" t="n">
        <v>0.04768758986420953</v>
      </c>
      <c r="J148" t="n">
        <v>0.03464334671080217</v>
      </c>
      <c r="K148" t="n">
        <v>0.07290072322725348</v>
      </c>
      <c r="L148" t="n">
        <v>0.06219988669489135</v>
      </c>
      <c r="M148" t="n">
        <v>0.07121512059961251</v>
      </c>
      <c r="N148" t="n">
        <v>0.09005642667898045</v>
      </c>
      <c r="O148" t="n">
        <v>0.07077754254513502</v>
      </c>
    </row>
    <row r="149" ht="15" customHeight="1">
      <c r="F149" t="n">
        <v>0.02389703377677777</v>
      </c>
      <c r="G149" t="n">
        <v>0.04826213913968194</v>
      </c>
      <c r="J149" t="n">
        <v>0.03454334671080218</v>
      </c>
      <c r="K149" t="n">
        <v>0.07377904519384688</v>
      </c>
      <c r="L149" t="n">
        <v>0.06199988669489137</v>
      </c>
      <c r="M149" t="n">
        <v>0.07207313410081265</v>
      </c>
      <c r="N149" t="n">
        <v>0.09025631577342441</v>
      </c>
      <c r="O149" t="n">
        <v>0.07163028402158243</v>
      </c>
    </row>
    <row r="150" ht="15" customHeight="1">
      <c r="F150" t="n">
        <v>0.02395638434758129</v>
      </c>
      <c r="G150" t="n">
        <v>0.04883668841515434</v>
      </c>
      <c r="J150" t="n">
        <v>0.03454334671080218</v>
      </c>
      <c r="K150" t="n">
        <v>0.0746573671604403</v>
      </c>
      <c r="L150" t="n">
        <v>0.06239939400385652</v>
      </c>
      <c r="M150" t="n">
        <v>0.0729311476020128</v>
      </c>
      <c r="N150" t="n">
        <v>0.09005220851926521</v>
      </c>
      <c r="O150" t="n">
        <v>0.07248302549802985</v>
      </c>
    </row>
    <row r="151" ht="15" customHeight="1">
      <c r="F151" t="n">
        <v>0.02401195349211642</v>
      </c>
      <c r="G151" t="n">
        <v>0.04941123769062674</v>
      </c>
      <c r="J151" t="n">
        <v>0.03464334671080217</v>
      </c>
      <c r="K151" t="n">
        <v>0.07553568912703372</v>
      </c>
      <c r="L151" t="n">
        <v>0.06239531750599864</v>
      </c>
      <c r="M151" t="n">
        <v>0.07378916110321294</v>
      </c>
      <c r="N151" t="n">
        <v>0.09034234569281735</v>
      </c>
      <c r="O151" t="n">
        <v>0.07333576697447725</v>
      </c>
    </row>
    <row r="152" ht="15" customHeight="1">
      <c r="F152" t="n">
        <v>0.02406369501048625</v>
      </c>
      <c r="G152" t="n">
        <v>0.04998578696609914</v>
      </c>
      <c r="J152" t="n">
        <v>0.03474334671080218</v>
      </c>
      <c r="K152" t="n">
        <v>0.07641401109362715</v>
      </c>
      <c r="L152" t="n">
        <v>0.06228725223200315</v>
      </c>
      <c r="M152" t="n">
        <v>0.0746471746044131</v>
      </c>
      <c r="N152" t="n">
        <v>0.08942695531982237</v>
      </c>
      <c r="O152" t="n">
        <v>0.07418850845092466</v>
      </c>
    </row>
    <row r="153" ht="15" customHeight="1">
      <c r="F153" t="n">
        <v>0.0241115627027939</v>
      </c>
      <c r="G153" t="n">
        <v>0.05056033624157154</v>
      </c>
      <c r="J153" t="n">
        <v>0.03474249198971743</v>
      </c>
      <c r="K153" t="n">
        <v>0.07729233306022056</v>
      </c>
      <c r="L153" t="n">
        <v>0.0622753591087459</v>
      </c>
      <c r="M153" t="n">
        <v>0.07550518810561326</v>
      </c>
      <c r="N153" t="n">
        <v>0.09020626542602195</v>
      </c>
      <c r="O153" t="n">
        <v>0.07504124992737207</v>
      </c>
    </row>
    <row r="154" ht="15" customHeight="1">
      <c r="F154" t="n">
        <v>0.02415551036914251</v>
      </c>
      <c r="G154" t="n">
        <v>0.05113488551704395</v>
      </c>
      <c r="J154" t="n">
        <v>0.0347392846322751</v>
      </c>
      <c r="K154" t="n">
        <v>0.07817065502681397</v>
      </c>
      <c r="L154" t="n">
        <v>0.06245979906310273</v>
      </c>
      <c r="M154" t="n">
        <v>0.0763632016068134</v>
      </c>
      <c r="N154" t="n">
        <v>0.08938050403715764</v>
      </c>
      <c r="O154" t="n">
        <v>0.07589399140381949</v>
      </c>
    </row>
    <row r="155" ht="15" customHeight="1">
      <c r="F155" t="n">
        <v>0.02419549180963516</v>
      </c>
      <c r="G155" t="n">
        <v>0.05170943479251636</v>
      </c>
      <c r="J155" t="n">
        <v>0.03463378796970043</v>
      </c>
      <c r="K155" t="n">
        <v>0.07904897699340739</v>
      </c>
      <c r="L155" t="n">
        <v>0.06204073302194948</v>
      </c>
      <c r="M155" t="n">
        <v>0.07722121510801355</v>
      </c>
      <c r="N155" t="n">
        <v>0.09004989917897122</v>
      </c>
      <c r="O155" t="n">
        <v>0.07674673288026689</v>
      </c>
    </row>
    <row r="156" ht="15" customHeight="1">
      <c r="F156" t="n">
        <v>0.02423146082437502</v>
      </c>
      <c r="G156" t="n">
        <v>0.05228398406798876</v>
      </c>
      <c r="J156" t="n">
        <v>0.0347260980865884</v>
      </c>
      <c r="K156" t="n">
        <v>0.07992729896000079</v>
      </c>
      <c r="L156" t="n">
        <v>0.06231832191216208</v>
      </c>
      <c r="M156" t="n">
        <v>0.07807922860921369</v>
      </c>
      <c r="N156" t="n">
        <v>0.08961467887720415</v>
      </c>
      <c r="O156" t="n">
        <v>0.0775994743567143</v>
      </c>
    </row>
    <row r="157" ht="15" customHeight="1">
      <c r="F157" t="n">
        <v>0.02426337121346517</v>
      </c>
      <c r="G157" t="n">
        <v>0.05285853334346116</v>
      </c>
      <c r="J157" t="n">
        <v>0.03471631106753396</v>
      </c>
      <c r="K157" t="n">
        <v>0.08080562092659421</v>
      </c>
      <c r="L157" t="n">
        <v>0.0620927266606163</v>
      </c>
      <c r="M157" t="n">
        <v>0.07893724211041386</v>
      </c>
      <c r="N157" t="n">
        <v>0.08937507115759807</v>
      </c>
      <c r="O157" t="n">
        <v>0.07845221583316171</v>
      </c>
    </row>
    <row r="158" ht="15" customHeight="1">
      <c r="F158" t="n">
        <v>0.02429117677700873</v>
      </c>
      <c r="G158" t="n">
        <v>0.05343308261893357</v>
      </c>
      <c r="J158" t="n">
        <v>0.03480452299713212</v>
      </c>
      <c r="K158" t="n">
        <v>0.08168394289318763</v>
      </c>
      <c r="L158" t="n">
        <v>0.06186410819418808</v>
      </c>
      <c r="M158" t="n">
        <v>0.079795255611614</v>
      </c>
      <c r="N158" t="n">
        <v>0.08923130404589474</v>
      </c>
      <c r="O158" t="n">
        <v>0.07930495730960913</v>
      </c>
    </row>
    <row r="159" ht="15" customHeight="1">
      <c r="F159" t="n">
        <v>0.02431483131510885</v>
      </c>
      <c r="G159" t="n">
        <v>0.05400763189440597</v>
      </c>
      <c r="J159" t="n">
        <v>0.03449082995997782</v>
      </c>
      <c r="K159" t="n">
        <v>0.08256226485978105</v>
      </c>
      <c r="L159" t="n">
        <v>0.0619326274397532</v>
      </c>
      <c r="M159" t="n">
        <v>0.08065326911281416</v>
      </c>
      <c r="N159" t="n">
        <v>0.08988360556783576</v>
      </c>
      <c r="O159" t="n">
        <v>0.08015769878605652</v>
      </c>
    </row>
    <row r="160" ht="15" customHeight="1">
      <c r="F160" t="n">
        <v>0.02433428862786863</v>
      </c>
      <c r="G160" t="n">
        <v>0.05458218116987838</v>
      </c>
      <c r="J160" t="n">
        <v>0.03477532804066605</v>
      </c>
      <c r="K160" t="n">
        <v>0.08344058682637445</v>
      </c>
      <c r="L160" t="n">
        <v>0.06239844532418756</v>
      </c>
      <c r="M160" t="n">
        <v>0.0815112826140143</v>
      </c>
      <c r="N160" t="n">
        <v>0.0900322037491626</v>
      </c>
      <c r="O160" t="n">
        <v>0.08101044026250394</v>
      </c>
    </row>
    <row r="161" ht="15" customHeight="1">
      <c r="F161" t="n">
        <v>0.02434950251539116</v>
      </c>
      <c r="G161" t="n">
        <v>0.05515673044535079</v>
      </c>
      <c r="J161" t="n">
        <v>0.03445811332379178</v>
      </c>
      <c r="K161" t="n">
        <v>0.08431890879296787</v>
      </c>
      <c r="L161" t="n">
        <v>0.06186172277436702</v>
      </c>
      <c r="M161" t="n">
        <v>0.08236929611521446</v>
      </c>
      <c r="N161" t="n">
        <v>0.089677326615617</v>
      </c>
      <c r="O161" t="n">
        <v>0.08186318173895135</v>
      </c>
    </row>
    <row r="162" ht="15" customHeight="1">
      <c r="F162" t="n">
        <v>0.02436042677777958</v>
      </c>
      <c r="G162" t="n">
        <v>0.05573127972082318</v>
      </c>
      <c r="J162" t="n">
        <v>0.03443928189394999</v>
      </c>
      <c r="K162" t="n">
        <v>0.0851972307595613</v>
      </c>
      <c r="L162" t="n">
        <v>0.06232262071716743</v>
      </c>
      <c r="M162" t="n">
        <v>0.08322730961641461</v>
      </c>
      <c r="N162" t="n">
        <v>0.08941920219294064</v>
      </c>
      <c r="O162" t="n">
        <v>0.08271592321539877</v>
      </c>
    </row>
    <row r="163" ht="15" customHeight="1">
      <c r="F163" t="n">
        <v>0.02436701521513701</v>
      </c>
      <c r="G163" t="n">
        <v>0.05630582899629559</v>
      </c>
      <c r="J163" t="n">
        <v>0.03441892983573563</v>
      </c>
      <c r="K163" t="n">
        <v>0.08607555272615471</v>
      </c>
      <c r="L163" t="n">
        <v>0.06178130007946464</v>
      </c>
      <c r="M163" t="n">
        <v>0.08408532311761475</v>
      </c>
      <c r="N163" t="n">
        <v>0.08905805850687504</v>
      </c>
      <c r="O163" t="n">
        <v>0.08356866469184618</v>
      </c>
    </row>
    <row r="164" ht="15" customHeight="1">
      <c r="F164" t="n">
        <v>0.02436922162756659</v>
      </c>
      <c r="G164" t="n">
        <v>0.056880378271768</v>
      </c>
      <c r="J164" t="n">
        <v>0.0346971532337437</v>
      </c>
      <c r="K164" t="n">
        <v>0.08695387469274812</v>
      </c>
      <c r="L164" t="n">
        <v>0.06223792178813453</v>
      </c>
      <c r="M164" t="n">
        <v>0.08494333661881491</v>
      </c>
      <c r="N164" t="n">
        <v>0.08969412358316187</v>
      </c>
      <c r="O164" t="n">
        <v>0.08442140616829358</v>
      </c>
    </row>
    <row r="165" ht="15" customHeight="1">
      <c r="F165" t="n">
        <v>0.02436922162756659</v>
      </c>
      <c r="G165" t="n">
        <v>0.056880378271768</v>
      </c>
      <c r="J165" t="n">
        <v>0.03467404817256915</v>
      </c>
      <c r="K165" t="n">
        <v>0.08783219665934154</v>
      </c>
      <c r="L165" t="n">
        <v>0.06189264677005293</v>
      </c>
      <c r="M165" t="n">
        <v>0.08580135012001505</v>
      </c>
      <c r="N165" t="n">
        <v>0.08892762544754274</v>
      </c>
      <c r="O165" t="n">
        <v>0.08527414764474099</v>
      </c>
    </row>
    <row r="166" ht="15" customHeight="1">
      <c r="F166" t="n">
        <v>0.02377575724010093</v>
      </c>
      <c r="G166" t="n">
        <v>0.05688010974330399</v>
      </c>
      <c r="J166" t="n">
        <v>0.03444971073680698</v>
      </c>
      <c r="K166" t="n">
        <v>0.08871051862593496</v>
      </c>
      <c r="L166" t="n">
        <v>0.06154563595209572</v>
      </c>
      <c r="M166" t="n">
        <v>0.08665936362121522</v>
      </c>
      <c r="N166" t="n">
        <v>0.08885879212575931</v>
      </c>
      <c r="O166" t="n">
        <v>0.0861268891211884</v>
      </c>
    </row>
    <row r="167" ht="15" customHeight="1">
      <c r="F167" t="n">
        <v>0.02318878760513304</v>
      </c>
      <c r="G167" t="n">
        <v>0.05687984121483997</v>
      </c>
      <c r="J167" t="n">
        <v>0.03452423701105216</v>
      </c>
      <c r="K167" t="n">
        <v>0.08958884059252836</v>
      </c>
      <c r="L167" t="n">
        <v>0.06169705026113873</v>
      </c>
      <c r="M167" t="n">
        <v>0.08751737712241536</v>
      </c>
      <c r="N167" t="n">
        <v>0.08958785164355326</v>
      </c>
      <c r="O167" t="n">
        <v>0.08697963059763582</v>
      </c>
    </row>
    <row r="168" ht="15" customHeight="1">
      <c r="F168" t="n">
        <v>0.02260921265189873</v>
      </c>
      <c r="G168" t="n">
        <v>0.05687957268637595</v>
      </c>
      <c r="J168" t="n">
        <v>0.03429772307989967</v>
      </c>
      <c r="K168" t="n">
        <v>0.09046716255912178</v>
      </c>
      <c r="L168" t="n">
        <v>0.06184705062405785</v>
      </c>
      <c r="M168" t="n">
        <v>0.0883753906236155</v>
      </c>
      <c r="N168" t="n">
        <v>0.08951503202666611</v>
      </c>
      <c r="O168" t="n">
        <v>0.08783237207408322</v>
      </c>
    </row>
    <row r="169" ht="15" customHeight="1">
      <c r="F169" t="n">
        <v>0.02203793230970932</v>
      </c>
      <c r="G169" t="n">
        <v>0.05687930415791193</v>
      </c>
      <c r="J169" t="n">
        <v>0.03437026502794445</v>
      </c>
      <c r="K169" t="n">
        <v>0.0913454845257152</v>
      </c>
      <c r="L169" t="n">
        <v>0.06179579796772891</v>
      </c>
      <c r="M169" t="n">
        <v>0.08923340412481566</v>
      </c>
      <c r="N169" t="n">
        <v>0.08874056130083946</v>
      </c>
      <c r="O169" t="n">
        <v>0.08868511355053063</v>
      </c>
    </row>
    <row r="170" ht="15" customHeight="1">
      <c r="F170" t="n">
        <v>0.02147584650780031</v>
      </c>
      <c r="G170" t="n">
        <v>0.05687903562944791</v>
      </c>
      <c r="J170" t="n">
        <v>0.0344419589397815</v>
      </c>
      <c r="K170" t="n">
        <v>0.09222380649230862</v>
      </c>
      <c r="L170" t="n">
        <v>0.06154345321902779</v>
      </c>
      <c r="M170" t="n">
        <v>0.0900914176260158</v>
      </c>
      <c r="N170" t="n">
        <v>0.08846466749181497</v>
      </c>
      <c r="O170" t="n">
        <v>0.08953785502697804</v>
      </c>
    </row>
    <row r="171" ht="15" customHeight="1">
      <c r="F171" t="n">
        <v>0.02092385517543256</v>
      </c>
      <c r="G171" t="n">
        <v>0.0568787671009839</v>
      </c>
      <c r="J171" t="n">
        <v>0.03451290090000579</v>
      </c>
      <c r="K171" t="n">
        <v>0.09310212845890203</v>
      </c>
      <c r="L171" t="n">
        <v>0.06129017730483033</v>
      </c>
      <c r="M171" t="n">
        <v>0.09094943112721597</v>
      </c>
      <c r="N171" t="n">
        <v>0.0885875786253344</v>
      </c>
      <c r="O171" t="n">
        <v>0.09039059650342546</v>
      </c>
    </row>
    <row r="172" ht="15" customHeight="1">
      <c r="F172" t="n">
        <v>0.02038285824184365</v>
      </c>
      <c r="G172" t="n">
        <v>0.05687849857251987</v>
      </c>
      <c r="J172" t="n">
        <v>0.03438318699321229</v>
      </c>
      <c r="K172" t="n">
        <v>0.09398045042549545</v>
      </c>
      <c r="L172" t="n">
        <v>0.0612361311520124</v>
      </c>
      <c r="M172" t="n">
        <v>0.09180744462841611</v>
      </c>
      <c r="N172" t="n">
        <v>0.08870952272713917</v>
      </c>
      <c r="O172" t="n">
        <v>0.09124333797987286</v>
      </c>
    </row>
    <row r="173" ht="15" customHeight="1">
      <c r="F173" t="n">
        <v>0.01985375563634155</v>
      </c>
      <c r="G173" t="n">
        <v>0.05687823004405586</v>
      </c>
      <c r="J173" t="n">
        <v>0.03425291330399598</v>
      </c>
      <c r="K173" t="n">
        <v>0.09485877239208887</v>
      </c>
      <c r="L173" t="n">
        <v>0.06148147568744985</v>
      </c>
      <c r="M173" t="n">
        <v>0.09266545812961627</v>
      </c>
      <c r="N173" t="n">
        <v>0.08853072782297106</v>
      </c>
      <c r="O173" t="n">
        <v>0.09209607945632027</v>
      </c>
    </row>
    <row r="174" ht="15" customHeight="1">
      <c r="F174" t="n">
        <v>0.01933744728816336</v>
      </c>
      <c r="G174" t="n">
        <v>0.05687796151559184</v>
      </c>
      <c r="J174" t="n">
        <v>0.03442217591695182</v>
      </c>
      <c r="K174" t="n">
        <v>0.09573709435868227</v>
      </c>
      <c r="L174" t="n">
        <v>0.06122637183801852</v>
      </c>
      <c r="M174" t="n">
        <v>0.09352347163081641</v>
      </c>
      <c r="N174" t="n">
        <v>0.08845142193857158</v>
      </c>
      <c r="O174" t="n">
        <v>0.09294882093276768</v>
      </c>
    </row>
    <row r="175" ht="15" customHeight="1">
      <c r="F175" t="n">
        <v>0.01883483312656993</v>
      </c>
      <c r="G175" t="n">
        <v>0.05687769298712783</v>
      </c>
      <c r="J175" t="n">
        <v>0.03419107091667478</v>
      </c>
      <c r="K175" t="n">
        <v>0.09661541632527569</v>
      </c>
      <c r="L175" t="n">
        <v>0.06127098053059427</v>
      </c>
      <c r="M175" t="n">
        <v>0.09438148513201657</v>
      </c>
      <c r="N175" t="n">
        <v>0.08817035006959689</v>
      </c>
      <c r="O175" t="n">
        <v>0.0938015624092151</v>
      </c>
    </row>
    <row r="176" ht="15" customHeight="1">
      <c r="F176" t="n">
        <v>0.01834681308080123</v>
      </c>
      <c r="G176" t="n">
        <v>0.0568774244586638</v>
      </c>
      <c r="J176" t="n">
        <v>0.03415969438775987</v>
      </c>
      <c r="K176" t="n">
        <v>0.09749373829186911</v>
      </c>
      <c r="L176" t="n">
        <v>0.06101037678414645</v>
      </c>
      <c r="M176" t="n">
        <v>0.09523949863321672</v>
      </c>
      <c r="N176" t="n">
        <v>0.08827230176015644</v>
      </c>
      <c r="O176" t="n">
        <v>0.0946543038856625</v>
      </c>
    </row>
    <row r="177" ht="15" customHeight="1">
      <c r="F177" t="n">
        <v>0.01787428708016064</v>
      </c>
      <c r="G177" t="n">
        <v>0.05687715593019979</v>
      </c>
      <c r="J177" t="n">
        <v>0.03432814241480205</v>
      </c>
      <c r="K177" t="n">
        <v>0.09837206025846253</v>
      </c>
      <c r="L177" t="n">
        <v>0.06153569558897562</v>
      </c>
      <c r="M177" t="n">
        <v>0.09609751213441686</v>
      </c>
      <c r="N177" t="n">
        <v>0.08815510328320103</v>
      </c>
      <c r="O177" t="n">
        <v>0.09550704536210991</v>
      </c>
    </row>
    <row r="178" ht="15" customHeight="1">
      <c r="F178" t="n">
        <v>0.01741815505388747</v>
      </c>
      <c r="G178" t="n">
        <v>0.05687688740173578</v>
      </c>
      <c r="J178" t="n">
        <v>0.03419391784878002</v>
      </c>
      <c r="K178" t="n">
        <v>0.09925038222505593</v>
      </c>
      <c r="L178" t="n">
        <v>0.06144835121275938</v>
      </c>
      <c r="M178" t="n">
        <v>0.09695552563561702</v>
      </c>
      <c r="N178" t="n">
        <v>0.08792112651409845</v>
      </c>
      <c r="O178" t="n">
        <v>0.09635978683855732</v>
      </c>
    </row>
    <row r="179" ht="15" customHeight="1">
      <c r="F179" t="n">
        <v>0.01697931693124255</v>
      </c>
      <c r="G179" t="n">
        <v>0.05687661887327176</v>
      </c>
      <c r="J179" t="n">
        <v>0.03415155070174289</v>
      </c>
      <c r="K179" t="n">
        <v>0.1001287041916493</v>
      </c>
      <c r="L179" t="n">
        <v>0.06115001758270491</v>
      </c>
      <c r="M179" t="n">
        <v>0.09781353913681716</v>
      </c>
      <c r="N179" t="n">
        <v>0.08847274332821647</v>
      </c>
      <c r="O179" t="n">
        <v>0.09721252831500474</v>
      </c>
    </row>
    <row r="180" ht="15" customHeight="1">
      <c r="F180" t="n">
        <v>0.0165586726414689</v>
      </c>
      <c r="G180" t="n">
        <v>0.05687635034480774</v>
      </c>
      <c r="J180" t="n">
        <v>0.03410178597224842</v>
      </c>
      <c r="K180" t="n">
        <v>0.1010070261582428</v>
      </c>
      <c r="L180" t="n">
        <v>0.06124236862601953</v>
      </c>
      <c r="M180" t="n">
        <v>0.09867155263801732</v>
      </c>
      <c r="N180" t="n">
        <v>0.08761232560092302</v>
      </c>
      <c r="O180" t="n">
        <v>0.09806526979145214</v>
      </c>
    </row>
    <row r="181" ht="15" customHeight="1">
      <c r="F181" t="n">
        <v>0.01615712211386401</v>
      </c>
      <c r="G181" t="n">
        <v>0.05687608181634372</v>
      </c>
      <c r="J181" t="n">
        <v>0.03394562311186032</v>
      </c>
      <c r="K181" t="n">
        <v>0.1018853481248362</v>
      </c>
      <c r="L181" t="n">
        <v>0.06082707826991049</v>
      </c>
      <c r="M181" t="n">
        <v>0.09952956613921747</v>
      </c>
      <c r="N181" t="n">
        <v>0.08794224520758581</v>
      </c>
      <c r="O181" t="n">
        <v>0.09891801126789955</v>
      </c>
    </row>
    <row r="182" ht="15" customHeight="1">
      <c r="F182" t="n">
        <v>0.01577556527767003</v>
      </c>
      <c r="G182" t="n">
        <v>0.0568758132878797</v>
      </c>
      <c r="J182" t="n">
        <v>0.03378406157214242</v>
      </c>
      <c r="K182" t="n">
        <v>0.1027636700914296</v>
      </c>
      <c r="L182" t="n">
        <v>0.06040582044158507</v>
      </c>
      <c r="M182" t="n">
        <v>0.1003875796404176</v>
      </c>
      <c r="N182" t="n">
        <v>0.08756487402357255</v>
      </c>
      <c r="O182" t="n">
        <v>0.09977075274434695</v>
      </c>
    </row>
    <row r="183" ht="15" customHeight="1">
      <c r="F183" t="n">
        <v>0.01541490206214785</v>
      </c>
      <c r="G183" t="n">
        <v>0.05687554475941569</v>
      </c>
      <c r="J183" t="n">
        <v>0.03401810080465836</v>
      </c>
      <c r="K183" t="n">
        <v>0.103641992058023</v>
      </c>
      <c r="L183" t="n">
        <v>0.06078026906825046</v>
      </c>
      <c r="M183" t="n">
        <v>0.1012455931416178</v>
      </c>
      <c r="N183" t="n">
        <v>0.08688258392425119</v>
      </c>
      <c r="O183" t="n">
        <v>0.1006234942207944</v>
      </c>
    </row>
    <row r="184" ht="15" customHeight="1">
      <c r="F184" t="n">
        <v>0.01507603239654405</v>
      </c>
      <c r="G184" t="n">
        <v>0.05687527623095166</v>
      </c>
      <c r="J184" t="n">
        <v>0.03374874026097198</v>
      </c>
      <c r="K184" t="n">
        <v>0.1045203140246164</v>
      </c>
      <c r="L184" t="n">
        <v>0.06035209807711392</v>
      </c>
      <c r="M184" t="n">
        <v>0.1021036066428179</v>
      </c>
      <c r="N184" t="n">
        <v>0.08709774678498949</v>
      </c>
      <c r="O184" t="n">
        <v>0.1014762356972418</v>
      </c>
    </row>
    <row r="185" ht="15" customHeight="1">
      <c r="F185" t="n">
        <v>0.01475985621014904</v>
      </c>
      <c r="G185" t="n">
        <v>0.05687500770248765</v>
      </c>
      <c r="J185" t="n">
        <v>0.03367697939264697</v>
      </c>
      <c r="K185" t="n">
        <v>0.1053986359912099</v>
      </c>
      <c r="L185" t="n">
        <v>0.06062298139538283</v>
      </c>
      <c r="M185" t="n">
        <v>0.1029616201440181</v>
      </c>
      <c r="N185" t="n">
        <v>0.08711273448115525</v>
      </c>
      <c r="O185" t="n">
        <v>0.1023289771736892</v>
      </c>
    </row>
    <row r="186" ht="15" customHeight="1">
      <c r="F186" t="n">
        <v>0.01446727343220845</v>
      </c>
      <c r="G186" t="n">
        <v>0.05687473917402364</v>
      </c>
      <c r="J186" t="n">
        <v>0.03380381765124713</v>
      </c>
      <c r="K186" t="n">
        <v>0.1062769579578033</v>
      </c>
      <c r="L186" t="n">
        <v>0.0601945929502643</v>
      </c>
      <c r="M186" t="n">
        <v>0.1038196336452182</v>
      </c>
      <c r="N186" t="n">
        <v>0.08652991888811618</v>
      </c>
      <c r="O186" t="n">
        <v>0.1031817186501366</v>
      </c>
    </row>
    <row r="187" ht="15" customHeight="1">
      <c r="F187" t="n">
        <v>0.01419918399198317</v>
      </c>
      <c r="G187" t="n">
        <v>0.05687447064555962</v>
      </c>
      <c r="J187" t="n">
        <v>0.03343025448833614</v>
      </c>
      <c r="K187" t="n">
        <v>0.1071552799243967</v>
      </c>
      <c r="L187" t="n">
        <v>0.05986860666896568</v>
      </c>
      <c r="M187" t="n">
        <v>0.1046776471464184</v>
      </c>
      <c r="N187" t="n">
        <v>0.08675167188124011</v>
      </c>
      <c r="O187" t="n">
        <v>0.104034460126584</v>
      </c>
    </row>
    <row r="188" ht="15" customHeight="1">
      <c r="F188" t="n">
        <v>0.01395648781872404</v>
      </c>
      <c r="G188" t="n">
        <v>0.0568742021170956</v>
      </c>
      <c r="J188" t="n">
        <v>0.03335728935547783</v>
      </c>
      <c r="K188" t="n">
        <v>0.1080336018909901</v>
      </c>
      <c r="L188" t="n">
        <v>0.05964669647869419</v>
      </c>
      <c r="M188" t="n">
        <v>0.1055356606476185</v>
      </c>
      <c r="N188" t="n">
        <v>0.086780365335895</v>
      </c>
      <c r="O188" t="n">
        <v>0.1048872016030314</v>
      </c>
    </row>
    <row r="189" ht="15" customHeight="1">
      <c r="F189" t="n">
        <v>0.01374008484171312</v>
      </c>
      <c r="G189" t="n">
        <v>0.05687393358863158</v>
      </c>
      <c r="J189" t="n">
        <v>0.03328592170423586</v>
      </c>
      <c r="K189" t="n">
        <v>0.1089119238575835</v>
      </c>
      <c r="L189" t="n">
        <v>0.05983053630665708</v>
      </c>
      <c r="M189" t="n">
        <v>0.1063936741488187</v>
      </c>
      <c r="N189" t="n">
        <v>0.08611837112744847</v>
      </c>
      <c r="O189" t="n">
        <v>0.1057399430794788</v>
      </c>
    </row>
    <row r="190" ht="15" customHeight="1">
      <c r="F190" t="n">
        <v>0.01354757868382139</v>
      </c>
      <c r="G190" t="n">
        <v>0.05687366506016757</v>
      </c>
      <c r="J190" t="n">
        <v>0.03341715098617404</v>
      </c>
      <c r="K190" t="n">
        <v>0.1097902458241769</v>
      </c>
      <c r="L190" t="n">
        <v>0.05942180008006162</v>
      </c>
      <c r="M190" t="n">
        <v>0.1072516876500188</v>
      </c>
      <c r="N190" t="n">
        <v>0.08596806113126831</v>
      </c>
      <c r="O190" t="n">
        <v>0.1065926845559262</v>
      </c>
    </row>
    <row r="191" ht="15" customHeight="1">
      <c r="F191" t="n">
        <v>0.01335994953425038</v>
      </c>
      <c r="G191" t="n">
        <v>0.05687339653170356</v>
      </c>
      <c r="J191" t="n">
        <v>0.03325197665285611</v>
      </c>
      <c r="K191" t="n">
        <v>0.1106685677907703</v>
      </c>
      <c r="L191" t="n">
        <v>0.05982216172611507</v>
      </c>
      <c r="M191" t="n">
        <v>0.108109701151219</v>
      </c>
      <c r="N191" t="n">
        <v>0.08563180722272246</v>
      </c>
      <c r="O191" t="n">
        <v>0.1074454260323736</v>
      </c>
    </row>
    <row r="192" ht="15" customHeight="1">
      <c r="F192" t="n">
        <v>0.01317443837797007</v>
      </c>
      <c r="G192" t="n">
        <v>0.05687312800323953</v>
      </c>
      <c r="J192" t="n">
        <v>0.03339139815584581</v>
      </c>
      <c r="K192" t="n">
        <v>0.1115468897573638</v>
      </c>
      <c r="L192" t="n">
        <v>0.05933329517202465</v>
      </c>
      <c r="M192" t="n">
        <v>0.1089677146524191</v>
      </c>
      <c r="N192" t="n">
        <v>0.08601198127717868</v>
      </c>
      <c r="O192" t="n">
        <v>0.1082981675088211</v>
      </c>
    </row>
    <row r="193" ht="15" customHeight="1">
      <c r="F193" t="n">
        <v>0.01299156673948733</v>
      </c>
      <c r="G193" t="n">
        <v>0.05687285947477552</v>
      </c>
      <c r="J193" t="n">
        <v>0.03323641494670687</v>
      </c>
      <c r="K193" t="n">
        <v>0.1124252117239572</v>
      </c>
      <c r="L193" t="n">
        <v>0.05935687434499773</v>
      </c>
      <c r="M193" t="n">
        <v>0.1098257281536193</v>
      </c>
      <c r="N193" t="n">
        <v>0.08621095517000471</v>
      </c>
      <c r="O193" t="n">
        <v>0.1091509089852685</v>
      </c>
    </row>
    <row r="194" ht="15" customHeight="1">
      <c r="F194" t="n">
        <v>0.01281185614328476</v>
      </c>
      <c r="G194" t="n">
        <v>0.0568725909463115</v>
      </c>
      <c r="J194" t="n">
        <v>0.03318802647700309</v>
      </c>
      <c r="K194" t="n">
        <v>0.1133035336905506</v>
      </c>
      <c r="L194" t="n">
        <v>0.05919457317224144</v>
      </c>
      <c r="M194" t="n">
        <v>0.1106837416548194</v>
      </c>
      <c r="N194" t="n">
        <v>0.08572999177342094</v>
      </c>
      <c r="O194" t="n">
        <v>0.1100036504617159</v>
      </c>
    </row>
    <row r="195" ht="15" customHeight="1">
      <c r="F195" t="n">
        <v>0.0126358281138531</v>
      </c>
      <c r="G195" t="n">
        <v>0.05687232241784748</v>
      </c>
      <c r="J195" t="n">
        <v>0.03294723219829816</v>
      </c>
      <c r="K195" t="n">
        <v>0.114181855657144</v>
      </c>
      <c r="L195" t="n">
        <v>0.05904214228443497</v>
      </c>
      <c r="M195" t="n">
        <v>0.1115417551560196</v>
      </c>
      <c r="N195" t="n">
        <v>0.08525593292103811</v>
      </c>
      <c r="O195" t="n">
        <v>0.1108563919381633</v>
      </c>
    </row>
    <row r="196" ht="15" customHeight="1">
      <c r="F196" t="n">
        <v>0.01246400417567567</v>
      </c>
      <c r="G196" t="n">
        <v>0.05687205388938345</v>
      </c>
      <c r="J196" t="n">
        <v>0.03311470191346445</v>
      </c>
      <c r="K196" t="n">
        <v>0.1150601776237374</v>
      </c>
      <c r="L196" t="n">
        <v>0.05929147879578214</v>
      </c>
      <c r="M196" t="n">
        <v>0.1123997686572197</v>
      </c>
      <c r="N196" t="n">
        <v>0.08568425300735422</v>
      </c>
      <c r="O196" t="n">
        <v>0.1117091334146107</v>
      </c>
    </row>
    <row r="197" ht="15" customHeight="1">
      <c r="F197" t="n">
        <v>0.01229690585325818</v>
      </c>
      <c r="G197" t="n">
        <v>0.05687178536091944</v>
      </c>
      <c r="J197" t="n">
        <v>0.03298526260248065</v>
      </c>
      <c r="K197" t="n">
        <v>0.1159384995903308</v>
      </c>
      <c r="L197" t="n">
        <v>0.05914245300531482</v>
      </c>
      <c r="M197" t="n">
        <v>0.1132577821584199</v>
      </c>
      <c r="N197" t="n">
        <v>0.08501487602824992</v>
      </c>
      <c r="O197" t="n">
        <v>0.1125618748910581</v>
      </c>
    </row>
    <row r="198" ht="15" customHeight="1">
      <c r="F198" t="n">
        <v>0.01213505467108379</v>
      </c>
      <c r="G198" t="n">
        <v>0.05687151683245543</v>
      </c>
      <c r="J198" t="n">
        <v>0.0330567968310448</v>
      </c>
      <c r="K198" t="n">
        <v>0.1168168215569243</v>
      </c>
      <c r="L198" t="n">
        <v>0.05889501127388955</v>
      </c>
      <c r="M198" t="n">
        <v>0.11411579565962</v>
      </c>
      <c r="N198" t="n">
        <v>0.08584772597960588</v>
      </c>
      <c r="O198" t="n">
        <v>0.1134146163675055</v>
      </c>
    </row>
    <row r="199" ht="15" customHeight="1">
      <c r="F199" t="n">
        <v>0.01197897215364321</v>
      </c>
      <c r="G199" t="n">
        <v>0.05687124830399141</v>
      </c>
      <c r="J199" t="n">
        <v>0.0331292725728385</v>
      </c>
      <c r="K199" t="n">
        <v>0.1176951435235177</v>
      </c>
      <c r="L199" t="n">
        <v>0.05894909996236283</v>
      </c>
      <c r="M199" t="n">
        <v>0.1149738091608202</v>
      </c>
      <c r="N199" t="n">
        <v>0.08488272685730275</v>
      </c>
      <c r="O199" t="n">
        <v>0.1142673578439529</v>
      </c>
    </row>
    <row r="200" ht="15" customHeight="1">
      <c r="F200" t="n">
        <v>0.01182917982542078</v>
      </c>
      <c r="G200" t="n">
        <v>0.05687097977552739</v>
      </c>
      <c r="J200" t="n">
        <v>0.03290265780154319</v>
      </c>
      <c r="K200" t="n">
        <v>0.1185734654901111</v>
      </c>
      <c r="L200" t="n">
        <v>0.05880466543159113</v>
      </c>
      <c r="M200" t="n">
        <v>0.1158318226620203</v>
      </c>
      <c r="N200" t="n">
        <v>0.08571980265722129</v>
      </c>
      <c r="O200" t="n">
        <v>0.1151200993204003</v>
      </c>
    </row>
    <row r="201" ht="15" customHeight="1">
      <c r="F201" t="n">
        <v>0.0116861992109203</v>
      </c>
      <c r="G201" t="n">
        <v>0.05687071124706337</v>
      </c>
      <c r="J201" t="n">
        <v>0.03277692049084048</v>
      </c>
      <c r="K201" t="n">
        <v>0.1194517874567045</v>
      </c>
      <c r="L201" t="n">
        <v>0.05906165404243105</v>
      </c>
      <c r="M201" t="n">
        <v>0.1166898361632205</v>
      </c>
      <c r="N201" t="n">
        <v>0.08515887737524214</v>
      </c>
      <c r="O201" t="n">
        <v>0.1159728407968477</v>
      </c>
    </row>
    <row r="202" ht="15" customHeight="1">
      <c r="F202" t="n">
        <v>0.01155055183462583</v>
      </c>
      <c r="G202" t="n">
        <v>0.05687044271859936</v>
      </c>
      <c r="J202" t="n">
        <v>0.03305202861441184</v>
      </c>
      <c r="K202" t="n">
        <v>0.1203301094232979</v>
      </c>
      <c r="L202" t="n">
        <v>0.05902001215573899</v>
      </c>
      <c r="M202" t="n">
        <v>0.1175478496644206</v>
      </c>
      <c r="N202" t="n">
        <v>0.08559987500724608</v>
      </c>
      <c r="O202" t="n">
        <v>0.1168255822732951</v>
      </c>
    </row>
    <row r="203" ht="15" customHeight="1">
      <c r="F203" t="n">
        <v>0.01142275922102806</v>
      </c>
      <c r="G203" t="n">
        <v>0.05687017419013535</v>
      </c>
      <c r="J203" t="n">
        <v>0.03282795014593883</v>
      </c>
      <c r="K203" t="n">
        <v>0.1212084313898913</v>
      </c>
      <c r="L203" t="n">
        <v>0.05877968613237153</v>
      </c>
      <c r="M203" t="n">
        <v>0.1184058631656208</v>
      </c>
      <c r="N203" t="n">
        <v>0.08524271954911361</v>
      </c>
      <c r="O203" t="n">
        <v>0.1176783237497426</v>
      </c>
    </row>
    <row r="204" ht="15" customHeight="1">
      <c r="F204" t="n">
        <v>0.01130334289461275</v>
      </c>
      <c r="G204" t="n">
        <v>0.05686990566167132</v>
      </c>
      <c r="J204" t="n">
        <v>0.03290465305910298</v>
      </c>
      <c r="K204" t="n">
        <v>0.1220867533564847</v>
      </c>
      <c r="L204" t="n">
        <v>0.05914062233318521</v>
      </c>
      <c r="M204" t="n">
        <v>0.1192638766668209</v>
      </c>
      <c r="N204" t="n">
        <v>0.08508733499672549</v>
      </c>
      <c r="O204" t="n">
        <v>0.11853106522619</v>
      </c>
    </row>
    <row r="205" ht="15" customHeight="1">
      <c r="F205" t="n">
        <v>0.01119282437988102</v>
      </c>
      <c r="G205" t="n">
        <v>0.05686963713320731</v>
      </c>
      <c r="J205" t="n">
        <v>0.0329821053275858</v>
      </c>
      <c r="K205" t="n">
        <v>0.1229650753230782</v>
      </c>
      <c r="L205" t="n">
        <v>0.05860276711903642</v>
      </c>
      <c r="M205" t="n">
        <v>0.1201218901680211</v>
      </c>
      <c r="N205" t="n">
        <v>0.08493364534596248</v>
      </c>
      <c r="O205" t="n">
        <v>0.1193838067026374</v>
      </c>
    </row>
    <row r="206" ht="15" customHeight="1">
      <c r="F206" t="n">
        <v>0.01109172520131819</v>
      </c>
      <c r="G206" t="n">
        <v>0.05686936860474329</v>
      </c>
      <c r="J206" t="n">
        <v>0.03276027492506886</v>
      </c>
      <c r="K206" t="n">
        <v>0.1238433972896716</v>
      </c>
      <c r="L206" t="n">
        <v>0.05906606685078183</v>
      </c>
      <c r="M206" t="n">
        <v>0.1209799036692212</v>
      </c>
      <c r="N206" t="n">
        <v>0.08448157459270511</v>
      </c>
      <c r="O206" t="n">
        <v>0.1202365481790848</v>
      </c>
    </row>
    <row r="207" ht="15" customHeight="1">
      <c r="F207" t="n">
        <v>0.01100056688341501</v>
      </c>
      <c r="G207" t="n">
        <v>0.05686910007627927</v>
      </c>
      <c r="J207" t="n">
        <v>0.03273912982523362</v>
      </c>
      <c r="K207" t="n">
        <v>0.124721719256265</v>
      </c>
      <c r="L207" t="n">
        <v>0.05863046788927784</v>
      </c>
      <c r="M207" t="n">
        <v>0.1218379171704214</v>
      </c>
      <c r="N207" t="n">
        <v>0.08493104673283425</v>
      </c>
      <c r="O207" t="n">
        <v>0.1210892896555322</v>
      </c>
    </row>
    <row r="208" ht="15" customHeight="1">
      <c r="F208" t="n">
        <v>0.01091987095065891</v>
      </c>
      <c r="G208" t="n">
        <v>0.05686883154781525</v>
      </c>
      <c r="J208" t="n">
        <v>0.03271863800176167</v>
      </c>
      <c r="K208" t="n">
        <v>0.1256000412228584</v>
      </c>
      <c r="L208" t="n">
        <v>0.05869591659538101</v>
      </c>
      <c r="M208" t="n">
        <v>0.1226959306716215</v>
      </c>
      <c r="N208" t="n">
        <v>0.08458198576223047</v>
      </c>
      <c r="O208" t="n">
        <v>0.1219420311319796</v>
      </c>
    </row>
    <row r="209" ht="15" customHeight="1">
      <c r="F209" t="n">
        <v>0.01085015892754766</v>
      </c>
      <c r="G209" t="n">
        <v>0.05686856301935123</v>
      </c>
      <c r="J209" t="n">
        <v>0.03259876742833451</v>
      </c>
      <c r="K209" t="n">
        <v>0.1264783631894518</v>
      </c>
      <c r="L209" t="n">
        <v>0.05886235932994785</v>
      </c>
      <c r="M209" t="n">
        <v>0.1235539441728217</v>
      </c>
      <c r="N209" t="n">
        <v>0.08473431567677442</v>
      </c>
      <c r="O209" t="n">
        <v>0.122794772608427</v>
      </c>
    </row>
    <row r="210" ht="15" customHeight="1">
      <c r="F210" t="n">
        <v>0.01079195233856824</v>
      </c>
      <c r="G210" t="n">
        <v>0.05686829449088722</v>
      </c>
      <c r="J210" t="n">
        <v>0.03277948607863367</v>
      </c>
      <c r="K210" t="n">
        <v>0.1273566851560452</v>
      </c>
      <c r="L210" t="n">
        <v>0.05892974245383487</v>
      </c>
      <c r="M210" t="n">
        <v>0.1244119576740218</v>
      </c>
      <c r="N210" t="n">
        <v>0.08428796047234688</v>
      </c>
      <c r="O210" t="n">
        <v>0.1236475140848744</v>
      </c>
    </row>
    <row r="211" ht="15" customHeight="1">
      <c r="F211" t="n">
        <v>0.01074577270821137</v>
      </c>
      <c r="G211" t="n">
        <v>0.05686802596242321</v>
      </c>
      <c r="J211" t="n">
        <v>0.0327607619263407</v>
      </c>
      <c r="K211" t="n">
        <v>0.1282350071226387</v>
      </c>
      <c r="L211" t="n">
        <v>0.0588980123278986</v>
      </c>
      <c r="M211" t="n">
        <v>0.125269971175222</v>
      </c>
      <c r="N211" t="n">
        <v>0.08514284414482848</v>
      </c>
      <c r="O211" t="n">
        <v>0.1245002555613219</v>
      </c>
    </row>
    <row r="212" ht="15" customHeight="1">
      <c r="F212" t="n">
        <v>0.01071214156096659</v>
      </c>
      <c r="G212" t="n">
        <v>0.05686775743395918</v>
      </c>
      <c r="J212" t="n">
        <v>0.03284256294513709</v>
      </c>
      <c r="K212" t="n">
        <v>0.1291133290892321</v>
      </c>
      <c r="L212" t="n">
        <v>0.05836711531299549</v>
      </c>
      <c r="M212" t="n">
        <v>0.1261279846764221</v>
      </c>
      <c r="N212" t="n">
        <v>0.08419889069009989</v>
      </c>
      <c r="O212" t="n">
        <v>0.1253529970377693</v>
      </c>
    </row>
    <row r="213" ht="15" customHeight="1">
      <c r="F213" t="n">
        <v>0.01069158042132756</v>
      </c>
      <c r="G213" t="n">
        <v>0.05686748890549517</v>
      </c>
      <c r="J213" t="n">
        <v>0.03282485710870441</v>
      </c>
      <c r="K213" t="n">
        <v>0.1299916510558255</v>
      </c>
      <c r="L213" t="n">
        <v>0.05843699776998207</v>
      </c>
      <c r="M213" t="n">
        <v>0.1269859981776223</v>
      </c>
      <c r="N213" t="n">
        <v>0.08505602410404178</v>
      </c>
      <c r="O213" t="n">
        <v>0.1262057385142167</v>
      </c>
    </row>
    <row r="214" ht="15" customHeight="1">
      <c r="F214" t="n">
        <v>0.01068461081378329</v>
      </c>
      <c r="G214" t="n">
        <v>0.05686722037703115</v>
      </c>
      <c r="J214" t="n">
        <v>0.03250761239072418</v>
      </c>
      <c r="K214" t="n">
        <v>0.1308699730224189</v>
      </c>
      <c r="L214" t="n">
        <v>0.0584076060597149</v>
      </c>
      <c r="M214" t="n">
        <v>0.1278440116788225</v>
      </c>
      <c r="N214" t="n">
        <v>0.08481416838253497</v>
      </c>
      <c r="O214" t="n">
        <v>0.1270584799906641</v>
      </c>
    </row>
    <row r="215" ht="15" customHeight="1">
      <c r="F215" t="n">
        <v>0.01068461081378329</v>
      </c>
      <c r="G215" t="n">
        <v>0.05686722037703115</v>
      </c>
      <c r="J215" t="n">
        <v>0.03269079676487789</v>
      </c>
      <c r="K215" t="n">
        <v>0.1317482949890123</v>
      </c>
      <c r="L215" t="n">
        <v>0.05857888654305046</v>
      </c>
      <c r="M215" t="n">
        <v>0.1287020251800226</v>
      </c>
      <c r="N215" t="n">
        <v>0.08477324752145998</v>
      </c>
      <c r="O215" t="n">
        <v>0.1279112214671115</v>
      </c>
    </row>
    <row r="216" ht="15" customHeight="1">
      <c r="F216" t="n">
        <v>0.01029211683523415</v>
      </c>
      <c r="G216" t="n">
        <v>0.05682158193092698</v>
      </c>
      <c r="J216" t="n">
        <v>0.03267437820484712</v>
      </c>
      <c r="K216" t="n">
        <v>0.1326266169556057</v>
      </c>
      <c r="L216" t="n">
        <v>0.05875078558084534</v>
      </c>
      <c r="M216" t="n">
        <v>0.1295600386812227</v>
      </c>
      <c r="N216" t="n">
        <v>0.08453318551669753</v>
      </c>
      <c r="O216" t="n">
        <v>0.1287639629435589</v>
      </c>
    </row>
    <row r="217" ht="15" customHeight="1">
      <c r="F217" t="n">
        <v>0.009902642908797193</v>
      </c>
      <c r="G217" t="n">
        <v>0.0567759434848228</v>
      </c>
      <c r="J217" t="n">
        <v>0.03245832468431338</v>
      </c>
      <c r="K217" t="n">
        <v>0.1335049389221991</v>
      </c>
      <c r="L217" t="n">
        <v>0.05822324953395588</v>
      </c>
      <c r="M217" t="n">
        <v>0.1304180521824229</v>
      </c>
      <c r="N217" t="n">
        <v>0.08489390636412836</v>
      </c>
      <c r="O217" t="n">
        <v>0.1296167044200063</v>
      </c>
    </row>
    <row r="218" ht="15" customHeight="1">
      <c r="F218" t="n">
        <v>0.009517348675944295</v>
      </c>
      <c r="G218" t="n">
        <v>0.05673030503871863</v>
      </c>
      <c r="J218" t="n">
        <v>0.03274260417695818</v>
      </c>
      <c r="K218" t="n">
        <v>0.1343832608887926</v>
      </c>
      <c r="L218" t="n">
        <v>0.0587962247632387</v>
      </c>
      <c r="M218" t="n">
        <v>0.131276065683623</v>
      </c>
      <c r="N218" t="n">
        <v>0.08475533405963309</v>
      </c>
      <c r="O218" t="n">
        <v>0.1304694458964537</v>
      </c>
    </row>
    <row r="219" ht="15" customHeight="1">
      <c r="F219" t="n">
        <v>0.009137393778147429</v>
      </c>
      <c r="G219" t="n">
        <v>0.05668466659261445</v>
      </c>
      <c r="J219" t="n">
        <v>0.03242718465646309</v>
      </c>
      <c r="K219" t="n">
        <v>0.1352615828553859</v>
      </c>
      <c r="L219" t="n">
        <v>0.05876965762955036</v>
      </c>
      <c r="M219" t="n">
        <v>0.1321340791848232</v>
      </c>
      <c r="N219" t="n">
        <v>0.08481739259909243</v>
      </c>
      <c r="O219" t="n">
        <v>0.1313221873729011</v>
      </c>
    </row>
    <row r="220" ht="15" customHeight="1">
      <c r="F220" t="n">
        <v>0.008763937856878484</v>
      </c>
      <c r="G220" t="n">
        <v>0.05663902814651028</v>
      </c>
      <c r="J220" t="n">
        <v>0.0325120340965096</v>
      </c>
      <c r="K220" t="n">
        <v>0.1361399048219794</v>
      </c>
      <c r="L220" t="n">
        <v>0.05844349449374728</v>
      </c>
      <c r="M220" t="n">
        <v>0.1329920926860233</v>
      </c>
      <c r="N220" t="n">
        <v>0.08438000597838707</v>
      </c>
      <c r="O220" t="n">
        <v>0.1321749288493485</v>
      </c>
    </row>
    <row r="221" ht="15" customHeight="1">
      <c r="F221" t="n">
        <v>0.008398140553609434</v>
      </c>
      <c r="G221" t="n">
        <v>0.05659338970040611</v>
      </c>
      <c r="J221" t="n">
        <v>0.03249712047077924</v>
      </c>
      <c r="K221" t="n">
        <v>0.1370182267885728</v>
      </c>
      <c r="L221" t="n">
        <v>0.05861768171668602</v>
      </c>
      <c r="M221" t="n">
        <v>0.1338501061872235</v>
      </c>
      <c r="N221" t="n">
        <v>0.08384309819339764</v>
      </c>
      <c r="O221" t="n">
        <v>0.1330276703257959</v>
      </c>
    </row>
    <row r="222" ht="15" customHeight="1">
      <c r="F222" t="n">
        <v>0.008041161509812073</v>
      </c>
      <c r="G222" t="n">
        <v>0.05654775125430192</v>
      </c>
      <c r="J222" t="n">
        <v>0.03268241175295357</v>
      </c>
      <c r="K222" t="n">
        <v>0.1378965487551662</v>
      </c>
      <c r="L222" t="n">
        <v>0.05859216565922307</v>
      </c>
      <c r="M222" t="n">
        <v>0.1347081196884236</v>
      </c>
      <c r="N222" t="n">
        <v>0.08380659324000495</v>
      </c>
      <c r="O222" t="n">
        <v>0.1338804118022433</v>
      </c>
    </row>
    <row r="223" ht="15" customHeight="1">
      <c r="F223" t="n">
        <v>0.007694160366958525</v>
      </c>
      <c r="G223" t="n">
        <v>0.05650211280819775</v>
      </c>
      <c r="J223" t="n">
        <v>0.0324678759167141</v>
      </c>
      <c r="K223" t="n">
        <v>0.1387748707217596</v>
      </c>
      <c r="L223" t="n">
        <v>0.05806689268221493</v>
      </c>
      <c r="M223" t="n">
        <v>0.1355661331896238</v>
      </c>
      <c r="N223" t="n">
        <v>0.08397041511408954</v>
      </c>
      <c r="O223" t="n">
        <v>0.1347331532786908</v>
      </c>
    </row>
    <row r="224" ht="15" customHeight="1">
      <c r="F224" t="n">
        <v>0.007358296766520639</v>
      </c>
      <c r="G224" t="n">
        <v>0.05645647436209358</v>
      </c>
      <c r="J224" t="n">
        <v>0.03245348093574235</v>
      </c>
      <c r="K224" t="n">
        <v>0.1396531926883531</v>
      </c>
      <c r="L224" t="n">
        <v>0.0581418091465182</v>
      </c>
      <c r="M224" t="n">
        <v>0.1364241466908239</v>
      </c>
      <c r="N224" t="n">
        <v>0.08433448781153213</v>
      </c>
      <c r="O224" t="n">
        <v>0.1355858947551382</v>
      </c>
    </row>
    <row r="225" ht="15" customHeight="1">
      <c r="F225" t="n">
        <v>0.00703473034997032</v>
      </c>
      <c r="G225" t="n">
        <v>0.0564108359159894</v>
      </c>
      <c r="J225" t="n">
        <v>0.03243919478371987</v>
      </c>
      <c r="K225" t="n">
        <v>0.1405315146549465</v>
      </c>
      <c r="L225" t="n">
        <v>0.05821686141298926</v>
      </c>
      <c r="M225" t="n">
        <v>0.1372821601920241</v>
      </c>
      <c r="N225" t="n">
        <v>0.08459873532821355</v>
      </c>
      <c r="O225" t="n">
        <v>0.1364386362315856</v>
      </c>
    </row>
    <row r="226" ht="15" customHeight="1">
      <c r="F226" t="n">
        <v>0.006724620758779512</v>
      </c>
      <c r="G226" t="n">
        <v>0.05636519746988523</v>
      </c>
      <c r="J226" t="n">
        <v>0.03252498543432819</v>
      </c>
      <c r="K226" t="n">
        <v>0.1414098366215399</v>
      </c>
      <c r="L226" t="n">
        <v>0.05819199584248472</v>
      </c>
      <c r="M226" t="n">
        <v>0.1381401736932243</v>
      </c>
      <c r="N226" t="n">
        <v>0.08396308166001426</v>
      </c>
      <c r="O226" t="n">
        <v>0.137291377708033</v>
      </c>
    </row>
    <row r="227" ht="15" customHeight="1">
      <c r="F227" t="n">
        <v>0.006429127634420148</v>
      </c>
      <c r="G227" t="n">
        <v>0.05631955902378105</v>
      </c>
      <c r="J227" t="n">
        <v>0.03231082086124883</v>
      </c>
      <c r="K227" t="n">
        <v>0.1422881585881333</v>
      </c>
      <c r="L227" t="n">
        <v>0.05836715879586105</v>
      </c>
      <c r="M227" t="n">
        <v>0.1389981871944244</v>
      </c>
      <c r="N227" t="n">
        <v>0.08412745080281508</v>
      </c>
      <c r="O227" t="n">
        <v>0.1381441191844804</v>
      </c>
    </row>
    <row r="228" ht="15" customHeight="1">
      <c r="F228" t="n">
        <v>0.006149410618364132</v>
      </c>
      <c r="G228" t="n">
        <v>0.05627392057767688</v>
      </c>
      <c r="J228" t="n">
        <v>0.03239666903816328</v>
      </c>
      <c r="K228" t="n">
        <v>0.1431664805547267</v>
      </c>
      <c r="L228" t="n">
        <v>0.05794229663397479</v>
      </c>
      <c r="M228" t="n">
        <v>0.1398562006956245</v>
      </c>
      <c r="N228" t="n">
        <v>0.08359176675249658</v>
      </c>
      <c r="O228" t="n">
        <v>0.1389968606609278</v>
      </c>
    </row>
    <row r="229" ht="15" customHeight="1">
      <c r="F229" t="n">
        <v>0.005886629352083408</v>
      </c>
      <c r="G229" t="n">
        <v>0.0562282821315727</v>
      </c>
      <c r="J229" t="n">
        <v>0.03228249793875314</v>
      </c>
      <c r="K229" t="n">
        <v>0.1440448025213201</v>
      </c>
      <c r="L229" t="n">
        <v>0.05811735571768242</v>
      </c>
      <c r="M229" t="n">
        <v>0.1407142141968247</v>
      </c>
      <c r="N229" t="n">
        <v>0.08405595350493955</v>
      </c>
      <c r="O229" t="n">
        <v>0.1398496021373752</v>
      </c>
    </row>
    <row r="230" ht="15" customHeight="1">
      <c r="F230" t="n">
        <v>0.005641943477049896</v>
      </c>
      <c r="G230" t="n">
        <v>0.05618264368546853</v>
      </c>
      <c r="J230" t="n">
        <v>0.03246827553669987</v>
      </c>
      <c r="K230" t="n">
        <v>0.1449231244879136</v>
      </c>
      <c r="L230" t="n">
        <v>0.05819228240784047</v>
      </c>
      <c r="M230" t="n">
        <v>0.1415722276980248</v>
      </c>
      <c r="N230" t="n">
        <v>0.08351993505602467</v>
      </c>
      <c r="O230" t="n">
        <v>0.1407023436138226</v>
      </c>
    </row>
    <row r="231" ht="15" customHeight="1">
      <c r="F231" t="n">
        <v>0.005416512634735526</v>
      </c>
      <c r="G231" t="n">
        <v>0.05613700523936436</v>
      </c>
      <c r="J231" t="n">
        <v>0.03225396980568508</v>
      </c>
      <c r="K231" t="n">
        <v>0.145801446454507</v>
      </c>
      <c r="L231" t="n">
        <v>0.05816702306530547</v>
      </c>
      <c r="M231" t="n">
        <v>0.142430241199225</v>
      </c>
      <c r="N231" t="n">
        <v>0.08398363540163262</v>
      </c>
      <c r="O231" t="n">
        <v>0.14155508509027</v>
      </c>
    </row>
    <row r="232" ht="15" customHeight="1">
      <c r="F232" t="n">
        <v>0.005211496466612245</v>
      </c>
      <c r="G232" t="n">
        <v>0.05609136679326018</v>
      </c>
      <c r="J232" t="n">
        <v>0.03223954871939022</v>
      </c>
      <c r="K232" t="n">
        <v>0.1466797684211004</v>
      </c>
      <c r="L232" t="n">
        <v>0.05844152405093386</v>
      </c>
      <c r="M232" t="n">
        <v>0.1432882547004251</v>
      </c>
      <c r="N232" t="n">
        <v>0.08434697853764406</v>
      </c>
      <c r="O232" t="n">
        <v>0.1424078265667175</v>
      </c>
    </row>
    <row r="233" ht="15" customHeight="1">
      <c r="F233" t="n">
        <v>0.005028054614151942</v>
      </c>
      <c r="G233" t="n">
        <v>0.05604572834715601</v>
      </c>
      <c r="J233" t="n">
        <v>0.03252498025149685</v>
      </c>
      <c r="K233" t="n">
        <v>0.1475580903876938</v>
      </c>
      <c r="L233" t="n">
        <v>0.05811576358555551</v>
      </c>
      <c r="M233" t="n">
        <v>0.1441462682016253</v>
      </c>
      <c r="N233" t="n">
        <v>0.08351000173287115</v>
      </c>
      <c r="O233" t="n">
        <v>0.1432605680431649</v>
      </c>
    </row>
    <row r="234" ht="15" customHeight="1">
      <c r="F234" t="n">
        <v>0.004867346718826535</v>
      </c>
      <c r="G234" t="n">
        <v>0.05600008990105182</v>
      </c>
      <c r="J234" t="n">
        <v>0.03221029427016452</v>
      </c>
      <c r="K234" t="n">
        <v>0.1484364123542872</v>
      </c>
      <c r="L234" t="n">
        <v>0.05839011006645559</v>
      </c>
      <c r="M234" t="n">
        <v>0.1450042817028254</v>
      </c>
      <c r="N234" t="n">
        <v>0.08357326239488699</v>
      </c>
      <c r="O234" t="n">
        <v>0.1441133095196123</v>
      </c>
    </row>
    <row r="235" ht="15" customHeight="1">
      <c r="F235" t="n">
        <v>0.004730532422108011</v>
      </c>
      <c r="G235" t="n">
        <v>0.05595445145494765</v>
      </c>
      <c r="J235" t="n">
        <v>0.03239571672815679</v>
      </c>
      <c r="K235" t="n">
        <v>0.1493147343208806</v>
      </c>
      <c r="L235" t="n">
        <v>0.05826468658475031</v>
      </c>
      <c r="M235" t="n">
        <v>0.1458622952040256</v>
      </c>
      <c r="N235" t="n">
        <v>0.08343685224747632</v>
      </c>
      <c r="O235" t="n">
        <v>0.1449660509960597</v>
      </c>
    </row>
    <row r="236" ht="15" customHeight="1">
      <c r="F236" t="n">
        <v>0.004618771365468288</v>
      </c>
      <c r="G236" t="n">
        <v>0.05590881300884348</v>
      </c>
      <c r="J236" t="n">
        <v>0.03248127421021278</v>
      </c>
      <c r="K236" t="n">
        <v>0.150193056287474</v>
      </c>
      <c r="L236" t="n">
        <v>0.05823949779529924</v>
      </c>
      <c r="M236" t="n">
        <v>0.1467203087052258</v>
      </c>
      <c r="N236" t="n">
        <v>0.08360077788635434</v>
      </c>
      <c r="O236" t="n">
        <v>0.1458187924725071</v>
      </c>
    </row>
    <row r="237" ht="15" customHeight="1">
      <c r="F237" t="n">
        <v>0.004533223190379271</v>
      </c>
      <c r="G237" t="n">
        <v>0.0558631745627393</v>
      </c>
      <c r="J237" t="n">
        <v>0.03216696949560909</v>
      </c>
      <c r="K237" t="n">
        <v>0.1510713782540674</v>
      </c>
      <c r="L237" t="n">
        <v>0.05791454835296203</v>
      </c>
      <c r="M237" t="n">
        <v>0.1475783222064259</v>
      </c>
      <c r="N237" t="n">
        <v>0.08346504590723614</v>
      </c>
      <c r="O237" t="n">
        <v>0.1466715339489545</v>
      </c>
    </row>
    <row r="238" ht="15" customHeight="1">
      <c r="F238" t="n">
        <v>0.004475047538312862</v>
      </c>
      <c r="G238" t="n">
        <v>0.05581753611663513</v>
      </c>
      <c r="J238" t="n">
        <v>0.03215280536362233</v>
      </c>
      <c r="K238" t="n">
        <v>0.1519497002206609</v>
      </c>
      <c r="L238" t="n">
        <v>0.05818984291259835</v>
      </c>
      <c r="M238" t="n">
        <v>0.148436335707626</v>
      </c>
      <c r="N238" t="n">
        <v>0.08412966290583668</v>
      </c>
      <c r="O238" t="n">
        <v>0.1475242754254019</v>
      </c>
    </row>
    <row r="239" ht="15" customHeight="1">
      <c r="F239" t="n">
        <v>0.004445404050741036</v>
      </c>
      <c r="G239" t="n">
        <v>0.05577189767053095</v>
      </c>
      <c r="J239" t="n">
        <v>0.03243878459352913</v>
      </c>
      <c r="K239" t="n">
        <v>0.1528280221872543</v>
      </c>
      <c r="L239" t="n">
        <v>0.0578653861290678</v>
      </c>
      <c r="M239" t="n">
        <v>0.1492943492088262</v>
      </c>
      <c r="N239" t="n">
        <v>0.08379463547787103</v>
      </c>
      <c r="O239" t="n">
        <v>0.1483770169018493</v>
      </c>
    </row>
    <row r="240" ht="15" customHeight="1">
      <c r="F240" t="n">
        <v>0.00444164900254608</v>
      </c>
      <c r="G240" t="n">
        <v>0.05572625922442678</v>
      </c>
      <c r="J240" t="n">
        <v>0.03212490996460608</v>
      </c>
      <c r="K240" t="n">
        <v>0.1537063441538477</v>
      </c>
      <c r="L240" t="n">
        <v>0.05824118265723011</v>
      </c>
      <c r="M240" t="n">
        <v>0.1501523627100264</v>
      </c>
      <c r="N240" t="n">
        <v>0.08405997021905448</v>
      </c>
      <c r="O240" t="n">
        <v>0.1492297583782967</v>
      </c>
    </row>
    <row r="241" ht="15" customHeight="1">
      <c r="F241" t="n">
        <v>0.004441772397129368</v>
      </c>
      <c r="G241" t="n">
        <v>0.05568062077832261</v>
      </c>
      <c r="J241" t="n">
        <v>0.03221118425612983</v>
      </c>
      <c r="K241" t="n">
        <v>0.1545846661204411</v>
      </c>
      <c r="L241" t="n">
        <v>0.05811723715194483</v>
      </c>
      <c r="M241" t="n">
        <v>0.1510103762112265</v>
      </c>
      <c r="N241" t="n">
        <v>0.08402567372510189</v>
      </c>
      <c r="O241" t="n">
        <v>0.1500824998547441</v>
      </c>
    </row>
    <row r="242" ht="15" customHeight="1">
      <c r="F242" t="n">
        <v>0.00444223749978942</v>
      </c>
      <c r="G242" t="n">
        <v>0.05563498233221843</v>
      </c>
      <c r="J242" t="n">
        <v>0.032397610247377</v>
      </c>
      <c r="K242" t="n">
        <v>0.1554629880870345</v>
      </c>
      <c r="L242" t="n">
        <v>0.05779355426807159</v>
      </c>
      <c r="M242" t="n">
        <v>0.1518683897124266</v>
      </c>
      <c r="N242" t="n">
        <v>0.08329175259172839</v>
      </c>
      <c r="O242" t="n">
        <v>0.1509352413311916</v>
      </c>
    </row>
    <row r="243" ht="15" customHeight="1">
      <c r="F243" t="n">
        <v>0.004443272115910779</v>
      </c>
      <c r="G243" t="n">
        <v>0.05558934388611426</v>
      </c>
      <c r="J243" t="n">
        <v>0.03208419071762421</v>
      </c>
      <c r="K243" t="n">
        <v>0.1563413100536279</v>
      </c>
      <c r="L243" t="n">
        <v>0.05797013866047016</v>
      </c>
      <c r="M243" t="n">
        <v>0.1527264032136268</v>
      </c>
      <c r="N243" t="n">
        <v>0.08315821341464918</v>
      </c>
      <c r="O243" t="n">
        <v>0.151787982807639</v>
      </c>
    </row>
    <row r="244" ht="15" customHeight="1">
      <c r="F244" t="n">
        <v>0.004445104050877946</v>
      </c>
      <c r="G244" t="n">
        <v>0.05554370544001008</v>
      </c>
      <c r="J244" t="n">
        <v>0.03217092844614804</v>
      </c>
      <c r="K244" t="n">
        <v>0.1572196320202214</v>
      </c>
      <c r="L244" t="n">
        <v>0.05794699498400008</v>
      </c>
      <c r="M244" t="n">
        <v>0.1535844167148269</v>
      </c>
      <c r="N244" t="n">
        <v>0.08372506278957925</v>
      </c>
      <c r="O244" t="n">
        <v>0.1526407242840864</v>
      </c>
    </row>
    <row r="245" ht="15" customHeight="1">
      <c r="F245" t="n">
        <v>0.004447961110075435</v>
      </c>
      <c r="G245" t="n">
        <v>0.05549806699390591</v>
      </c>
      <c r="J245" t="n">
        <v>0.03205782621222517</v>
      </c>
      <c r="K245" t="n">
        <v>0.1580979539868148</v>
      </c>
      <c r="L245" t="n">
        <v>0.05792412789352097</v>
      </c>
      <c r="M245" t="n">
        <v>0.1544424302160271</v>
      </c>
      <c r="N245" t="n">
        <v>0.0835923073122336</v>
      </c>
      <c r="O245" t="n">
        <v>0.1534934657605338</v>
      </c>
    </row>
    <row r="246" ht="15" customHeight="1">
      <c r="F246" t="n">
        <v>0.004452071098887789</v>
      </c>
      <c r="G246" t="n">
        <v>0.05545242854780173</v>
      </c>
      <c r="J246" t="n">
        <v>0.03214488679513217</v>
      </c>
      <c r="K246" t="n">
        <v>0.1589762759534082</v>
      </c>
      <c r="L246" t="n">
        <v>0.0580015420438926</v>
      </c>
      <c r="M246" t="n">
        <v>0.1553004437172273</v>
      </c>
      <c r="N246" t="n">
        <v>0.08315995357832756</v>
      </c>
      <c r="O246" t="n">
        <v>0.1543462072369812</v>
      </c>
    </row>
    <row r="247" ht="15" customHeight="1">
      <c r="F247" t="n">
        <v>0.004457661822699494</v>
      </c>
      <c r="G247" t="n">
        <v>0.05540679010169755</v>
      </c>
      <c r="J247" t="n">
        <v>0.03213211297414567</v>
      </c>
      <c r="K247" t="n">
        <v>0.1598545979200016</v>
      </c>
      <c r="L247" t="n">
        <v>0.0578792420899745</v>
      </c>
      <c r="M247" t="n">
        <v>0.1561584572184274</v>
      </c>
      <c r="N247" t="n">
        <v>0.08352800818357597</v>
      </c>
      <c r="O247" t="n">
        <v>0.1551989487134286</v>
      </c>
    </row>
    <row r="248" ht="15" customHeight="1">
      <c r="F248" t="n">
        <v>0.004464961086895092</v>
      </c>
      <c r="G248" t="n">
        <v>0.05536115165559338</v>
      </c>
      <c r="J248" t="n">
        <v>0.03211950752854231</v>
      </c>
      <c r="K248" t="n">
        <v>0.160732919886595</v>
      </c>
      <c r="L248" t="n">
        <v>0.05745723268662634</v>
      </c>
      <c r="M248" t="n">
        <v>0.1570164707196275</v>
      </c>
      <c r="N248" t="n">
        <v>0.08289647772369402</v>
      </c>
      <c r="O248" t="n">
        <v>0.156051690189876</v>
      </c>
    </row>
    <row r="249" ht="15" customHeight="1">
      <c r="F249" t="n">
        <v>0.004474196696859112</v>
      </c>
      <c r="G249" t="n">
        <v>0.0553155132094892</v>
      </c>
      <c r="J249" t="n">
        <v>0.0321070732375987</v>
      </c>
      <c r="K249" t="n">
        <v>0.1616112418531884</v>
      </c>
      <c r="L249" t="n">
        <v>0.05743551848870776</v>
      </c>
      <c r="M249" t="n">
        <v>0.1578744842208277</v>
      </c>
      <c r="N249" t="n">
        <v>0.08346536879439681</v>
      </c>
      <c r="O249" t="n">
        <v>0.1569044316663234</v>
      </c>
    </row>
    <row r="250" ht="15" customHeight="1">
      <c r="F250" t="n">
        <v>0.00448559645797604</v>
      </c>
      <c r="G250" t="n">
        <v>0.05526987476338503</v>
      </c>
      <c r="J250" t="n">
        <v>0.03229481288059147</v>
      </c>
      <c r="K250" t="n">
        <v>0.1624895638197819</v>
      </c>
      <c r="L250" t="n">
        <v>0.05801410415107841</v>
      </c>
      <c r="M250" t="n">
        <v>0.1587324977220279</v>
      </c>
      <c r="N250" t="n">
        <v>0.08353468799139946</v>
      </c>
      <c r="O250" t="n">
        <v>0.1577571731427709</v>
      </c>
    </row>
    <row r="251" ht="15" customHeight="1">
      <c r="F251" t="n">
        <v>0.004499388175630406</v>
      </c>
      <c r="G251" t="n">
        <v>0.05522423631728085</v>
      </c>
      <c r="J251" t="n">
        <v>0.03208272923679718</v>
      </c>
      <c r="K251" t="n">
        <v>0.1633678857863753</v>
      </c>
      <c r="L251" t="n">
        <v>0.05799299432859795</v>
      </c>
      <c r="M251" t="n">
        <v>0.159590511223228</v>
      </c>
      <c r="N251" t="n">
        <v>0.08370444191041682</v>
      </c>
      <c r="O251" t="n">
        <v>0.1586099146192183</v>
      </c>
    </row>
    <row r="252" ht="15" customHeight="1">
      <c r="F252" t="n">
        <v>0.004515799655206737</v>
      </c>
      <c r="G252" t="n">
        <v>0.05517859787117668</v>
      </c>
      <c r="J252" t="n">
        <v>0.03227082508549255</v>
      </c>
      <c r="K252" t="n">
        <v>0.1642462077529687</v>
      </c>
      <c r="L252" t="n">
        <v>0.05737219367612603</v>
      </c>
      <c r="M252" t="n">
        <v>0.1604485247244281</v>
      </c>
      <c r="N252" t="n">
        <v>0.08347463714716424</v>
      </c>
      <c r="O252" t="n">
        <v>0.1594626560956657</v>
      </c>
    </row>
    <row r="253" ht="15" customHeight="1">
      <c r="F253" t="n">
        <v>0.004535058702089534</v>
      </c>
      <c r="G253" t="n">
        <v>0.05513295942507251</v>
      </c>
      <c r="J253" t="n">
        <v>0.0322591032059541</v>
      </c>
      <c r="K253" t="n">
        <v>0.1651245297195621</v>
      </c>
      <c r="L253" t="n">
        <v>0.05745170684852222</v>
      </c>
      <c r="M253" t="n">
        <v>0.1613065382256283</v>
      </c>
      <c r="N253" t="n">
        <v>0.08284528029735666</v>
      </c>
      <c r="O253" t="n">
        <v>0.160315397572113</v>
      </c>
    </row>
    <row r="254" ht="15" customHeight="1">
      <c r="F254" t="n">
        <v>0.004557393121663325</v>
      </c>
      <c r="G254" t="n">
        <v>0.05508732097896833</v>
      </c>
      <c r="J254" t="n">
        <v>0.03204756637745848</v>
      </c>
      <c r="K254" t="n">
        <v>0.1660028516861555</v>
      </c>
      <c r="L254" t="n">
        <v>0.05793153850064628</v>
      </c>
      <c r="M254" t="n">
        <v>0.1621645517268285</v>
      </c>
      <c r="N254" t="n">
        <v>0.08361637795670923</v>
      </c>
      <c r="O254" t="n">
        <v>0.1611681390485605</v>
      </c>
    </row>
    <row r="255" ht="15" customHeight="1">
      <c r="F255" t="n">
        <v>0.004583030719312653</v>
      </c>
      <c r="G255" t="n">
        <v>0.05504168253286416</v>
      </c>
      <c r="J255" t="n">
        <v>0.03223621737928237</v>
      </c>
      <c r="K255" t="n">
        <v>0.1668811736527489</v>
      </c>
      <c r="L255" t="n">
        <v>0.05791169328735774</v>
      </c>
      <c r="M255" t="n">
        <v>0.1630225652280286</v>
      </c>
      <c r="N255" t="n">
        <v>0.08298793672093702</v>
      </c>
      <c r="O255" t="n">
        <v>0.1620208805250079</v>
      </c>
    </row>
    <row r="256" ht="15" customHeight="1">
      <c r="F256" t="n">
        <v>0.00461219930042199</v>
      </c>
      <c r="G256" t="n">
        <v>0.05499604408675998</v>
      </c>
      <c r="J256" t="n">
        <v>0.03202505899070231</v>
      </c>
      <c r="K256" t="n">
        <v>0.1677594956193423</v>
      </c>
      <c r="L256" t="n">
        <v>0.05749217586351629</v>
      </c>
      <c r="M256" t="n">
        <v>0.1638805787292288</v>
      </c>
      <c r="N256" t="n">
        <v>0.08265996318575497</v>
      </c>
      <c r="O256" t="n">
        <v>0.1628736220014553</v>
      </c>
    </row>
    <row r="257" ht="15" customHeight="1">
      <c r="F257" t="n">
        <v>0.004645126670375865</v>
      </c>
      <c r="G257" t="n">
        <v>0.05495040564065581</v>
      </c>
      <c r="J257" t="n">
        <v>0.03191409399099494</v>
      </c>
      <c r="K257" t="n">
        <v>0.1686378175859357</v>
      </c>
      <c r="L257" t="n">
        <v>0.05787299088398162</v>
      </c>
      <c r="M257" t="n">
        <v>0.1647385922304289</v>
      </c>
      <c r="N257" t="n">
        <v>0.0831324639468784</v>
      </c>
      <c r="O257" t="n">
        <v>0.1637263634779027</v>
      </c>
    </row>
    <row r="258" ht="15" customHeight="1">
      <c r="F258" t="n">
        <v>0.004682040634558848</v>
      </c>
      <c r="G258" t="n">
        <v>0.05490476719455162</v>
      </c>
      <c r="J258" t="n">
        <v>0.0319033251594369</v>
      </c>
      <c r="K258" t="n">
        <v>0.1695161395525292</v>
      </c>
      <c r="L258" t="n">
        <v>0.05765414300361327</v>
      </c>
      <c r="M258" t="n">
        <v>0.1655966057316291</v>
      </c>
      <c r="N258" t="n">
        <v>0.0831054456000222</v>
      </c>
      <c r="O258" t="n">
        <v>0.1645791049543501</v>
      </c>
    </row>
    <row r="259" ht="15" customHeight="1">
      <c r="F259" t="n">
        <v>0.004723168998355384</v>
      </c>
      <c r="G259" t="n">
        <v>0.05485912874844745</v>
      </c>
      <c r="J259" t="n">
        <v>0.03219275527530481</v>
      </c>
      <c r="K259" t="n">
        <v>0.1703944615191226</v>
      </c>
      <c r="L259" t="n">
        <v>0.05783563687727095</v>
      </c>
      <c r="M259" t="n">
        <v>0.1664546192328292</v>
      </c>
      <c r="N259" t="n">
        <v>0.0833789147409017</v>
      </c>
      <c r="O259" t="n">
        <v>0.1654318464307975</v>
      </c>
    </row>
    <row r="260" ht="15" customHeight="1">
      <c r="F260" t="n">
        <v>0.004768739567150015</v>
      </c>
      <c r="G260" t="n">
        <v>0.05481349030234327</v>
      </c>
      <c r="J260" t="n">
        <v>0.03208238711787524</v>
      </c>
      <c r="K260" t="n">
        <v>0.171272783485716</v>
      </c>
      <c r="L260" t="n">
        <v>0.05751747715981434</v>
      </c>
      <c r="M260" t="n">
        <v>0.1673126327340294</v>
      </c>
      <c r="N260" t="n">
        <v>0.08305287796523164</v>
      </c>
      <c r="O260" t="n">
        <v>0.1662845879072449</v>
      </c>
    </row>
    <row r="261" ht="15" customHeight="1">
      <c r="F261" t="n">
        <v>0.004818980146327284</v>
      </c>
      <c r="G261" t="n">
        <v>0.0547678518562391</v>
      </c>
      <c r="J261" t="n">
        <v>0.03217222346642488</v>
      </c>
      <c r="K261" t="n">
        <v>0.1721511054523094</v>
      </c>
      <c r="L261" t="n">
        <v>0.057699668506103</v>
      </c>
      <c r="M261" t="n">
        <v>0.1681706462352295</v>
      </c>
      <c r="N261" t="n">
        <v>0.08252734186872734</v>
      </c>
      <c r="O261" t="n">
        <v>0.1671373293836924</v>
      </c>
    </row>
    <row r="262" ht="15" customHeight="1">
      <c r="F262" t="n">
        <v>0.004874118541271705</v>
      </c>
      <c r="G262" t="n">
        <v>0.05472221341013492</v>
      </c>
      <c r="J262" t="n">
        <v>0.0319622671002303</v>
      </c>
      <c r="K262" t="n">
        <v>0.1730294274189028</v>
      </c>
      <c r="L262" t="n">
        <v>0.05768221557099662</v>
      </c>
      <c r="M262" t="n">
        <v>0.1690286597364297</v>
      </c>
      <c r="N262" t="n">
        <v>0.08280231304710378</v>
      </c>
      <c r="O262" t="n">
        <v>0.1679900708601398</v>
      </c>
    </row>
    <row r="263" ht="15" customHeight="1">
      <c r="F263" t="n">
        <v>0.00493438255736775</v>
      </c>
      <c r="G263" t="n">
        <v>0.05467657496403076</v>
      </c>
      <c r="J263" t="n">
        <v>0.03185252079856814</v>
      </c>
      <c r="K263" t="n">
        <v>0.1739077493854962</v>
      </c>
      <c r="L263" t="n">
        <v>0.05716512300935486</v>
      </c>
      <c r="M263" t="n">
        <v>0.1698866732376298</v>
      </c>
      <c r="N263" t="n">
        <v>0.08297779809607614</v>
      </c>
      <c r="O263" t="n">
        <v>0.1688428123365872</v>
      </c>
    </row>
    <row r="264" ht="15" customHeight="1">
      <c r="F264" t="n">
        <v>0.005000000000000004</v>
      </c>
      <c r="G264" t="n">
        <v>0.05463093651792658</v>
      </c>
      <c r="J264" t="n">
        <v>0.03204298734071501</v>
      </c>
      <c r="K264" t="n">
        <v>0.1747860713520897</v>
      </c>
      <c r="L264" t="n">
        <v>0.05754839547603727</v>
      </c>
      <c r="M264" t="n">
        <v>0.1707446867388299</v>
      </c>
      <c r="N264" t="n">
        <v>0.08285380361135952</v>
      </c>
      <c r="O264" t="n">
        <v>0.1696955538130346</v>
      </c>
    </row>
    <row r="265" ht="15" customHeight="1">
      <c r="F265" t="n">
        <v>0.005000000000000004</v>
      </c>
      <c r="G265" t="n">
        <v>0.05461777862318973</v>
      </c>
    </row>
    <row r="266" ht="15" customHeight="1">
      <c r="F266" t="n">
        <v>0.005394935392687539</v>
      </c>
      <c r="G266" t="n">
        <v>0.05461804715165375</v>
      </c>
    </row>
    <row r="267" ht="15" customHeight="1">
      <c r="F267" t="n">
        <v>0.005785958349275949</v>
      </c>
      <c r="G267" t="n">
        <v>0.05461831568011776</v>
      </c>
    </row>
    <row r="268" ht="15" customHeight="1">
      <c r="F268" t="n">
        <v>0.006172945179656344</v>
      </c>
      <c r="G268" t="n">
        <v>0.05461858420858179</v>
      </c>
    </row>
    <row r="269" ht="15" customHeight="1">
      <c r="F269" t="n">
        <v>0.006555772193669429</v>
      </c>
      <c r="G269" t="n">
        <v>0.0546188527370458</v>
      </c>
    </row>
    <row r="270" ht="15" customHeight="1">
      <c r="F270" t="n">
        <v>0.006934315701206464</v>
      </c>
      <c r="G270" t="n">
        <v>0.05461912126550982</v>
      </c>
    </row>
    <row r="271" ht="15" customHeight="1">
      <c r="F271" t="n">
        <v>0.007308452012141892</v>
      </c>
      <c r="G271" t="n">
        <v>0.05461938979397383</v>
      </c>
    </row>
    <row r="272" ht="15" customHeight="1">
      <c r="F272" t="n">
        <v>0.007678057436366001</v>
      </c>
      <c r="G272" t="n">
        <v>0.05461965832243786</v>
      </c>
    </row>
    <row r="273" ht="15" customHeight="1">
      <c r="F273" t="n">
        <v>0.008043008283721023</v>
      </c>
      <c r="G273" t="n">
        <v>0.05461992685090187</v>
      </c>
    </row>
    <row r="274" ht="15" customHeight="1">
      <c r="F274" t="n">
        <v>0.008403180864097526</v>
      </c>
      <c r="G274" t="n">
        <v>0.05462019537936589</v>
      </c>
    </row>
    <row r="275" ht="15" customHeight="1">
      <c r="F275" t="n">
        <v>0.008758451487369853</v>
      </c>
      <c r="G275" t="n">
        <v>0.0546204639078299</v>
      </c>
    </row>
    <row r="276" ht="15" customHeight="1">
      <c r="F276" t="n">
        <v>0.009108696463427518</v>
      </c>
      <c r="G276" t="n">
        <v>0.05462073243629393</v>
      </c>
    </row>
    <row r="277" ht="15" customHeight="1">
      <c r="F277" t="n">
        <v>0.009453792102114403</v>
      </c>
      <c r="G277" t="n">
        <v>0.05462100096475794</v>
      </c>
    </row>
    <row r="278" ht="15" customHeight="1">
      <c r="F278" t="n">
        <v>0.009793614713320228</v>
      </c>
      <c r="G278" t="n">
        <v>0.05462126949322196</v>
      </c>
    </row>
    <row r="279" ht="15" customHeight="1">
      <c r="F279" t="n">
        <v>0.01012804060691941</v>
      </c>
      <c r="G279" t="n">
        <v>0.05462153802168597</v>
      </c>
    </row>
    <row r="280" ht="15" customHeight="1">
      <c r="F280" t="n">
        <v>0.01045694609280044</v>
      </c>
      <c r="G280" t="n">
        <v>0.05462180655015</v>
      </c>
    </row>
    <row r="281" ht="15" customHeight="1">
      <c r="F281" t="n">
        <v>0.0107802074808091</v>
      </c>
      <c r="G281" t="n">
        <v>0.05462207507861401</v>
      </c>
    </row>
    <row r="282" ht="15" customHeight="1">
      <c r="F282" t="n">
        <v>0.0110977010808342</v>
      </c>
      <c r="G282" t="n">
        <v>0.05462234360707802</v>
      </c>
    </row>
    <row r="283" ht="15" customHeight="1">
      <c r="F283" t="n">
        <v>0.0114093032027501</v>
      </c>
      <c r="G283" t="n">
        <v>0.05462261213554204</v>
      </c>
    </row>
    <row r="284" ht="15" customHeight="1">
      <c r="F284" t="n">
        <v>0.01171489015644436</v>
      </c>
      <c r="G284" t="n">
        <v>0.05462288066400606</v>
      </c>
    </row>
    <row r="285" ht="15" customHeight="1">
      <c r="F285" t="n">
        <v>0.01201433825176472</v>
      </c>
      <c r="G285" t="n">
        <v>0.05462314919247008</v>
      </c>
    </row>
    <row r="286" ht="15" customHeight="1">
      <c r="F286" t="n">
        <v>0.01230752379859899</v>
      </c>
      <c r="G286" t="n">
        <v>0.0546234177209341</v>
      </c>
    </row>
    <row r="287" ht="15" customHeight="1">
      <c r="F287" t="n">
        <v>0.01259432310682156</v>
      </c>
      <c r="G287" t="n">
        <v>0.05462368624939811</v>
      </c>
    </row>
    <row r="288" ht="15" customHeight="1">
      <c r="F288" t="n">
        <v>0.01287461248631883</v>
      </c>
      <c r="G288" t="n">
        <v>0.05462395477786214</v>
      </c>
    </row>
    <row r="289" ht="15" customHeight="1">
      <c r="F289" t="n">
        <v>0.01314826824694079</v>
      </c>
      <c r="G289" t="n">
        <v>0.05462422330632615</v>
      </c>
    </row>
    <row r="290" ht="15" customHeight="1">
      <c r="F290" t="n">
        <v>0.01341567176658717</v>
      </c>
      <c r="G290" t="n">
        <v>0.05462449183479016</v>
      </c>
    </row>
    <row r="291" ht="15" customHeight="1">
      <c r="F291" t="n">
        <v>0.01367972976321027</v>
      </c>
      <c r="G291" t="n">
        <v>0.05462476036325418</v>
      </c>
    </row>
    <row r="292" ht="15" customHeight="1">
      <c r="F292" t="n">
        <v>0.01394082361470868</v>
      </c>
      <c r="G292" t="n">
        <v>0.05462502889171821</v>
      </c>
    </row>
    <row r="293" ht="15" customHeight="1">
      <c r="F293" t="n">
        <v>0.01419882963093404</v>
      </c>
      <c r="G293" t="n">
        <v>0.05462529742018222</v>
      </c>
    </row>
    <row r="294" ht="15" customHeight="1">
      <c r="F294" t="n">
        <v>0.01445362412177217</v>
      </c>
      <c r="G294" t="n">
        <v>0.05462556594864623</v>
      </c>
    </row>
    <row r="295" ht="15" customHeight="1">
      <c r="F295" t="n">
        <v>0.01470508339709743</v>
      </c>
      <c r="G295" t="n">
        <v>0.05462583447711025</v>
      </c>
    </row>
    <row r="296" ht="15" customHeight="1">
      <c r="F296" t="n">
        <v>0.01495308376679491</v>
      </c>
      <c r="G296" t="n">
        <v>0.05462610300557427</v>
      </c>
    </row>
    <row r="297" ht="15" customHeight="1">
      <c r="F297" t="n">
        <v>0.0151975015407174</v>
      </c>
      <c r="G297" t="n">
        <v>0.05462637153403829</v>
      </c>
    </row>
    <row r="298" ht="15" customHeight="1">
      <c r="F298" t="n">
        <v>0.01543821302875012</v>
      </c>
      <c r="G298" t="n">
        <v>0.05462664006250231</v>
      </c>
    </row>
    <row r="299" ht="15" customHeight="1">
      <c r="F299" t="n">
        <v>0.01567509454076746</v>
      </c>
      <c r="G299" t="n">
        <v>0.05462690859096632</v>
      </c>
    </row>
    <row r="300" ht="15" customHeight="1">
      <c r="F300" t="n">
        <v>0.01590802238665384</v>
      </c>
      <c r="G300" t="n">
        <v>0.05462717711943035</v>
      </c>
    </row>
    <row r="301" ht="15" customHeight="1">
      <c r="F301" t="n">
        <v>0.01613687287626338</v>
      </c>
      <c r="G301" t="n">
        <v>0.05462744564789436</v>
      </c>
    </row>
    <row r="302" ht="15" customHeight="1">
      <c r="F302" t="n">
        <v>0.01636152231948061</v>
      </c>
      <c r="G302" t="n">
        <v>0.05462771417635837</v>
      </c>
    </row>
    <row r="303" ht="15" customHeight="1">
      <c r="F303" t="n">
        <v>0.01658184702617996</v>
      </c>
      <c r="G303" t="n">
        <v>0.05462798270482239</v>
      </c>
    </row>
    <row r="304" ht="15" customHeight="1">
      <c r="F304" t="n">
        <v>0.01679772330624509</v>
      </c>
      <c r="G304" t="n">
        <v>0.05462825123328641</v>
      </c>
    </row>
    <row r="305" ht="15" customHeight="1">
      <c r="F305" t="n">
        <v>0.01700902746953155</v>
      </c>
      <c r="G305" t="n">
        <v>0.05462851976175043</v>
      </c>
    </row>
    <row r="306" ht="15" customHeight="1">
      <c r="F306" t="n">
        <v>0.01721563582592324</v>
      </c>
      <c r="G306" t="n">
        <v>0.05462878829021444</v>
      </c>
    </row>
    <row r="307" ht="15" customHeight="1">
      <c r="F307" t="n">
        <v>0.01741742468529452</v>
      </c>
      <c r="G307" t="n">
        <v>0.05462905681867845</v>
      </c>
    </row>
    <row r="308" ht="15" customHeight="1">
      <c r="F308" t="n">
        <v>0.01761427035752819</v>
      </c>
      <c r="G308" t="n">
        <v>0.05462932534714248</v>
      </c>
    </row>
    <row r="309" ht="15" customHeight="1">
      <c r="F309" t="n">
        <v>0.01780604915248156</v>
      </c>
      <c r="G309" t="n">
        <v>0.05462959387560649</v>
      </c>
    </row>
    <row r="310" ht="15" customHeight="1">
      <c r="F310" t="n">
        <v>0.0179926373800376</v>
      </c>
      <c r="G310" t="n">
        <v>0.05462986240407051</v>
      </c>
    </row>
    <row r="311" ht="15" customHeight="1">
      <c r="F311" t="n">
        <v>0.01817391135007072</v>
      </c>
      <c r="G311" t="n">
        <v>0.05463013093253453</v>
      </c>
    </row>
    <row r="312" ht="15" customHeight="1">
      <c r="F312" t="n">
        <v>0.01834974737246282</v>
      </c>
      <c r="G312" t="n">
        <v>0.05463039946099855</v>
      </c>
    </row>
    <row r="313" ht="15" customHeight="1">
      <c r="F313" t="n">
        <v>0.01852002175707297</v>
      </c>
      <c r="G313" t="n">
        <v>0.05463066798946257</v>
      </c>
    </row>
    <row r="314" ht="15" customHeight="1">
      <c r="F314" t="n">
        <v>0.0186846108137833</v>
      </c>
      <c r="G314" t="n">
        <v>0.05463093651792658</v>
      </c>
    </row>
    <row r="315" ht="15" customHeight="1">
      <c r="F315" t="n">
        <v>0.0186846108137833</v>
      </c>
      <c r="G315" t="n">
        <v>0.05461777862318973</v>
      </c>
    </row>
    <row r="316" ht="15" customHeight="1">
      <c r="F316" t="n">
        <v>0.01891187672232962</v>
      </c>
      <c r="G316" t="n">
        <v>0.05466395412622195</v>
      </c>
    </row>
    <row r="317" ht="15" customHeight="1">
      <c r="F317" t="n">
        <v>0.01913702381577131</v>
      </c>
      <c r="G317" t="n">
        <v>0.05471012962925415</v>
      </c>
    </row>
    <row r="318" ht="15" customHeight="1">
      <c r="F318" t="n">
        <v>0.01935959272863029</v>
      </c>
      <c r="G318" t="n">
        <v>0.05475630513228637</v>
      </c>
    </row>
    <row r="319" ht="15" customHeight="1">
      <c r="F319" t="n">
        <v>0.01957912409542818</v>
      </c>
      <c r="G319" t="n">
        <v>0.05480248063531857</v>
      </c>
    </row>
    <row r="320" ht="15" customHeight="1">
      <c r="F320" t="n">
        <v>0.01979515855068681</v>
      </c>
      <c r="G320" t="n">
        <v>0.05484865613835078</v>
      </c>
    </row>
    <row r="321" ht="15" customHeight="1">
      <c r="F321" t="n">
        <v>0.02000723672892786</v>
      </c>
      <c r="G321" t="n">
        <v>0.05489483164138299</v>
      </c>
    </row>
    <row r="322" ht="15" customHeight="1">
      <c r="F322" t="n">
        <v>0.02021489926467318</v>
      </c>
      <c r="G322" t="n">
        <v>0.0549410071444152</v>
      </c>
    </row>
    <row r="323" ht="15" customHeight="1">
      <c r="F323" t="n">
        <v>0.02041768679244446</v>
      </c>
      <c r="G323" t="n">
        <v>0.05498718264744742</v>
      </c>
    </row>
    <row r="324" ht="15" customHeight="1">
      <c r="F324" t="n">
        <v>0.02061513994676342</v>
      </c>
      <c r="G324" t="n">
        <v>0.05503335815047962</v>
      </c>
    </row>
    <row r="325" ht="15" customHeight="1">
      <c r="F325" t="n">
        <v>0.02080679936215191</v>
      </c>
      <c r="G325" t="n">
        <v>0.05507953365351183</v>
      </c>
    </row>
    <row r="326" ht="15" customHeight="1">
      <c r="F326" t="n">
        <v>0.02099220567313155</v>
      </c>
      <c r="G326" t="n">
        <v>0.05512570915654404</v>
      </c>
    </row>
    <row r="327" ht="15" customHeight="1">
      <c r="F327" t="n">
        <v>0.02117089951422423</v>
      </c>
      <c r="G327" t="n">
        <v>0.05517188465957625</v>
      </c>
    </row>
    <row r="328" ht="15" customHeight="1">
      <c r="F328" t="n">
        <v>0.0213424215199516</v>
      </c>
      <c r="G328" t="n">
        <v>0.05521806016260845</v>
      </c>
    </row>
    <row r="329" ht="15" customHeight="1">
      <c r="F329" t="n">
        <v>0.02150631232483546</v>
      </c>
      <c r="G329" t="n">
        <v>0.05526423566564067</v>
      </c>
    </row>
    <row r="330" ht="15" customHeight="1">
      <c r="F330" t="n">
        <v>0.02166211256339759</v>
      </c>
      <c r="G330" t="n">
        <v>0.05531041116867288</v>
      </c>
    </row>
    <row r="331" ht="15" customHeight="1">
      <c r="F331" t="n">
        <v>0.02180936287015965</v>
      </c>
      <c r="G331" t="n">
        <v>0.05535658667170509</v>
      </c>
    </row>
    <row r="332" ht="15" customHeight="1">
      <c r="F332" t="n">
        <v>0.02194760387964351</v>
      </c>
      <c r="G332" t="n">
        <v>0.0554027621747373</v>
      </c>
    </row>
    <row r="333" ht="15" customHeight="1">
      <c r="F333" t="n">
        <v>0.02207637622637081</v>
      </c>
      <c r="G333" t="n">
        <v>0.0554489376777695</v>
      </c>
    </row>
    <row r="334" ht="15" customHeight="1">
      <c r="F334" t="n">
        <v>0.02219522054486339</v>
      </c>
      <c r="G334" t="n">
        <v>0.05549511318080171</v>
      </c>
    </row>
    <row r="335" ht="15" customHeight="1">
      <c r="F335" t="n">
        <v>0.02230367746964293</v>
      </c>
      <c r="G335" t="n">
        <v>0.05554128868383392</v>
      </c>
    </row>
    <row r="336" ht="15" customHeight="1">
      <c r="F336" t="n">
        <v>0.02240128763523123</v>
      </c>
      <c r="G336" t="n">
        <v>0.05558746418686613</v>
      </c>
    </row>
    <row r="337" ht="15" customHeight="1">
      <c r="F337" t="n">
        <v>0.02248759167615007</v>
      </c>
      <c r="G337" t="n">
        <v>0.05563363968989835</v>
      </c>
    </row>
    <row r="338" ht="15" customHeight="1">
      <c r="F338" t="n">
        <v>0.02256213022692112</v>
      </c>
      <c r="G338" t="n">
        <v>0.05567981519293055</v>
      </c>
    </row>
    <row r="339" ht="15" customHeight="1">
      <c r="F339" t="n">
        <v>0.0226244439220662</v>
      </c>
      <c r="G339" t="n">
        <v>0.05572599069596276</v>
      </c>
    </row>
    <row r="340" ht="15" customHeight="1">
      <c r="F340" t="n">
        <v>0.02267557965653104</v>
      </c>
      <c r="G340" t="n">
        <v>0.05577216619899496</v>
      </c>
    </row>
    <row r="341" ht="15" customHeight="1">
      <c r="F341" t="n">
        <v>0.02272425418311126</v>
      </c>
      <c r="G341" t="n">
        <v>0.05581834170202718</v>
      </c>
    </row>
    <row r="342" ht="15" customHeight="1">
      <c r="F342" t="n">
        <v>0.02277186848361698</v>
      </c>
      <c r="G342" t="n">
        <v>0.05586451720505938</v>
      </c>
    </row>
    <row r="343" ht="15" customHeight="1">
      <c r="F343" t="n">
        <v>0.02281833267451548</v>
      </c>
      <c r="G343" t="n">
        <v>0.0559106927080916</v>
      </c>
    </row>
    <row r="344" ht="15" customHeight="1">
      <c r="F344" t="n">
        <v>0.02286355687227398</v>
      </c>
      <c r="G344" t="n">
        <v>0.05595686821112381</v>
      </c>
    </row>
    <row r="345" ht="15" customHeight="1">
      <c r="F345" t="n">
        <v>0.02290745119335967</v>
      </c>
      <c r="G345" t="n">
        <v>0.05600304371415601</v>
      </c>
    </row>
    <row r="346" ht="15" customHeight="1">
      <c r="F346" t="n">
        <v>0.02294992575423982</v>
      </c>
      <c r="G346" t="n">
        <v>0.05604921921718823</v>
      </c>
    </row>
    <row r="347" ht="15" customHeight="1">
      <c r="F347" t="n">
        <v>0.0229908906713816</v>
      </c>
      <c r="G347" t="n">
        <v>0.05609539472022043</v>
      </c>
    </row>
    <row r="348" ht="15" customHeight="1">
      <c r="F348" t="n">
        <v>0.02303025606125228</v>
      </c>
      <c r="G348" t="n">
        <v>0.05614157022325265</v>
      </c>
    </row>
    <row r="349" ht="15" customHeight="1">
      <c r="F349" t="n">
        <v>0.02306793204031907</v>
      </c>
      <c r="G349" t="n">
        <v>0.05618774572628485</v>
      </c>
    </row>
    <row r="350" ht="15" customHeight="1">
      <c r="F350" t="n">
        <v>0.02310382872504921</v>
      </c>
      <c r="G350" t="n">
        <v>0.05623392122931706</v>
      </c>
    </row>
    <row r="351" ht="15" customHeight="1">
      <c r="F351" t="n">
        <v>0.02313785623190988</v>
      </c>
      <c r="G351" t="n">
        <v>0.05628009673234928</v>
      </c>
    </row>
    <row r="352" ht="15" customHeight="1">
      <c r="F352" t="n">
        <v>0.02316992467736834</v>
      </c>
      <c r="G352" t="n">
        <v>0.05632627223538148</v>
      </c>
    </row>
    <row r="353" ht="15" customHeight="1">
      <c r="F353" t="n">
        <v>0.0231999441778918</v>
      </c>
      <c r="G353" t="n">
        <v>0.0563724477384137</v>
      </c>
    </row>
    <row r="354" ht="15" customHeight="1">
      <c r="F354" t="n">
        <v>0.0232278248499475</v>
      </c>
      <c r="G354" t="n">
        <v>0.0564186232414459</v>
      </c>
    </row>
    <row r="355" ht="15" customHeight="1">
      <c r="F355" t="n">
        <v>0.02325347681000266</v>
      </c>
      <c r="G355" t="n">
        <v>0.05646479874447811</v>
      </c>
    </row>
    <row r="356" ht="15" customHeight="1">
      <c r="F356" t="n">
        <v>0.02327681017452449</v>
      </c>
      <c r="G356" t="n">
        <v>0.05651097424751032</v>
      </c>
    </row>
    <row r="357" ht="15" customHeight="1">
      <c r="F357" t="n">
        <v>0.02329773505998023</v>
      </c>
      <c r="G357" t="n">
        <v>0.05655714975054253</v>
      </c>
    </row>
    <row r="358" ht="15" customHeight="1">
      <c r="F358" t="n">
        <v>0.0233161615828371</v>
      </c>
      <c r="G358" t="n">
        <v>0.05660332525357475</v>
      </c>
    </row>
    <row r="359" ht="15" customHeight="1">
      <c r="F359" t="n">
        <v>0.0233319998595623</v>
      </c>
      <c r="G359" t="n">
        <v>0.05664950075660695</v>
      </c>
    </row>
    <row r="360" ht="15" customHeight="1">
      <c r="F360" t="n">
        <v>0.02334516000662311</v>
      </c>
      <c r="G360" t="n">
        <v>0.05669567625963916</v>
      </c>
    </row>
    <row r="361" ht="15" customHeight="1">
      <c r="F361" t="n">
        <v>0.02335555214048672</v>
      </c>
      <c r="G361" t="n">
        <v>0.05674185176267137</v>
      </c>
    </row>
    <row r="362" ht="15" customHeight="1">
      <c r="F362" t="n">
        <v>0.02336308637762034</v>
      </c>
      <c r="G362" t="n">
        <v>0.05678802726570358</v>
      </c>
    </row>
    <row r="363" ht="15" customHeight="1">
      <c r="F363" t="n">
        <v>0.02336767283449122</v>
      </c>
      <c r="G363" t="n">
        <v>0.05683420276873578</v>
      </c>
    </row>
    <row r="364" ht="15" customHeight="1">
      <c r="F364" t="n">
        <v>0.02336922162756658</v>
      </c>
      <c r="G364" t="n">
        <v>0.056880378271768</v>
      </c>
    </row>
    <row r="365" ht="15" customHeight="1">
      <c r="F365" t="n">
        <v>0.02336922162756658</v>
      </c>
      <c r="G365" t="n">
        <v>0.056880378271768</v>
      </c>
    </row>
    <row r="366" ht="15" customHeight="1">
      <c r="F366" t="n">
        <v>0.02381675968146428</v>
      </c>
      <c r="G366" t="n">
        <v>0.0584627227730056</v>
      </c>
    </row>
    <row r="367" ht="15" customHeight="1">
      <c r="F367" t="n">
        <v>0.02425530009777094</v>
      </c>
      <c r="G367" t="n">
        <v>0.06004506727424321</v>
      </c>
    </row>
    <row r="368" ht="15" customHeight="1">
      <c r="F368" t="n">
        <v>0.02468465710359358</v>
      </c>
      <c r="G368" t="n">
        <v>0.06162741177548079</v>
      </c>
    </row>
    <row r="369" ht="15" customHeight="1">
      <c r="F369" t="n">
        <v>0.02510464492603919</v>
      </c>
      <c r="G369" t="n">
        <v>0.06320975627671839</v>
      </c>
    </row>
    <row r="370" ht="15" customHeight="1">
      <c r="F370" t="n">
        <v>0.02551507779221478</v>
      </c>
      <c r="G370" t="n">
        <v>0.064792100777956</v>
      </c>
    </row>
    <row r="371" ht="15" customHeight="1">
      <c r="F371" t="n">
        <v>0.02591576992922735</v>
      </c>
      <c r="G371" t="n">
        <v>0.0663744452791936</v>
      </c>
    </row>
    <row r="372" ht="15" customHeight="1">
      <c r="F372" t="n">
        <v>0.02630653556418391</v>
      </c>
      <c r="G372" t="n">
        <v>0.0679567897804312</v>
      </c>
    </row>
    <row r="373" ht="15" customHeight="1">
      <c r="F373" t="n">
        <v>0.0266871889241915</v>
      </c>
      <c r="G373" t="n">
        <v>0.0695391342816688</v>
      </c>
    </row>
    <row r="374" ht="15" customHeight="1">
      <c r="F374" t="n">
        <v>0.02705754423635709</v>
      </c>
      <c r="G374" t="n">
        <v>0.07112147878290639</v>
      </c>
    </row>
    <row r="375" ht="15" customHeight="1">
      <c r="F375" t="n">
        <v>0.02741741572778769</v>
      </c>
      <c r="G375" t="n">
        <v>0.072703823284144</v>
      </c>
    </row>
    <row r="376" ht="15" customHeight="1">
      <c r="F376" t="n">
        <v>0.02776661762559034</v>
      </c>
      <c r="G376" t="n">
        <v>0.07428616778538161</v>
      </c>
    </row>
    <row r="377" ht="15" customHeight="1">
      <c r="F377" t="n">
        <v>0.028104964156872</v>
      </c>
      <c r="G377" t="n">
        <v>0.0758685122866192</v>
      </c>
    </row>
    <row r="378" ht="15" customHeight="1">
      <c r="F378" t="n">
        <v>0.02843226954873974</v>
      </c>
      <c r="G378" t="n">
        <v>0.07745085678785679</v>
      </c>
    </row>
    <row r="379" ht="15" customHeight="1">
      <c r="F379" t="n">
        <v>0.02874834802830052</v>
      </c>
      <c r="G379" t="n">
        <v>0.0790332012890944</v>
      </c>
    </row>
    <row r="380" ht="15" customHeight="1">
      <c r="F380" t="n">
        <v>0.02905301382266134</v>
      </c>
      <c r="G380" t="n">
        <v>0.080615545790332</v>
      </c>
    </row>
    <row r="381" ht="15" customHeight="1">
      <c r="F381" t="n">
        <v>0.02934608115892924</v>
      </c>
      <c r="G381" t="n">
        <v>0.08219789029156961</v>
      </c>
    </row>
    <row r="382" ht="15" customHeight="1">
      <c r="F382" t="n">
        <v>0.02962736426421123</v>
      </c>
      <c r="G382" t="n">
        <v>0.0837802347928072</v>
      </c>
    </row>
    <row r="383" ht="15" customHeight="1">
      <c r="F383" t="n">
        <v>0.0298966773656143</v>
      </c>
      <c r="G383" t="n">
        <v>0.0853625792940448</v>
      </c>
    </row>
    <row r="384" ht="15" customHeight="1">
      <c r="F384" t="n">
        <v>0.03015383469024546</v>
      </c>
      <c r="G384" t="n">
        <v>0.0869449237952824</v>
      </c>
    </row>
    <row r="385" ht="15" customHeight="1">
      <c r="F385" t="n">
        <v>0.03039865046521172</v>
      </c>
      <c r="G385" t="n">
        <v>0.08852726829652</v>
      </c>
    </row>
    <row r="386" ht="15" customHeight="1">
      <c r="F386" t="n">
        <v>0.03063093891762009</v>
      </c>
      <c r="G386" t="n">
        <v>0.0901096127977576</v>
      </c>
    </row>
    <row r="387" ht="15" customHeight="1">
      <c r="F387" t="n">
        <v>0.03085051427457758</v>
      </c>
      <c r="G387" t="n">
        <v>0.09169195729899519</v>
      </c>
    </row>
    <row r="388" ht="15" customHeight="1">
      <c r="F388" t="n">
        <v>0.03105719076319119</v>
      </c>
      <c r="G388" t="n">
        <v>0.0932743018002328</v>
      </c>
    </row>
    <row r="389" ht="15" customHeight="1">
      <c r="F389" t="n">
        <v>0.03125078261056792</v>
      </c>
      <c r="G389" t="n">
        <v>0.09485664630147041</v>
      </c>
    </row>
    <row r="390" ht="15" customHeight="1">
      <c r="F390" t="n">
        <v>0.0314311040438148</v>
      </c>
      <c r="G390" t="n">
        <v>0.096438990802708</v>
      </c>
    </row>
    <row r="391" ht="15" customHeight="1">
      <c r="F391" t="n">
        <v>0.03159796929003883</v>
      </c>
      <c r="G391" t="n">
        <v>0.09802133530394561</v>
      </c>
    </row>
    <row r="392" ht="15" customHeight="1">
      <c r="F392" t="n">
        <v>0.03175119257634702</v>
      </c>
      <c r="G392" t="n">
        <v>0.0996036798051832</v>
      </c>
    </row>
    <row r="393" ht="15" customHeight="1">
      <c r="F393" t="n">
        <v>0.0318905881298464</v>
      </c>
      <c r="G393" t="n">
        <v>0.1011860243064208</v>
      </c>
    </row>
    <row r="394" ht="15" customHeight="1">
      <c r="F394" t="n">
        <v>0.0320159701776439</v>
      </c>
      <c r="G394" t="n">
        <v>0.1027683688076584</v>
      </c>
    </row>
    <row r="395" ht="15" customHeight="1">
      <c r="F395" t="n">
        <v>0.03212715294684662</v>
      </c>
      <c r="G395" t="n">
        <v>0.104350713308896</v>
      </c>
    </row>
    <row r="396" ht="15" customHeight="1">
      <c r="F396" t="n">
        <v>0.0322239506645615</v>
      </c>
      <c r="G396" t="n">
        <v>0.1059330578101336</v>
      </c>
    </row>
    <row r="397" ht="15" customHeight="1">
      <c r="F397" t="n">
        <v>0.0323061775578956</v>
      </c>
      <c r="G397" t="n">
        <v>0.1075154023113712</v>
      </c>
    </row>
    <row r="398" ht="15" customHeight="1">
      <c r="F398" t="n">
        <v>0.0323736478539559</v>
      </c>
      <c r="G398" t="n">
        <v>0.1090977468126088</v>
      </c>
    </row>
    <row r="399" ht="15" customHeight="1">
      <c r="F399" t="n">
        <v>0.03242617577984939</v>
      </c>
      <c r="G399" t="n">
        <v>0.1106800913138464</v>
      </c>
    </row>
    <row r="400" ht="15" customHeight="1">
      <c r="F400" t="n">
        <v>0.03246357556268312</v>
      </c>
      <c r="G400" t="n">
        <v>0.112262435815084</v>
      </c>
    </row>
    <row r="401" ht="15" customHeight="1">
      <c r="F401" t="n">
        <v>0.03249229550342211</v>
      </c>
      <c r="G401" t="n">
        <v>0.1138447803163216</v>
      </c>
    </row>
    <row r="402" ht="15" customHeight="1">
      <c r="F402" t="n">
        <v>0.03249227274240922</v>
      </c>
      <c r="G402" t="n">
        <v>0.1154271248175592</v>
      </c>
    </row>
    <row r="403" ht="15" customHeight="1">
      <c r="F403" t="n">
        <v>0.03248806719597709</v>
      </c>
      <c r="G403" t="n">
        <v>0.1170094693187968</v>
      </c>
    </row>
    <row r="404" ht="15" customHeight="1">
      <c r="F404" t="n">
        <v>0.03247696343097814</v>
      </c>
      <c r="G404" t="n">
        <v>0.1185918138200344</v>
      </c>
    </row>
    <row r="405" ht="15" customHeight="1">
      <c r="F405" t="n">
        <v>0.03245948535681015</v>
      </c>
      <c r="G405" t="n">
        <v>0.120174158321272</v>
      </c>
    </row>
    <row r="406" ht="15" customHeight="1">
      <c r="F406" t="n">
        <v>0.0324361568828709</v>
      </c>
      <c r="G406" t="n">
        <v>0.1217565028225096</v>
      </c>
    </row>
    <row r="407" ht="15" customHeight="1">
      <c r="F407" t="n">
        <v>0.03240750191855818</v>
      </c>
      <c r="G407" t="n">
        <v>0.1233388473237472</v>
      </c>
    </row>
    <row r="408" ht="15" customHeight="1">
      <c r="F408" t="n">
        <v>0.03237404437326977</v>
      </c>
      <c r="G408" t="n">
        <v>0.1249211918249848</v>
      </c>
    </row>
    <row r="409" ht="15" customHeight="1">
      <c r="F409" t="n">
        <v>0.03233630815640344</v>
      </c>
      <c r="G409" t="n">
        <v>0.1265035363262224</v>
      </c>
    </row>
    <row r="410" ht="15" customHeight="1">
      <c r="F410" t="n">
        <v>0.03229481717735698</v>
      </c>
      <c r="G410" t="n">
        <v>0.12808588082746</v>
      </c>
    </row>
    <row r="411" ht="15" customHeight="1">
      <c r="F411" t="n">
        <v>0.03225009534552815</v>
      </c>
      <c r="G411" t="n">
        <v>0.1296682253286976</v>
      </c>
    </row>
    <row r="412" ht="15" customHeight="1">
      <c r="F412" t="n">
        <v>0.03220266657031477</v>
      </c>
      <c r="G412" t="n">
        <v>0.1312505698299352</v>
      </c>
    </row>
    <row r="413" ht="15" customHeight="1">
      <c r="F413" t="n">
        <v>0.03215305476111457</v>
      </c>
      <c r="G413" t="n">
        <v>0.1328329143311728</v>
      </c>
    </row>
    <row r="414" ht="15" customHeight="1">
      <c r="F414" t="n">
        <v>0.03210178382732538</v>
      </c>
      <c r="G414" t="n">
        <v>0.1344152588324104</v>
      </c>
    </row>
    <row r="415" ht="15" customHeight="1">
      <c r="F415" t="n">
        <v>0.03204937767834494</v>
      </c>
      <c r="G415" t="n">
        <v>0.135997603333648</v>
      </c>
    </row>
    <row r="416" ht="15" customHeight="1">
      <c r="F416" t="n">
        <v>0.03199600689423161</v>
      </c>
      <c r="G416" t="n">
        <v>0.1375799478348856</v>
      </c>
    </row>
    <row r="417" ht="15" customHeight="1">
      <c r="F417" t="n">
        <v>0.03192597137571294</v>
      </c>
      <c r="G417" t="n">
        <v>0.1391622923361232</v>
      </c>
    </row>
    <row r="418" ht="15" customHeight="1">
      <c r="F418" t="n">
        <v>0.03183453536175174</v>
      </c>
      <c r="G418" t="n">
        <v>0.1407446368373608</v>
      </c>
    </row>
    <row r="419" ht="15" customHeight="1">
      <c r="F419" t="n">
        <v>0.03172714844670824</v>
      </c>
      <c r="G419" t="n">
        <v>0.1423269813385984</v>
      </c>
    </row>
    <row r="420" ht="15" customHeight="1">
      <c r="F420" t="n">
        <v>0.0316092602249427</v>
      </c>
      <c r="G420" t="n">
        <v>0.143909325839836</v>
      </c>
    </row>
    <row r="421" ht="15" customHeight="1">
      <c r="F421" t="n">
        <v>0.0314863202908153</v>
      </c>
      <c r="G421" t="n">
        <v>0.1454916703410736</v>
      </c>
    </row>
    <row r="422" ht="15" customHeight="1">
      <c r="F422" t="n">
        <v>0.03136377823868629</v>
      </c>
      <c r="G422" t="n">
        <v>0.1470740148423112</v>
      </c>
    </row>
    <row r="423" ht="15" customHeight="1">
      <c r="F423" t="n">
        <v>0.03124708366291591</v>
      </c>
      <c r="G423" t="n">
        <v>0.1486563593435488</v>
      </c>
    </row>
    <row r="424" ht="15" customHeight="1">
      <c r="F424" t="n">
        <v>0.03114168615786436</v>
      </c>
      <c r="G424" t="n">
        <v>0.15</v>
      </c>
    </row>
    <row r="425" ht="15" customHeight="1">
      <c r="F425" t="n">
        <v>0.03105303531789189</v>
      </c>
      <c r="G425" t="n">
        <v>0.151821048346024</v>
      </c>
    </row>
    <row r="426" ht="15" customHeight="1">
      <c r="F426" t="n">
        <v>0.03098658073735872</v>
      </c>
      <c r="G426" t="n">
        <v>0.1534033928472616</v>
      </c>
    </row>
    <row r="427" ht="15" customHeight="1">
      <c r="F427" t="n">
        <v>0.03093689805551433</v>
      </c>
      <c r="G427" t="n">
        <v>0.1549857373484992</v>
      </c>
    </row>
    <row r="428" ht="15" customHeight="1">
      <c r="F428" t="n">
        <v>0.03089025148711604</v>
      </c>
      <c r="G428" t="n">
        <v>0.1565680818497368</v>
      </c>
    </row>
    <row r="429" ht="15" customHeight="1">
      <c r="F429" t="n">
        <v>0.03084634360915402</v>
      </c>
      <c r="G429" t="n">
        <v>0.1581504263509744</v>
      </c>
    </row>
    <row r="430" ht="15" customHeight="1">
      <c r="F430" t="n">
        <v>0.03080499979541242</v>
      </c>
      <c r="G430" t="n">
        <v>0.159732770852212</v>
      </c>
    </row>
    <row r="431" ht="15" customHeight="1">
      <c r="F431" t="n">
        <v>0.03076604541967534</v>
      </c>
      <c r="G431" t="n">
        <v>0.1613151153534496</v>
      </c>
    </row>
    <row r="432" ht="15" customHeight="1">
      <c r="F432" t="n">
        <v>0.03072930585572696</v>
      </c>
      <c r="G432" t="n">
        <v>0.1628974598546872</v>
      </c>
    </row>
    <row r="433" ht="15" customHeight="1">
      <c r="F433" t="n">
        <v>0.03069460647735139</v>
      </c>
      <c r="G433" t="n">
        <v>0.1644798043559248</v>
      </c>
    </row>
    <row r="434" ht="15" customHeight="1">
      <c r="F434" t="n">
        <v>0.03066177265833277</v>
      </c>
      <c r="G434" t="n">
        <v>0.1660621488571624</v>
      </c>
    </row>
    <row r="435" ht="15" customHeight="1">
      <c r="F435" t="n">
        <v>0.03063062977245523</v>
      </c>
      <c r="G435" t="n">
        <v>0.1676444933584</v>
      </c>
    </row>
    <row r="436" ht="15" customHeight="1">
      <c r="F436" t="n">
        <v>0.03060100319350291</v>
      </c>
      <c r="G436" t="n">
        <v>0.1692268378596376</v>
      </c>
    </row>
    <row r="437" ht="15" customHeight="1">
      <c r="F437" t="n">
        <v>0.03057271829525993</v>
      </c>
      <c r="G437" t="n">
        <v>0.1708091823608752</v>
      </c>
    </row>
    <row r="438" ht="15" customHeight="1">
      <c r="F438" t="n">
        <v>0.03054560045151043</v>
      </c>
      <c r="G438" t="n">
        <v>0.1723915268621128</v>
      </c>
    </row>
    <row r="439" ht="15" customHeight="1">
      <c r="F439" t="n">
        <v>0.03051947503603855</v>
      </c>
      <c r="G439" t="n">
        <v>0.1739738713633504</v>
      </c>
    </row>
    <row r="440" ht="15" customHeight="1">
      <c r="F440" t="n">
        <v>0.03049416742262842</v>
      </c>
      <c r="G440" t="n">
        <v>0.175556215864588</v>
      </c>
    </row>
    <row r="441" ht="15" customHeight="1">
      <c r="F441" t="n">
        <v>0.03046950298506419</v>
      </c>
      <c r="G441" t="n">
        <v>0.1771385603658256</v>
      </c>
    </row>
    <row r="442" ht="15" customHeight="1">
      <c r="F442" t="n">
        <v>0.03044530709712995</v>
      </c>
      <c r="G442" t="n">
        <v>0.1787209048670632</v>
      </c>
    </row>
    <row r="443" ht="15" customHeight="1">
      <c r="F443" t="n">
        <v>0.03042140513260989</v>
      </c>
      <c r="G443" t="n">
        <v>0.1803032493683008</v>
      </c>
    </row>
    <row r="444" ht="15" customHeight="1">
      <c r="F444" t="n">
        <v>0.0303976224652881</v>
      </c>
      <c r="G444" t="n">
        <v>0.1818855938695384</v>
      </c>
    </row>
    <row r="445" ht="15" customHeight="1">
      <c r="F445" t="n">
        <v>0.03037378446894871</v>
      </c>
      <c r="G445" t="n">
        <v>0.183467938370776</v>
      </c>
    </row>
    <row r="446" ht="15" customHeight="1">
      <c r="F446" t="n">
        <v>0.03034971651737592</v>
      </c>
      <c r="G446" t="n">
        <v>0.1850502828720136</v>
      </c>
    </row>
    <row r="447" ht="15" customHeight="1">
      <c r="F447" t="n">
        <v>0.03032524398435378</v>
      </c>
      <c r="G447" t="n">
        <v>0.1866326273732512</v>
      </c>
    </row>
    <row r="448" ht="15" customHeight="1">
      <c r="F448" t="n">
        <v>0.0303007037208045</v>
      </c>
      <c r="G448" t="n">
        <v>0.1882149718744888</v>
      </c>
    </row>
    <row r="449" ht="15" customHeight="1">
      <c r="F449" t="n">
        <v>0.03027657356722122</v>
      </c>
      <c r="G449" t="n">
        <v>0.1897973163757264</v>
      </c>
    </row>
    <row r="450" ht="15" customHeight="1">
      <c r="F450" t="n">
        <v>0.0302528687049987</v>
      </c>
      <c r="G450" t="n">
        <v>0.191379660876964</v>
      </c>
    </row>
    <row r="451" ht="15" customHeight="1">
      <c r="F451" t="n">
        <v>0.03022960428837829</v>
      </c>
      <c r="G451" t="n">
        <v>0.1929620053782016</v>
      </c>
    </row>
    <row r="452" ht="15" customHeight="1">
      <c r="F452" t="n">
        <v>0.03020679547160132</v>
      </c>
      <c r="G452" t="n">
        <v>0.1945443498794392</v>
      </c>
    </row>
    <row r="453" ht="15" customHeight="1">
      <c r="F453" t="n">
        <v>0.0301844574089091</v>
      </c>
      <c r="G453" t="n">
        <v>0.1961266943806768</v>
      </c>
    </row>
    <row r="454" ht="15" customHeight="1">
      <c r="F454" t="n">
        <v>0.03016260525454295</v>
      </c>
      <c r="G454" t="n">
        <v>0.1977090388819144</v>
      </c>
    </row>
    <row r="455" ht="15" customHeight="1">
      <c r="F455" t="n">
        <v>0.03014125416274417</v>
      </c>
      <c r="G455" t="n">
        <v>0.199291383383152</v>
      </c>
    </row>
    <row r="456" ht="15" customHeight="1">
      <c r="F456" t="n">
        <v>0.03012041928775414</v>
      </c>
      <c r="G456" t="n">
        <v>0.2008737278843896</v>
      </c>
    </row>
    <row r="457" ht="15" customHeight="1">
      <c r="F457" t="n">
        <v>0.03010011578381416</v>
      </c>
      <c r="G457" t="n">
        <v>0.2024560723856272</v>
      </c>
    </row>
    <row r="458" ht="15" customHeight="1">
      <c r="F458" t="n">
        <v>0.03008035880516555</v>
      </c>
      <c r="G458" t="n">
        <v>0.2040384168868648</v>
      </c>
    </row>
    <row r="459" ht="15" customHeight="1">
      <c r="F459" t="n">
        <v>0.03006116350604963</v>
      </c>
      <c r="G459" t="n">
        <v>0.2056207613881024</v>
      </c>
    </row>
    <row r="460" ht="15" customHeight="1">
      <c r="F460" t="n">
        <v>0.03004254504070775</v>
      </c>
      <c r="G460" t="n">
        <v>0.20720310588934</v>
      </c>
    </row>
    <row r="461" ht="15" customHeight="1">
      <c r="F461" t="n">
        <v>0.0300245185633812</v>
      </c>
      <c r="G461" t="n">
        <v>0.2087854503905776</v>
      </c>
    </row>
    <row r="462" ht="15" customHeight="1">
      <c r="F462" t="n">
        <v>0.03000709922831132</v>
      </c>
      <c r="G462" t="n">
        <v>0.2103677948918152</v>
      </c>
    </row>
    <row r="463" ht="15" customHeight="1">
      <c r="F463" t="n">
        <v>0.02999030218973944</v>
      </c>
      <c r="G463" t="n">
        <v>0.2119501393930528</v>
      </c>
    </row>
    <row r="464" ht="15" customHeight="1">
      <c r="F464" t="n">
        <v>0.02997414260190689</v>
      </c>
      <c r="G464" t="n">
        <v>0.2135324838942904</v>
      </c>
    </row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</sheetData>
  <mergeCells count="22">
    <mergeCell ref="M2:U2"/>
    <mergeCell ref="A60:K60"/>
    <mergeCell ref="A1:K1"/>
    <mergeCell ref="M7:U7"/>
    <mergeCell ref="A61:K61"/>
    <mergeCell ref="A6:K6"/>
    <mergeCell ref="M6:U6"/>
    <mergeCell ref="A7:K7"/>
    <mergeCell ref="M18:U18"/>
    <mergeCell ref="M27:U27"/>
    <mergeCell ref="M3:U3"/>
    <mergeCell ref="M61:U61"/>
    <mergeCell ref="A27:K27"/>
    <mergeCell ref="A18:K18"/>
    <mergeCell ref="M9:V9"/>
    <mergeCell ref="A3:K3"/>
    <mergeCell ref="A2:K2"/>
    <mergeCell ref="A9:L9"/>
    <mergeCell ref="A5:K5"/>
    <mergeCell ref="M5:U5"/>
    <mergeCell ref="M1:U1"/>
    <mergeCell ref="M60:U60"/>
  </mergeCells>
  <pageMargins left="0.7" right="0.7" top="0.75" bottom="0.75" header="0.3" footer="0.3"/>
  <pageSetup orientation="portrait" paperSize="9" scale="62" fitToWidth="2" horizontalDpi="1200" verticalDpi="12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2023-07-19T12:17:20Z</dcterms:modified>
  <cp:lastModifiedBy>MSI GP66</cp:lastModifiedBy>
</cp:coreProperties>
</file>