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00000"/>
    <numFmt numFmtId="165" formatCode="0.0"/>
    <numFmt numFmtId="166" formatCode="0.00000"/>
    <numFmt numFmtId="167" formatCode="General_)"/>
    <numFmt numFmtId="168" formatCode="0.000"/>
    <numFmt numFmtId="169" formatCode="_-* #,##0.00_-;\-* #,##0.00_-;_-* &quot;-&quot;??_-;_-@_-"/>
    <numFmt numFmtId="170" formatCode="0.0000"/>
  </numFmts>
  <fonts count="28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family val="2"/>
      <color theme="1"/>
      <sz val="8"/>
      <scheme val="minor"/>
    </font>
    <font>
      <name val="Calibri"/>
      <charset val="204"/>
      <family val="2"/>
      <b val="1"/>
      <i val="1"/>
      <color theme="1"/>
      <sz val="8"/>
      <scheme val="minor"/>
    </font>
    <font>
      <name val="Arial Cyr"/>
      <charset val="204"/>
      <family val="2"/>
      <b val="1"/>
      <sz val="8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theme="1"/>
      <sz val="10"/>
      <scheme val="minor"/>
    </font>
    <font>
      <name val="Calibri"/>
      <charset val="204"/>
      <family val="2"/>
      <color indexed="8"/>
      <sz val="10"/>
    </font>
    <font>
      <name val="Calibri"/>
      <family val="2"/>
      <color theme="1"/>
      <sz val="11"/>
      <scheme val="minor"/>
    </font>
    <font>
      <name val="Calibri"/>
      <charset val="204"/>
      <family val="2"/>
      <i val="1"/>
      <color theme="1"/>
      <sz val="11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24" fillId="0" borderId="0"/>
    <xf numFmtId="0" fontId="1" fillId="0" borderId="0"/>
    <xf numFmtId="0" fontId="8" fillId="0" borderId="0"/>
    <xf numFmtId="0" fontId="1" fillId="0" borderId="0"/>
    <xf numFmtId="43" fontId="24" fillId="0" borderId="0"/>
  </cellStyleXfs>
  <cellXfs count="174">
    <xf numFmtId="0" fontId="0" fillId="0" borderId="0" pivotButton="0" quotePrefix="0" xfId="0"/>
    <xf numFmtId="0" fontId="4" fillId="0" borderId="0" pivotButton="0" quotePrefix="0" xfId="0"/>
    <xf numFmtId="0" fontId="7" fillId="0" borderId="0" pivotButton="0" quotePrefix="0" xfId="1"/>
    <xf numFmtId="0" fontId="6" fillId="0" borderId="0" applyAlignment="1" pivotButton="0" quotePrefix="1" xfId="2">
      <alignment horizontal="left"/>
    </xf>
    <xf numFmtId="0" fontId="7" fillId="0" borderId="0" applyAlignment="1" pivotButton="0" quotePrefix="1" xfId="2">
      <alignment horizontal="left"/>
    </xf>
    <xf numFmtId="0" fontId="6" fillId="0" borderId="0" applyAlignment="1" pivotButton="0" quotePrefix="0" xfId="2">
      <alignment horizontal="left"/>
    </xf>
    <xf numFmtId="0" fontId="7" fillId="0" borderId="0" applyAlignment="1" pivotButton="0" quotePrefix="0" xfId="2">
      <alignment horizontal="left"/>
    </xf>
    <xf numFmtId="0" fontId="11" fillId="0" borderId="0" pivotButton="0" quotePrefix="0" xfId="0"/>
    <xf numFmtId="0" fontId="7" fillId="0" borderId="0" applyProtection="1" pivotButton="0" quotePrefix="0" xfId="2">
      <protection locked="0" hidden="0"/>
    </xf>
    <xf numFmtId="0" fontId="7" fillId="0" borderId="0" pivotButton="0" quotePrefix="0" xfId="0"/>
    <xf numFmtId="0" fontId="7" fillId="0" borderId="0" pivotButton="0" quotePrefix="0" xfId="2"/>
    <xf numFmtId="0" fontId="9" fillId="0" borderId="0" pivotButton="0" quotePrefix="0" xfId="1"/>
    <xf numFmtId="0" fontId="12" fillId="0" borderId="0" applyAlignment="1" pivotButton="0" quotePrefix="0" xfId="1">
      <alignment horizontal="left"/>
    </xf>
    <xf numFmtId="0" fontId="12" fillId="0" borderId="0" applyProtection="1" pivotButton="0" quotePrefix="0" xfId="2">
      <protection locked="0" hidden="0"/>
    </xf>
    <xf numFmtId="0" fontId="9" fillId="0" borderId="0" applyAlignment="1" pivotButton="0" quotePrefix="1" xfId="2">
      <alignment horizontal="left"/>
    </xf>
    <xf numFmtId="0" fontId="12" fillId="0" borderId="0" applyAlignment="1" pivotButton="0" quotePrefix="1" xfId="2">
      <alignment horizontal="left"/>
    </xf>
    <xf numFmtId="0" fontId="9" fillId="0" borderId="0" applyAlignment="1" pivotButton="0" quotePrefix="0" xfId="2">
      <alignment horizontal="left"/>
    </xf>
    <xf numFmtId="0" fontId="12" fillId="0" borderId="0" applyAlignment="1" pivotButton="0" quotePrefix="0" xfId="2">
      <alignment horizontal="left"/>
    </xf>
    <xf numFmtId="0" fontId="9" fillId="0" borderId="0" applyAlignment="1" pivotButton="0" quotePrefix="0" xfId="1">
      <alignment horizontal="left"/>
    </xf>
    <xf numFmtId="0" fontId="9" fillId="0" borderId="0" applyAlignment="1" pivotButton="0" quotePrefix="0" xfId="1">
      <alignment wrapText="1"/>
    </xf>
    <xf numFmtId="0" fontId="9" fillId="0" borderId="0" pivotButton="0" quotePrefix="0" xfId="2"/>
    <xf numFmtId="0" fontId="12" fillId="0" borderId="0" pivotButton="0" quotePrefix="0" xfId="2"/>
    <xf numFmtId="0" fontId="9" fillId="0" borderId="0" applyAlignment="1" pivotButton="0" quotePrefix="0" xfId="2">
      <alignment horizontal="right"/>
    </xf>
    <xf numFmtId="0" fontId="12" fillId="0" borderId="0" pivotButton="0" quotePrefix="0" xfId="0"/>
    <xf numFmtId="0" fontId="9" fillId="0" borderId="0" applyAlignment="1" applyProtection="1" pivotButton="0" quotePrefix="0" xfId="0">
      <alignment horizontal="left"/>
      <protection locked="0" hidden="0"/>
    </xf>
    <xf numFmtId="0" fontId="9" fillId="0" borderId="0" pivotButton="0" quotePrefix="0" xfId="0"/>
    <xf numFmtId="0" fontId="9" fillId="0" borderId="0" applyAlignment="1" pivotButton="0" quotePrefix="0" xfId="0">
      <alignment horizontal="left" vertical="center"/>
    </xf>
    <xf numFmtId="0" fontId="9" fillId="0" borderId="0" applyAlignment="1" pivotButton="0" quotePrefix="1" xfId="0">
      <alignment horizontal="left"/>
    </xf>
    <xf numFmtId="0" fontId="3" fillId="0" borderId="0" applyAlignment="1" pivotButton="0" quotePrefix="0" xfId="0">
      <alignment horizontal="center" vertical="center" wrapText="1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164" fontId="13" fillId="0" borderId="0" pivotButton="0" quotePrefix="0" xfId="0"/>
    <xf numFmtId="1" fontId="5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0" fillId="0" borderId="0" applyAlignment="1" pivotButton="0" quotePrefix="0" xfId="0">
      <alignment wrapText="1"/>
    </xf>
    <xf numFmtId="0" fontId="16" fillId="0" borderId="2" applyAlignment="1" pivotButton="0" quotePrefix="0" xfId="0">
      <alignment horizontal="center" vertical="center"/>
    </xf>
    <xf numFmtId="0" fontId="16" fillId="2" borderId="2" applyAlignment="1" pivotButton="0" quotePrefix="0" xfId="0">
      <alignment horizontal="center" vertical="center"/>
    </xf>
    <xf numFmtId="0" fontId="16" fillId="0" borderId="3" pivotButton="0" quotePrefix="0" xfId="0"/>
    <xf numFmtId="0" fontId="16" fillId="0" borderId="4" pivotButton="0" quotePrefix="0" xfId="0"/>
    <xf numFmtId="0" fontId="16" fillId="0" borderId="2" pivotButton="0" quotePrefix="0" xfId="0"/>
    <xf numFmtId="0" fontId="16" fillId="0" borderId="5" applyAlignment="1" pivotButton="0" quotePrefix="0" xfId="0">
      <alignment horizontal="center"/>
    </xf>
    <xf numFmtId="0" fontId="16" fillId="0" borderId="1" applyAlignment="1" pivotButton="0" quotePrefix="0" xfId="0">
      <alignment horizontal="center"/>
    </xf>
    <xf numFmtId="165" fontId="16" fillId="2" borderId="1" applyAlignment="1" pivotButton="0" quotePrefix="0" xfId="0">
      <alignment horizontal="center"/>
    </xf>
    <xf numFmtId="0" fontId="18" fillId="0" borderId="0" pivotButton="0" quotePrefix="0" xfId="0"/>
    <xf numFmtId="0" fontId="18" fillId="0" borderId="6" pivotButton="0" quotePrefix="0" xfId="0"/>
    <xf numFmtId="0" fontId="18" fillId="0" borderId="7" pivotButton="0" quotePrefix="0" xfId="0"/>
    <xf numFmtId="0" fontId="18" fillId="0" borderId="8" pivotButton="0" quotePrefix="0" xfId="0"/>
    <xf numFmtId="1" fontId="17" fillId="3" borderId="5" applyAlignment="1" pivotButton="0" quotePrefix="0" xfId="0">
      <alignment horizontal="center"/>
    </xf>
    <xf numFmtId="0" fontId="19" fillId="0" borderId="0" pivotButton="0" quotePrefix="0" xfId="0"/>
    <xf numFmtId="0" fontId="16" fillId="0" borderId="0" pivotButton="0" quotePrefix="0" xfId="0"/>
    <xf numFmtId="0" fontId="16" fillId="0" borderId="9" pivotButton="0" quotePrefix="0" xfId="0"/>
    <xf numFmtId="0" fontId="16" fillId="0" borderId="10" pivotButton="0" quotePrefix="0" xfId="0"/>
    <xf numFmtId="0" fontId="16" fillId="0" borderId="11" pivotButton="0" quotePrefix="0" xfId="0"/>
    <xf numFmtId="1" fontId="16" fillId="0" borderId="5" applyAlignment="1" pivotButton="0" quotePrefix="0" xfId="0">
      <alignment horizontal="center"/>
    </xf>
    <xf numFmtId="1" fontId="16" fillId="0" borderId="12" applyAlignment="1" pivotButton="0" quotePrefix="0" xfId="0">
      <alignment horizontal="center"/>
    </xf>
    <xf numFmtId="0" fontId="16" fillId="0" borderId="1" applyAlignment="1" pivotButton="0" quotePrefix="0" xfId="0">
      <alignment horizontal="center" vertical="center"/>
    </xf>
    <xf numFmtId="0" fontId="16" fillId="0" borderId="13" pivotButton="0" quotePrefix="0" xfId="0"/>
    <xf numFmtId="166" fontId="0" fillId="0" borderId="0" applyAlignment="1" pivotButton="0" quotePrefix="0" xfId="0">
      <alignment horizontal="center" vertical="center"/>
    </xf>
    <xf numFmtId="0" fontId="20" fillId="0" borderId="14" applyAlignment="1" pivotButton="0" quotePrefix="0" xfId="0">
      <alignment horizontal="center"/>
    </xf>
    <xf numFmtId="0" fontId="20" fillId="0" borderId="15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" fontId="21" fillId="3" borderId="16" applyAlignment="1" pivotButton="0" quotePrefix="0" xfId="0">
      <alignment horizontal="center"/>
    </xf>
    <xf numFmtId="1" fontId="21" fillId="3" borderId="17" applyAlignment="1" pivotButton="0" quotePrefix="0" xfId="0">
      <alignment horizontal="center"/>
    </xf>
    <xf numFmtId="166" fontId="16" fillId="0" borderId="12" applyAlignment="1" pivotButton="0" quotePrefix="0" xfId="0">
      <alignment horizontal="center"/>
    </xf>
    <xf numFmtId="1" fontId="16" fillId="0" borderId="1" applyAlignment="1" pivotButton="0" quotePrefix="0" xfId="0">
      <alignment horizontal="center"/>
    </xf>
    <xf numFmtId="0" fontId="0" fillId="6" borderId="0" pivotButton="0" quotePrefix="0" xfId="0"/>
    <xf numFmtId="0" fontId="0" fillId="4" borderId="0" pivotButton="0" quotePrefix="0" xfId="0"/>
    <xf numFmtId="0" fontId="0" fillId="6" borderId="0" applyAlignment="1" pivotButton="0" quotePrefix="0" xfId="0">
      <alignment horizontal="left"/>
    </xf>
    <xf numFmtId="0" fontId="0" fillId="5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2" borderId="0" applyAlignment="1" pivotButton="0" quotePrefix="0" xfId="0">
      <alignment horizontal="center" vertical="center"/>
    </xf>
    <xf numFmtId="1" fontId="17" fillId="3" borderId="2" applyAlignment="1" pivotButton="0" quotePrefix="0" xfId="0">
      <alignment horizontal="center" vertical="center"/>
    </xf>
    <xf numFmtId="0" fontId="10" fillId="0" borderId="0" pivotButton="0" quotePrefix="0" xfId="0"/>
    <xf numFmtId="0" fontId="0" fillId="2" borderId="19" pivotButton="0" quotePrefix="0" xfId="0"/>
    <xf numFmtId="0" fontId="0" fillId="2" borderId="0" pivotButton="0" quotePrefix="0" xfId="0"/>
    <xf numFmtId="0" fontId="22" fillId="2" borderId="13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21" fillId="2" borderId="19" applyAlignment="1" pivotButton="0" quotePrefix="0" xfId="0">
      <alignment horizontal="center" vertical="center"/>
    </xf>
    <xf numFmtId="0" fontId="21" fillId="2" borderId="0" applyAlignment="1" pivotButton="0" quotePrefix="0" xfId="0">
      <alignment horizontal="center" vertical="center"/>
    </xf>
    <xf numFmtId="0" fontId="21" fillId="2" borderId="13" applyAlignment="1" pivotButton="0" quotePrefix="0" xfId="0">
      <alignment horizontal="center" vertical="center"/>
    </xf>
    <xf numFmtId="0" fontId="15" fillId="0" borderId="0" pivotButton="0" quotePrefix="0" xfId="0"/>
    <xf numFmtId="1" fontId="0" fillId="0" borderId="0" pivotButton="0" quotePrefix="0" xfId="0"/>
    <xf numFmtId="0" fontId="23" fillId="2" borderId="13" applyAlignment="1" pivotButton="0" quotePrefix="0" xfId="0">
      <alignment horizontal="right" vertical="center"/>
    </xf>
    <xf numFmtId="0" fontId="0" fillId="2" borderId="20" pivotButton="0" quotePrefix="0" xfId="0"/>
    <xf numFmtId="0" fontId="0" fillId="2" borderId="21" pivotButton="0" quotePrefix="0" xfId="0"/>
    <xf numFmtId="0" fontId="22" fillId="2" borderId="22" applyAlignment="1" pivotButton="0" quotePrefix="0" xfId="0">
      <alignment horizontal="right" vertical="center"/>
    </xf>
    <xf numFmtId="0" fontId="21" fillId="2" borderId="21" applyAlignment="1" pivotButton="0" quotePrefix="0" xfId="0">
      <alignment horizontal="center" vertical="center"/>
    </xf>
    <xf numFmtId="0" fontId="21" fillId="2" borderId="22" applyAlignment="1" pivotButton="0" quotePrefix="0" xfId="0">
      <alignment horizontal="center" vertical="center"/>
    </xf>
    <xf numFmtId="0" fontId="0" fillId="2" borderId="18" pivotButton="0" quotePrefix="0" xfId="0"/>
    <xf numFmtId="0" fontId="0" fillId="2" borderId="3" pivotButton="0" quotePrefix="0" xfId="0"/>
    <xf numFmtId="0" fontId="22" fillId="2" borderId="4" applyAlignment="1" pivotButton="0" quotePrefix="0" xfId="0">
      <alignment horizontal="right" vertical="center"/>
    </xf>
    <xf numFmtId="1" fontId="21" fillId="2" borderId="18" applyAlignment="1" pivotButton="0" quotePrefix="0" xfId="0">
      <alignment horizontal="center" vertical="center"/>
    </xf>
    <xf numFmtId="1" fontId="21" fillId="2" borderId="3" applyAlignment="1" pivotButton="0" quotePrefix="0" xfId="0">
      <alignment vertical="center"/>
    </xf>
    <xf numFmtId="1" fontId="21" fillId="2" borderId="4" applyAlignment="1" pivotButton="0" quotePrefix="0" xfId="0">
      <alignment vertical="center"/>
    </xf>
    <xf numFmtId="14" fontId="12" fillId="0" borderId="0" pivotButton="0" quotePrefix="0" xfId="2"/>
    <xf numFmtId="14" fontId="12" fillId="0" borderId="0" applyProtection="1" pivotButton="0" quotePrefix="0" xfId="2">
      <protection locked="0" hidden="0"/>
    </xf>
    <xf numFmtId="1" fontId="9" fillId="0" borderId="0" pivotButton="0" quotePrefix="0" xfId="0"/>
    <xf numFmtId="1" fontId="21" fillId="0" borderId="0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2" pivotButton="0" quotePrefix="0" xfId="0"/>
    <xf numFmtId="0" fontId="0" fillId="0" borderId="16" pivotButton="0" quotePrefix="0" xfId="0"/>
    <xf numFmtId="0" fontId="0" fillId="0" borderId="23" pivotButton="0" quotePrefix="0" xfId="0"/>
    <xf numFmtId="0" fontId="0" fillId="0" borderId="17" pivotButton="0" quotePrefix="0" xfId="0"/>
    <xf numFmtId="165" fontId="9" fillId="0" borderId="0" applyAlignment="1" pivotButton="0" quotePrefix="0" xfId="0">
      <alignment horizontal="left"/>
    </xf>
    <xf numFmtId="2" fontId="9" fillId="0" borderId="0" pivotButton="0" quotePrefix="0" xfId="0"/>
    <xf numFmtId="0" fontId="9" fillId="0" borderId="0" applyProtection="1" pivotButton="0" quotePrefix="0" xfId="2">
      <protection locked="0" hidden="0"/>
    </xf>
    <xf numFmtId="0" fontId="20" fillId="3" borderId="1" applyAlignment="1" pivotButton="0" quotePrefix="0" xfId="0">
      <alignment horizontal="center" vertical="center"/>
    </xf>
    <xf numFmtId="1" fontId="14" fillId="4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/>
    </xf>
    <xf numFmtId="0" fontId="16" fillId="0" borderId="24" applyAlignment="1" pivotButton="0" quotePrefix="0" xfId="0">
      <alignment horizontal="center"/>
    </xf>
    <xf numFmtId="1" fontId="17" fillId="3" borderId="1" applyAlignment="1" pivotButton="0" quotePrefix="0" xfId="0">
      <alignment horizontal="center" vertical="center"/>
    </xf>
    <xf numFmtId="0" fontId="16" fillId="0" borderId="1" pivotButton="0" quotePrefix="0" xfId="0"/>
    <xf numFmtId="0" fontId="16" fillId="2" borderId="1" applyAlignment="1" pivotButton="0" quotePrefix="0" xfId="0">
      <alignment horizontal="center" vertical="center"/>
    </xf>
    <xf numFmtId="1" fontId="17" fillId="3" borderId="1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21" fillId="2" borderId="19" applyAlignment="1" pivotButton="0" quotePrefix="0" xfId="0">
      <alignment horizontal="center" vertical="center"/>
    </xf>
    <xf numFmtId="0" fontId="6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wrapText="1"/>
    </xf>
    <xf numFmtId="0" fontId="7" fillId="0" borderId="0" applyAlignment="1" pivotButton="0" quotePrefix="0" xfId="1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7" fillId="0" borderId="0" applyAlignment="1" pivotButton="0" quotePrefix="0" xfId="1">
      <alignment horizontal="right" vertic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10" fillId="0" borderId="0" pivotButton="0" quotePrefix="0" xfId="0"/>
    <xf numFmtId="170" fontId="10" fillId="0" borderId="0" pivotButton="0" quotePrefix="0" xfId="0"/>
    <xf numFmtId="0" fontId="10" fillId="0" borderId="0" applyAlignment="1" pivotButton="0" quotePrefix="0" xfId="0">
      <alignment horizontal="right" vertic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5" fontId="10" fillId="0" borderId="0" pivotButton="0" quotePrefix="0" xfId="0"/>
    <xf numFmtId="165" fontId="21" fillId="2" borderId="20" applyAlignment="1" pivotButton="0" quotePrefix="0" xfId="0">
      <alignment horizontal="center" vertical="center"/>
    </xf>
    <xf numFmtId="0" fontId="26" fillId="0" borderId="0" pivotButton="0" quotePrefix="0" xfId="0"/>
    <xf numFmtId="0" fontId="26" fillId="0" borderId="0" applyAlignment="1" pivotButton="0" quotePrefix="0" xfId="0">
      <alignment horizontal="right"/>
    </xf>
    <xf numFmtId="165" fontId="26" fillId="0" borderId="0" applyAlignment="1" pivotButton="0" quotePrefix="0" xfId="0">
      <alignment horizontal="left"/>
    </xf>
    <xf numFmtId="2" fontId="26" fillId="0" borderId="0" applyAlignment="1" pivotButton="0" quotePrefix="0" xfId="0">
      <alignment horizontal="left"/>
    </xf>
    <xf numFmtId="0" fontId="27" fillId="0" borderId="0" pivotButton="0" quotePrefix="0" xfId="0"/>
    <xf numFmtId="168" fontId="27" fillId="0" borderId="0" pivotButton="0" quotePrefix="0" xfId="0"/>
    <xf numFmtId="0" fontId="6" fillId="0" borderId="0" applyAlignment="1" pivotButton="0" quotePrefix="0" xfId="1">
      <alignment horizontal="center"/>
    </xf>
    <xf numFmtId="0" fontId="10" fillId="0" borderId="0" pivotButton="0" quotePrefix="0" xfId="0"/>
    <xf numFmtId="0" fontId="7" fillId="0" borderId="0" applyAlignment="1" pivotButton="0" quotePrefix="0" xfId="1">
      <alignment horizontal="right" vertical="center"/>
    </xf>
    <xf numFmtId="0" fontId="7" fillId="0" borderId="0" applyAlignment="1" pivotButton="0" quotePrefix="0" xfId="1">
      <alignment horizontal="center" vertical="center"/>
    </xf>
    <xf numFmtId="0" fontId="6" fillId="0" borderId="0" applyAlignment="1" pivotButton="0" quotePrefix="0" xfId="1">
      <alignment horizont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1">
      <alignment horizont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27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8" fontId="10" fillId="0" borderId="0" pivotButton="0" quotePrefix="0" xfId="0"/>
    <xf numFmtId="170" fontId="10" fillId="0" borderId="0" pivotButton="0" quotePrefix="0" xfId="0"/>
  </cellXfs>
  <cellStyles count="5">
    <cellStyle name="Обычный" xfId="0" builtinId="0"/>
    <cellStyle name="Обычный 2 2" xfId="1"/>
    <cellStyle name="Обычный 2" xfId="2"/>
    <cellStyle name="Обычный 2 4" xfId="3"/>
    <cellStyle name="Финансовый" xfId="4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'1'!$AC$6:$AC$42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'1'!$D$85:$D$86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'1'!$D$78:$D$79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'1'!$B$81:$B$82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'1'!$B$75:$B$76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0.000</formatCode>
                <ptCount val="2"/>
                <pt idx="0">
                  <v>0</v>
                </pt>
                <pt idx="1">
                  <v>#N/A</v>
                </pt>
              </numCache>
            </numRef>
          </xVal>
          <yVal>
            <numRef>
              <f>'1'!$B$85:$B$86</f>
              <numCache>
                <formatCode>0.000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0.000</formatCode>
                <ptCount val="2"/>
                <pt idx="0">
                  <v>#N/A</v>
                </pt>
                <pt idx="1">
                  <v>#N/A</v>
                </pt>
              </numCache>
            </numRef>
          </xVal>
          <yVal>
            <numRef>
              <f>'1'!$B$88:$B$89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'1'!$B$78:$B$79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12</col>
      <colOff>74840</colOff>
      <row>28</row>
      <rowOff>20412</rowOff>
    </from>
    <to>
      <col>16</col>
      <colOff>444500</colOff>
      <row>43</row>
      <rowOff>95251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464"/>
  <sheetViews>
    <sheetView tabSelected="1" view="pageBreakPreview" topLeftCell="A3" zoomScale="70" zoomScaleNormal="40" zoomScaleSheetLayoutView="85" workbookViewId="0">
      <selection activeCell="J22" sqref="J22"/>
    </sheetView>
  </sheetViews>
  <sheetFormatPr baseColWidth="8" defaultColWidth="9.140625" defaultRowHeight="14.25"/>
  <cols>
    <col width="15.85546875" customWidth="1" style="151" min="1" max="1"/>
    <col width="18.28515625" customWidth="1" style="151" min="2" max="2"/>
    <col width="12.42578125" customWidth="1" style="151" min="3" max="3"/>
    <col width="9.140625" customWidth="1" style="151" min="4" max="4"/>
    <col width="12.42578125" bestFit="1" customWidth="1" style="151" min="5" max="6"/>
    <col width="9.140625" customWidth="1" style="151" min="7" max="7"/>
    <col width="12.42578125" customWidth="1" style="151" min="8" max="8"/>
    <col width="9.140625" customWidth="1" style="151" min="9" max="11"/>
    <col width="10.140625" customWidth="1" style="151" min="12" max="12"/>
    <col width="14.140625" customWidth="1" style="151" min="13" max="13"/>
    <col width="16.28515625" customWidth="1" style="151" min="14" max="16"/>
    <col width="12.42578125" bestFit="1" customWidth="1" style="151" min="17" max="17"/>
    <col width="13" customWidth="1" style="151" min="18" max="18"/>
    <col width="9.140625" customWidth="1" style="151" min="19" max="19"/>
    <col width="13" customWidth="1" style="151" min="20" max="20"/>
    <col width="9.140625" customWidth="1" style="151" min="21" max="21"/>
    <col width="12" customWidth="1" style="151" min="22" max="22"/>
    <col width="9.140625" customWidth="1" style="151" min="23" max="35"/>
    <col width="9.5703125" customWidth="1" style="151" min="36" max="36"/>
    <col width="9.7109375" customWidth="1" style="151" min="37" max="37"/>
    <col width="9.140625" customWidth="1" style="151" min="38" max="39"/>
    <col width="9.140625" customWidth="1" style="151" min="40" max="16384"/>
  </cols>
  <sheetData>
    <row r="1" ht="15" customHeight="1">
      <c r="A1" s="150" t="inlineStr">
        <is>
          <t>Общество с ограниченной ответственностью "Инженерная геология" (ООО "ИнжГео")</t>
        </is>
      </c>
      <c r="L1" s="150" t="n"/>
      <c r="M1" s="150" t="inlineStr">
        <is>
          <t>Общество с ограниченной ответственностью "Инженерная геология" (ООО "ИнжГео")</t>
        </is>
      </c>
      <c r="X1" s="114">
        <f>AF51-AH51</f>
        <v/>
      </c>
      <c r="Y1" s="115" t="n"/>
      <c r="Z1" s="57" t="n"/>
      <c r="AA1" s="116" t="n"/>
      <c r="AB1" s="39" t="n"/>
      <c r="AC1" s="39" t="n"/>
      <c r="AD1" s="39" t="n"/>
      <c r="AE1" s="40" t="n"/>
      <c r="AF1" s="114">
        <f>AF48-AH48</f>
        <v/>
      </c>
      <c r="AG1" s="115" t="n"/>
      <c r="AH1" s="57" t="n"/>
      <c r="AI1" s="116" t="n"/>
      <c r="AJ1" s="39" t="n"/>
      <c r="AK1" s="39" t="n"/>
      <c r="AL1" s="39" t="n"/>
      <c r="AM1" s="40" t="n"/>
      <c r="AN1" s="74">
        <f>AF49-AH49</f>
        <v/>
      </c>
      <c r="AO1" s="41" t="n"/>
      <c r="AP1" s="37" t="n"/>
      <c r="AQ1" s="38" t="n"/>
      <c r="AR1" s="39" t="n"/>
      <c r="AS1" s="39" t="n"/>
      <c r="AT1" s="39" t="n"/>
      <c r="AU1" s="39" t="n"/>
      <c r="AV1" s="114">
        <f>AF50-AH50</f>
        <v/>
      </c>
      <c r="AW1" s="115" t="n"/>
      <c r="AX1" s="37" t="n"/>
      <c r="AY1" s="38" t="n"/>
      <c r="AZ1" s="39" t="n"/>
      <c r="BA1" s="39" t="n"/>
      <c r="BB1" s="39" t="n"/>
      <c r="BC1" s="40" t="n"/>
    </row>
    <row r="2" ht="15" customHeight="1">
      <c r="A2" s="150" t="inlineStr">
        <is>
          <t>Юр. адрес: 117279, г. Москва, ул. Миклухо-Маклая, 36 а, этаж 5, пом. XXIII к. 76-84</t>
        </is>
      </c>
      <c r="L2" s="150" t="n"/>
      <c r="M2" s="150" t="inlineStr">
        <is>
          <t>Юр. адрес: 117279, г. Москва, ул. Миклухо-Маклая, 36 а, этаж 5, пом. XXIII к. 76-84</t>
        </is>
      </c>
      <c r="X2" s="117">
        <f>AG51-AH51</f>
        <v/>
      </c>
      <c r="Y2" s="43" t="inlineStr">
        <is>
          <t>нагр</t>
        </is>
      </c>
      <c r="Z2" s="43" t="n"/>
      <c r="AA2" s="44" t="n"/>
      <c r="AB2" s="45" t="n"/>
      <c r="AC2" s="46" t="inlineStr">
        <is>
          <t>X0</t>
        </is>
      </c>
      <c r="AD2" s="47" t="inlineStr">
        <is>
          <t>Y0</t>
        </is>
      </c>
      <c r="AE2" s="48" t="inlineStr">
        <is>
          <t>R</t>
        </is>
      </c>
      <c r="AF2" s="117">
        <f>AG48-AH48</f>
        <v/>
      </c>
      <c r="AG2" s="43" t="inlineStr">
        <is>
          <t>нагр</t>
        </is>
      </c>
      <c r="AH2" s="43" t="n"/>
      <c r="AI2" s="44" t="n"/>
      <c r="AJ2" s="45" t="n"/>
      <c r="AK2" s="46" t="inlineStr">
        <is>
          <t>X0</t>
        </is>
      </c>
      <c r="AL2" s="47" t="inlineStr">
        <is>
          <t>Y0</t>
        </is>
      </c>
      <c r="AM2" s="48" t="inlineStr">
        <is>
          <t>R</t>
        </is>
      </c>
      <c r="AN2" s="49">
        <f>AG49-AH49</f>
        <v/>
      </c>
      <c r="AO2" s="43" t="inlineStr">
        <is>
          <t>нагр</t>
        </is>
      </c>
      <c r="AP2" s="43" t="n"/>
      <c r="AQ2" s="44" t="n"/>
      <c r="AR2" s="45" t="n"/>
      <c r="AS2" s="46" t="inlineStr">
        <is>
          <t>X0</t>
        </is>
      </c>
      <c r="AT2" s="47" t="inlineStr">
        <is>
          <t>Y0</t>
        </is>
      </c>
      <c r="AU2" s="47" t="inlineStr">
        <is>
          <t>R</t>
        </is>
      </c>
      <c r="AV2" s="117">
        <f>AG50-AH50</f>
        <v/>
      </c>
      <c r="AW2" s="43" t="inlineStr">
        <is>
          <t>нагр</t>
        </is>
      </c>
      <c r="AX2" s="43" t="n"/>
      <c r="AY2" s="44" t="n"/>
      <c r="AZ2" s="45" t="n"/>
      <c r="BA2" s="46" t="inlineStr">
        <is>
          <t>X0</t>
        </is>
      </c>
      <c r="BB2" s="47" t="inlineStr">
        <is>
          <t>Y0</t>
        </is>
      </c>
      <c r="BC2" s="48" t="inlineStr">
        <is>
          <t>R</t>
        </is>
      </c>
      <c r="BD2" s="50" t="n"/>
    </row>
    <row r="3" ht="15" customHeight="1">
      <c r="A3" s="150" t="inlineStr">
        <is>
          <t>Телефон/факс +7 (495) 132-30-00,  Адрес электронной почты inbox@inj-geo.ru</t>
        </is>
      </c>
      <c r="L3" s="150" t="n"/>
      <c r="M3" s="150" t="inlineStr">
        <is>
          <t>Телефон/факс +7 (495) 132-30-00,  Адрес электронной почты inbox@inj-geo.ru</t>
        </is>
      </c>
      <c r="X3" s="65" t="n"/>
      <c r="Y3" s="113" t="n"/>
      <c r="Z3" s="51" t="n"/>
      <c r="AA3" s="51" t="n"/>
      <c r="AB3" s="51" t="n"/>
      <c r="AC3" s="52">
        <f>X5</f>
        <v/>
      </c>
      <c r="AD3" s="53" t="n">
        <v>0</v>
      </c>
      <c r="AE3" s="54">
        <f>X4/2</f>
        <v/>
      </c>
      <c r="AF3" s="65" t="n"/>
      <c r="AG3" s="113" t="n"/>
      <c r="AH3" s="51" t="n"/>
      <c r="AI3" s="51" t="n"/>
      <c r="AJ3" s="51" t="n"/>
      <c r="AK3" s="52">
        <f>AF5</f>
        <v/>
      </c>
      <c r="AL3" s="53" t="n">
        <v>0</v>
      </c>
      <c r="AM3" s="54">
        <f>AF4/2</f>
        <v/>
      </c>
      <c r="AN3" s="55" t="n"/>
      <c r="AO3" s="43" t="n"/>
      <c r="AP3" s="51" t="n"/>
      <c r="AQ3" s="51" t="n"/>
      <c r="AR3" s="51" t="n"/>
      <c r="AS3" s="52">
        <f>AN5</f>
        <v/>
      </c>
      <c r="AT3" s="53" t="n">
        <v>0</v>
      </c>
      <c r="AU3" s="54">
        <f>AN4/2</f>
        <v/>
      </c>
      <c r="AV3" s="56" t="n"/>
      <c r="AW3" s="113" t="n"/>
      <c r="AX3" s="51" t="n"/>
      <c r="AY3" s="51" t="n"/>
      <c r="AZ3" s="51" t="n"/>
      <c r="BA3" s="52">
        <f>AV5</f>
        <v/>
      </c>
      <c r="BB3" s="53" t="n">
        <v>0</v>
      </c>
      <c r="BC3" s="54">
        <f>AV4/2</f>
        <v/>
      </c>
    </row>
    <row r="4" ht="15" customHeight="1">
      <c r="A4" s="150" t="n"/>
      <c r="B4" s="150" t="n"/>
      <c r="C4" s="150" t="n"/>
      <c r="D4" s="150" t="n"/>
      <c r="E4" s="150" t="n"/>
      <c r="F4" s="150" t="n"/>
      <c r="G4" s="150" t="n"/>
      <c r="H4" s="150" t="n"/>
      <c r="I4" s="150" t="n"/>
      <c r="J4" s="150" t="n"/>
      <c r="K4" s="150" t="n"/>
      <c r="L4" s="150" t="n"/>
      <c r="M4" s="150" t="n"/>
      <c r="N4" s="150" t="n"/>
      <c r="O4" s="150" t="n"/>
      <c r="P4" s="150" t="n"/>
      <c r="Q4" s="150" t="n"/>
      <c r="R4" s="150" t="n"/>
      <c r="S4" s="150" t="n"/>
      <c r="T4" s="150" t="n"/>
      <c r="U4" s="150" t="n"/>
      <c r="X4" s="66">
        <f>X2-X1</f>
        <v/>
      </c>
      <c r="Y4" s="57" t="inlineStr">
        <is>
          <t>девиатор</t>
        </is>
      </c>
      <c r="Z4" s="51" t="n"/>
      <c r="AA4" s="51" t="n"/>
      <c r="AB4" s="51" t="n"/>
      <c r="AC4" s="51" t="n"/>
      <c r="AD4" s="51" t="n"/>
      <c r="AE4" s="58" t="n"/>
      <c r="AF4" s="66">
        <f>AF2-AF1</f>
        <v/>
      </c>
      <c r="AG4" s="57" t="inlineStr">
        <is>
          <t>девиатор</t>
        </is>
      </c>
      <c r="AH4" s="51" t="n"/>
      <c r="AI4" s="51" t="n"/>
      <c r="AJ4" s="51" t="n"/>
      <c r="AK4" s="51" t="n"/>
      <c r="AL4" s="51" t="n"/>
      <c r="AM4" s="58" t="n"/>
      <c r="AN4" s="55">
        <f>AN2-AN1</f>
        <v/>
      </c>
      <c r="AO4" s="57" t="inlineStr">
        <is>
          <t>девиатор</t>
        </is>
      </c>
      <c r="AP4" s="51" t="n"/>
      <c r="AQ4" s="51" t="n"/>
      <c r="AR4" s="51" t="n"/>
      <c r="AS4" s="51" t="n"/>
      <c r="AT4" s="51" t="n"/>
      <c r="AU4" s="58" t="n"/>
      <c r="AV4" s="55">
        <f>AV2-AV1</f>
        <v/>
      </c>
      <c r="AW4" s="57" t="inlineStr">
        <is>
          <t>девиатор</t>
        </is>
      </c>
      <c r="AX4" s="51" t="n"/>
      <c r="AY4" s="51" t="n"/>
      <c r="AZ4" s="51" t="n"/>
      <c r="BA4" s="51" t="n"/>
      <c r="BB4" s="51" t="n"/>
      <c r="BC4" s="58" t="n"/>
    </row>
    <row r="5" ht="15" customHeight="1">
      <c r="A5" s="150" t="inlineStr">
        <is>
          <t>Испытательная лаборатория ООО «ИнжГео»</t>
        </is>
      </c>
      <c r="L5" s="150" t="n"/>
      <c r="M5" s="150" t="inlineStr">
        <is>
          <t>Испытательная лаборатория ООО «ИнжГео»</t>
        </is>
      </c>
      <c r="X5" s="57">
        <f>X4/2+X1</f>
        <v/>
      </c>
      <c r="Y5" s="57" t="inlineStr">
        <is>
          <t>x0</t>
        </is>
      </c>
      <c r="Z5" s="51" t="n"/>
      <c r="AA5" s="43" t="inlineStr">
        <is>
          <t>Угол</t>
        </is>
      </c>
      <c r="AB5" s="43" t="inlineStr">
        <is>
          <t>X</t>
        </is>
      </c>
      <c r="AC5" s="43" t="inlineStr">
        <is>
          <t>Y</t>
        </is>
      </c>
      <c r="AD5" s="51" t="n"/>
      <c r="AE5" s="58" t="n"/>
      <c r="AF5" s="57">
        <f>AF4/2+AF1</f>
        <v/>
      </c>
      <c r="AG5" s="57" t="inlineStr">
        <is>
          <t>x0</t>
        </is>
      </c>
      <c r="AH5" s="51" t="n"/>
      <c r="AI5" s="43" t="inlineStr">
        <is>
          <t>Угол</t>
        </is>
      </c>
      <c r="AJ5" s="43" t="inlineStr">
        <is>
          <t>X</t>
        </is>
      </c>
      <c r="AK5" s="43" t="inlineStr">
        <is>
          <t>Y</t>
        </is>
      </c>
      <c r="AL5" s="51" t="n"/>
      <c r="AM5" s="58" t="n"/>
      <c r="AN5" s="42">
        <f>AN4/2+AN1</f>
        <v/>
      </c>
      <c r="AO5" s="43" t="inlineStr">
        <is>
          <t>x0</t>
        </is>
      </c>
      <c r="AP5" s="51" t="n"/>
      <c r="AQ5" s="43" t="inlineStr">
        <is>
          <t>Угол</t>
        </is>
      </c>
      <c r="AR5" s="43" t="inlineStr">
        <is>
          <t>X</t>
        </is>
      </c>
      <c r="AS5" s="43" t="inlineStr">
        <is>
          <t>Y</t>
        </is>
      </c>
      <c r="AT5" s="51" t="n"/>
      <c r="AU5" s="58" t="n"/>
      <c r="AV5" s="42">
        <f>AV4/2+AV1</f>
        <v/>
      </c>
      <c r="AW5" s="43" t="inlineStr">
        <is>
          <t>x0</t>
        </is>
      </c>
      <c r="AX5" s="51" t="n"/>
      <c r="AY5" s="43" t="inlineStr">
        <is>
          <t>Угол</t>
        </is>
      </c>
      <c r="AZ5" s="43" t="inlineStr">
        <is>
          <t>X</t>
        </is>
      </c>
      <c r="BA5" s="43" t="inlineStr">
        <is>
          <t>Y</t>
        </is>
      </c>
      <c r="BB5" s="51" t="n"/>
      <c r="BC5" s="58" t="n"/>
    </row>
    <row r="6" ht="15" customHeight="1">
      <c r="A6" s="154" t="inlineStr">
        <is>
          <t>Адрес места осуществления деятельности лаборатории: г. Москва, просп. Вернадского, д. 51, стр. 1</t>
        </is>
      </c>
      <c r="L6" s="154" t="n"/>
      <c r="M6" s="154" t="inlineStr">
        <is>
          <t>Адрес места осуществления деятельности лаборатории: г. Москва, просп. Вернадского, д. 51, стр. 1</t>
        </is>
      </c>
      <c r="X6" s="51" t="n"/>
      <c r="Y6" s="51" t="n"/>
      <c r="Z6" s="51" t="n"/>
      <c r="AA6" s="43" t="n">
        <v>0</v>
      </c>
      <c r="AB6" s="66">
        <f>$AC$3+$AE$3*COS(AA6*PI()/180)</f>
        <v/>
      </c>
      <c r="AC6" s="66">
        <f>$AD$3+$AE$3*SIN(AA6*PI()/180)</f>
        <v/>
      </c>
      <c r="AD6" s="51" t="n"/>
      <c r="AE6" s="58" t="n"/>
      <c r="AF6" s="51" t="n"/>
      <c r="AG6" s="51" t="n"/>
      <c r="AH6" s="51" t="n"/>
      <c r="AI6" s="43" t="n">
        <v>0</v>
      </c>
      <c r="AJ6" s="66">
        <f>$AK$3+$AM$3*COS(AI6*PI()/180)</f>
        <v/>
      </c>
      <c r="AK6" s="66">
        <f>$AL$3+$AM$3*SIN(AI6*PI()/180)</f>
        <v/>
      </c>
      <c r="AL6" s="51" t="n"/>
      <c r="AM6" s="58" t="n"/>
      <c r="AN6" s="51" t="n"/>
      <c r="AO6" s="51" t="n"/>
      <c r="AP6" s="51" t="n"/>
      <c r="AQ6" s="43" t="n">
        <v>0</v>
      </c>
      <c r="AR6" s="43">
        <f>$AS$3+$AU$3*COS(AQ6*PI()/180)</f>
        <v/>
      </c>
      <c r="AS6" s="43">
        <f>$AT$3+$AU$3*SIN(AQ6*PI()/180)</f>
        <v/>
      </c>
      <c r="AT6" s="51" t="n"/>
      <c r="AU6" s="58" t="n"/>
      <c r="AV6" s="51" t="n"/>
      <c r="AW6" s="51" t="n"/>
      <c r="AX6" s="51" t="n"/>
      <c r="AY6" s="43" t="n">
        <v>0</v>
      </c>
      <c r="AZ6" s="43">
        <f>$BA$3+$BC$3*COS(AY6*PI()/180)</f>
        <v/>
      </c>
      <c r="BA6" s="43">
        <f>$BB$3+$BC$3*SIN(AY6*PI()/180)</f>
        <v/>
      </c>
      <c r="BB6" s="51" t="n"/>
      <c r="BC6" s="58" t="n"/>
      <c r="BE6" s="67" t="n"/>
      <c r="BF6" s="67" t="n"/>
    </row>
    <row r="7" ht="15" customHeight="1">
      <c r="A7" s="150" t="inlineStr">
        <is>
          <t>Телефон +7(910)4557682, E-mail: slg85@mail.ru</t>
        </is>
      </c>
      <c r="L7" s="150" t="n"/>
      <c r="M7" s="150" t="inlineStr">
        <is>
          <t>Телефон +7(910)4557682, E-mail: slg85@mail.ru</t>
        </is>
      </c>
      <c r="X7" s="51" t="n"/>
      <c r="Y7" s="51" t="n"/>
      <c r="Z7" s="51" t="n"/>
      <c r="AA7" s="43" t="n">
        <v>5</v>
      </c>
      <c r="AB7" s="66">
        <f>$AC$3+$AE$3*COS(AA7*PI()/180)</f>
        <v/>
      </c>
      <c r="AC7" s="66">
        <f>$AD$3+$AE$3*SIN(AA7*PI()/180)</f>
        <v/>
      </c>
      <c r="AD7" s="51" t="n"/>
      <c r="AE7" s="58" t="n"/>
      <c r="AF7" s="51" t="n"/>
      <c r="AG7" s="51" t="n"/>
      <c r="AH7" s="51" t="n"/>
      <c r="AI7" s="43" t="n">
        <v>5</v>
      </c>
      <c r="AJ7" s="66">
        <f>$AK$3+$AM$3*COS(AI7*PI()/180)</f>
        <v/>
      </c>
      <c r="AK7" s="66">
        <f>$AL$3+$AM$3*SIN(AI7*PI()/180)</f>
        <v/>
      </c>
      <c r="AL7" s="51" t="n"/>
      <c r="AM7" s="58" t="n"/>
      <c r="AN7" s="51" t="n"/>
      <c r="AO7" s="51" t="n"/>
      <c r="AP7" s="51" t="n"/>
      <c r="AQ7" s="43" t="n">
        <v>5</v>
      </c>
      <c r="AR7" s="66">
        <f>$AS$3+$AU$3*COS(AQ7*PI()/180)</f>
        <v/>
      </c>
      <c r="AS7" s="66">
        <f>$AT$3+$AU$3*SIN(AQ7*PI()/180)</f>
        <v/>
      </c>
      <c r="AT7" s="51" t="n"/>
      <c r="AU7" s="58" t="n"/>
      <c r="AV7" s="51" t="n"/>
      <c r="AW7" s="51" t="n"/>
      <c r="AX7" s="51" t="n"/>
      <c r="AY7" s="43" t="n">
        <v>5</v>
      </c>
      <c r="AZ7" s="66">
        <f>$BA$3+$BC$3*COS(AY7*PI()/180)</f>
        <v/>
      </c>
      <c r="BA7" s="66">
        <f>$BB$3+$BC$3*SIN(AY7*PI()/180)</f>
        <v/>
      </c>
      <c r="BB7" s="51" t="n"/>
      <c r="BC7" s="58" t="n"/>
      <c r="BE7" s="68" t="n"/>
      <c r="BF7" s="69" t="n"/>
    </row>
    <row r="8" ht="15" customHeight="1">
      <c r="A8" s="2" t="n"/>
      <c r="B8" s="8" t="n"/>
      <c r="C8" s="8" t="n"/>
      <c r="D8" s="8" t="n"/>
      <c r="E8" s="8" t="n"/>
      <c r="F8" s="10" t="n"/>
      <c r="G8" s="10" t="n"/>
      <c r="H8" s="3" t="n"/>
      <c r="I8" s="4" t="n"/>
      <c r="J8" s="5" t="n"/>
      <c r="K8" s="6" t="n"/>
      <c r="L8" s="6" t="n"/>
      <c r="M8" s="2" t="n"/>
      <c r="N8" s="8" t="n"/>
      <c r="O8" s="8" t="n"/>
      <c r="P8" s="8" t="n"/>
      <c r="Q8" s="8" t="n"/>
      <c r="R8" s="10" t="n"/>
      <c r="S8" s="10" t="n"/>
      <c r="T8" s="3" t="n"/>
      <c r="U8" s="4" t="n"/>
      <c r="X8" s="51" t="n"/>
      <c r="Y8" s="51" t="n"/>
      <c r="Z8" s="51" t="n"/>
      <c r="AA8" s="43" t="n">
        <v>10</v>
      </c>
      <c r="AB8" s="66">
        <f>$AC$3+$AE$3*COS(AA8*PI()/180)</f>
        <v/>
      </c>
      <c r="AC8" s="66">
        <f>$AD$3+$AE$3*SIN(AA8*PI()/180)</f>
        <v/>
      </c>
      <c r="AD8" s="51" t="n"/>
      <c r="AE8" s="58" t="n"/>
      <c r="AF8" s="51" t="n"/>
      <c r="AG8" s="51" t="n"/>
      <c r="AH8" s="51" t="n"/>
      <c r="AI8" s="43" t="n">
        <v>10</v>
      </c>
      <c r="AJ8" s="66">
        <f>$AK$3+$AM$3*COS(AI8*PI()/180)</f>
        <v/>
      </c>
      <c r="AK8" s="66">
        <f>$AL$3+$AM$3*SIN(AI8*PI()/180)</f>
        <v/>
      </c>
      <c r="AL8" s="51" t="n"/>
      <c r="AM8" s="58" t="n"/>
      <c r="AN8" s="51" t="n"/>
      <c r="AO8" s="51" t="n"/>
      <c r="AP8" s="51" t="n"/>
      <c r="AQ8" s="43" t="n">
        <v>10</v>
      </c>
      <c r="AR8" s="66">
        <f>$AS$3+$AU$3*COS(AQ8*PI()/180)</f>
        <v/>
      </c>
      <c r="AS8" s="66">
        <f>$AT$3+$AU$3*SIN(AQ8*PI()/180)</f>
        <v/>
      </c>
      <c r="AT8" s="51" t="n"/>
      <c r="AU8" s="58" t="n"/>
      <c r="AV8" s="51" t="n"/>
      <c r="AW8" s="51" t="n"/>
      <c r="AX8" s="51" t="n"/>
      <c r="AY8" s="43" t="n">
        <v>10</v>
      </c>
      <c r="AZ8" s="66">
        <f>$BA$3+$BC$3*COS(AY8*PI()/180)</f>
        <v/>
      </c>
      <c r="BA8" s="66">
        <f>$BB$3+$BC$3*SIN(AY8*PI()/180)</f>
        <v/>
      </c>
      <c r="BB8" s="51" t="n"/>
      <c r="BC8" s="58" t="n"/>
      <c r="BE8" s="70" t="n"/>
      <c r="BF8" s="67" t="n"/>
    </row>
    <row r="9" ht="15" customHeight="1">
      <c r="A9" s="156" t="n"/>
      <c r="M9" s="156" t="inlineStr">
        <is>
          <t>Протокол испытаний № 13-63/254 от 10-07-2023</t>
        </is>
      </c>
      <c r="X9" s="51" t="n"/>
      <c r="Y9" s="51" t="n"/>
      <c r="Z9" s="51" t="n"/>
      <c r="AA9" s="43" t="n">
        <v>15</v>
      </c>
      <c r="AB9" s="66">
        <f>$AC$3+$AE$3*COS(AA9*PI()/180)</f>
        <v/>
      </c>
      <c r="AC9" s="66">
        <f>$AD$3+$AE$3*SIN(AA9*PI()/180)</f>
        <v/>
      </c>
      <c r="AD9" s="51" t="n"/>
      <c r="AE9" s="58" t="n"/>
      <c r="AF9" s="51" t="n"/>
      <c r="AG9" s="51" t="n"/>
      <c r="AH9" s="51" t="n"/>
      <c r="AI9" s="43" t="n">
        <v>15</v>
      </c>
      <c r="AJ9" s="66">
        <f>$AK$3+$AM$3*COS(AI9*PI()/180)</f>
        <v/>
      </c>
      <c r="AK9" s="66">
        <f>$AL$3+$AM$3*SIN(AI9*PI()/180)</f>
        <v/>
      </c>
      <c r="AL9" s="51" t="n"/>
      <c r="AM9" s="58" t="n"/>
      <c r="AN9" s="51" t="n"/>
      <c r="AO9" s="51" t="n"/>
      <c r="AP9" s="51" t="n"/>
      <c r="AQ9" s="43" t="n">
        <v>15</v>
      </c>
      <c r="AR9" s="66">
        <f>$AS$3+$AU$3*COS(AQ9*PI()/180)</f>
        <v/>
      </c>
      <c r="AS9" s="66">
        <f>$AT$3+$AU$3*SIN(AQ9*PI()/180)</f>
        <v/>
      </c>
      <c r="AT9" s="51" t="n"/>
      <c r="AU9" s="58" t="n"/>
      <c r="AV9" s="51" t="n"/>
      <c r="AW9" s="51" t="n"/>
      <c r="AX9" s="51" t="n"/>
      <c r="AY9" s="43" t="n">
        <v>15</v>
      </c>
      <c r="AZ9" s="66">
        <f>$BA$3+$BC$3*COS(AY9*PI()/180)</f>
        <v/>
      </c>
      <c r="BA9" s="66">
        <f>$BB$3+$BC$3*SIN(AY9*PI()/180)</f>
        <v/>
      </c>
      <c r="BB9" s="51" t="n"/>
      <c r="BC9" s="58" t="n"/>
      <c r="BE9" s="71" t="n"/>
      <c r="BF9" s="67" t="n"/>
    </row>
    <row r="10" ht="15" customHeight="1">
      <c r="A10" s="12" t="n"/>
      <c r="B10" s="13" t="n"/>
      <c r="C10" s="13" t="n"/>
      <c r="D10" s="13" t="n"/>
      <c r="E10" s="13" t="n"/>
      <c r="F10" s="21" t="n"/>
      <c r="G10" s="21" t="n"/>
      <c r="H10" s="14" t="n"/>
      <c r="I10" s="15" t="n"/>
      <c r="J10" s="16" t="n"/>
      <c r="K10" s="17" t="n"/>
      <c r="L10" s="17" t="n"/>
      <c r="M10" s="12" t="n"/>
      <c r="N10" s="13" t="n"/>
      <c r="O10" s="13" t="n"/>
      <c r="P10" s="13" t="n"/>
      <c r="Q10" s="13" t="n"/>
      <c r="R10" s="21" t="n"/>
      <c r="S10" s="21" t="n"/>
      <c r="T10" s="14" t="n"/>
      <c r="U10" s="15" t="n"/>
      <c r="X10" s="51" t="n"/>
      <c r="Y10" s="51" t="n"/>
      <c r="Z10" s="51" t="n"/>
      <c r="AA10" s="43" t="n">
        <v>20</v>
      </c>
      <c r="AB10" s="66">
        <f>$AC$3+$AE$3*COS(AA10*PI()/180)</f>
        <v/>
      </c>
      <c r="AC10" s="66">
        <f>$AD$3+$AE$3*SIN(AA10*PI()/180)</f>
        <v/>
      </c>
      <c r="AD10" s="51" t="n"/>
      <c r="AE10" s="58" t="n"/>
      <c r="AF10" s="51" t="n"/>
      <c r="AG10" s="51" t="n"/>
      <c r="AH10" s="51" t="n"/>
      <c r="AI10" s="43" t="n">
        <v>20</v>
      </c>
      <c r="AJ10" s="66">
        <f>$AK$3+$AM$3*COS(AI10*PI()/180)</f>
        <v/>
      </c>
      <c r="AK10" s="66">
        <f>$AL$3+$AM$3*SIN(AI10*PI()/180)</f>
        <v/>
      </c>
      <c r="AL10" s="51" t="n"/>
      <c r="AM10" s="58" t="n"/>
      <c r="AN10" s="51" t="n"/>
      <c r="AO10" s="51" t="n"/>
      <c r="AP10" s="51" t="n"/>
      <c r="AQ10" s="43" t="n">
        <v>20</v>
      </c>
      <c r="AR10" s="66">
        <f>$AS$3+$AU$3*COS(AQ10*PI()/180)</f>
        <v/>
      </c>
      <c r="AS10" s="66">
        <f>$AT$3+$AU$3*SIN(AQ10*PI()/180)</f>
        <v/>
      </c>
      <c r="AT10" s="51" t="n"/>
      <c r="AU10" s="58" t="n"/>
      <c r="AV10" s="51" t="n"/>
      <c r="AW10" s="51" t="n"/>
      <c r="AX10" s="51" t="n"/>
      <c r="AY10" s="43" t="n">
        <v>20</v>
      </c>
      <c r="AZ10" s="66">
        <f>$BA$3+$BC$3*COS(AY10*PI()/180)</f>
        <v/>
      </c>
      <c r="BA10" s="66">
        <f>$BB$3+$BC$3*SIN(AY10*PI()/180)</f>
        <v/>
      </c>
      <c r="BB10" s="51" t="n"/>
      <c r="BC10" s="58" t="n"/>
      <c r="BE10" s="72" t="n"/>
      <c r="BF10" s="67" t="n"/>
    </row>
    <row r="11" ht="15" customHeight="1">
      <c r="A11" s="18">
        <f>M11</f>
        <v/>
      </c>
      <c r="B11" s="13" t="n"/>
      <c r="C11" s="13" t="n"/>
      <c r="D11" s="108" t="n"/>
      <c r="E11" s="13" t="n"/>
      <c r="F11" s="21" t="n"/>
      <c r="G11" s="21" t="n"/>
      <c r="H11" s="14" t="n"/>
      <c r="I11" s="15" t="n"/>
      <c r="J11" s="16" t="n"/>
      <c r="K11" s="17" t="n"/>
      <c r="L11" s="17" t="n"/>
      <c r="M11" s="18" t="inlineStr">
        <is>
          <t>Наименование и адрес заказчика: Переход трубопровода через р. Енисей</t>
        </is>
      </c>
      <c r="N11" s="13" t="n"/>
      <c r="O11" s="13" t="n"/>
      <c r="P11" s="13" t="n"/>
      <c r="Q11" s="13" t="n"/>
      <c r="R11" s="21" t="n"/>
      <c r="S11" s="21" t="n"/>
      <c r="T11" s="14" t="n"/>
      <c r="U11" s="15" t="n"/>
      <c r="X11" s="51" t="n"/>
      <c r="Y11" s="51" t="n"/>
      <c r="Z11" s="51" t="n"/>
      <c r="AA11" s="43" t="n">
        <v>25</v>
      </c>
      <c r="AB11" s="66">
        <f>$AC$3+$AE$3*COS(AA11*PI()/180)</f>
        <v/>
      </c>
      <c r="AC11" s="66">
        <f>$AD$3+$AE$3*SIN(AA11*PI()/180)</f>
        <v/>
      </c>
      <c r="AD11" s="51" t="n"/>
      <c r="AE11" s="58" t="n"/>
      <c r="AF11" s="51" t="n"/>
      <c r="AG11" s="51" t="n"/>
      <c r="AH11" s="51" t="n"/>
      <c r="AI11" s="43" t="n">
        <v>25</v>
      </c>
      <c r="AJ11" s="66">
        <f>$AK$3+$AM$3*COS(AI11*PI()/180)</f>
        <v/>
      </c>
      <c r="AK11" s="66">
        <f>$AL$3+$AM$3*SIN(AI11*PI()/180)</f>
        <v/>
      </c>
      <c r="AL11" s="51" t="n"/>
      <c r="AM11" s="58" t="n"/>
      <c r="AN11" s="51" t="n"/>
      <c r="AO11" s="51" t="n"/>
      <c r="AP11" s="51" t="n"/>
      <c r="AQ11" s="43" t="n">
        <v>25</v>
      </c>
      <c r="AR11" s="66">
        <f>$AS$3+$AU$3*COS(AQ11*PI()/180)</f>
        <v/>
      </c>
      <c r="AS11" s="66">
        <f>$AT$3+$AU$3*SIN(AQ11*PI()/180)</f>
        <v/>
      </c>
      <c r="AT11" s="51" t="n"/>
      <c r="AU11" s="58" t="n"/>
      <c r="AV11" s="51" t="n"/>
      <c r="AW11" s="51" t="n"/>
      <c r="AX11" s="51" t="n"/>
      <c r="AY11" s="43" t="n">
        <v>25</v>
      </c>
      <c r="AZ11" s="66">
        <f>$BA$3+$BC$3*COS(AY11*PI()/180)</f>
        <v/>
      </c>
      <c r="BA11" s="66">
        <f>$BB$3+$BC$3*SIN(AY11*PI()/180)</f>
        <v/>
      </c>
      <c r="BB11" s="51" t="n"/>
      <c r="BC11" s="58" t="n"/>
      <c r="BE11" s="67" t="n"/>
      <c r="BF11" s="67" t="n"/>
    </row>
    <row r="12" ht="15" customHeight="1">
      <c r="A12" s="11">
        <f>M12</f>
        <v/>
      </c>
      <c r="B12" s="19" t="n"/>
      <c r="C12" s="19" t="n"/>
      <c r="D12" s="11" t="n"/>
      <c r="E12" s="19" t="n"/>
      <c r="F12" s="19" t="n"/>
      <c r="G12" s="19" t="n"/>
      <c r="H12" s="19" t="n"/>
      <c r="I12" s="19" t="n"/>
      <c r="J12" s="19" t="n"/>
      <c r="K12" s="19" t="n"/>
      <c r="L12" s="19" t="n"/>
      <c r="M12" s="11" t="inlineStr">
        <is>
          <t>Наименование объекта: ООО Регионстрой</t>
        </is>
      </c>
      <c r="N12" s="19" t="n"/>
      <c r="O12" s="19" t="n"/>
      <c r="P12" s="19" t="n"/>
      <c r="Q12" s="19" t="n"/>
      <c r="R12" s="19" t="n"/>
      <c r="S12" s="19" t="n"/>
      <c r="T12" s="19" t="n"/>
      <c r="U12" s="19" t="n"/>
      <c r="V12" s="19" t="n"/>
      <c r="X12" s="51" t="n"/>
      <c r="Y12" s="51" t="n"/>
      <c r="Z12" s="51" t="n"/>
      <c r="AA12" s="43" t="n">
        <v>30</v>
      </c>
      <c r="AB12" s="66">
        <f>$AC$3+$AE$3*COS(AA12*PI()/180)</f>
        <v/>
      </c>
      <c r="AC12" s="66">
        <f>$AD$3+$AE$3*SIN(AA12*PI()/180)</f>
        <v/>
      </c>
      <c r="AD12" s="51" t="n"/>
      <c r="AE12" s="58" t="n"/>
      <c r="AF12" s="51" t="n"/>
      <c r="AG12" s="51" t="n"/>
      <c r="AH12" s="51" t="n"/>
      <c r="AI12" s="43" t="n">
        <v>30</v>
      </c>
      <c r="AJ12" s="66">
        <f>$AK$3+$AM$3*COS(AI12*PI()/180)</f>
        <v/>
      </c>
      <c r="AK12" s="66">
        <f>$AL$3+$AM$3*SIN(AI12*PI()/180)</f>
        <v/>
      </c>
      <c r="AL12" s="51" t="n"/>
      <c r="AM12" s="58" t="n"/>
      <c r="AN12" s="51" t="n"/>
      <c r="AO12" s="51" t="n"/>
      <c r="AP12" s="51" t="n"/>
      <c r="AQ12" s="43" t="n">
        <v>30</v>
      </c>
      <c r="AR12" s="66">
        <f>$AS$3+$AU$3*COS(AQ12*PI()/180)</f>
        <v/>
      </c>
      <c r="AS12" s="66">
        <f>$AT$3+$AU$3*SIN(AQ12*PI()/180)</f>
        <v/>
      </c>
      <c r="AT12" s="51" t="n"/>
      <c r="AU12" s="58" t="n"/>
      <c r="AV12" s="51" t="n"/>
      <c r="AW12" s="51" t="n"/>
      <c r="AX12" s="51" t="n"/>
      <c r="AY12" s="43" t="n">
        <v>30</v>
      </c>
      <c r="AZ12" s="66">
        <f>$BA$3+$BC$3*COS(AY12*PI()/180)</f>
        <v/>
      </c>
      <c r="BA12" s="66">
        <f>$BB$3+$BC$3*SIN(AY12*PI()/180)</f>
        <v/>
      </c>
      <c r="BB12" s="51" t="n"/>
      <c r="BC12" s="58" t="n"/>
    </row>
    <row r="13" ht="15" customHeight="1">
      <c r="A13" s="18" t="inlineStr">
        <is>
          <t xml:space="preserve">Наименование используемого метода/методики: ГОСТ 12248.4-2020 </t>
        </is>
      </c>
      <c r="B13" s="13" t="n"/>
      <c r="C13" s="13" t="n"/>
      <c r="D13" s="13" t="n"/>
      <c r="E13" s="13" t="n"/>
      <c r="F13" s="21" t="n"/>
      <c r="G13" s="21" t="n"/>
      <c r="H13" s="20" t="n"/>
      <c r="I13" s="20" t="n"/>
      <c r="J13" s="20" t="n"/>
      <c r="K13" s="21" t="n"/>
      <c r="L13" s="21" t="n"/>
      <c r="M13" s="18" t="inlineStr">
        <is>
          <t xml:space="preserve">Наименование используемого метода/методики: ГОСТ 12248.3-2020 </t>
        </is>
      </c>
      <c r="N13" s="13" t="n"/>
      <c r="O13" s="13" t="n"/>
      <c r="P13" s="13" t="n"/>
      <c r="Q13" s="13" t="n"/>
      <c r="R13" s="21" t="n"/>
      <c r="S13" s="21" t="n"/>
      <c r="T13" s="20" t="n"/>
      <c r="U13" s="20" t="n"/>
      <c r="X13" s="51" t="n"/>
      <c r="Y13" s="51" t="n"/>
      <c r="Z13" s="51" t="n"/>
      <c r="AA13" s="43" t="n">
        <v>35</v>
      </c>
      <c r="AB13" s="66">
        <f>$AC$3+$AE$3*COS(AA13*PI()/180)</f>
        <v/>
      </c>
      <c r="AC13" s="66">
        <f>$AD$3+$AE$3*SIN(AA13*PI()/180)</f>
        <v/>
      </c>
      <c r="AD13" s="51" t="n"/>
      <c r="AE13" s="58" t="n"/>
      <c r="AF13" s="51" t="n"/>
      <c r="AG13" s="51" t="n"/>
      <c r="AH13" s="51" t="n"/>
      <c r="AI13" s="43" t="n">
        <v>35</v>
      </c>
      <c r="AJ13" s="66">
        <f>$AK$3+$AM$3*COS(AI13*PI()/180)</f>
        <v/>
      </c>
      <c r="AK13" s="66">
        <f>$AL$3+$AM$3*SIN(AI13*PI()/180)</f>
        <v/>
      </c>
      <c r="AL13" s="51" t="n"/>
      <c r="AM13" s="58" t="n"/>
      <c r="AN13" s="51" t="n"/>
      <c r="AO13" s="51" t="n"/>
      <c r="AP13" s="51" t="n"/>
      <c r="AQ13" s="43" t="n">
        <v>35</v>
      </c>
      <c r="AR13" s="66">
        <f>$AS$3+$AU$3*COS(AQ13*PI()/180)</f>
        <v/>
      </c>
      <c r="AS13" s="66">
        <f>$AT$3+$AU$3*SIN(AQ13*PI()/180)</f>
        <v/>
      </c>
      <c r="AT13" s="51" t="n"/>
      <c r="AU13" s="58" t="n"/>
      <c r="AV13" s="51" t="n"/>
      <c r="AW13" s="51" t="n"/>
      <c r="AX13" s="51" t="n"/>
      <c r="AY13" s="43" t="n">
        <v>35</v>
      </c>
      <c r="AZ13" s="66">
        <f>$BA$3+$BC$3*COS(AY13*PI()/180)</f>
        <v/>
      </c>
      <c r="BA13" s="66">
        <f>$BB$3+$BC$3*SIN(AY13*PI()/180)</f>
        <v/>
      </c>
      <c r="BB13" s="51" t="n"/>
      <c r="BC13" s="58" t="n"/>
    </row>
    <row r="14" ht="17.65" customHeight="1">
      <c r="A14" s="18" t="inlineStr">
        <is>
          <t>Условия проведения испытания: температура окружающей среды (18 - 25)0С, влажность воздуха (40 - 75)%</t>
        </is>
      </c>
      <c r="B14" s="13" t="n"/>
      <c r="C14" s="13" t="n"/>
      <c r="D14" s="13" t="n"/>
      <c r="E14" s="13" t="n"/>
      <c r="F14" s="21" t="n"/>
      <c r="G14" s="21" t="n"/>
      <c r="H14" s="16" t="n"/>
      <c r="I14" s="16" t="n"/>
      <c r="J14" s="22" t="n"/>
      <c r="K14" s="20" t="n"/>
      <c r="L14" s="20" t="n"/>
      <c r="M14" s="18" t="inlineStr">
        <is>
          <t>Условия проведения испытания: температура окружающей среды (18 - 25)0С, влажность воздуха (40 - 75)%</t>
        </is>
      </c>
      <c r="N14" s="13" t="n"/>
      <c r="O14" s="13" t="n"/>
      <c r="P14" s="13" t="n"/>
      <c r="Q14" s="13" t="n"/>
      <c r="R14" s="21" t="n"/>
      <c r="S14" s="21" t="n"/>
      <c r="T14" s="16" t="n"/>
      <c r="U14" s="16" t="n"/>
      <c r="X14" s="51" t="n"/>
      <c r="Y14" s="51" t="n"/>
      <c r="Z14" s="51" t="n"/>
      <c r="AA14" s="43" t="n">
        <v>40</v>
      </c>
      <c r="AB14" s="66">
        <f>$AC$3+$AE$3*COS(AA14*PI()/180)</f>
        <v/>
      </c>
      <c r="AC14" s="66">
        <f>$AD$3+$AE$3*SIN(AA14*PI()/180)</f>
        <v/>
      </c>
      <c r="AD14" s="51" t="n"/>
      <c r="AE14" s="58" t="n"/>
      <c r="AF14" s="51" t="n"/>
      <c r="AG14" s="51" t="n"/>
      <c r="AH14" s="51" t="n"/>
      <c r="AI14" s="43" t="n">
        <v>40</v>
      </c>
      <c r="AJ14" s="66">
        <f>$AK$3+$AM$3*COS(AI14*PI()/180)</f>
        <v/>
      </c>
      <c r="AK14" s="66">
        <f>$AL$3+$AM$3*SIN(AI14*PI()/180)</f>
        <v/>
      </c>
      <c r="AL14" s="51" t="n"/>
      <c r="AM14" s="58" t="n"/>
      <c r="AN14" s="51" t="n"/>
      <c r="AO14" s="51" t="n"/>
      <c r="AP14" s="51" t="n"/>
      <c r="AQ14" s="43" t="n">
        <v>40</v>
      </c>
      <c r="AR14" s="66">
        <f>$AS$3+$AU$3*COS(AQ14*PI()/180)</f>
        <v/>
      </c>
      <c r="AS14" s="66">
        <f>$AT$3+$AU$3*SIN(AQ14*PI()/180)</f>
        <v/>
      </c>
      <c r="AT14" s="51" t="n"/>
      <c r="AU14" s="58" t="n"/>
      <c r="AV14" s="51" t="n"/>
      <c r="AW14" s="51" t="n"/>
      <c r="AX14" s="51" t="n"/>
      <c r="AY14" s="43" t="n">
        <v>40</v>
      </c>
      <c r="AZ14" s="66">
        <f>$BA$3+$BC$3*COS(AY14*PI()/180)</f>
        <v/>
      </c>
      <c r="BA14" s="66">
        <f>$BB$3+$BC$3*SIN(AY14*PI()/180)</f>
        <v/>
      </c>
      <c r="BB14" s="51" t="n"/>
      <c r="BC14" s="58" t="n"/>
    </row>
    <row r="15" ht="15" customHeight="1">
      <c r="A15" s="18">
        <f>M15</f>
        <v/>
      </c>
      <c r="B15" s="13" t="n"/>
      <c r="C15" s="13" t="n"/>
      <c r="D15" s="13" t="n"/>
      <c r="E15" s="13" t="n"/>
      <c r="F15" s="97" t="n"/>
      <c r="G15" s="21" t="n"/>
      <c r="H15" s="16" t="n"/>
      <c r="I15" s="16" t="n"/>
      <c r="J15" s="22" t="n"/>
      <c r="K15" s="20" t="n"/>
      <c r="L15" s="20" t="n"/>
      <c r="M15" s="18" t="inlineStr">
        <is>
          <t>Дата получение объекта подлежащего испытаниям: 13-06-2023</t>
        </is>
      </c>
      <c r="N15" s="13" t="n"/>
      <c r="O15" s="13" t="n"/>
      <c r="P15" s="13" t="n"/>
      <c r="Q15" s="98" t="n"/>
      <c r="R15" s="21" t="n"/>
      <c r="S15" s="21" t="n"/>
      <c r="T15" s="16" t="n"/>
      <c r="U15" s="16" t="n"/>
      <c r="X15" s="51" t="n"/>
      <c r="Y15" s="51" t="n"/>
      <c r="Z15" s="51" t="n"/>
      <c r="AA15" s="43" t="n">
        <v>45</v>
      </c>
      <c r="AB15" s="66">
        <f>$AC$3+$AE$3*COS(AA15*PI()/180)</f>
        <v/>
      </c>
      <c r="AC15" s="66">
        <f>$AD$3+$AE$3*SIN(AA15*PI()/180)</f>
        <v/>
      </c>
      <c r="AD15" s="51" t="n"/>
      <c r="AE15" s="58" t="n"/>
      <c r="AF15" s="51" t="n"/>
      <c r="AG15" s="51" t="n"/>
      <c r="AH15" s="51" t="n"/>
      <c r="AI15" s="43" t="n">
        <v>45</v>
      </c>
      <c r="AJ15" s="66">
        <f>$AK$3+$AM$3*COS(AI15*PI()/180)</f>
        <v/>
      </c>
      <c r="AK15" s="66">
        <f>$AL$3+$AM$3*SIN(AI15*PI()/180)</f>
        <v/>
      </c>
      <c r="AL15" s="51" t="n"/>
      <c r="AM15" s="58" t="n"/>
      <c r="AN15" s="51" t="n"/>
      <c r="AO15" s="51" t="n"/>
      <c r="AP15" s="51" t="n"/>
      <c r="AQ15" s="43" t="n">
        <v>45</v>
      </c>
      <c r="AR15" s="66">
        <f>$AS$3+$AU$3*COS(AQ15*PI()/180)</f>
        <v/>
      </c>
      <c r="AS15" s="66">
        <f>$AT$3+$AU$3*SIN(AQ15*PI()/180)</f>
        <v/>
      </c>
      <c r="AT15" s="51" t="n"/>
      <c r="AU15" s="58" t="n"/>
      <c r="AV15" s="51" t="n"/>
      <c r="AW15" s="51" t="n"/>
      <c r="AX15" s="51" t="n"/>
      <c r="AY15" s="43" t="n">
        <v>45</v>
      </c>
      <c r="AZ15" s="66">
        <f>$BA$3+$BC$3*COS(AY15*PI()/180)</f>
        <v/>
      </c>
      <c r="BA15" s="66">
        <f>$BB$3+$BC$3*SIN(AY15*PI()/180)</f>
        <v/>
      </c>
      <c r="BB15" s="51" t="n"/>
      <c r="BC15" s="58" t="n"/>
      <c r="BE15" s="73" t="n"/>
    </row>
    <row r="16" ht="15.6" customHeight="1">
      <c r="A16" s="18">
        <f>M16</f>
        <v/>
      </c>
      <c r="B16" s="13" t="n"/>
      <c r="C16" s="98" t="n"/>
      <c r="D16" s="13" t="n"/>
      <c r="G16" s="21" t="n"/>
      <c r="H16" s="157" t="n"/>
      <c r="I16" s="16" t="n"/>
      <c r="J16" s="17" t="n"/>
      <c r="K16" s="21" t="n"/>
      <c r="L16" s="21" t="n"/>
      <c r="M16" s="18" t="inlineStr">
        <is>
          <t>Дата испытания: 25.10.2022-19.11.2254</t>
        </is>
      </c>
      <c r="N16" s="13" t="n"/>
      <c r="O16" s="98" t="n"/>
      <c r="P16" s="13" t="n"/>
      <c r="Q16" s="13" t="n"/>
      <c r="R16" s="21" t="n"/>
      <c r="S16" s="21" t="n"/>
      <c r="T16" s="157" t="n"/>
      <c r="U16" s="16" t="n"/>
      <c r="X16" s="51" t="n"/>
      <c r="Y16" s="51" t="n"/>
      <c r="Z16" s="51" t="n"/>
      <c r="AA16" s="43" t="n">
        <v>50</v>
      </c>
      <c r="AB16" s="66">
        <f>$AC$3+$AE$3*COS(AA16*PI()/180)</f>
        <v/>
      </c>
      <c r="AC16" s="66">
        <f>$AD$3+$AE$3*SIN(AA16*PI()/180)</f>
        <v/>
      </c>
      <c r="AD16" s="51" t="n"/>
      <c r="AE16" s="58" t="n"/>
      <c r="AF16" s="51" t="n"/>
      <c r="AG16" s="51" t="n"/>
      <c r="AH16" s="51" t="n"/>
      <c r="AI16" s="43" t="n">
        <v>50</v>
      </c>
      <c r="AJ16" s="66">
        <f>$AK$3+$AM$3*COS(AI16*PI()/180)</f>
        <v/>
      </c>
      <c r="AK16" s="66">
        <f>$AL$3+$AM$3*SIN(AI16*PI()/180)</f>
        <v/>
      </c>
      <c r="AL16" s="51" t="n"/>
      <c r="AM16" s="58" t="n"/>
      <c r="AN16" s="51" t="n"/>
      <c r="AO16" s="51" t="n"/>
      <c r="AP16" s="51" t="n"/>
      <c r="AQ16" s="43" t="n">
        <v>50</v>
      </c>
      <c r="AR16" s="66">
        <f>$AS$3+$AU$3*COS(AQ16*PI()/180)</f>
        <v/>
      </c>
      <c r="AS16" s="66">
        <f>$AT$3+$AU$3*SIN(AQ16*PI()/180)</f>
        <v/>
      </c>
      <c r="AT16" s="51" t="n"/>
      <c r="AU16" s="58" t="n"/>
      <c r="AV16" s="51" t="n"/>
      <c r="AW16" s="51" t="n"/>
      <c r="AX16" s="51" t="n"/>
      <c r="AY16" s="43" t="n">
        <v>50</v>
      </c>
      <c r="AZ16" s="66">
        <f>$BA$3+$BC$3*COS(AY16*PI()/180)</f>
        <v/>
      </c>
      <c r="BA16" s="66">
        <f>$BB$3+$BC$3*SIN(AY16*PI()/180)</f>
        <v/>
      </c>
      <c r="BB16" s="51" t="n"/>
      <c r="BC16" s="58" t="n"/>
    </row>
    <row r="17" ht="15" customHeight="1">
      <c r="A17" s="23" t="n"/>
      <c r="B17" s="23" t="n"/>
      <c r="C17" s="23" t="n"/>
      <c r="D17" s="23" t="n"/>
      <c r="E17" s="23" t="n"/>
      <c r="F17" s="23" t="n"/>
      <c r="G17" s="23" t="n"/>
      <c r="H17" s="23" t="n"/>
      <c r="I17" s="23" t="n"/>
      <c r="J17" s="23" t="n"/>
      <c r="K17" s="23" t="n"/>
      <c r="L17" s="23" t="n"/>
      <c r="M17" s="23" t="n"/>
      <c r="N17" s="23" t="n"/>
      <c r="O17" s="23" t="n"/>
      <c r="P17" s="23" t="n"/>
      <c r="Q17" s="23" t="n"/>
      <c r="R17" s="23" t="n"/>
      <c r="S17" s="23" t="n"/>
      <c r="T17" s="23" t="n"/>
      <c r="U17" s="23" t="n"/>
      <c r="X17" s="51" t="n"/>
      <c r="Y17" s="51" t="n"/>
      <c r="Z17" s="51" t="n"/>
      <c r="AA17" s="43" t="n">
        <v>55</v>
      </c>
      <c r="AB17" s="66">
        <f>$AC$3+$AE$3*COS(AA17*PI()/180)</f>
        <v/>
      </c>
      <c r="AC17" s="66">
        <f>$AD$3+$AE$3*SIN(AA17*PI()/180)</f>
        <v/>
      </c>
      <c r="AD17" s="51" t="n"/>
      <c r="AE17" s="58" t="n"/>
      <c r="AF17" s="51" t="n"/>
      <c r="AG17" s="51" t="n"/>
      <c r="AH17" s="51" t="n"/>
      <c r="AI17" s="43" t="n">
        <v>55</v>
      </c>
      <c r="AJ17" s="66">
        <f>$AK$3+$AM$3*COS(AI17*PI()/180)</f>
        <v/>
      </c>
      <c r="AK17" s="66">
        <f>$AL$3+$AM$3*SIN(AI17*PI()/180)</f>
        <v/>
      </c>
      <c r="AL17" s="51" t="n"/>
      <c r="AM17" s="58" t="n"/>
      <c r="AN17" s="51" t="n"/>
      <c r="AO17" s="51" t="n"/>
      <c r="AP17" s="51" t="n"/>
      <c r="AQ17" s="43" t="n">
        <v>55</v>
      </c>
      <c r="AR17" s="66">
        <f>$AS$3+$AU$3*COS(AQ17*PI()/180)</f>
        <v/>
      </c>
      <c r="AS17" s="66">
        <f>$AT$3+$AU$3*SIN(AQ17*PI()/180)</f>
        <v/>
      </c>
      <c r="AT17" s="51" t="n"/>
      <c r="AU17" s="58" t="n"/>
      <c r="AV17" s="51" t="n"/>
      <c r="AW17" s="51" t="n"/>
      <c r="AX17" s="51" t="n"/>
      <c r="AY17" s="43" t="n">
        <v>55</v>
      </c>
      <c r="AZ17" s="66">
        <f>$BA$3+$BC$3*COS(AY17*PI()/180)</f>
        <v/>
      </c>
      <c r="BA17" s="66">
        <f>$BB$3+$BC$3*SIN(AY17*PI()/180)</f>
        <v/>
      </c>
      <c r="BB17" s="51" t="n"/>
      <c r="BC17" s="58" t="n"/>
    </row>
    <row r="18" ht="15" customHeight="1">
      <c r="A18" s="155" t="inlineStr">
        <is>
          <t>Испытание грунтов методом трехосного сжатия</t>
        </is>
      </c>
      <c r="L18" s="155" t="n"/>
      <c r="M18" s="155" t="inlineStr">
        <is>
          <t>Испытание грунтов методом трехосного сжатия</t>
        </is>
      </c>
      <c r="X18" s="51" t="n"/>
      <c r="Y18" s="51" t="n"/>
      <c r="Z18" s="51" t="n"/>
      <c r="AA18" s="43" t="n">
        <v>60</v>
      </c>
      <c r="AB18" s="66">
        <f>$AC$3+$AE$3*COS(AA18*PI()/180)</f>
        <v/>
      </c>
      <c r="AC18" s="66">
        <f>$AD$3+$AE$3*SIN(AA18*PI()/180)</f>
        <v/>
      </c>
      <c r="AD18" s="51" t="n"/>
      <c r="AE18" s="58" t="n"/>
      <c r="AF18" s="51" t="n"/>
      <c r="AG18" s="51" t="n"/>
      <c r="AH18" s="51" t="n"/>
      <c r="AI18" s="43" t="n">
        <v>60</v>
      </c>
      <c r="AJ18" s="66">
        <f>$AK$3+$AM$3*COS(AI18*PI()/180)</f>
        <v/>
      </c>
      <c r="AK18" s="66">
        <f>$AL$3+$AM$3*SIN(AI18*PI()/180)</f>
        <v/>
      </c>
      <c r="AL18" s="51" t="n"/>
      <c r="AM18" s="58" t="n"/>
      <c r="AN18" s="51" t="n"/>
      <c r="AO18" s="51" t="n"/>
      <c r="AP18" s="51" t="n"/>
      <c r="AQ18" s="43" t="n">
        <v>60</v>
      </c>
      <c r="AR18" s="66">
        <f>$AS$3+$AU$3*COS(AQ18*PI()/180)</f>
        <v/>
      </c>
      <c r="AS18" s="66">
        <f>$AT$3+$AU$3*SIN(AQ18*PI()/180)</f>
        <v/>
      </c>
      <c r="AT18" s="51" t="n"/>
      <c r="AU18" s="58" t="n"/>
      <c r="AV18" s="51" t="n"/>
      <c r="AW18" s="51" t="n"/>
      <c r="AX18" s="51" t="n"/>
      <c r="AY18" s="43" t="n">
        <v>60</v>
      </c>
      <c r="AZ18" s="66">
        <f>$BA$3+$BC$3*COS(AY18*PI()/180)</f>
        <v/>
      </c>
      <c r="BA18" s="66">
        <f>$BB$3+$BC$3*SIN(AY18*PI()/180)</f>
        <v/>
      </c>
      <c r="BB18" s="51" t="n"/>
      <c r="BC18" s="58" t="n"/>
    </row>
    <row r="19" ht="15" customHeight="1">
      <c r="A19" s="23" t="n"/>
      <c r="B19" s="23" t="n"/>
      <c r="C19" s="23" t="n"/>
      <c r="D19" s="23" t="n"/>
      <c r="E19" s="23" t="n"/>
      <c r="F19" s="23" t="n"/>
      <c r="G19" s="23" t="n"/>
      <c r="H19" s="23" t="n"/>
      <c r="I19" s="23" t="n"/>
      <c r="J19" s="23" t="n"/>
      <c r="K19" s="23" t="n"/>
      <c r="L19" s="23" t="n"/>
      <c r="M19" s="23" t="n"/>
      <c r="N19" s="23" t="n"/>
      <c r="O19" s="23" t="n"/>
      <c r="P19" s="23" t="n"/>
      <c r="Q19" s="23" t="n"/>
      <c r="R19" s="23" t="n"/>
      <c r="S19" s="23" t="n"/>
      <c r="T19" s="23" t="n"/>
      <c r="U19" s="23" t="n"/>
      <c r="X19" s="51" t="n"/>
      <c r="Y19" s="51" t="n"/>
      <c r="Z19" s="51" t="n"/>
      <c r="AA19" s="43" t="n">
        <v>65</v>
      </c>
      <c r="AB19" s="66">
        <f>$AC$3+$AE$3*COS(AA19*PI()/180)</f>
        <v/>
      </c>
      <c r="AC19" s="66">
        <f>$AD$3+$AE$3*SIN(AA19*PI()/180)</f>
        <v/>
      </c>
      <c r="AD19" s="51" t="n"/>
      <c r="AE19" s="58" t="n"/>
      <c r="AF19" s="51" t="n"/>
      <c r="AG19" s="51" t="n"/>
      <c r="AH19" s="51" t="n"/>
      <c r="AI19" s="43" t="n">
        <v>65</v>
      </c>
      <c r="AJ19" s="66">
        <f>$AK$3+$AM$3*COS(AI19*PI()/180)</f>
        <v/>
      </c>
      <c r="AK19" s="66">
        <f>$AL$3+$AM$3*SIN(AI19*PI()/180)</f>
        <v/>
      </c>
      <c r="AL19" s="51" t="n"/>
      <c r="AM19" s="58" t="n"/>
      <c r="AN19" s="51" t="n"/>
      <c r="AO19" s="51" t="n"/>
      <c r="AP19" s="51" t="n"/>
      <c r="AQ19" s="43" t="n">
        <v>65</v>
      </c>
      <c r="AR19" s="66">
        <f>$AS$3+$AU$3*COS(AQ19*PI()/180)</f>
        <v/>
      </c>
      <c r="AS19" s="66">
        <f>$AT$3+$AU$3*SIN(AQ19*PI()/180)</f>
        <v/>
      </c>
      <c r="AT19" s="51" t="n"/>
      <c r="AU19" s="58" t="n"/>
      <c r="AV19" s="51" t="n"/>
      <c r="AW19" s="51" t="n"/>
      <c r="AX19" s="51" t="n"/>
      <c r="AY19" s="43" t="n">
        <v>65</v>
      </c>
      <c r="AZ19" s="66">
        <f>$BA$3+$BC$3*COS(AY19*PI()/180)</f>
        <v/>
      </c>
      <c r="BA19" s="66">
        <f>$BB$3+$BC$3*SIN(AY19*PI()/180)</f>
        <v/>
      </c>
      <c r="BB19" s="51" t="n"/>
      <c r="BC19" s="58" t="n"/>
    </row>
    <row r="20" ht="16.9" customHeight="1">
      <c r="A20" s="24" t="inlineStr">
        <is>
          <t xml:space="preserve">Лабораторный номер: </t>
        </is>
      </c>
      <c r="B20" s="25" t="n"/>
      <c r="C20" s="35">
        <f>O20</f>
        <v/>
      </c>
      <c r="D20" s="25" t="n"/>
      <c r="E20" s="25" t="n"/>
      <c r="F20" s="25" t="n"/>
      <c r="G20" s="25" t="n"/>
      <c r="H20" s="26" t="inlineStr">
        <is>
          <t>We, д.е. =</t>
        </is>
      </c>
      <c r="I20" s="158">
        <f>U20</f>
        <v/>
      </c>
      <c r="J20" s="25" t="n"/>
      <c r="K20" s="25" t="n"/>
      <c r="L20" s="25" t="n"/>
      <c r="M20" s="24" t="inlineStr">
        <is>
          <t xml:space="preserve">Лабораторный номер: </t>
        </is>
      </c>
      <c r="N20" s="25" t="n"/>
      <c r="O20" s="35" t="inlineStr">
        <is>
          <t>1289</t>
        </is>
      </c>
      <c r="P20" s="25" t="n"/>
      <c r="Q20" s="25" t="n"/>
      <c r="R20" s="25" t="n"/>
      <c r="S20" s="25" t="n"/>
      <c r="T20" s="26" t="inlineStr">
        <is>
          <t>We, д.е. =</t>
        </is>
      </c>
      <c r="U20" s="158" t="n">
        <v>0.5766751499999999</v>
      </c>
      <c r="X20" s="51" t="n"/>
      <c r="Y20" s="51" t="n"/>
      <c r="Z20" s="51" t="n"/>
      <c r="AA20" s="43" t="n">
        <v>70</v>
      </c>
      <c r="AB20" s="66">
        <f>$AC$3+$AE$3*COS(AA20*PI()/180)</f>
        <v/>
      </c>
      <c r="AC20" s="66">
        <f>$AD$3+$AE$3*SIN(AA20*PI()/180)</f>
        <v/>
      </c>
      <c r="AD20" s="51" t="n"/>
      <c r="AE20" s="58" t="n"/>
      <c r="AF20" s="51" t="n"/>
      <c r="AG20" s="51" t="n"/>
      <c r="AH20" s="51" t="n"/>
      <c r="AI20" s="43" t="n">
        <v>70</v>
      </c>
      <c r="AJ20" s="66">
        <f>$AK$3+$AM$3*COS(AI20*PI()/180)</f>
        <v/>
      </c>
      <c r="AK20" s="66">
        <f>$AL$3+$AM$3*SIN(AI20*PI()/180)</f>
        <v/>
      </c>
      <c r="AL20" s="51" t="n"/>
      <c r="AM20" s="58" t="n"/>
      <c r="AN20" s="51" t="n"/>
      <c r="AO20" s="51" t="n"/>
      <c r="AP20" s="51" t="n"/>
      <c r="AQ20" s="43" t="n">
        <v>70</v>
      </c>
      <c r="AR20" s="66">
        <f>$AS$3+$AU$3*COS(AQ20*PI()/180)</f>
        <v/>
      </c>
      <c r="AS20" s="66">
        <f>$AT$3+$AU$3*SIN(AQ20*PI()/180)</f>
        <v/>
      </c>
      <c r="AT20" s="51" t="n"/>
      <c r="AU20" s="58" t="n"/>
      <c r="AV20" s="51" t="n"/>
      <c r="AW20" s="51" t="n"/>
      <c r="AX20" s="51" t="n"/>
      <c r="AY20" s="43" t="n">
        <v>70</v>
      </c>
      <c r="AZ20" s="66">
        <f>$BA$3+$BC$3*COS(AY20*PI()/180)</f>
        <v/>
      </c>
      <c r="BA20" s="66">
        <f>$BB$3+$BC$3*SIN(AY20*PI()/180)</f>
        <v/>
      </c>
      <c r="BB20" s="51" t="n"/>
      <c r="BC20" s="58" t="n"/>
    </row>
    <row r="21" ht="15" customHeight="1">
      <c r="A21" s="24" t="inlineStr">
        <is>
          <t xml:space="preserve">Номер скважины: </t>
        </is>
      </c>
      <c r="B21" s="25" t="n"/>
      <c r="C21" s="35">
        <f>O21</f>
        <v/>
      </c>
      <c r="D21" s="25" t="n"/>
      <c r="E21" s="25" t="n"/>
      <c r="F21" s="25" t="n"/>
      <c r="G21" s="25" t="n"/>
      <c r="H21" s="26" t="inlineStr">
        <is>
          <t>ρ, г/см3 =</t>
        </is>
      </c>
      <c r="I21" s="158">
        <f>U21</f>
        <v/>
      </c>
      <c r="J21" s="25" t="n"/>
      <c r="K21" s="25" t="n"/>
      <c r="L21" s="25" t="n"/>
      <c r="M21" s="24" t="inlineStr">
        <is>
          <t xml:space="preserve">Номер скважины: </t>
        </is>
      </c>
      <c r="N21" s="25" t="n"/>
      <c r="O21" s="35" t="inlineStr">
        <is>
          <t>BH-140</t>
        </is>
      </c>
      <c r="P21" s="25" t="n"/>
      <c r="Q21" s="25" t="n"/>
      <c r="R21" s="25" t="n"/>
      <c r="S21" s="25" t="n"/>
      <c r="T21" s="26" t="inlineStr">
        <is>
          <t>ρ, г/см3 =</t>
        </is>
      </c>
      <c r="U21" s="107" t="n">
        <v>1.53</v>
      </c>
      <c r="X21" s="51" t="n"/>
      <c r="Y21" s="51" t="n"/>
      <c r="Z21" s="51" t="n"/>
      <c r="AA21" s="43" t="n">
        <v>75</v>
      </c>
      <c r="AB21" s="66">
        <f>$AC$3+$AE$3*COS(AA21*PI()/180)</f>
        <v/>
      </c>
      <c r="AC21" s="66">
        <f>$AD$3+$AE$3*SIN(AA21*PI()/180)</f>
        <v/>
      </c>
      <c r="AD21" s="51" t="n"/>
      <c r="AE21" s="58" t="n"/>
      <c r="AF21" s="51" t="n"/>
      <c r="AG21" s="51" t="n"/>
      <c r="AH21" s="51" t="n"/>
      <c r="AI21" s="43" t="n">
        <v>75</v>
      </c>
      <c r="AJ21" s="66">
        <f>$AK$3+$AM$3*COS(AI21*PI()/180)</f>
        <v/>
      </c>
      <c r="AK21" s="66">
        <f>$AL$3+$AM$3*SIN(AI21*PI()/180)</f>
        <v/>
      </c>
      <c r="AL21" s="51" t="n"/>
      <c r="AM21" s="58" t="n"/>
      <c r="AN21" s="51" t="n"/>
      <c r="AO21" s="51" t="n"/>
      <c r="AP21" s="51" t="n"/>
      <c r="AQ21" s="43" t="n">
        <v>75</v>
      </c>
      <c r="AR21" s="66">
        <f>$AS$3+$AU$3*COS(AQ21*PI()/180)</f>
        <v/>
      </c>
      <c r="AS21" s="66">
        <f>$AT$3+$AU$3*SIN(AQ21*PI()/180)</f>
        <v/>
      </c>
      <c r="AT21" s="51" t="n"/>
      <c r="AU21" s="58" t="n"/>
      <c r="AV21" s="51" t="n"/>
      <c r="AW21" s="51" t="n"/>
      <c r="AX21" s="51" t="n"/>
      <c r="AY21" s="43" t="n">
        <v>75</v>
      </c>
      <c r="AZ21" s="66">
        <f>$BA$3+$BC$3*COS(AY21*PI()/180)</f>
        <v/>
      </c>
      <c r="BA21" s="66">
        <f>$BB$3+$BC$3*SIN(AY21*PI()/180)</f>
        <v/>
      </c>
      <c r="BB21" s="51" t="n"/>
      <c r="BC21" s="58" t="n"/>
    </row>
    <row r="22" ht="16.9" customHeight="1">
      <c r="A22" s="24" t="inlineStr">
        <is>
          <t xml:space="preserve">Глубина отбора, м: </t>
        </is>
      </c>
      <c r="B22" s="25" t="n"/>
      <c r="C22" s="35">
        <f>O22</f>
        <v/>
      </c>
      <c r="D22" s="25" t="n"/>
      <c r="E22" s="25" t="n"/>
      <c r="F22" s="25" t="n"/>
      <c r="G22" s="25" t="n"/>
      <c r="H22" s="26" t="inlineStr">
        <is>
          <t>ρs, г/см3 =</t>
        </is>
      </c>
      <c r="I22" s="158">
        <f>U22</f>
        <v/>
      </c>
      <c r="J22" s="25" t="n"/>
      <c r="K22" s="25" t="n"/>
      <c r="L22" s="25" t="n"/>
      <c r="M22" s="24" t="inlineStr">
        <is>
          <t xml:space="preserve">Глубина отбора, м: </t>
        </is>
      </c>
      <c r="N22" s="25" t="n"/>
      <c r="O22" s="106" t="n">
        <v>0.4</v>
      </c>
      <c r="P22" s="25" t="n"/>
      <c r="Q22" s="25" t="n"/>
      <c r="R22" s="25" t="n"/>
      <c r="S22" s="25" t="n"/>
      <c r="T22" s="26" t="inlineStr">
        <is>
          <t>ρs, г/см3 =</t>
        </is>
      </c>
      <c r="U22" s="107" t="n">
        <v>2.74</v>
      </c>
      <c r="X22" s="51" t="n"/>
      <c r="Y22" s="51" t="n"/>
      <c r="Z22" s="51" t="n"/>
      <c r="AA22" s="43" t="n">
        <v>80</v>
      </c>
      <c r="AB22" s="66">
        <f>$AC$3+$AE$3*COS(AA22*PI()/180)</f>
        <v/>
      </c>
      <c r="AC22" s="66">
        <f>$AD$3+$AE$3*SIN(AA22*PI()/180)</f>
        <v/>
      </c>
      <c r="AD22" s="51" t="n"/>
      <c r="AE22" s="58" t="n"/>
      <c r="AF22" s="51" t="n"/>
      <c r="AG22" s="51" t="n"/>
      <c r="AH22" s="51" t="n"/>
      <c r="AI22" s="43" t="n">
        <v>80</v>
      </c>
      <c r="AJ22" s="66">
        <f>$AK$3+$AM$3*COS(AI22*PI()/180)</f>
        <v/>
      </c>
      <c r="AK22" s="66">
        <f>$AL$3+$AM$3*SIN(AI22*PI()/180)</f>
        <v/>
      </c>
      <c r="AL22" s="51" t="n"/>
      <c r="AM22" s="58" t="n"/>
      <c r="AN22" s="51" t="n"/>
      <c r="AO22" s="51" t="n"/>
      <c r="AP22" s="51" t="n"/>
      <c r="AQ22" s="43" t="n">
        <v>80</v>
      </c>
      <c r="AR22" s="66">
        <f>$AS$3+$AU$3*COS(AQ22*PI()/180)</f>
        <v/>
      </c>
      <c r="AS22" s="66">
        <f>$AT$3+$AU$3*SIN(AQ22*PI()/180)</f>
        <v/>
      </c>
      <c r="AT22" s="51" t="n"/>
      <c r="AU22" s="58" t="n"/>
      <c r="AV22" s="51" t="n"/>
      <c r="AW22" s="51" t="n"/>
      <c r="AX22" s="51" t="n"/>
      <c r="AY22" s="43" t="n">
        <v>80</v>
      </c>
      <c r="AZ22" s="66">
        <f>$BA$3+$BC$3*COS(AY22*PI()/180)</f>
        <v/>
      </c>
      <c r="BA22" s="66">
        <f>$BB$3+$BC$3*SIN(AY22*PI()/180)</f>
        <v/>
      </c>
      <c r="BB22" s="51" t="n"/>
      <c r="BC22" s="58" t="n"/>
    </row>
    <row r="23" ht="15.6" customHeight="1">
      <c r="A23" s="24" t="inlineStr">
        <is>
          <t xml:space="preserve">Наименование грунта: </t>
        </is>
      </c>
      <c r="B23" s="25" t="n"/>
      <c r="C23" s="35">
        <f>O23</f>
        <v/>
      </c>
      <c r="D23" s="25" t="n"/>
      <c r="E23" s="25" t="n"/>
      <c r="F23" s="25" t="n"/>
      <c r="G23" s="25" t="n"/>
      <c r="H23" s="26" t="inlineStr">
        <is>
          <t>e, д.е. =</t>
        </is>
      </c>
      <c r="I23" s="158">
        <f>U23</f>
        <v/>
      </c>
      <c r="J23" s="25" t="n"/>
      <c r="K23" s="25" t="n"/>
      <c r="L23" s="25" t="n"/>
      <c r="M23" s="24" t="inlineStr">
        <is>
          <t xml:space="preserve">Наименование грунта: </t>
        </is>
      </c>
      <c r="N23" s="25" t="n"/>
      <c r="O23" s="35" t="inlineStr">
        <is>
          <t>Суглинок, после оттаивания текучий, тяжелый пылеватый</t>
        </is>
      </c>
      <c r="P23" s="25" t="n"/>
      <c r="Q23" s="25" t="n"/>
      <c r="R23" s="25" t="n"/>
      <c r="S23" s="25" t="n"/>
      <c r="T23" s="26" t="inlineStr">
        <is>
          <t>e, д.е. =</t>
        </is>
      </c>
      <c r="U23" s="107" t="n">
        <v>1.823588177124183</v>
      </c>
      <c r="X23" s="51" t="n"/>
      <c r="Y23" s="51" t="n"/>
      <c r="Z23" s="51" t="n"/>
      <c r="AA23" s="43" t="n">
        <v>85</v>
      </c>
      <c r="AB23" s="66">
        <f>$AC$3+$AE$3*COS(AA23*PI()/180)</f>
        <v/>
      </c>
      <c r="AC23" s="66">
        <f>$AD$3+$AE$3*SIN(AA23*PI()/180)</f>
        <v/>
      </c>
      <c r="AD23" s="51" t="n"/>
      <c r="AE23" s="58" t="n"/>
      <c r="AF23" s="51" t="n"/>
      <c r="AG23" s="51" t="n"/>
      <c r="AH23" s="51" t="n"/>
      <c r="AI23" s="43" t="n">
        <v>85</v>
      </c>
      <c r="AJ23" s="66">
        <f>$AK$3+$AM$3*COS(AI23*PI()/180)</f>
        <v/>
      </c>
      <c r="AK23" s="66">
        <f>$AL$3+$AM$3*SIN(AI23*PI()/180)</f>
        <v/>
      </c>
      <c r="AL23" s="51" t="n"/>
      <c r="AM23" s="58" t="n"/>
      <c r="AN23" s="51" t="n"/>
      <c r="AO23" s="51" t="n"/>
      <c r="AP23" s="51" t="n"/>
      <c r="AQ23" s="43" t="n">
        <v>85</v>
      </c>
      <c r="AR23" s="66">
        <f>$AS$3+$AU$3*COS(AQ23*PI()/180)</f>
        <v/>
      </c>
      <c r="AS23" s="66">
        <f>$AT$3+$AU$3*SIN(AQ23*PI()/180)</f>
        <v/>
      </c>
      <c r="AT23" s="51" t="n"/>
      <c r="AU23" s="58" t="n"/>
      <c r="AV23" s="51" t="n"/>
      <c r="AW23" s="51" t="n"/>
      <c r="AX23" s="51" t="n"/>
      <c r="AY23" s="43" t="n">
        <v>85</v>
      </c>
      <c r="AZ23" s="66">
        <f>$BA$3+$BC$3*COS(AY23*PI()/180)</f>
        <v/>
      </c>
      <c r="BA23" s="66">
        <f>$BB$3+$BC$3*SIN(AY23*PI()/180)</f>
        <v/>
      </c>
      <c r="BB23" s="51" t="n"/>
      <c r="BC23" s="58" t="n"/>
    </row>
    <row r="24" ht="16.9" customHeight="1">
      <c r="A24" s="25" t="inlineStr">
        <is>
          <t>Схема проведения опыта:</t>
        </is>
      </c>
      <c r="B24" s="25" t="n"/>
      <c r="C24" s="35">
        <f>O24</f>
        <v/>
      </c>
      <c r="D24" s="25" t="n"/>
      <c r="E24" s="25" t="n"/>
      <c r="F24" s="25" t="n"/>
      <c r="G24" s="25" t="n"/>
      <c r="H24" s="26" t="inlineStr">
        <is>
          <t>IL, д.е. =</t>
        </is>
      </c>
      <c r="I24" s="158">
        <f>U24</f>
        <v/>
      </c>
      <c r="J24" s="99" t="n"/>
      <c r="K24" s="25" t="n"/>
      <c r="L24" s="25" t="n"/>
      <c r="M24" s="25" t="inlineStr">
        <is>
          <t>Схема проведения опыта:</t>
        </is>
      </c>
      <c r="N24" s="25" t="n"/>
      <c r="O24" s="35" t="inlineStr">
        <is>
          <t>КД</t>
        </is>
      </c>
      <c r="P24" s="25" t="n"/>
      <c r="Q24" s="25" t="n"/>
      <c r="R24" s="25" t="n"/>
      <c r="S24" s="25" t="n"/>
      <c r="T24" s="26" t="inlineStr">
        <is>
          <t>IL, д.е. =</t>
        </is>
      </c>
      <c r="U24" s="107" t="n">
        <v>2.889</v>
      </c>
      <c r="X24" s="51" t="n"/>
      <c r="Y24" s="51" t="n"/>
      <c r="Z24" s="51" t="n"/>
      <c r="AA24" s="43" t="n">
        <v>90</v>
      </c>
      <c r="AB24" s="66">
        <f>$AC$3+$AE$3*COS(AA24*PI()/180)</f>
        <v/>
      </c>
      <c r="AC24" s="66">
        <f>$AD$3+$AE$3*SIN(AA24*PI()/180)</f>
        <v/>
      </c>
      <c r="AD24" s="51" t="n"/>
      <c r="AE24" s="58" t="n"/>
      <c r="AF24" s="51" t="n"/>
      <c r="AG24" s="51" t="n"/>
      <c r="AH24" s="51" t="n"/>
      <c r="AI24" s="43" t="n">
        <v>90</v>
      </c>
      <c r="AJ24" s="66">
        <f>$AK$3+$AM$3*COS(AI24*PI()/180)</f>
        <v/>
      </c>
      <c r="AK24" s="66">
        <f>$AL$3+$AM$3*SIN(AI24*PI()/180)</f>
        <v/>
      </c>
      <c r="AL24" s="51" t="n"/>
      <c r="AM24" s="58" t="n"/>
      <c r="AN24" s="51" t="n"/>
      <c r="AO24" s="51" t="n"/>
      <c r="AP24" s="51" t="n"/>
      <c r="AQ24" s="43" t="n">
        <v>90</v>
      </c>
      <c r="AR24" s="66">
        <f>$AS$3+$AU$3*COS(AQ24*PI()/180)</f>
        <v/>
      </c>
      <c r="AS24" s="66">
        <f>$AT$3+$AU$3*SIN(AQ24*PI()/180)</f>
        <v/>
      </c>
      <c r="AT24" s="51" t="n"/>
      <c r="AU24" s="58" t="n"/>
      <c r="AV24" s="51" t="n"/>
      <c r="AW24" s="51" t="n"/>
      <c r="AX24" s="51" t="n"/>
      <c r="AY24" s="43" t="n">
        <v>90</v>
      </c>
      <c r="AZ24" s="66">
        <f>$BA$3+$BC$3*COS(AY24*PI()/180)</f>
        <v/>
      </c>
      <c r="BA24" s="66">
        <f>$BB$3+$BC$3*SIN(AY24*PI()/180)</f>
        <v/>
      </c>
      <c r="BB24" s="51" t="n"/>
      <c r="BC24" s="58" t="n"/>
    </row>
    <row r="25" ht="15" customHeight="1">
      <c r="A25" s="25" t="n"/>
      <c r="B25" s="25" t="n"/>
      <c r="C25" s="35" t="n"/>
      <c r="D25" s="25" t="n"/>
      <c r="E25" s="25" t="n"/>
      <c r="F25" s="25" t="n"/>
      <c r="G25" s="27" t="n"/>
      <c r="H25" s="25" t="n"/>
      <c r="I25" s="35" t="n"/>
      <c r="J25" s="25" t="n"/>
      <c r="K25" s="25" t="n"/>
      <c r="L25" s="25" t="n"/>
      <c r="M25" s="25" t="n"/>
      <c r="N25" s="25" t="n"/>
      <c r="O25" s="25" t="n"/>
      <c r="P25" s="25" t="n"/>
      <c r="Q25" s="25" t="n"/>
      <c r="R25" s="25" t="n"/>
      <c r="S25" s="27" t="n"/>
      <c r="T25" s="25" t="n"/>
      <c r="U25" s="25" t="n"/>
      <c r="X25" s="51" t="n"/>
      <c r="Y25" s="51" t="n"/>
      <c r="Z25" s="51" t="n"/>
      <c r="AA25" s="43" t="n">
        <v>95</v>
      </c>
      <c r="AB25" s="66">
        <f>$AC$3+$AE$3*COS(AA25*PI()/180)</f>
        <v/>
      </c>
      <c r="AC25" s="66">
        <f>$AD$3+$AE$3*SIN(AA25*PI()/180)</f>
        <v/>
      </c>
      <c r="AD25" s="51" t="n"/>
      <c r="AE25" s="58" t="n"/>
      <c r="AF25" s="51" t="n"/>
      <c r="AG25" s="51" t="n"/>
      <c r="AH25" s="51" t="n"/>
      <c r="AI25" s="43" t="n">
        <v>95</v>
      </c>
      <c r="AJ25" s="66">
        <f>$AK$3+$AM$3*COS(AI25*PI()/180)</f>
        <v/>
      </c>
      <c r="AK25" s="66">
        <f>$AL$3+$AM$3*SIN(AI25*PI()/180)</f>
        <v/>
      </c>
      <c r="AL25" s="51" t="n"/>
      <c r="AM25" s="58" t="n"/>
      <c r="AN25" s="51" t="n"/>
      <c r="AO25" s="51" t="n"/>
      <c r="AP25" s="51" t="n"/>
      <c r="AQ25" s="43" t="n">
        <v>95</v>
      </c>
      <c r="AR25" s="66">
        <f>$AS$3+$AU$3*COS(AQ25*PI()/180)</f>
        <v/>
      </c>
      <c r="AS25" s="66">
        <f>$AT$3+$AU$3*SIN(AQ25*PI()/180)</f>
        <v/>
      </c>
      <c r="AT25" s="51" t="n"/>
      <c r="AU25" s="58" t="n"/>
      <c r="AV25" s="51" t="n"/>
      <c r="AW25" s="51" t="n"/>
      <c r="AX25" s="51" t="n"/>
      <c r="AY25" s="43" t="n">
        <v>95</v>
      </c>
      <c r="AZ25" s="66">
        <f>$BA$3+$BC$3*COS(AY25*PI()/180)</f>
        <v/>
      </c>
      <c r="BA25" s="66">
        <f>$BB$3+$BC$3*SIN(AY25*PI()/180)</f>
        <v/>
      </c>
      <c r="BB25" s="51" t="n"/>
      <c r="BC25" s="58" t="n"/>
    </row>
    <row r="26" ht="15" customHeight="1">
      <c r="X26" s="51" t="n"/>
      <c r="Y26" s="51" t="n"/>
      <c r="Z26" s="51" t="n"/>
      <c r="AA26" s="43" t="n">
        <v>100</v>
      </c>
      <c r="AB26" s="66">
        <f>$AC$3+$AE$3*COS(AA26*PI()/180)</f>
        <v/>
      </c>
      <c r="AC26" s="66">
        <f>$AD$3+$AE$3*SIN(AA26*PI()/180)</f>
        <v/>
      </c>
      <c r="AD26" s="51" t="n"/>
      <c r="AE26" s="58" t="n"/>
      <c r="AF26" s="51" t="n"/>
      <c r="AG26" s="51" t="n"/>
      <c r="AH26" s="51" t="n"/>
      <c r="AI26" s="43" t="n">
        <v>100</v>
      </c>
      <c r="AJ26" s="66">
        <f>$AK$3+$AM$3*COS(AI26*PI()/180)</f>
        <v/>
      </c>
      <c r="AK26" s="66">
        <f>$AL$3+$AM$3*SIN(AI26*PI()/180)</f>
        <v/>
      </c>
      <c r="AL26" s="51" t="n"/>
      <c r="AM26" s="58" t="n"/>
      <c r="AN26" s="51" t="n"/>
      <c r="AO26" s="51" t="n"/>
      <c r="AP26" s="51" t="n"/>
      <c r="AQ26" s="43" t="n">
        <v>100</v>
      </c>
      <c r="AR26" s="66">
        <f>$AS$3+$AU$3*COS(AQ26*PI()/180)</f>
        <v/>
      </c>
      <c r="AS26" s="66">
        <f>$AT$3+$AU$3*SIN(AQ26*PI()/180)</f>
        <v/>
      </c>
      <c r="AT26" s="51" t="n"/>
      <c r="AU26" s="58" t="n"/>
      <c r="AV26" s="51" t="n"/>
      <c r="AW26" s="51" t="n"/>
      <c r="AX26" s="51" t="n"/>
      <c r="AY26" s="43" t="n">
        <v>100</v>
      </c>
      <c r="AZ26" s="66">
        <f>$BA$3+$BC$3*COS(AY26*PI()/180)</f>
        <v/>
      </c>
      <c r="BA26" s="66">
        <f>$BB$3+$BC$3*SIN(AY26*PI()/180)</f>
        <v/>
      </c>
      <c r="BB26" s="51" t="n"/>
      <c r="BC26" s="58" t="n"/>
    </row>
    <row r="27" ht="15" customHeight="1">
      <c r="A27" s="155" t="inlineStr">
        <is>
          <t xml:space="preserve">Результаты испытаний </t>
        </is>
      </c>
      <c r="L27" s="155" t="n"/>
      <c r="M27" s="155" t="inlineStr">
        <is>
          <t xml:space="preserve">Результаты испытаний </t>
        </is>
      </c>
      <c r="X27" s="51" t="n"/>
      <c r="Y27" s="51" t="n"/>
      <c r="Z27" s="51" t="n"/>
      <c r="AA27" s="43" t="n">
        <v>105</v>
      </c>
      <c r="AB27" s="66">
        <f>$AC$3+$AE$3*COS(AA27*PI()/180)</f>
        <v/>
      </c>
      <c r="AC27" s="66">
        <f>$AD$3+$AE$3*SIN(AA27*PI()/180)</f>
        <v/>
      </c>
      <c r="AD27" s="51" t="n"/>
      <c r="AE27" s="58" t="n"/>
      <c r="AF27" s="51" t="n"/>
      <c r="AG27" s="51" t="n"/>
      <c r="AH27" s="51" t="n"/>
      <c r="AI27" s="43" t="n">
        <v>105</v>
      </c>
      <c r="AJ27" s="66">
        <f>$AK$3+$AM$3*COS(AI27*PI()/180)</f>
        <v/>
      </c>
      <c r="AK27" s="66">
        <f>$AL$3+$AM$3*SIN(AI27*PI()/180)</f>
        <v/>
      </c>
      <c r="AL27" s="51" t="n"/>
      <c r="AM27" s="58" t="n"/>
      <c r="AN27" s="51" t="n"/>
      <c r="AO27" s="51" t="n"/>
      <c r="AP27" s="51" t="n"/>
      <c r="AQ27" s="43" t="n">
        <v>105</v>
      </c>
      <c r="AR27" s="66">
        <f>$AS$3+$AU$3*COS(AQ27*PI()/180)</f>
        <v/>
      </c>
      <c r="AS27" s="66">
        <f>$AT$3+$AU$3*SIN(AQ27*PI()/180)</f>
        <v/>
      </c>
      <c r="AT27" s="51" t="n"/>
      <c r="AU27" s="58" t="n"/>
      <c r="AV27" s="51" t="n"/>
      <c r="AW27" s="51" t="n"/>
      <c r="AX27" s="51" t="n"/>
      <c r="AY27" s="43" t="n">
        <v>105</v>
      </c>
      <c r="AZ27" s="66">
        <f>$BA$3+$BC$3*COS(AY27*PI()/180)</f>
        <v/>
      </c>
      <c r="BA27" s="66">
        <f>$BB$3+$BC$3*SIN(AY27*PI()/180)</f>
        <v/>
      </c>
      <c r="BB27" s="51" t="n"/>
      <c r="BC27" s="58" t="n"/>
    </row>
    <row r="28" ht="15" customHeight="1">
      <c r="X28" s="51" t="n"/>
      <c r="Y28" s="51" t="n"/>
      <c r="Z28" s="51" t="n"/>
      <c r="AA28" s="43" t="n">
        <v>110</v>
      </c>
      <c r="AB28" s="66">
        <f>$AC$3+$AE$3*COS(AA28*PI()/180)</f>
        <v/>
      </c>
      <c r="AC28" s="66">
        <f>$AD$3+$AE$3*SIN(AA28*PI()/180)</f>
        <v/>
      </c>
      <c r="AD28" s="51" t="n"/>
      <c r="AE28" s="58" t="n"/>
      <c r="AF28" s="51" t="n"/>
      <c r="AG28" s="51" t="n"/>
      <c r="AH28" s="51" t="n"/>
      <c r="AI28" s="43" t="n">
        <v>110</v>
      </c>
      <c r="AJ28" s="66">
        <f>$AK$3+$AM$3*COS(AI28*PI()/180)</f>
        <v/>
      </c>
      <c r="AK28" s="66">
        <f>$AL$3+$AM$3*SIN(AI28*PI()/180)</f>
        <v/>
      </c>
      <c r="AL28" s="51" t="n"/>
      <c r="AM28" s="58" t="n"/>
      <c r="AN28" s="51" t="n"/>
      <c r="AO28" s="51" t="n"/>
      <c r="AP28" s="51" t="n"/>
      <c r="AQ28" s="43" t="n">
        <v>110</v>
      </c>
      <c r="AR28" s="66">
        <f>$AS$3+$AU$3*COS(AQ28*PI()/180)</f>
        <v/>
      </c>
      <c r="AS28" s="66">
        <f>$AT$3+$AU$3*SIN(AQ28*PI()/180)</f>
        <v/>
      </c>
      <c r="AT28" s="51" t="n"/>
      <c r="AU28" s="58" t="n"/>
      <c r="AV28" s="51" t="n"/>
      <c r="AW28" s="51" t="n"/>
      <c r="AX28" s="51" t="n"/>
      <c r="AY28" s="43" t="n">
        <v>110</v>
      </c>
      <c r="AZ28" s="66">
        <f>$BA$3+$BC$3*COS(AY28*PI()/180)</f>
        <v/>
      </c>
      <c r="BA28" s="66">
        <f>$BB$3+$BC$3*SIN(AY28*PI()/180)</f>
        <v/>
      </c>
      <c r="BB28" s="51" t="n"/>
      <c r="BC28" s="58" t="n"/>
    </row>
    <row r="29" ht="15" customHeight="1">
      <c r="X29" s="51" t="n"/>
      <c r="Y29" s="51" t="n"/>
      <c r="Z29" s="51" t="n"/>
      <c r="AA29" s="43" t="n">
        <v>115</v>
      </c>
      <c r="AB29" s="66">
        <f>$AC$3+$AE$3*COS(AA29*PI()/180)</f>
        <v/>
      </c>
      <c r="AC29" s="66">
        <f>$AD$3+$AE$3*SIN(AA29*PI()/180)</f>
        <v/>
      </c>
      <c r="AD29" s="51" t="n"/>
      <c r="AE29" s="58" t="n"/>
      <c r="AF29" s="51" t="n"/>
      <c r="AG29" s="51" t="n"/>
      <c r="AH29" s="51" t="n"/>
      <c r="AI29" s="43" t="n">
        <v>115</v>
      </c>
      <c r="AJ29" s="66">
        <f>$AK$3+$AM$3*COS(AI29*PI()/180)</f>
        <v/>
      </c>
      <c r="AK29" s="66">
        <f>$AL$3+$AM$3*SIN(AI29*PI()/180)</f>
        <v/>
      </c>
      <c r="AL29" s="51" t="n"/>
      <c r="AM29" s="58" t="n"/>
      <c r="AN29" s="51" t="n"/>
      <c r="AO29" s="51" t="n"/>
      <c r="AP29" s="51" t="n"/>
      <c r="AQ29" s="43" t="n">
        <v>115</v>
      </c>
      <c r="AR29" s="66">
        <f>$AS$3+$AU$3*COS(AQ29*PI()/180)</f>
        <v/>
      </c>
      <c r="AS29" s="66">
        <f>$AT$3+$AU$3*SIN(AQ29*PI()/180)</f>
        <v/>
      </c>
      <c r="AT29" s="51" t="n"/>
      <c r="AU29" s="58" t="n"/>
      <c r="AV29" s="51" t="n"/>
      <c r="AW29" s="51" t="n"/>
      <c r="AX29" s="51" t="n"/>
      <c r="AY29" s="43" t="n">
        <v>115</v>
      </c>
      <c r="AZ29" s="66">
        <f>$BA$3+$BC$3*COS(AY29*PI()/180)</f>
        <v/>
      </c>
      <c r="BA29" s="66">
        <f>$BB$3+$BC$3*SIN(AY29*PI()/180)</f>
        <v/>
      </c>
      <c r="BB29" s="51" t="n"/>
      <c r="BC29" s="58" t="n"/>
    </row>
    <row r="30" ht="15.6" customHeight="1">
      <c r="X30" s="51" t="n"/>
      <c r="Y30" s="51" t="n"/>
      <c r="Z30" s="51" t="n"/>
      <c r="AA30" s="43" t="n">
        <v>120</v>
      </c>
      <c r="AB30" s="66">
        <f>$AC$3+$AE$3*COS(AA30*PI()/180)</f>
        <v/>
      </c>
      <c r="AC30" s="66">
        <f>$AD$3+$AE$3*SIN(AA30*PI()/180)</f>
        <v/>
      </c>
      <c r="AD30" s="51" t="n"/>
      <c r="AE30" s="58" t="n"/>
      <c r="AF30" s="51" t="n"/>
      <c r="AG30" s="51" t="n"/>
      <c r="AH30" s="51" t="n"/>
      <c r="AI30" s="43" t="n">
        <v>120</v>
      </c>
      <c r="AJ30" s="66">
        <f>$AK$3+$AM$3*COS(AI30*PI()/180)</f>
        <v/>
      </c>
      <c r="AK30" s="66">
        <f>$AL$3+$AM$3*SIN(AI30*PI()/180)</f>
        <v/>
      </c>
      <c r="AL30" s="51" t="n"/>
      <c r="AM30" s="58" t="n"/>
      <c r="AN30" s="51" t="n"/>
      <c r="AO30" s="51" t="n"/>
      <c r="AP30" s="51" t="n"/>
      <c r="AQ30" s="43" t="n">
        <v>120</v>
      </c>
      <c r="AR30" s="66">
        <f>$AS$3+$AU$3*COS(AQ30*PI()/180)</f>
        <v/>
      </c>
      <c r="AS30" s="66">
        <f>$AT$3+$AU$3*SIN(AQ30*PI()/180)</f>
        <v/>
      </c>
      <c r="AT30" s="51" t="n"/>
      <c r="AU30" s="58" t="n"/>
      <c r="AV30" s="51" t="n"/>
      <c r="AW30" s="51" t="n"/>
      <c r="AX30" s="51" t="n"/>
      <c r="AY30" s="43" t="n">
        <v>120</v>
      </c>
      <c r="AZ30" s="66">
        <f>$BA$3+$BC$3*COS(AY30*PI()/180)</f>
        <v/>
      </c>
      <c r="BA30" s="66">
        <f>$BB$3+$BC$3*SIN(AY30*PI()/180)</f>
        <v/>
      </c>
      <c r="BB30" s="51" t="n"/>
      <c r="BC30" s="58" t="n"/>
    </row>
    <row r="31" ht="15" customHeight="1">
      <c r="X31" s="51" t="n"/>
      <c r="Y31" s="51" t="n"/>
      <c r="Z31" s="51" t="n"/>
      <c r="AA31" s="43" t="n">
        <v>125</v>
      </c>
      <c r="AB31" s="66">
        <f>$AC$3+$AE$3*COS(AA31*PI()/180)</f>
        <v/>
      </c>
      <c r="AC31" s="66">
        <f>$AD$3+$AE$3*SIN(AA31*PI()/180)</f>
        <v/>
      </c>
      <c r="AD31" s="51" t="n"/>
      <c r="AE31" s="58" t="n"/>
      <c r="AF31" s="51" t="n"/>
      <c r="AG31" s="51" t="n"/>
      <c r="AH31" s="51" t="n"/>
      <c r="AI31" s="43" t="n">
        <v>125</v>
      </c>
      <c r="AJ31" s="66">
        <f>$AK$3+$AM$3*COS(AI31*PI()/180)</f>
        <v/>
      </c>
      <c r="AK31" s="66">
        <f>$AL$3+$AM$3*SIN(AI31*PI()/180)</f>
        <v/>
      </c>
      <c r="AL31" s="51" t="n"/>
      <c r="AM31" s="58" t="n"/>
      <c r="AN31" s="51" t="n"/>
      <c r="AO31" s="51" t="n"/>
      <c r="AP31" s="51" t="n"/>
      <c r="AQ31" s="43" t="n">
        <v>125</v>
      </c>
      <c r="AR31" s="66">
        <f>$AS$3+$AU$3*COS(AQ31*PI()/180)</f>
        <v/>
      </c>
      <c r="AS31" s="66">
        <f>$AT$3+$AU$3*SIN(AQ31*PI()/180)</f>
        <v/>
      </c>
      <c r="AT31" s="51" t="n"/>
      <c r="AU31" s="58" t="n"/>
      <c r="AV31" s="51" t="n"/>
      <c r="AW31" s="51" t="n"/>
      <c r="AX31" s="51" t="n"/>
      <c r="AY31" s="43" t="n">
        <v>125</v>
      </c>
      <c r="AZ31" s="66">
        <f>$BA$3+$BC$3*COS(AY31*PI()/180)</f>
        <v/>
      </c>
      <c r="BA31" s="66">
        <f>$BB$3+$BC$3*SIN(AY31*PI()/180)</f>
        <v/>
      </c>
      <c r="BB31" s="51" t="n"/>
      <c r="BC31" s="58" t="n"/>
    </row>
    <row r="32" ht="15" customHeight="1">
      <c r="X32" s="51" t="n"/>
      <c r="Y32" s="51" t="n"/>
      <c r="Z32" s="51" t="n"/>
      <c r="AA32" s="43" t="n">
        <v>130</v>
      </c>
      <c r="AB32" s="66">
        <f>$AC$3+$AE$3*COS(AA32*PI()/180)</f>
        <v/>
      </c>
      <c r="AC32" s="66">
        <f>$AD$3+$AE$3*SIN(AA32*PI()/180)</f>
        <v/>
      </c>
      <c r="AD32" s="51" t="n"/>
      <c r="AE32" s="58" t="n"/>
      <c r="AF32" s="51" t="n"/>
      <c r="AG32" s="51" t="n"/>
      <c r="AH32" s="51" t="n"/>
      <c r="AI32" s="43" t="n">
        <v>130</v>
      </c>
      <c r="AJ32" s="66">
        <f>$AK$3+$AM$3*COS(AI32*PI()/180)</f>
        <v/>
      </c>
      <c r="AK32" s="66">
        <f>$AL$3+$AM$3*SIN(AI32*PI()/180)</f>
        <v/>
      </c>
      <c r="AL32" s="51" t="n"/>
      <c r="AM32" s="58" t="n"/>
      <c r="AN32" s="51" t="n"/>
      <c r="AO32" s="51" t="n"/>
      <c r="AP32" s="51" t="n"/>
      <c r="AQ32" s="43" t="n">
        <v>130</v>
      </c>
      <c r="AR32" s="66">
        <f>$AS$3+$AU$3*COS(AQ32*PI()/180)</f>
        <v/>
      </c>
      <c r="AS32" s="66">
        <f>$AT$3+$AU$3*SIN(AQ32*PI()/180)</f>
        <v/>
      </c>
      <c r="AT32" s="51" t="n"/>
      <c r="AU32" s="58" t="n"/>
      <c r="AV32" s="51" t="n"/>
      <c r="AW32" s="51" t="n"/>
      <c r="AX32" s="51" t="n"/>
      <c r="AY32" s="43" t="n">
        <v>130</v>
      </c>
      <c r="AZ32" s="66">
        <f>$BA$3+$BC$3*COS(AY32*PI()/180)</f>
        <v/>
      </c>
      <c r="BA32" s="66">
        <f>$BB$3+$BC$3*SIN(AY32*PI()/180)</f>
        <v/>
      </c>
      <c r="BB32" s="51" t="n"/>
      <c r="BC32" s="58" t="n"/>
    </row>
    <row r="33" ht="15" customHeight="1">
      <c r="X33" s="51" t="n"/>
      <c r="Y33" s="51" t="n"/>
      <c r="Z33" s="51" t="n"/>
      <c r="AA33" s="43" t="n">
        <v>135</v>
      </c>
      <c r="AB33" s="66">
        <f>$AC$3+$AE$3*COS(AA33*PI()/180)</f>
        <v/>
      </c>
      <c r="AC33" s="66">
        <f>$AD$3+$AE$3*SIN(AA33*PI()/180)</f>
        <v/>
      </c>
      <c r="AD33" s="51" t="n"/>
      <c r="AE33" s="58" t="n"/>
      <c r="AF33" s="51" t="n"/>
      <c r="AG33" s="51" t="n"/>
      <c r="AH33" s="51" t="n"/>
      <c r="AI33" s="43" t="n">
        <v>135</v>
      </c>
      <c r="AJ33" s="66">
        <f>$AK$3+$AM$3*COS(AI33*PI()/180)</f>
        <v/>
      </c>
      <c r="AK33" s="66">
        <f>$AL$3+$AM$3*SIN(AI33*PI()/180)</f>
        <v/>
      </c>
      <c r="AL33" s="51" t="n"/>
      <c r="AM33" s="58" t="n"/>
      <c r="AN33" s="51" t="n"/>
      <c r="AO33" s="51" t="n"/>
      <c r="AP33" s="51" t="n"/>
      <c r="AQ33" s="43" t="n">
        <v>135</v>
      </c>
      <c r="AR33" s="66">
        <f>$AS$3+$AU$3*COS(AQ33*PI()/180)</f>
        <v/>
      </c>
      <c r="AS33" s="66">
        <f>$AT$3+$AU$3*SIN(AQ33*PI()/180)</f>
        <v/>
      </c>
      <c r="AT33" s="51" t="n"/>
      <c r="AU33" s="58" t="n"/>
      <c r="AV33" s="51" t="n"/>
      <c r="AW33" s="51" t="n"/>
      <c r="AX33" s="51" t="n"/>
      <c r="AY33" s="43" t="n">
        <v>135</v>
      </c>
      <c r="AZ33" s="66">
        <f>$BA$3+$BC$3*COS(AY33*PI()/180)</f>
        <v/>
      </c>
      <c r="BA33" s="66">
        <f>$BB$3+$BC$3*SIN(AY33*PI()/180)</f>
        <v/>
      </c>
      <c r="BB33" s="51" t="n"/>
      <c r="BC33" s="58" t="n"/>
    </row>
    <row r="34" ht="15" customHeight="1">
      <c r="X34" s="51" t="n"/>
      <c r="Y34" s="51" t="n"/>
      <c r="Z34" s="51" t="n"/>
      <c r="AA34" s="43" t="n">
        <v>140</v>
      </c>
      <c r="AB34" s="66">
        <f>$AC$3+$AE$3*COS(AA34*PI()/180)</f>
        <v/>
      </c>
      <c r="AC34" s="66">
        <f>$AD$3+$AE$3*SIN(AA34*PI()/180)</f>
        <v/>
      </c>
      <c r="AD34" s="51" t="n"/>
      <c r="AE34" s="58" t="n"/>
      <c r="AF34" s="51" t="n"/>
      <c r="AG34" s="51" t="n"/>
      <c r="AH34" s="51" t="n"/>
      <c r="AI34" s="43" t="n">
        <v>140</v>
      </c>
      <c r="AJ34" s="66">
        <f>$AK$3+$AM$3*COS(AI34*PI()/180)</f>
        <v/>
      </c>
      <c r="AK34" s="66">
        <f>$AL$3+$AM$3*SIN(AI34*PI()/180)</f>
        <v/>
      </c>
      <c r="AL34" s="51" t="n"/>
      <c r="AM34" s="58" t="n"/>
      <c r="AN34" s="51" t="n"/>
      <c r="AO34" s="51" t="n"/>
      <c r="AP34" s="51" t="n"/>
      <c r="AQ34" s="43" t="n">
        <v>140</v>
      </c>
      <c r="AR34" s="66">
        <f>$AS$3+$AU$3*COS(AQ34*PI()/180)</f>
        <v/>
      </c>
      <c r="AS34" s="66">
        <f>$AT$3+$AU$3*SIN(AQ34*PI()/180)</f>
        <v/>
      </c>
      <c r="AT34" s="51" t="n"/>
      <c r="AU34" s="58" t="n"/>
      <c r="AV34" s="51" t="n"/>
      <c r="AW34" s="51" t="n"/>
      <c r="AX34" s="51" t="n"/>
      <c r="AY34" s="43" t="n">
        <v>140</v>
      </c>
      <c r="AZ34" s="66">
        <f>$BA$3+$BC$3*COS(AY34*PI()/180)</f>
        <v/>
      </c>
      <c r="BA34" s="66">
        <f>$BB$3+$BC$3*SIN(AY34*PI()/180)</f>
        <v/>
      </c>
      <c r="BB34" s="51" t="n"/>
      <c r="BC34" s="58" t="n"/>
    </row>
    <row r="35" ht="15" customHeight="1">
      <c r="X35" s="51" t="n"/>
      <c r="Y35" s="51" t="n"/>
      <c r="Z35" s="51" t="n"/>
      <c r="AA35" s="43" t="n">
        <v>145</v>
      </c>
      <c r="AB35" s="66">
        <f>$AC$3+$AE$3*COS(AA35*PI()/180)</f>
        <v/>
      </c>
      <c r="AC35" s="66">
        <f>$AD$3+$AE$3*SIN(AA35*PI()/180)</f>
        <v/>
      </c>
      <c r="AD35" s="51" t="n"/>
      <c r="AE35" s="58" t="n"/>
      <c r="AF35" s="51" t="n"/>
      <c r="AG35" s="51" t="n"/>
      <c r="AH35" s="51" t="n"/>
      <c r="AI35" s="43" t="n">
        <v>145</v>
      </c>
      <c r="AJ35" s="66">
        <f>$AK$3+$AM$3*COS(AI35*PI()/180)</f>
        <v/>
      </c>
      <c r="AK35" s="66">
        <f>$AL$3+$AM$3*SIN(AI35*PI()/180)</f>
        <v/>
      </c>
      <c r="AL35" s="51" t="n"/>
      <c r="AM35" s="58" t="n"/>
      <c r="AN35" s="51" t="n"/>
      <c r="AO35" s="51" t="n"/>
      <c r="AP35" s="51" t="n"/>
      <c r="AQ35" s="43" t="n">
        <v>145</v>
      </c>
      <c r="AR35" s="66">
        <f>$AS$3+$AU$3*COS(AQ35*PI()/180)</f>
        <v/>
      </c>
      <c r="AS35" s="66">
        <f>$AT$3+$AU$3*SIN(AQ35*PI()/180)</f>
        <v/>
      </c>
      <c r="AT35" s="51" t="n"/>
      <c r="AU35" s="58" t="n"/>
      <c r="AV35" s="51" t="n"/>
      <c r="AW35" s="51" t="n"/>
      <c r="AX35" s="51" t="n"/>
      <c r="AY35" s="43" t="n">
        <v>145</v>
      </c>
      <c r="AZ35" s="66">
        <f>$BA$3+$BC$3*COS(AY35*PI()/180)</f>
        <v/>
      </c>
      <c r="BA35" s="66">
        <f>$BB$3+$BC$3*SIN(AY35*PI()/180)</f>
        <v/>
      </c>
      <c r="BB35" s="51" t="n"/>
      <c r="BC35" s="58" t="n"/>
    </row>
    <row r="36" ht="15" customHeight="1">
      <c r="X36" s="51" t="n"/>
      <c r="Y36" s="51" t="n"/>
      <c r="Z36" s="51" t="n"/>
      <c r="AA36" s="43" t="n">
        <v>150</v>
      </c>
      <c r="AB36" s="66">
        <f>$AC$3+$AE$3*COS(AA36*PI()/180)</f>
        <v/>
      </c>
      <c r="AC36" s="66">
        <f>$AD$3+$AE$3*SIN(AA36*PI()/180)</f>
        <v/>
      </c>
      <c r="AD36" s="51" t="n"/>
      <c r="AE36" s="58" t="n"/>
      <c r="AF36" s="51" t="n"/>
      <c r="AG36" s="51" t="n"/>
      <c r="AH36" s="51" t="n"/>
      <c r="AI36" s="43" t="n">
        <v>150</v>
      </c>
      <c r="AJ36" s="66">
        <f>$AK$3+$AM$3*COS(AI36*PI()/180)</f>
        <v/>
      </c>
      <c r="AK36" s="66">
        <f>$AL$3+$AM$3*SIN(AI36*PI()/180)</f>
        <v/>
      </c>
      <c r="AL36" s="51" t="n"/>
      <c r="AM36" s="58" t="n"/>
      <c r="AN36" s="51" t="n"/>
      <c r="AO36" s="51" t="n"/>
      <c r="AP36" s="51" t="n"/>
      <c r="AQ36" s="43" t="n">
        <v>150</v>
      </c>
      <c r="AR36" s="66">
        <f>$AS$3+$AU$3*COS(AQ36*PI()/180)</f>
        <v/>
      </c>
      <c r="AS36" s="66">
        <f>$AT$3+$AU$3*SIN(AQ36*PI()/180)</f>
        <v/>
      </c>
      <c r="AT36" s="51" t="n"/>
      <c r="AU36" s="58" t="n"/>
      <c r="AV36" s="51" t="n"/>
      <c r="AW36" s="51" t="n"/>
      <c r="AX36" s="51" t="n"/>
      <c r="AY36" s="43" t="n">
        <v>150</v>
      </c>
      <c r="AZ36" s="66">
        <f>$BA$3+$BC$3*COS(AY36*PI()/180)</f>
        <v/>
      </c>
      <c r="BA36" s="66">
        <f>$BB$3+$BC$3*SIN(AY36*PI()/180)</f>
        <v/>
      </c>
      <c r="BB36" s="51" t="n"/>
      <c r="BC36" s="58" t="n"/>
    </row>
    <row r="37" ht="15" customHeight="1">
      <c r="X37" s="51" t="n"/>
      <c r="Y37" s="51" t="n"/>
      <c r="Z37" s="51" t="n"/>
      <c r="AA37" s="43" t="n">
        <v>155</v>
      </c>
      <c r="AB37" s="66">
        <f>$AC$3+$AE$3*COS(AA37*PI()/180)</f>
        <v/>
      </c>
      <c r="AC37" s="66">
        <f>$AD$3+$AE$3*SIN(AA37*PI()/180)</f>
        <v/>
      </c>
      <c r="AD37" s="51" t="n"/>
      <c r="AE37" s="58" t="n"/>
      <c r="AF37" s="51" t="n"/>
      <c r="AG37" s="51" t="n"/>
      <c r="AH37" s="51" t="n"/>
      <c r="AI37" s="43" t="n">
        <v>155</v>
      </c>
      <c r="AJ37" s="66">
        <f>$AK$3+$AM$3*COS(AI37*PI()/180)</f>
        <v/>
      </c>
      <c r="AK37" s="66">
        <f>$AL$3+$AM$3*SIN(AI37*PI()/180)</f>
        <v/>
      </c>
      <c r="AL37" s="51" t="n"/>
      <c r="AM37" s="58" t="n"/>
      <c r="AN37" s="51" t="n"/>
      <c r="AO37" s="51" t="n"/>
      <c r="AP37" s="51" t="n"/>
      <c r="AQ37" s="43" t="n">
        <v>155</v>
      </c>
      <c r="AR37" s="66">
        <f>$AS$3+$AU$3*COS(AQ37*PI()/180)</f>
        <v/>
      </c>
      <c r="AS37" s="66">
        <f>$AT$3+$AU$3*SIN(AQ37*PI()/180)</f>
        <v/>
      </c>
      <c r="AT37" s="51" t="n"/>
      <c r="AU37" s="58" t="n"/>
      <c r="AV37" s="51" t="n"/>
      <c r="AW37" s="51" t="n"/>
      <c r="AX37" s="51" t="n"/>
      <c r="AY37" s="43" t="n">
        <v>155</v>
      </c>
      <c r="AZ37" s="66">
        <f>$BA$3+$BC$3*COS(AY37*PI()/180)</f>
        <v/>
      </c>
      <c r="BA37" s="66">
        <f>$BB$3+$BC$3*SIN(AY37*PI()/180)</f>
        <v/>
      </c>
      <c r="BB37" s="51" t="n"/>
      <c r="BC37" s="58" t="n"/>
    </row>
    <row r="38" ht="15" customHeight="1">
      <c r="X38" s="51" t="n"/>
      <c r="Y38" s="51" t="n"/>
      <c r="Z38" s="51" t="n"/>
      <c r="AA38" s="43" t="n">
        <v>160</v>
      </c>
      <c r="AB38" s="66">
        <f>$AC$3+$AE$3*COS(AA38*PI()/180)</f>
        <v/>
      </c>
      <c r="AC38" s="66">
        <f>$AD$3+$AE$3*SIN(AA38*PI()/180)</f>
        <v/>
      </c>
      <c r="AD38" s="51" t="n"/>
      <c r="AE38" s="58" t="n"/>
      <c r="AF38" s="51" t="n"/>
      <c r="AG38" s="51" t="n"/>
      <c r="AH38" s="51" t="n"/>
      <c r="AI38" s="43" t="n">
        <v>160</v>
      </c>
      <c r="AJ38" s="66">
        <f>$AK$3+$AM$3*COS(AI38*PI()/180)</f>
        <v/>
      </c>
      <c r="AK38" s="66">
        <f>$AL$3+$AM$3*SIN(AI38*PI()/180)</f>
        <v/>
      </c>
      <c r="AL38" s="51" t="n"/>
      <c r="AM38" s="58" t="n"/>
      <c r="AN38" s="51" t="n"/>
      <c r="AO38" s="51" t="n"/>
      <c r="AP38" s="51" t="n"/>
      <c r="AQ38" s="43" t="n">
        <v>160</v>
      </c>
      <c r="AR38" s="66">
        <f>$AS$3+$AU$3*COS(AQ38*PI()/180)</f>
        <v/>
      </c>
      <c r="AS38" s="66">
        <f>$AT$3+$AU$3*SIN(AQ38*PI()/180)</f>
        <v/>
      </c>
      <c r="AT38" s="51" t="n"/>
      <c r="AU38" s="58" t="n"/>
      <c r="AV38" s="51" t="n"/>
      <c r="AW38" s="51" t="n"/>
      <c r="AX38" s="51" t="n"/>
      <c r="AY38" s="43" t="n">
        <v>160</v>
      </c>
      <c r="AZ38" s="66">
        <f>$BA$3+$BC$3*COS(AY38*PI()/180)</f>
        <v/>
      </c>
      <c r="BA38" s="66">
        <f>$BB$3+$BC$3*SIN(AY38*PI()/180)</f>
        <v/>
      </c>
      <c r="BB38" s="51" t="n"/>
      <c r="BC38" s="58" t="n"/>
    </row>
    <row r="39" ht="15" customHeight="1">
      <c r="X39" s="51" t="n"/>
      <c r="Y39" s="51" t="n"/>
      <c r="Z39" s="51" t="n"/>
      <c r="AA39" s="43" t="n">
        <v>165</v>
      </c>
      <c r="AB39" s="66">
        <f>$AC$3+$AE$3*COS(AA39*PI()/180)</f>
        <v/>
      </c>
      <c r="AC39" s="66">
        <f>$AD$3+$AE$3*SIN(AA39*PI()/180)</f>
        <v/>
      </c>
      <c r="AD39" s="51" t="n"/>
      <c r="AE39" s="58" t="n"/>
      <c r="AF39" s="51" t="n"/>
      <c r="AG39" s="51" t="n"/>
      <c r="AH39" s="51" t="n"/>
      <c r="AI39" s="43" t="n">
        <v>165</v>
      </c>
      <c r="AJ39" s="66">
        <f>$AK$3+$AM$3*COS(AI39*PI()/180)</f>
        <v/>
      </c>
      <c r="AK39" s="66">
        <f>$AL$3+$AM$3*SIN(AI39*PI()/180)</f>
        <v/>
      </c>
      <c r="AL39" s="51" t="n"/>
      <c r="AM39" s="58" t="n"/>
      <c r="AN39" s="51" t="n"/>
      <c r="AO39" s="51" t="n"/>
      <c r="AP39" s="51" t="n"/>
      <c r="AQ39" s="43" t="n">
        <v>165</v>
      </c>
      <c r="AR39" s="66">
        <f>$AS$3+$AU$3*COS(AQ39*PI()/180)</f>
        <v/>
      </c>
      <c r="AS39" s="66">
        <f>$AT$3+$AU$3*SIN(AQ39*PI()/180)</f>
        <v/>
      </c>
      <c r="AT39" s="51" t="n"/>
      <c r="AU39" s="58" t="n"/>
      <c r="AV39" s="51" t="n"/>
      <c r="AW39" s="51" t="n"/>
      <c r="AX39" s="51" t="n"/>
      <c r="AY39" s="43" t="n">
        <v>165</v>
      </c>
      <c r="AZ39" s="66">
        <f>$BA$3+$BC$3*COS(AY39*PI()/180)</f>
        <v/>
      </c>
      <c r="BA39" s="66">
        <f>$BB$3+$BC$3*SIN(AY39*PI()/180)</f>
        <v/>
      </c>
      <c r="BB39" s="51" t="n"/>
      <c r="BC39" s="58" t="n"/>
    </row>
    <row r="40" ht="15" customHeight="1">
      <c r="X40" s="51" t="n"/>
      <c r="Y40" s="51" t="n"/>
      <c r="Z40" s="51" t="n"/>
      <c r="AA40" s="43" t="n">
        <v>170</v>
      </c>
      <c r="AB40" s="66">
        <f>$AC$3+$AE$3*COS(AA40*PI()/180)</f>
        <v/>
      </c>
      <c r="AC40" s="66">
        <f>$AD$3+$AE$3*SIN(AA40*PI()/180)</f>
        <v/>
      </c>
      <c r="AD40" s="51" t="n"/>
      <c r="AE40" s="58" t="n"/>
      <c r="AF40" s="51" t="n"/>
      <c r="AG40" s="51" t="n"/>
      <c r="AH40" s="51" t="n"/>
      <c r="AI40" s="43" t="n">
        <v>170</v>
      </c>
      <c r="AJ40" s="66">
        <f>$AK$3+$AM$3*COS(AI40*PI()/180)</f>
        <v/>
      </c>
      <c r="AK40" s="66">
        <f>$AL$3+$AM$3*SIN(AI40*PI()/180)</f>
        <v/>
      </c>
      <c r="AL40" s="51" t="n"/>
      <c r="AM40" s="58" t="n"/>
      <c r="AN40" s="51" t="n"/>
      <c r="AO40" s="51" t="n"/>
      <c r="AP40" s="51" t="n"/>
      <c r="AQ40" s="43" t="n">
        <v>170</v>
      </c>
      <c r="AR40" s="66">
        <f>$AS$3+$AU$3*COS(AQ40*PI()/180)</f>
        <v/>
      </c>
      <c r="AS40" s="66">
        <f>$AT$3+$AU$3*SIN(AQ40*PI()/180)</f>
        <v/>
      </c>
      <c r="AT40" s="51" t="n"/>
      <c r="AU40" s="58" t="n"/>
      <c r="AV40" s="51" t="n"/>
      <c r="AW40" s="51" t="n"/>
      <c r="AX40" s="51" t="n"/>
      <c r="AY40" s="43" t="n">
        <v>170</v>
      </c>
      <c r="AZ40" s="66">
        <f>$BA$3+$BC$3*COS(AY40*PI()/180)</f>
        <v/>
      </c>
      <c r="BA40" s="66">
        <f>$BB$3+$BC$3*SIN(AY40*PI()/180)</f>
        <v/>
      </c>
      <c r="BB40" s="51" t="n"/>
      <c r="BC40" s="58" t="n"/>
    </row>
    <row r="41" ht="15" customHeight="1">
      <c r="X41" s="51" t="n"/>
      <c r="Y41" s="51" t="n"/>
      <c r="Z41" s="51" t="n"/>
      <c r="AA41" s="43" t="n">
        <v>175</v>
      </c>
      <c r="AB41" s="66">
        <f>$AC$3+$AE$3*COS(AA41*PI()/180)</f>
        <v/>
      </c>
      <c r="AC41" s="66">
        <f>$AD$3+$AE$3*SIN(AA41*PI()/180)</f>
        <v/>
      </c>
      <c r="AD41" s="51" t="n"/>
      <c r="AE41" s="58" t="n"/>
      <c r="AF41" s="51" t="n"/>
      <c r="AG41" s="51" t="n"/>
      <c r="AH41" s="51" t="n"/>
      <c r="AI41" s="43" t="n">
        <v>175</v>
      </c>
      <c r="AJ41" s="66">
        <f>$AK$3+$AM$3*COS(AI41*PI()/180)</f>
        <v/>
      </c>
      <c r="AK41" s="66">
        <f>$AL$3+$AM$3*SIN(AI41*PI()/180)</f>
        <v/>
      </c>
      <c r="AL41" s="51" t="n"/>
      <c r="AM41" s="58" t="n"/>
      <c r="AN41" s="51" t="n"/>
      <c r="AO41" s="51" t="n"/>
      <c r="AP41" s="51" t="n"/>
      <c r="AQ41" s="43" t="n">
        <v>175</v>
      </c>
      <c r="AR41" s="66">
        <f>$AS$3+$AU$3*COS(AQ41*PI()/180)</f>
        <v/>
      </c>
      <c r="AS41" s="66">
        <f>$AT$3+$AU$3*SIN(AQ41*PI()/180)</f>
        <v/>
      </c>
      <c r="AT41" s="51" t="n"/>
      <c r="AU41" s="58" t="n"/>
      <c r="AV41" s="51" t="n"/>
      <c r="AW41" s="51" t="n"/>
      <c r="AX41" s="51" t="n"/>
      <c r="AY41" s="43" t="n">
        <v>175</v>
      </c>
      <c r="AZ41" s="66">
        <f>$BA$3+$BC$3*COS(AY41*PI()/180)</f>
        <v/>
      </c>
      <c r="BA41" s="66">
        <f>$BB$3+$BC$3*SIN(AY41*PI()/180)</f>
        <v/>
      </c>
      <c r="BB41" s="51" t="n"/>
      <c r="BC41" s="58" t="n"/>
    </row>
    <row r="42" ht="15" customHeight="1">
      <c r="X42" s="51" t="n"/>
      <c r="Y42" s="51" t="n"/>
      <c r="Z42" s="51" t="n"/>
      <c r="AA42" s="43" t="n">
        <v>180</v>
      </c>
      <c r="AB42" s="66">
        <f>$AC$3+$AE$3*COS(AA42*PI()/180)</f>
        <v/>
      </c>
      <c r="AC42" s="66">
        <f>$AD$3+$AE$3*SIN(AA42*PI()/180)</f>
        <v/>
      </c>
      <c r="AD42" s="51" t="n"/>
      <c r="AE42" s="58" t="n"/>
      <c r="AF42" s="51" t="n"/>
      <c r="AG42" s="51" t="n"/>
      <c r="AH42" s="51" t="n"/>
      <c r="AI42" s="43" t="n">
        <v>180</v>
      </c>
      <c r="AJ42" s="66">
        <f>$AK$3+$AM$3*COS(AI42*PI()/180)</f>
        <v/>
      </c>
      <c r="AK42" s="66">
        <f>$AL$3+$AM$3*SIN(AI42*PI()/180)</f>
        <v/>
      </c>
      <c r="AL42" s="51" t="n"/>
      <c r="AM42" s="58" t="n"/>
      <c r="AN42" s="51" t="n"/>
      <c r="AO42" s="51" t="n"/>
      <c r="AP42" s="51" t="n"/>
      <c r="AQ42" s="43" t="n">
        <v>180</v>
      </c>
      <c r="AR42" s="66">
        <f>$AS$3+$AU$3*COS(AQ42*PI()/180)</f>
        <v/>
      </c>
      <c r="AS42" s="66">
        <f>$AT$3+$AU$3*SIN(AQ42*PI()/180)</f>
        <v/>
      </c>
      <c r="AT42" s="51" t="n"/>
      <c r="AU42" s="58" t="n"/>
      <c r="AV42" s="51" t="n"/>
      <c r="AW42" s="51" t="n"/>
      <c r="AX42" s="51" t="n"/>
      <c r="AY42" s="43" t="n">
        <v>180</v>
      </c>
      <c r="AZ42" s="66">
        <f>$BA$3+$BC$3*COS(AY42*PI()/180)</f>
        <v/>
      </c>
      <c r="BA42" s="66">
        <f>$BB$3+$BC$3*SIN(AY42*PI()/180)</f>
        <v/>
      </c>
      <c r="BB42" s="51" t="n"/>
      <c r="BC42" s="58" t="n"/>
    </row>
    <row r="43">
      <c r="X43" s="51" t="n"/>
      <c r="Y43" s="51" t="n"/>
      <c r="Z43" s="51" t="n"/>
      <c r="AA43" s="51" t="n"/>
      <c r="AB43" s="51" t="n"/>
      <c r="AC43" s="51" t="n"/>
      <c r="AD43" s="51" t="n"/>
      <c r="AE43" s="58" t="n"/>
      <c r="AF43" s="51" t="n"/>
      <c r="AG43" s="51" t="n"/>
      <c r="AH43" s="51" t="n"/>
      <c r="AI43" s="51" t="n"/>
      <c r="AJ43" s="51" t="n"/>
      <c r="AK43" s="51" t="n"/>
      <c r="AL43" s="51" t="n"/>
      <c r="AM43" s="58" t="n"/>
      <c r="AN43" s="51" t="n"/>
      <c r="AO43" s="51" t="n"/>
      <c r="AP43" s="51" t="n"/>
      <c r="AQ43" s="51" t="n"/>
      <c r="AR43" s="51" t="n"/>
      <c r="AS43" s="51" t="n"/>
      <c r="AT43" s="51" t="n"/>
      <c r="AU43" s="58" t="n"/>
      <c r="AV43" s="51" t="n"/>
      <c r="AW43" s="51" t="n"/>
      <c r="AX43" s="51" t="n"/>
      <c r="AY43" s="51" t="n"/>
      <c r="AZ43" s="51" t="n"/>
      <c r="BA43" s="51" t="n"/>
      <c r="BB43" s="51" t="n"/>
      <c r="BC43" s="58" t="n"/>
    </row>
    <row r="44">
      <c r="X44" s="51" t="n"/>
      <c r="Y44" s="51" t="n"/>
      <c r="Z44" s="51" t="n"/>
      <c r="AA44" s="51" t="n"/>
      <c r="AB44" s="51" t="n"/>
      <c r="AC44" s="51" t="n"/>
      <c r="AD44" s="51" t="n"/>
      <c r="AE44" s="58" t="n"/>
      <c r="AF44" s="51" t="n"/>
      <c r="AG44" s="51" t="n"/>
      <c r="AH44" s="51" t="n"/>
      <c r="AI44" s="51" t="n"/>
      <c r="AJ44" s="51" t="n"/>
      <c r="AK44" s="51" t="n"/>
      <c r="AL44" s="51" t="n"/>
      <c r="AM44" s="58" t="n"/>
      <c r="AN44" s="51" t="n"/>
      <c r="AO44" s="51" t="n"/>
      <c r="AP44" s="51" t="n"/>
      <c r="AQ44" s="51" t="n"/>
      <c r="AR44" s="51" t="n"/>
      <c r="AS44" s="51" t="n"/>
      <c r="AT44" s="51" t="n"/>
      <c r="AU44" s="58" t="n"/>
      <c r="AV44" s="51" t="n"/>
      <c r="AW44" s="51" t="n"/>
      <c r="AX44" s="51" t="n"/>
      <c r="AY44" s="51" t="n"/>
      <c r="AZ44" s="51" t="n"/>
      <c r="BA44" s="51" t="n"/>
      <c r="BB44" s="51" t="n"/>
      <c r="BC44" s="58" t="n"/>
    </row>
    <row r="46" ht="38.25" customHeight="1" thickBot="1">
      <c r="B46" s="7" t="n"/>
      <c r="C46" s="7" t="n"/>
      <c r="N46" s="30" t="inlineStr">
        <is>
          <t xml:space="preserve">Давление в камере, Мпа
σ3 </t>
        </is>
      </c>
      <c r="O46" s="30" t="inlineStr">
        <is>
          <t>Вертикальная нагрузка, Мпа
σ1</t>
        </is>
      </c>
      <c r="P46" s="30" t="inlineStr">
        <is>
          <t>Поровое давление, Мпа
u</t>
        </is>
      </c>
      <c r="AU46" s="79" t="n"/>
    </row>
    <row r="47" ht="16.5" customHeight="1">
      <c r="A47" s="144" t="n"/>
      <c r="B47" s="144" t="inlineStr">
        <is>
          <t>K0, д.е.</t>
        </is>
      </c>
      <c r="C47" s="144" t="n">
        <v>0.8781306565948526</v>
      </c>
      <c r="D47" s="144" t="n"/>
      <c r="E47" s="144" t="n"/>
      <c r="F47" s="144" t="n"/>
      <c r="G47" s="144" t="n"/>
      <c r="H47" s="144" t="inlineStr">
        <is>
          <t>Коэфф. Точки</t>
        </is>
      </c>
      <c r="I47" s="144" t="n"/>
      <c r="J47" s="144">
        <f>(C48+B70)/C48</f>
        <v/>
      </c>
      <c r="K47" s="144" t="n"/>
      <c r="L47" s="144" t="n"/>
      <c r="N47" s="159" t="n">
        <v>0.05</v>
      </c>
      <c r="O47" s="159" t="n">
        <v>0.07292062508293862</v>
      </c>
      <c r="P47" s="160" t="n"/>
      <c r="W47" s="151" t="n">
        <v>1</v>
      </c>
      <c r="AF47" s="109" t="inlineStr">
        <is>
          <t>σ3,кПа</t>
        </is>
      </c>
      <c r="AG47" s="109" t="inlineStr">
        <is>
          <t>σ1,кПа</t>
        </is>
      </c>
      <c r="AH47" s="109" t="inlineStr">
        <is>
          <t>u, кПа</t>
        </is>
      </c>
      <c r="AL47" t="n">
        <v>4</v>
      </c>
      <c r="AM47" s="91" t="n"/>
      <c r="AN47" s="92" t="n"/>
      <c r="AO47" s="92" t="n"/>
      <c r="AP47" s="93" t="n"/>
      <c r="AQ47" s="94" t="n"/>
      <c r="AR47" s="95" t="n"/>
      <c r="AS47" s="96" t="n"/>
      <c r="AU47" s="79" t="n"/>
      <c r="AV47" s="161" t="n"/>
    </row>
    <row r="48" ht="16.5" customHeight="1">
      <c r="A48" s="144" t="n"/>
      <c r="B48" s="144" t="inlineStr">
        <is>
          <t>q_zg, МПа</t>
        </is>
      </c>
      <c r="C48" s="144" t="n">
        <v>0.04390653282974263</v>
      </c>
      <c r="D48" s="144" t="n"/>
      <c r="E48" s="144" t="n"/>
      <c r="F48" s="144" t="n"/>
      <c r="G48" s="144" t="n"/>
      <c r="H48" s="144" t="n"/>
      <c r="I48" s="144" t="n"/>
      <c r="J48" s="144" t="n"/>
      <c r="K48" s="144" t="n"/>
      <c r="L48" s="144" t="n"/>
      <c r="N48" s="159" t="n">
        <v>0.15</v>
      </c>
      <c r="O48" s="159" t="n">
        <v>0.2006771650670278</v>
      </c>
      <c r="P48" s="160" t="n"/>
      <c r="Q48" s="28" t="n"/>
      <c r="AF48" s="110">
        <f>N47*1000</f>
        <v/>
      </c>
      <c r="AG48" s="110">
        <f>O47*1000</f>
        <v/>
      </c>
      <c r="AH48" s="162">
        <f>P47*1000</f>
        <v/>
      </c>
      <c r="AM48" s="76" t="n"/>
      <c r="AN48" s="77" t="n"/>
      <c r="AO48" s="77" t="n"/>
      <c r="AP48" s="78" t="n"/>
      <c r="AQ48" s="80" t="n"/>
      <c r="AR48" s="81" t="n"/>
      <c r="AS48" s="82" t="n"/>
      <c r="AU48" s="79" t="n"/>
      <c r="AV48" s="83" t="inlineStr">
        <is>
          <t>δ3, Мпа</t>
        </is>
      </c>
      <c r="AW48" s="83" t="inlineStr">
        <is>
          <t>δ1-δ3, МПа</t>
        </is>
      </c>
      <c r="AX48" s="83" t="inlineStr">
        <is>
          <t>δ1, МПа</t>
        </is>
      </c>
      <c r="AY48" s="83" t="inlineStr">
        <is>
          <t>δ1, КПа</t>
        </is>
      </c>
    </row>
    <row r="49" ht="16.5" customHeight="1">
      <c r="A49" s="144" t="n"/>
      <c r="B49" s="144" t="n"/>
      <c r="C49" s="144" t="n"/>
      <c r="D49" s="145" t="inlineStr">
        <is>
          <t>Модуль деформации, МПа:</t>
        </is>
      </c>
      <c r="E49" s="144" t="n"/>
      <c r="F49" s="144" t="n"/>
      <c r="G49" s="144" t="n"/>
      <c r="H49" s="144" t="n"/>
      <c r="I49" s="144" t="n"/>
      <c r="J49" s="144" t="n"/>
      <c r="K49" s="144" t="n"/>
      <c r="L49" s="144" t="n"/>
      <c r="N49" s="159" t="n">
        <v>0.25</v>
      </c>
      <c r="O49" s="159" t="n">
        <v>0.3284337050511169</v>
      </c>
      <c r="P49" s="160" t="n"/>
      <c r="Q49" s="29" t="n"/>
      <c r="AF49" s="111">
        <f>N48*1000</f>
        <v/>
      </c>
      <c r="AG49" s="111">
        <f>O48*1000</f>
        <v/>
      </c>
      <c r="AH49" s="162">
        <f>P48*1000</f>
        <v/>
      </c>
      <c r="AJ49" s="100" t="n"/>
      <c r="AK49" s="100" t="n"/>
      <c r="AM49" s="76" t="n"/>
      <c r="AN49" s="77" t="n"/>
      <c r="AO49" s="77" t="n"/>
      <c r="AP49" s="78" t="inlineStr">
        <is>
          <t>С, МПа:</t>
        </is>
      </c>
      <c r="AQ49" s="163">
        <f>O54</f>
        <v/>
      </c>
      <c r="AR49" s="81" t="n"/>
      <c r="AS49" s="82" t="n"/>
      <c r="AU49">
        <f>CONCATENATE(ROUND(AV49,2)," МПа")</f>
        <v/>
      </c>
      <c r="AV49" s="164">
        <f>N47</f>
        <v/>
      </c>
      <c r="AW49" s="164">
        <f>2*(AV49+AQ49/TAN(RADIANS(AQ50)))*SIN(RADIANS(AQ50))/(1-SIN(RADIANS(AQ50)))+AZ49</f>
        <v/>
      </c>
      <c r="AX49" s="164">
        <f>AW49+AV49</f>
        <v/>
      </c>
      <c r="AY49" s="84">
        <f>AX49*1000</f>
        <v/>
      </c>
      <c r="AZ49">
        <f>-AZ50-AZ51</f>
        <v/>
      </c>
    </row>
    <row r="50" ht="16.5" customHeight="1">
      <c r="A50" s="144" t="n"/>
      <c r="B50" s="144" t="n"/>
      <c r="C50" s="144" t="n"/>
      <c r="D50" s="145" t="inlineStr">
        <is>
          <t>Е0=</t>
        </is>
      </c>
      <c r="E50" s="146">
        <f>B70/A70</f>
        <v/>
      </c>
      <c r="F50" s="144" t="inlineStr">
        <is>
          <t>Точки модуля (полное напр.), МПа</t>
        </is>
      </c>
      <c r="G50" s="144" t="n"/>
      <c r="H50" s="144" t="n"/>
      <c r="I50" s="144" t="n"/>
      <c r="J50" s="144" t="n">
        <v>0.04390653282974263</v>
      </c>
      <c r="K50" s="144" t="n">
        <v>0.07025045252758821</v>
      </c>
      <c r="L50" s="144" t="n"/>
      <c r="N50" s="148">
        <f>J50</f>
        <v/>
      </c>
      <c r="O50" s="165">
        <f>MAX(F65:F533)+N50</f>
        <v/>
      </c>
      <c r="Q50" s="29" t="n"/>
      <c r="AF50" s="112">
        <f>N49*1000</f>
        <v/>
      </c>
      <c r="AG50" s="112">
        <f>O49*1000</f>
        <v/>
      </c>
      <c r="AH50" s="162">
        <f>P49*1000</f>
        <v/>
      </c>
      <c r="AJ50" s="59" t="n"/>
      <c r="AK50" s="166" t="n"/>
      <c r="AM50" s="76" t="n"/>
      <c r="AN50" s="77" t="n"/>
      <c r="AO50" s="77" t="n"/>
      <c r="AP50" s="85" t="inlineStr">
        <is>
          <t>φ, град:</t>
        </is>
      </c>
      <c r="AQ50" s="119">
        <f>O53</f>
        <v/>
      </c>
      <c r="AR50" s="81" t="n"/>
      <c r="AS50" s="82" t="n"/>
      <c r="AU50">
        <f>CONCATENATE(ROUND(AV50,2)," МПа")</f>
        <v/>
      </c>
      <c r="AV50" s="164">
        <f>N48</f>
        <v/>
      </c>
      <c r="AW50" s="164">
        <f>2*(AV50+AQ49/TAN(RADIANS(AQ50)))*SIN(RADIANS(AQ50))/(1-SIN(RADIANS(AQ50)))+AZ50</f>
        <v/>
      </c>
      <c r="AX50" s="164">
        <f>AW50+AV50</f>
        <v/>
      </c>
      <c r="AY50" s="84">
        <f>AX50*1000</f>
        <v/>
      </c>
      <c r="AZ50">
        <f>RANDBETWEEN(-3,3)*0.01</f>
        <v/>
      </c>
    </row>
    <row r="51" ht="16.5" customHeight="1" thickBot="1">
      <c r="A51" s="144" t="n"/>
      <c r="B51" s="144" t="n"/>
      <c r="C51" s="144" t="n"/>
      <c r="D51" s="145" t="inlineStr">
        <is>
          <t xml:space="preserve">E50 = </t>
        </is>
      </c>
      <c r="E51" s="146">
        <f>A65/B65</f>
        <v/>
      </c>
      <c r="F51" s="144" t="inlineStr">
        <is>
          <t>qf (полное напр.), МПа</t>
        </is>
      </c>
      <c r="G51" s="144" t="n"/>
      <c r="H51" s="144" t="n"/>
      <c r="I51" s="144" t="n"/>
      <c r="J51" s="144" t="n">
        <v>0.06383055784136892</v>
      </c>
      <c r="K51" s="144" t="n"/>
      <c r="L51" s="144" t="n"/>
      <c r="M51" s="1" t="n"/>
      <c r="N51" s="1" t="n"/>
      <c r="O51" s="1" t="n"/>
      <c r="P51" s="1" t="n"/>
      <c r="Q51" s="33" t="n"/>
      <c r="R51" s="1" t="n"/>
      <c r="S51" s="1" t="n"/>
      <c r="T51" s="1" t="n"/>
      <c r="U51" s="1" t="n"/>
      <c r="AF51" s="112">
        <f>N50*1000</f>
        <v/>
      </c>
      <c r="AG51" s="112">
        <f>O50*1000</f>
        <v/>
      </c>
      <c r="AH51" s="162">
        <f>P50*1000</f>
        <v/>
      </c>
      <c r="AM51" s="86" t="n"/>
      <c r="AN51" s="87" t="n"/>
      <c r="AO51" s="87" t="n"/>
      <c r="AP51" s="88" t="inlineStr">
        <is>
          <t>E, Мпа</t>
        </is>
      </c>
      <c r="AQ51" s="143">
        <f>E50</f>
        <v/>
      </c>
      <c r="AR51" s="89" t="n"/>
      <c r="AS51" s="90" t="n"/>
      <c r="AU51">
        <f>CONCATENATE(ROUND(AV51,2)," МПа")</f>
        <v/>
      </c>
      <c r="AV51" s="164">
        <f>N49</f>
        <v/>
      </c>
      <c r="AW51" s="164">
        <f>2*(AV51+AQ49/TAN(RADIANS(AQ50)))*SIN(RADIANS(AQ50))/(1-SIN(RADIANS(AQ50)))+AZ51</f>
        <v/>
      </c>
      <c r="AX51" s="164">
        <f>AW51+AV51</f>
        <v/>
      </c>
      <c r="AY51" s="84">
        <f>AX51*1000</f>
        <v/>
      </c>
      <c r="AZ51">
        <f>RANDBETWEEN(-3,3)*0.01</f>
        <v/>
      </c>
    </row>
    <row r="52" ht="16.5" customHeight="1" thickBot="1">
      <c r="A52" s="144" t="n"/>
      <c r="B52" s="144" t="n"/>
      <c r="C52" s="144" t="n"/>
      <c r="D52" s="145" t="inlineStr">
        <is>
          <t xml:space="preserve">Коэф. Поперечной деформации, ϑ = </t>
        </is>
      </c>
      <c r="E52" s="147" t="n"/>
      <c r="F52" s="144" t="n"/>
      <c r="G52" s="144" t="n"/>
      <c r="H52" s="144" t="n"/>
      <c r="I52" s="144" t="n"/>
      <c r="J52" s="144" t="n"/>
      <c r="K52" s="144" t="n"/>
      <c r="L52" s="144" t="n"/>
      <c r="M52" s="1" t="n"/>
      <c r="N52" s="31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  <c r="AF52" s="101" t="inlineStr">
        <is>
          <t>x</t>
        </is>
      </c>
      <c r="AG52" s="102" t="n">
        <v>0</v>
      </c>
      <c r="AH52" s="167">
        <f>AG50</f>
        <v/>
      </c>
    </row>
    <row r="53" ht="16.5" customHeight="1" thickBot="1">
      <c r="A53" s="144" t="n"/>
      <c r="B53" s="144" t="n"/>
      <c r="C53" s="144" t="n"/>
      <c r="D53" s="144" t="n"/>
      <c r="E53" s="144" t="n"/>
      <c r="F53" s="144" t="n"/>
      <c r="G53" s="144" t="n"/>
      <c r="H53" s="144" t="n"/>
      <c r="I53" s="144" t="n"/>
      <c r="J53" s="144" t="n"/>
      <c r="K53" s="144" t="n"/>
      <c r="L53" s="144" t="n"/>
      <c r="M53" s="1" t="n"/>
      <c r="N53" s="32" t="inlineStr">
        <is>
          <t>ϕ', град. =</t>
        </is>
      </c>
      <c r="O53" s="34" t="n">
        <v>7</v>
      </c>
      <c r="P53" s="1" t="n"/>
      <c r="Q53" s="1" t="n"/>
      <c r="R53" s="1" t="n"/>
      <c r="S53" s="1" t="n"/>
      <c r="T53" s="1" t="n"/>
      <c r="U53" s="1" t="n"/>
      <c r="AF53" s="103" t="inlineStr">
        <is>
          <t>y</t>
        </is>
      </c>
      <c r="AG53" s="104">
        <f>AQ49*1000</f>
        <v/>
      </c>
      <c r="AH53" s="105">
        <f>((AH52)*TAN(RADIANS(AQ50))+AQ49*1000)</f>
        <v/>
      </c>
      <c r="AJ53" s="60" t="inlineStr">
        <is>
          <t>С, кПа</t>
        </is>
      </c>
      <c r="AK53" s="61" t="inlineStr">
        <is>
          <t>φ,°</t>
        </is>
      </c>
    </row>
    <row r="54" ht="16.5" customHeight="1" thickBot="1">
      <c r="A54" s="144" t="n"/>
      <c r="B54" s="144" t="n"/>
      <c r="C54" s="144" t="n"/>
      <c r="D54" s="144" t="n"/>
      <c r="E54" s="144" t="n"/>
      <c r="F54" s="144" t="n"/>
      <c r="G54" s="144" t="n"/>
      <c r="H54" s="144" t="n"/>
      <c r="I54" s="144" t="n"/>
      <c r="J54" s="144" t="n"/>
      <c r="K54" s="144" t="n"/>
      <c r="L54" s="144" t="n"/>
      <c r="M54" s="1" t="n"/>
      <c r="N54" s="32" t="inlineStr">
        <is>
          <t>С', МПа =</t>
        </is>
      </c>
      <c r="O54" s="168" t="n">
        <v>0.004</v>
      </c>
      <c r="P54" s="1" t="n"/>
      <c r="Q54" s="1" t="n"/>
      <c r="R54" s="1" t="n"/>
      <c r="S54" s="1" t="n"/>
      <c r="T54" s="1" t="n"/>
      <c r="U54" s="1" t="n"/>
      <c r="AG54" s="169" t="n"/>
      <c r="AH54" s="62" t="n"/>
      <c r="AJ54" s="63">
        <f>AQ49*1000</f>
        <v/>
      </c>
      <c r="AK54" s="64">
        <f>AQ50</f>
        <v/>
      </c>
    </row>
    <row r="55" ht="15" customHeight="1">
      <c r="A55" s="144" t="n"/>
      <c r="B55" s="144" t="n"/>
      <c r="C55" s="144" t="n"/>
      <c r="D55" s="144" t="n"/>
      <c r="E55" s="144" t="n"/>
      <c r="F55" s="144" t="n"/>
      <c r="G55" s="144" t="n"/>
      <c r="H55" s="144" t="n"/>
      <c r="I55" s="144" t="n"/>
      <c r="J55" s="144" t="n"/>
      <c r="K55" s="144" t="n"/>
      <c r="L55" s="144" t="n"/>
    </row>
    <row r="56" ht="15" customHeight="1">
      <c r="A56" s="144" t="n"/>
      <c r="B56" s="144" t="n"/>
      <c r="C56" s="144" t="n"/>
      <c r="D56" s="144" t="n"/>
      <c r="E56" s="144" t="n"/>
      <c r="F56" s="144" t="n"/>
      <c r="G56" s="144" t="n"/>
      <c r="H56" s="144" t="n"/>
      <c r="I56" s="144" t="n"/>
      <c r="J56" s="144" t="n"/>
      <c r="K56" s="144" t="n"/>
      <c r="L56" s="144" t="n"/>
    </row>
    <row r="57" ht="15" customHeight="1">
      <c r="A57" s="10" t="n"/>
      <c r="B57" s="8" t="inlineStr">
        <is>
          <t>Исполнитель:</t>
        </is>
      </c>
      <c r="C57" s="9" t="n"/>
      <c r="D57" s="8" t="n"/>
      <c r="E57" s="8" t="n"/>
      <c r="F57" s="8" t="n"/>
      <c r="G57" s="8" t="n"/>
      <c r="H57" s="8" t="n"/>
      <c r="I57" s="10" t="inlineStr">
        <is>
          <t>Морозов Д.С.</t>
        </is>
      </c>
      <c r="J57" s="10" t="n"/>
      <c r="K57" s="6" t="n"/>
      <c r="L57" s="6" t="n"/>
      <c r="M57" s="10" t="n"/>
      <c r="N57" s="8" t="inlineStr">
        <is>
          <t>Исполнитель:</t>
        </is>
      </c>
      <c r="O57" s="9" t="n"/>
      <c r="P57" s="8" t="n"/>
      <c r="Q57" s="8" t="n"/>
      <c r="R57" s="8" t="n"/>
      <c r="S57" s="8" t="n"/>
      <c r="T57" s="10" t="inlineStr">
        <is>
          <t>Морозов Д.С.</t>
        </is>
      </c>
    </row>
    <row r="58">
      <c r="A58" s="10" t="n"/>
      <c r="B58" s="8" t="inlineStr">
        <is>
          <t>Начальник исп. лаборатории:</t>
        </is>
      </c>
      <c r="C58" s="9" t="n"/>
      <c r="D58" s="8" t="n"/>
      <c r="E58" s="8" t="n"/>
      <c r="F58" s="8" t="n"/>
      <c r="G58" s="8" t="n"/>
      <c r="H58" s="8" t="n"/>
      <c r="I58" s="8" t="inlineStr">
        <is>
          <t>Семиколенова Л.Г.</t>
        </is>
      </c>
      <c r="J58" s="10" t="n"/>
      <c r="K58" s="6" t="n"/>
      <c r="L58" s="6" t="n"/>
      <c r="M58" s="10" t="n"/>
      <c r="N58" s="8" t="inlineStr">
        <is>
          <t>Начальник исп. лаборатории:</t>
        </is>
      </c>
      <c r="O58" s="9" t="n"/>
      <c r="P58" s="8" t="n"/>
      <c r="Q58" s="8" t="n"/>
      <c r="R58" s="8" t="n"/>
      <c r="S58" s="8" t="n"/>
      <c r="T58" s="8" t="inlineStr">
        <is>
          <t>Семиколенова Л.Г.</t>
        </is>
      </c>
    </row>
    <row r="59">
      <c r="A59" s="10" t="n"/>
      <c r="B59" s="10" t="n"/>
      <c r="C59" s="8" t="n"/>
      <c r="D59" s="8" t="n"/>
      <c r="E59" s="8" t="n"/>
      <c r="F59" s="8" t="n"/>
      <c r="G59" s="8" t="n"/>
      <c r="H59" s="8" t="n"/>
      <c r="I59" s="10" t="n"/>
      <c r="J59" s="10" t="n"/>
      <c r="K59" s="10" t="n"/>
      <c r="L59" s="10" t="n"/>
      <c r="M59" s="10" t="n"/>
      <c r="N59" s="10" t="n"/>
      <c r="O59" s="8" t="n"/>
      <c r="P59" s="8" t="n"/>
      <c r="Q59" s="8" t="n"/>
      <c r="R59" s="8" t="n"/>
      <c r="S59" s="8" t="n"/>
      <c r="T59" s="8" t="n"/>
      <c r="U59" s="10" t="n"/>
    </row>
    <row r="60">
      <c r="A60" s="152" t="inlineStr">
        <is>
          <t>Лист 1 , всего листов 2</t>
        </is>
      </c>
      <c r="L60" s="152" t="n"/>
      <c r="M60" s="152" t="inlineStr">
        <is>
          <t>Лист 2 , всего листов 2</t>
        </is>
      </c>
    </row>
    <row r="61">
      <c r="A61" s="153" t="inlineStr">
        <is>
          <t>Частичное воспроизведение протокола испытаний без письменного разрешения  ООО «ИнжГео» ЗАПРЕЩАЕТСЯ</t>
        </is>
      </c>
      <c r="L61" s="153" t="n"/>
      <c r="M61" s="15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6" t="inlineStr">
        <is>
          <t xml:space="preserve">второй  график </t>
        </is>
      </c>
      <c r="H63" s="36" t="inlineStr">
        <is>
          <t xml:space="preserve">первый график </t>
        </is>
      </c>
      <c r="S63" s="151" t="inlineStr">
        <is>
          <t xml:space="preserve">К Пуассона </t>
        </is>
      </c>
    </row>
    <row r="64">
      <c r="A64" s="151" t="inlineStr">
        <is>
          <t>dev50</t>
        </is>
      </c>
      <c r="B64" s="151" t="inlineStr">
        <is>
          <t>epsE50</t>
        </is>
      </c>
      <c r="C64" s="151" t="inlineStr">
        <is>
          <t>ind</t>
        </is>
      </c>
      <c r="D64" s="151" t="inlineStr">
        <is>
          <t>devE0</t>
        </is>
      </c>
      <c r="E64" s="151" t="inlineStr">
        <is>
          <t>epsE0</t>
        </is>
      </c>
      <c r="F64" s="151" t="inlineStr">
        <is>
          <t>dev</t>
        </is>
      </c>
      <c r="G64" s="151" t="inlineStr">
        <is>
          <t>eps</t>
        </is>
      </c>
      <c r="H64" s="151" t="inlineStr">
        <is>
          <t>sigma</t>
        </is>
      </c>
      <c r="J64" s="118" t="inlineStr">
        <is>
          <t>dev1</t>
        </is>
      </c>
      <c r="K64" s="118" t="inlineStr">
        <is>
          <t>eps1</t>
        </is>
      </c>
      <c r="L64" s="118" t="inlineStr">
        <is>
          <t>dev2</t>
        </is>
      </c>
      <c r="M64" s="118" t="inlineStr">
        <is>
          <t>eps2</t>
        </is>
      </c>
      <c r="N64" s="118" t="inlineStr">
        <is>
          <t>dev3</t>
        </is>
      </c>
      <c r="O64" s="118" t="inlineStr">
        <is>
          <t>eps3</t>
        </is>
      </c>
      <c r="Q64" s="151" t="inlineStr">
        <is>
          <t xml:space="preserve">Глины </t>
        </is>
      </c>
    </row>
    <row r="65">
      <c r="A65" t="n">
        <v>0.01383055784136891</v>
      </c>
      <c r="B65" t="n">
        <v>0.01096840073253007</v>
      </c>
      <c r="C65" s="151">
        <f>MATCH(A65,F65:F1000,1)-A67</f>
        <v/>
      </c>
      <c r="D65" s="151">
        <f>B70</f>
        <v/>
      </c>
      <c r="E65" s="151">
        <f>A70</f>
        <v/>
      </c>
      <c r="F65" s="170" t="n">
        <v>0</v>
      </c>
      <c r="G65" s="171" t="n">
        <v>0</v>
      </c>
      <c r="H65" s="171" t="n"/>
      <c r="J65" s="170" t="n">
        <v>0</v>
      </c>
      <c r="K65" s="171" t="n">
        <v>0</v>
      </c>
      <c r="L65" s="172" t="n">
        <v>0</v>
      </c>
      <c r="M65" s="170" t="n">
        <v>0</v>
      </c>
      <c r="N65" s="171" t="n">
        <v>0</v>
      </c>
      <c r="O65" s="172" t="n">
        <v>0</v>
      </c>
      <c r="Q65" s="151" t="inlineStr">
        <is>
          <t>&lt; 0</t>
        </is>
      </c>
      <c r="S65" s="151" t="inlineStr">
        <is>
          <t>0,20-0,30</t>
        </is>
      </c>
    </row>
    <row r="66">
      <c r="A66" s="151" t="inlineStr">
        <is>
          <t>ind</t>
        </is>
      </c>
      <c r="F66" s="170" t="n">
        <v>0.001059385635377011</v>
      </c>
      <c r="G66" s="171" t="n">
        <v>0.0005145293003285866</v>
      </c>
      <c r="H66" s="171" t="n"/>
      <c r="J66" s="170" t="n">
        <v>0.001494671330528052</v>
      </c>
      <c r="K66" s="171" t="n">
        <v>0.0008328681917182798</v>
      </c>
      <c r="L66" s="172" t="n">
        <v>0.005043115526360886</v>
      </c>
      <c r="M66" s="170" t="n">
        <v>0.0008192534679094709</v>
      </c>
      <c r="N66" s="171" t="n">
        <v>0.008879620262526644</v>
      </c>
      <c r="O66" s="172" t="n">
        <v>0.0008156123560444682</v>
      </c>
      <c r="Q66" s="151" t="inlineStr">
        <is>
          <t>0-0,25</t>
        </is>
      </c>
      <c r="S66" s="151" t="inlineStr">
        <is>
          <t>0,30-0,38</t>
        </is>
      </c>
    </row>
    <row r="67">
      <c r="A67" s="151" t="n">
        <v>2</v>
      </c>
      <c r="F67" s="170" t="n">
        <v>0.002097226163552249</v>
      </c>
      <c r="G67" s="171" t="n">
        <v>0.001029058600657173</v>
      </c>
      <c r="H67" s="171" t="n"/>
      <c r="J67" s="170" t="n">
        <v>0.003082433500038964</v>
      </c>
      <c r="K67" s="171" t="n">
        <v>0.00166573638343656</v>
      </c>
      <c r="L67" s="172" t="n">
        <v>0.009799083581650436</v>
      </c>
      <c r="M67" s="170" t="n">
        <v>0.001638506935818942</v>
      </c>
      <c r="N67" s="171" t="n">
        <v>0.01662500046126814</v>
      </c>
      <c r="O67" s="172" t="n">
        <v>0.001631224712088936</v>
      </c>
      <c r="Q67" s="151" t="inlineStr">
        <is>
          <t>0,25&lt;</t>
        </is>
      </c>
      <c r="S67" s="151" t="inlineStr">
        <is>
          <t>0,38-0,45</t>
        </is>
      </c>
    </row>
    <row r="68">
      <c r="A68" s="151" t="inlineStr">
        <is>
          <t>E0</t>
        </is>
      </c>
      <c r="F68" s="170" t="n">
        <v>0.003100672191513047</v>
      </c>
      <c r="G68" s="171" t="n">
        <v>0.001543587900985759</v>
      </c>
      <c r="H68" s="171" t="n"/>
      <c r="J68" s="170" t="n">
        <v>0.004681822234278599</v>
      </c>
      <c r="K68" s="171" t="n">
        <v>0.002498604575154839</v>
      </c>
      <c r="L68" s="172" t="n">
        <v>0.01494976369477319</v>
      </c>
      <c r="M68" s="170" t="n">
        <v>0.002634665144973917</v>
      </c>
      <c r="N68" s="171" t="n">
        <v>0.02078493183854596</v>
      </c>
      <c r="O68" s="172" t="n">
        <v>0.002097913448451217</v>
      </c>
      <c r="Q68" s="151" t="inlineStr">
        <is>
          <t>Суглинки</t>
        </is>
      </c>
      <c r="S68" s="151" t="inlineStr">
        <is>
          <t>0,35-0,37</t>
        </is>
      </c>
    </row>
    <row r="69">
      <c r="A69" s="151" t="inlineStr">
        <is>
          <t>epsE0</t>
        </is>
      </c>
      <c r="B69" s="151" t="inlineStr">
        <is>
          <t>devE0</t>
        </is>
      </c>
      <c r="F69" s="170" t="n">
        <v>0.004056874326246691</v>
      </c>
      <c r="G69" s="171" t="n">
        <v>0.002058117201314346</v>
      </c>
      <c r="H69" s="171" t="n"/>
      <c r="J69" s="170" t="n">
        <v>0.005386346894490572</v>
      </c>
      <c r="K69" s="171" t="n">
        <v>0.002990170630177613</v>
      </c>
      <c r="L69" s="172" t="n">
        <v>0.01696949120153618</v>
      </c>
      <c r="M69" s="170" t="n">
        <v>0.003277013871637883</v>
      </c>
      <c r="N69" s="171" t="n">
        <v>0.02781139648445291</v>
      </c>
      <c r="O69" s="172" t="n">
        <v>0.003262449424177873</v>
      </c>
      <c r="Q69" s="151" t="inlineStr">
        <is>
          <t xml:space="preserve">Пески и супеси </t>
        </is>
      </c>
      <c r="S69" s="151" t="inlineStr">
        <is>
          <t>0,30-0,35</t>
        </is>
      </c>
    </row>
    <row r="70" ht="15" customHeight="1">
      <c r="A70" t="n">
        <v>0.003656133577510024</v>
      </c>
      <c r="B70" t="n">
        <v>0.006585979924461388</v>
      </c>
      <c r="F70" s="170" t="n">
        <v>0.004952983174740487</v>
      </c>
      <c r="G70" s="171" t="n">
        <v>0.002572646501642933</v>
      </c>
      <c r="H70" s="171" t="n"/>
      <c r="J70" s="170" t="n">
        <v>0.006854604283239592</v>
      </c>
      <c r="K70" s="171" t="n">
        <v>0.004164340958591399</v>
      </c>
      <c r="L70" s="172" t="n">
        <v>0.01978496112666128</v>
      </c>
      <c r="M70" s="170" t="n">
        <v>0.004096267339547354</v>
      </c>
      <c r="N70" s="171" t="n">
        <v>0.03267538648096185</v>
      </c>
      <c r="O70" s="172" t="n">
        <v>0.004078061780222341</v>
      </c>
    </row>
    <row r="71">
      <c r="F71" s="170" t="n">
        <v>0.005776149343981733</v>
      </c>
      <c r="G71" s="171" t="n">
        <v>0.003087175801971519</v>
      </c>
      <c r="H71" s="171" t="n"/>
      <c r="J71" s="170" t="n">
        <v>0.007695253409139825</v>
      </c>
      <c r="K71" s="171" t="n">
        <v>0.004997209150309678</v>
      </c>
      <c r="L71" s="172" t="n">
        <v>0.02213823409421889</v>
      </c>
      <c r="M71" s="170" t="n">
        <v>0.004915520807456826</v>
      </c>
      <c r="N71" s="171" t="n">
        <v>0.0363904286654318</v>
      </c>
      <c r="O71" s="172" t="n">
        <v>0.004893674136266809</v>
      </c>
    </row>
    <row r="72">
      <c r="A72" s="151" t="inlineStr">
        <is>
          <t>График E50</t>
        </is>
      </c>
      <c r="C72" s="151" t="inlineStr">
        <is>
          <t>График E</t>
        </is>
      </c>
      <c r="F72" s="170" t="n">
        <v>0.006585979924461388</v>
      </c>
      <c r="G72" s="171" t="n">
        <v>0.003656133577510024</v>
      </c>
      <c r="H72" s="171" t="n"/>
      <c r="J72" s="170" t="n">
        <v>0.008560541045683656</v>
      </c>
      <c r="K72" s="171" t="n">
        <v>0.005830077342027958</v>
      </c>
      <c r="L72" s="172" t="n">
        <v>0.0239535009077175</v>
      </c>
      <c r="M72" s="170" t="n">
        <v>0.005734774275366296</v>
      </c>
      <c r="N72" s="171" t="n">
        <v>0.03921685252555845</v>
      </c>
      <c r="O72" s="172" t="n">
        <v>0.005654753230326737</v>
      </c>
    </row>
    <row r="73">
      <c r="A73" s="139" t="inlineStr">
        <is>
          <t>eps</t>
        </is>
      </c>
      <c r="B73" s="139" t="inlineStr">
        <is>
          <t>q</t>
        </is>
      </c>
      <c r="C73" s="151" t="inlineStr">
        <is>
          <t>sigma</t>
        </is>
      </c>
      <c r="D73" s="173">
        <f>B70</f>
        <v/>
      </c>
      <c r="F73" s="170" t="n">
        <v>0.007192592481467384</v>
      </c>
      <c r="G73" s="171" t="n">
        <v>0.004116234402628692</v>
      </c>
      <c r="H73" s="171" t="n"/>
      <c r="J73" s="170" t="n">
        <v>0.00935778353813551</v>
      </c>
      <c r="K73" s="171" t="n">
        <v>0.006662945533746238</v>
      </c>
      <c r="L73" s="172" t="n">
        <v>0.0253385825335139</v>
      </c>
      <c r="M73" s="170" t="n">
        <v>0.006379334491462271</v>
      </c>
      <c r="N73" s="171" t="n">
        <v>0.0413800884909345</v>
      </c>
      <c r="O73" s="172" t="n">
        <v>0.006524898848355745</v>
      </c>
    </row>
    <row r="74">
      <c r="A74" s="151" t="inlineStr">
        <is>
          <t>Горизонтальная линия E50</t>
        </is>
      </c>
      <c r="C74" s="151" t="inlineStr">
        <is>
          <t>Касательная</t>
        </is>
      </c>
      <c r="F74" s="170" t="n">
        <v>0.007865353628733543</v>
      </c>
      <c r="G74" s="171" t="n">
        <v>0.004630763702957279</v>
      </c>
      <c r="H74" s="171" t="n"/>
      <c r="J74" s="170" t="n">
        <v>0.01019429723175981</v>
      </c>
      <c r="K74" s="171" t="n">
        <v>0.007495813725464518</v>
      </c>
      <c r="L74" s="172" t="n">
        <v>0.02677125984540066</v>
      </c>
      <c r="M74" s="170" t="n">
        <v>0.007373281211185238</v>
      </c>
      <c r="N74" s="171" t="n">
        <v>0.04363339086362689</v>
      </c>
      <c r="O74" s="172" t="n">
        <v>0.007340511204400213</v>
      </c>
    </row>
    <row r="75">
      <c r="A75" s="151" t="n">
        <v>0</v>
      </c>
      <c r="B75" s="151">
        <f>A65</f>
        <v/>
      </c>
      <c r="C75" s="151" t="inlineStr">
        <is>
          <t>a</t>
        </is>
      </c>
      <c r="D75" s="151" t="inlineStr">
        <is>
          <t>b</t>
        </is>
      </c>
      <c r="F75" s="170" t="n">
        <v>0.008527632087493055</v>
      </c>
      <c r="G75" s="171" t="n">
        <v>0.005145293003285865</v>
      </c>
      <c r="H75" s="171" t="n"/>
      <c r="J75" s="170" t="n">
        <v>0.01087739847182095</v>
      </c>
      <c r="K75" s="171" t="n">
        <v>0.008328681917182798</v>
      </c>
      <c r="L75" s="172" t="n">
        <v>0.02827050496183836</v>
      </c>
      <c r="M75" s="170" t="n">
        <v>0.008192534679094709</v>
      </c>
      <c r="N75" s="171" t="n">
        <v>0.04654023852971195</v>
      </c>
      <c r="O75" s="172" t="n">
        <v>0.008156123560444681</v>
      </c>
    </row>
    <row r="76">
      <c r="A76" s="173">
        <f>B65</f>
        <v/>
      </c>
      <c r="B76" s="151">
        <f>B75</f>
        <v/>
      </c>
      <c r="C76" s="142">
        <f>E50</f>
        <v/>
      </c>
      <c r="D76" s="151" t="n">
        <v>0</v>
      </c>
      <c r="F76" s="170" t="n">
        <v>0.009174703742718469</v>
      </c>
      <c r="G76" s="171" t="n">
        <v>0.005659822303614451</v>
      </c>
      <c r="H76" s="171" t="n"/>
      <c r="J76" s="170" t="n">
        <v>0.01146031254146931</v>
      </c>
      <c r="K76" s="171" t="n">
        <v>0.009088664529415244</v>
      </c>
      <c r="L76" s="172" t="n">
        <v>0.02965505309208527</v>
      </c>
      <c r="M76" s="170" t="n">
        <v>0.009011788147004179</v>
      </c>
      <c r="N76" s="171" t="n">
        <v>0.04879591488716661</v>
      </c>
      <c r="O76" s="172" t="n">
        <v>0.008971735916489148</v>
      </c>
    </row>
    <row r="77" ht="15" customHeight="1">
      <c r="A77" s="151" t="inlineStr">
        <is>
          <t>Вертикальная линия E50</t>
        </is>
      </c>
      <c r="C77" s="151" t="inlineStr">
        <is>
          <t>p1 и p2</t>
        </is>
      </c>
      <c r="F77" t="n">
        <v>0.009801844479382378</v>
      </c>
      <c r="G77" t="n">
        <v>0.006174351603943038</v>
      </c>
      <c r="J77" t="n">
        <v>0.01193946338713546</v>
      </c>
      <c r="K77" t="n">
        <v>0.009994418300619356</v>
      </c>
      <c r="L77" t="n">
        <v>0.03132073819233927</v>
      </c>
      <c r="M77" t="n">
        <v>0.009831041614913652</v>
      </c>
      <c r="N77" t="n">
        <v>0.05079570333396788</v>
      </c>
      <c r="O77" t="n">
        <v>0.009787348272533618</v>
      </c>
    </row>
    <row r="78" ht="15" customHeight="1">
      <c r="A78" s="173">
        <f>A76</f>
        <v/>
      </c>
      <c r="B78" s="151" t="n">
        <v>0</v>
      </c>
      <c r="C78" s="151" t="n">
        <v>0</v>
      </c>
      <c r="D78" s="151">
        <f>D76</f>
        <v/>
      </c>
      <c r="F78" t="n">
        <v>0.01040433018245736</v>
      </c>
      <c r="G78" t="n">
        <v>0.006688880904271625</v>
      </c>
      <c r="J78" t="n">
        <v>0.01257098941345447</v>
      </c>
      <c r="K78" t="n">
        <v>0.01082728649233764</v>
      </c>
      <c r="L78" t="n">
        <v>0.03266339421879835</v>
      </c>
      <c r="M78" t="n">
        <v>0.01065029508282312</v>
      </c>
      <c r="N78" t="n">
        <v>0.05293488726809259</v>
      </c>
      <c r="O78" t="n">
        <v>0.01060296062857809</v>
      </c>
    </row>
    <row r="79" ht="15" customHeight="1">
      <c r="A79" s="173">
        <f>A76</f>
        <v/>
      </c>
      <c r="B79" s="151">
        <f>B76</f>
        <v/>
      </c>
      <c r="C79" s="151">
        <f>(D79-D76)/C76</f>
        <v/>
      </c>
      <c r="D79" s="172">
        <f>B89+0.2*B89</f>
        <v/>
      </c>
      <c r="F79" t="n">
        <v>0.01097743673691597</v>
      </c>
      <c r="G79" t="n">
        <v>0.007203410204600212</v>
      </c>
      <c r="J79" t="n">
        <v>0.01340646711781626</v>
      </c>
      <c r="K79" t="n">
        <v>0.01166015468405592</v>
      </c>
      <c r="L79" t="n">
        <v>0.03427885512766057</v>
      </c>
      <c r="M79" t="n">
        <v>0.01146954855073259</v>
      </c>
      <c r="N79" t="n">
        <v>0.0555087500875176</v>
      </c>
      <c r="O79" t="n">
        <v>0.01141857298462255</v>
      </c>
    </row>
    <row r="80" ht="15" customHeight="1">
      <c r="A80" s="151" t="inlineStr">
        <is>
          <t>Касательная линия E50</t>
        </is>
      </c>
      <c r="F80" t="n">
        <v>0.0115164400277308</v>
      </c>
      <c r="G80" t="n">
        <v>0.007717939504928798</v>
      </c>
      <c r="J80" t="n">
        <v>0.01404319538733319</v>
      </c>
      <c r="K80" t="n">
        <v>0.0124930228757742</v>
      </c>
      <c r="L80" t="n">
        <v>0.03586295487512381</v>
      </c>
      <c r="M80" t="n">
        <v>0.01228880201864206</v>
      </c>
      <c r="N80" t="n">
        <v>0.05741257519022003</v>
      </c>
      <c r="O80" t="n">
        <v>0.01223418534066702</v>
      </c>
    </row>
    <row r="81" ht="15" customHeight="1">
      <c r="A81" s="151" t="n">
        <v>0</v>
      </c>
      <c r="B81" s="151" t="n">
        <v>0</v>
      </c>
      <c r="C81" s="151" t="inlineStr">
        <is>
          <t>Горизонтальная 1</t>
        </is>
      </c>
      <c r="F81" t="n">
        <v>0.01201661593987442</v>
      </c>
      <c r="G81" t="n">
        <v>0.008232468805257385</v>
      </c>
      <c r="J81" t="n">
        <v>0.01447847310911755</v>
      </c>
      <c r="K81" t="n">
        <v>0.01332589106749248</v>
      </c>
      <c r="L81" t="n">
        <v>0.03681152741738611</v>
      </c>
      <c r="M81" t="n">
        <v>0.01310805548655153</v>
      </c>
      <c r="N81" t="n">
        <v>0.05924164597417664</v>
      </c>
      <c r="O81" t="n">
        <v>0.01304979769671149</v>
      </c>
    </row>
    <row r="82" ht="15" customHeight="1">
      <c r="A82" s="173">
        <f>B82/(B76/A76)</f>
        <v/>
      </c>
      <c r="B82" s="173">
        <f>B79+(B86-B79)*0.8</f>
        <v/>
      </c>
      <c r="F82" t="n">
        <v>0.01247324035831941</v>
      </c>
      <c r="G82" t="n">
        <v>0.008746998105585971</v>
      </c>
      <c r="J82" t="n">
        <v>0.01530959917028174</v>
      </c>
      <c r="K82" t="n">
        <v>0.01415875925921076</v>
      </c>
      <c r="L82" t="n">
        <v>0.03852040671064549</v>
      </c>
      <c r="M82" t="n">
        <v>0.013927308954461</v>
      </c>
      <c r="N82" t="n">
        <v>0.06129124583736428</v>
      </c>
      <c r="O82" t="n">
        <v>0.01386541005275596</v>
      </c>
    </row>
    <row r="83" ht="15" customHeight="1">
      <c r="A83" s="151" t="inlineStr">
        <is>
          <t>Горизонтальная линия qкр</t>
        </is>
      </c>
      <c r="F83" t="n">
        <v>0.01288158916803833</v>
      </c>
      <c r="G83" t="n">
        <v>0.009261527405914557</v>
      </c>
      <c r="J83" t="n">
        <v>0.01583387245793808</v>
      </c>
      <c r="K83" t="n">
        <v>0.01499162745092904</v>
      </c>
      <c r="L83" t="n">
        <v>0.03968542671109987</v>
      </c>
      <c r="M83" t="n">
        <v>0.01474656242237048</v>
      </c>
      <c r="N83" t="n">
        <v>0.06325665817775999</v>
      </c>
      <c r="O83" t="n">
        <v>0.01468102240880043</v>
      </c>
    </row>
    <row r="84" ht="15" customHeight="1">
      <c r="A84" s="151" t="inlineStr">
        <is>
          <t>Горизонтальная линия q</t>
        </is>
      </c>
      <c r="C84" s="151" t="inlineStr">
        <is>
          <t>Горизонтальная 2</t>
        </is>
      </c>
      <c r="F84" t="n">
        <v>0.01323693825400376</v>
      </c>
      <c r="G84" t="n">
        <v>0.009776056706243144</v>
      </c>
      <c r="J84" t="n">
        <v>0.0163485918591989</v>
      </c>
      <c r="K84" t="n">
        <v>0.01582449564264731</v>
      </c>
      <c r="L84" t="n">
        <v>0.04070242137494723</v>
      </c>
      <c r="M84" t="n">
        <v>0.01556581589027995</v>
      </c>
      <c r="N84" t="n">
        <v>0.06493316639334068</v>
      </c>
      <c r="O84" t="n">
        <v>0.0154966347648449</v>
      </c>
    </row>
    <row r="85" ht="15" customHeight="1">
      <c r="A85" s="172" t="n">
        <v>0</v>
      </c>
      <c r="B85" s="172">
        <f>MAX(F65:F1000)</f>
        <v/>
      </c>
      <c r="C85" s="151" t="n">
        <v>0</v>
      </c>
      <c r="D85" s="173">
        <f>D73</f>
        <v/>
      </c>
      <c r="F85" t="n">
        <v>0.01353456350118828</v>
      </c>
      <c r="G85" t="n">
        <v>0.01029058600657173</v>
      </c>
      <c r="J85" t="n">
        <v>0.01705105626117655</v>
      </c>
      <c r="K85" t="n">
        <v>0.0166573638343656</v>
      </c>
      <c r="L85" t="n">
        <v>0.04206722465838561</v>
      </c>
      <c r="M85" t="n">
        <v>0.01638506935818942</v>
      </c>
      <c r="N85" t="n">
        <v>0.0670160538820832</v>
      </c>
      <c r="O85" t="n">
        <v>0.01631224712088936</v>
      </c>
    </row>
    <row r="86" ht="15" customHeight="1">
      <c r="A86" s="172">
        <f>INDEX(G65:G1000,MATCH(B86,F65:F1000,0),)</f>
        <v/>
      </c>
      <c r="B86" s="172">
        <f>MAX(F65:F1000)</f>
        <v/>
      </c>
      <c r="C86" s="151">
        <f>(D86-D76)/C76</f>
        <v/>
      </c>
      <c r="D86" s="173">
        <f>D73</f>
        <v/>
      </c>
      <c r="F86" t="n">
        <v>0.01383055784136891</v>
      </c>
      <c r="G86" t="n">
        <v>0.01096840073253007</v>
      </c>
      <c r="J86" t="n">
        <v>0.01763856455098339</v>
      </c>
      <c r="K86" t="n">
        <v>0.01749023202608388</v>
      </c>
      <c r="L86" t="n">
        <v>0.04287567051761298</v>
      </c>
      <c r="M86" t="n">
        <v>0.01720432282609889</v>
      </c>
      <c r="N86" t="n">
        <v>0.0686006040419645</v>
      </c>
      <c r="O86" t="n">
        <v>0.01712785947693383</v>
      </c>
    </row>
    <row r="87" ht="15" customHeight="1">
      <c r="A87" s="151" t="inlineStr">
        <is>
          <t>Вертикальная линия q</t>
        </is>
      </c>
      <c r="F87" t="n">
        <v>0.01395343003484448</v>
      </c>
      <c r="G87" t="n">
        <v>0.0113196446072289</v>
      </c>
      <c r="J87" t="n">
        <v>0.01810841561573173</v>
      </c>
      <c r="K87" t="n">
        <v>0.01832310021780216</v>
      </c>
      <c r="L87" t="n">
        <v>0.04412359290882728</v>
      </c>
      <c r="M87" t="n">
        <v>0.01802357629400836</v>
      </c>
      <c r="N87" t="n">
        <v>0.0696821002709615</v>
      </c>
      <c r="O87" t="n">
        <v>0.0179434718329783</v>
      </c>
    </row>
    <row r="88" ht="15" customHeight="1">
      <c r="A88" s="172">
        <f>A86</f>
        <v/>
      </c>
      <c r="B88" s="151" t="n">
        <v>0</v>
      </c>
      <c r="C88" s="139" t="n"/>
      <c r="D88" s="139" t="n"/>
      <c r="F88" t="n">
        <v>0.01413137575644452</v>
      </c>
      <c r="G88" t="n">
        <v>0.01183417390755749</v>
      </c>
      <c r="J88" t="n">
        <v>0.01875790834253396</v>
      </c>
      <c r="K88" t="n">
        <v>0.01915596840952043</v>
      </c>
      <c r="L88" t="n">
        <v>0.04510682578822653</v>
      </c>
      <c r="M88" t="n">
        <v>0.01884282976191783</v>
      </c>
      <c r="N88" t="n">
        <v>0.07155582596705112</v>
      </c>
      <c r="O88" t="n">
        <v>0.01875908418902277</v>
      </c>
    </row>
    <row r="89" ht="15" customHeight="1">
      <c r="A89" s="172">
        <f>A86</f>
        <v/>
      </c>
      <c r="B89" s="172">
        <f>B86</f>
        <v/>
      </c>
      <c r="F89" t="n">
        <v>0.0143068908786756</v>
      </c>
      <c r="G89" t="n">
        <v>0.01234870320788608</v>
      </c>
      <c r="J89" t="n">
        <v>0.01928434161850237</v>
      </c>
      <c r="K89" t="n">
        <v>0.01998883660123871</v>
      </c>
      <c r="L89" t="n">
        <v>0.04612120311200876</v>
      </c>
      <c r="M89" t="n">
        <v>0.0196620832298273</v>
      </c>
      <c r="N89" t="n">
        <v>0.07221706452821031</v>
      </c>
      <c r="O89" t="n">
        <v>0.01957469654506724</v>
      </c>
    </row>
    <row r="90" ht="15" customHeight="1">
      <c r="F90" t="n">
        <v>0.01447997817009435</v>
      </c>
      <c r="G90" t="n">
        <v>0.01286323250821466</v>
      </c>
      <c r="J90" t="n">
        <v>0.01988501433074936</v>
      </c>
      <c r="K90" t="n">
        <v>0.02082170479295699</v>
      </c>
      <c r="L90" t="n">
        <v>0.04686255883637186</v>
      </c>
      <c r="M90" t="n">
        <v>0.02048133669773677</v>
      </c>
      <c r="N90" t="n">
        <v>0.07406109935241578</v>
      </c>
      <c r="O90" t="n">
        <v>0.0203903089011117</v>
      </c>
    </row>
    <row r="91" ht="15" customHeight="1">
      <c r="F91" t="n">
        <v>0.01465064039925738</v>
      </c>
      <c r="G91" t="n">
        <v>0.01337776180854325</v>
      </c>
      <c r="J91" t="n">
        <v>0.02015722536638721</v>
      </c>
      <c r="K91" t="n">
        <v>0.02165457298467527</v>
      </c>
      <c r="L91" t="n">
        <v>0.04782672691751388</v>
      </c>
      <c r="M91" t="n">
        <v>0.02130059016564624</v>
      </c>
      <c r="N91" t="n">
        <v>0.07458321383764477</v>
      </c>
      <c r="O91" t="n">
        <v>0.02120592125715617</v>
      </c>
    </row>
    <row r="92" ht="15" customHeight="1">
      <c r="F92" t="n">
        <v>0.01481888033472135</v>
      </c>
      <c r="G92" t="n">
        <v>0.01389229110887184</v>
      </c>
      <c r="J92" t="n">
        <v>0.02079827361252831</v>
      </c>
      <c r="K92" t="n">
        <v>0.02248744117639355</v>
      </c>
      <c r="L92" t="n">
        <v>0.04840954131163278</v>
      </c>
      <c r="M92" t="n">
        <v>0.02211984363355571</v>
      </c>
      <c r="N92" t="n">
        <v>0.07537869138187397</v>
      </c>
      <c r="O92" t="n">
        <v>0.02202153361320064</v>
      </c>
    </row>
    <row r="93" ht="15" customHeight="1">
      <c r="F93" t="n">
        <v>0.01498470074504289</v>
      </c>
      <c r="G93" t="n">
        <v>0.01440682040920042</v>
      </c>
      <c r="J93" t="n">
        <v>0.02120545795628499</v>
      </c>
      <c r="K93" t="n">
        <v>0.02332030936811183</v>
      </c>
      <c r="L93" t="n">
        <v>0.04880683597492655</v>
      </c>
      <c r="M93" t="n">
        <v>0.02293909710146519</v>
      </c>
      <c r="N93" t="n">
        <v>0.07674281538308036</v>
      </c>
      <c r="O93" t="n">
        <v>0.02283714596924511</v>
      </c>
    </row>
    <row r="94" ht="15" customHeight="1">
      <c r="F94" t="n">
        <v>0.0151481043987786</v>
      </c>
      <c r="G94" t="n">
        <v>0.01492134970952901</v>
      </c>
      <c r="J94" t="n">
        <v>0.02147607728476955</v>
      </c>
      <c r="K94" t="n">
        <v>0.02415317755983011</v>
      </c>
      <c r="L94" t="n">
        <v>0.04941444486359317</v>
      </c>
      <c r="M94" t="n">
        <v>0.02375835056937466</v>
      </c>
      <c r="N94" t="n">
        <v>0.07687086923924086</v>
      </c>
      <c r="O94" t="n">
        <v>0.02365275832528958</v>
      </c>
    </row>
    <row r="95" ht="15" customHeight="1">
      <c r="F95" t="n">
        <v>0.01530909406448516</v>
      </c>
      <c r="G95" t="n">
        <v>0.0154358790098576</v>
      </c>
      <c r="J95" t="n">
        <v>0.02170743048509441</v>
      </c>
      <c r="K95" t="n">
        <v>0.02498604575154839</v>
      </c>
      <c r="L95" t="n">
        <v>0.04952820193383067</v>
      </c>
      <c r="M95" t="n">
        <v>0.02457760403728413</v>
      </c>
      <c r="N95" t="n">
        <v>0.07755813634833236</v>
      </c>
      <c r="O95" t="n">
        <v>0.02446837068133404</v>
      </c>
    </row>
    <row r="96" ht="15" customHeight="1">
      <c r="F96" t="n">
        <v>0.01546767251071916</v>
      </c>
      <c r="G96" t="n">
        <v>0.01595040831018618</v>
      </c>
      <c r="J96" t="n">
        <v>0.02199681644437185</v>
      </c>
      <c r="K96" t="n">
        <v>0.02581891394326667</v>
      </c>
      <c r="L96" t="n">
        <v>0.05004394114183694</v>
      </c>
      <c r="M96" t="n">
        <v>0.0253968575051936</v>
      </c>
      <c r="N96" t="n">
        <v>0.07819990010833183</v>
      </c>
      <c r="O96" t="n">
        <v>0.02528398303737851</v>
      </c>
    </row>
    <row r="97" ht="15" customHeight="1">
      <c r="F97" t="n">
        <v>0.01562384250603725</v>
      </c>
      <c r="G97" t="n">
        <v>0.01646493761051477</v>
      </c>
      <c r="J97" t="n">
        <v>0.02234153404971424</v>
      </c>
      <c r="K97" t="n">
        <v>0.02665178213498495</v>
      </c>
      <c r="L97" t="n">
        <v>0.05025749644381003</v>
      </c>
      <c r="M97" t="n">
        <v>0.02621611097310307</v>
      </c>
      <c r="N97" t="n">
        <v>0.07843370505111691</v>
      </c>
      <c r="O97" t="n">
        <v>0.02609959539342298</v>
      </c>
    </row>
    <row r="98" ht="15" customHeight="1">
      <c r="F98" t="n">
        <v>0.01577760681899606</v>
      </c>
      <c r="G98" t="n">
        <v>0.01697946691084335</v>
      </c>
      <c r="J98" t="n">
        <v>0.02263888218823393</v>
      </c>
      <c r="K98" t="n">
        <v>0.02748465032670323</v>
      </c>
      <c r="L98" t="n">
        <v>0.05067716506702777</v>
      </c>
      <c r="M98" t="n">
        <v>0.02703536444101254</v>
      </c>
      <c r="N98" t="n">
        <v>0.07773370505111693</v>
      </c>
      <c r="O98" t="n">
        <v>0.02691520774946745</v>
      </c>
    </row>
    <row r="99" ht="15" customHeight="1">
      <c r="F99" t="n">
        <v>0.01592896821815223</v>
      </c>
      <c r="G99" t="n">
        <v>0.01749399621117194</v>
      </c>
      <c r="J99" t="n">
        <v>0.02278615974704325</v>
      </c>
      <c r="K99" t="n">
        <v>0.02831751851842151</v>
      </c>
      <c r="L99" t="n">
        <v>0.05037716506702777</v>
      </c>
      <c r="M99" t="n">
        <v>0.02785461790892201</v>
      </c>
      <c r="N99" t="n">
        <v>0.07783370505111692</v>
      </c>
      <c r="O99" t="n">
        <v>0.02773082010551192</v>
      </c>
    </row>
    <row r="100" ht="15" customHeight="1">
      <c r="F100" t="n">
        <v>0.01607792947206237</v>
      </c>
      <c r="G100" t="n">
        <v>0.01800852551150053</v>
      </c>
      <c r="J100" t="n">
        <v>0.02278066561325455</v>
      </c>
      <c r="K100" t="n">
        <v>0.02915038671013979</v>
      </c>
      <c r="L100" t="n">
        <v>0.05017716506702777</v>
      </c>
      <c r="M100" t="n">
        <v>0.02867387137683148</v>
      </c>
      <c r="N100" t="n">
        <v>0.07793370505111691</v>
      </c>
      <c r="O100" t="n">
        <v>0.02854643246155639</v>
      </c>
    </row>
    <row r="101" ht="15" customHeight="1">
      <c r="F101" t="n">
        <v>0.01622449334928312</v>
      </c>
      <c r="G101" t="n">
        <v>0.01852305481182911</v>
      </c>
      <c r="J101" t="n">
        <v>0.02292062508293861</v>
      </c>
      <c r="K101" t="n">
        <v>0.02998325490185807</v>
      </c>
      <c r="L101" t="n">
        <v>0.05057716506702778</v>
      </c>
      <c r="M101" t="n">
        <v>0.02949312484474095</v>
      </c>
      <c r="N101" t="n">
        <v>0.07823370505111693</v>
      </c>
      <c r="O101" t="n">
        <v>0.02936204481760085</v>
      </c>
    </row>
    <row r="102" ht="15" customHeight="1">
      <c r="F102" t="n">
        <v>0.01636866261837113</v>
      </c>
      <c r="G102" t="n">
        <v>0.0190375841121577</v>
      </c>
      <c r="J102" t="n">
        <v>0.02292062508293861</v>
      </c>
      <c r="K102" t="n">
        <v>0.03081612309357635</v>
      </c>
      <c r="L102" t="n">
        <v>0.05047716506702776</v>
      </c>
      <c r="M102" t="n">
        <v>0.03031237831265042</v>
      </c>
      <c r="N102" t="n">
        <v>0.07813370505111689</v>
      </c>
      <c r="O102" t="n">
        <v>0.03017765717364532</v>
      </c>
    </row>
    <row r="103" ht="15" customHeight="1">
      <c r="F103" t="n">
        <v>0.016510440047883</v>
      </c>
      <c r="G103" t="n">
        <v>0.01955211341248629</v>
      </c>
      <c r="J103" t="n">
        <v>0.02272062508293861</v>
      </c>
      <c r="K103" t="n">
        <v>0.03164899128529463</v>
      </c>
      <c r="L103" t="n">
        <v>0.05027716506702776</v>
      </c>
      <c r="M103" t="n">
        <v>0.03113163178055989</v>
      </c>
      <c r="N103" t="n">
        <v>0.07793370505111691</v>
      </c>
      <c r="O103" t="n">
        <v>0.03099326952968979</v>
      </c>
    </row>
    <row r="104" ht="15" customHeight="1">
      <c r="F104" t="n">
        <v>0.0166498284063754</v>
      </c>
      <c r="G104" t="n">
        <v>0.02006664271281488</v>
      </c>
      <c r="J104" t="n">
        <v>0.02292062508293861</v>
      </c>
      <c r="K104" t="n">
        <v>0.03248185947701291</v>
      </c>
      <c r="L104" t="n">
        <v>0.05037716506702777</v>
      </c>
      <c r="M104" t="n">
        <v>0.03195088524846936</v>
      </c>
      <c r="N104" t="n">
        <v>0.07783370505111692</v>
      </c>
      <c r="O104" t="n">
        <v>0.03180888188573425</v>
      </c>
    </row>
    <row r="105" ht="15" customHeight="1">
      <c r="F105" t="n">
        <v>0.01678683046240493</v>
      </c>
      <c r="G105" t="n">
        <v>0.02058117201314346</v>
      </c>
      <c r="J105" t="n">
        <v>0.02292062508293861</v>
      </c>
      <c r="K105" t="n">
        <v>0.03331472766873119</v>
      </c>
      <c r="L105" t="n">
        <v>0.05057716506702778</v>
      </c>
      <c r="M105" t="n">
        <v>0.03277013871637884</v>
      </c>
      <c r="N105" t="n">
        <v>0.07793370505111691</v>
      </c>
      <c r="O105" t="n">
        <v>0.03262449424177873</v>
      </c>
    </row>
    <row r="106" ht="15" customHeight="1">
      <c r="F106" t="n">
        <v>0.01692144898452823</v>
      </c>
      <c r="G106" t="n">
        <v>0.02109570131347205</v>
      </c>
      <c r="J106" t="n">
        <v>0.02292062508293861</v>
      </c>
      <c r="K106" t="n">
        <v>0.03414759586044947</v>
      </c>
      <c r="L106" t="n">
        <v>0.05047716506702776</v>
      </c>
      <c r="M106" t="n">
        <v>0.0335893921842883</v>
      </c>
      <c r="N106" t="n">
        <v>0.0780337050511169</v>
      </c>
      <c r="O106" t="n">
        <v>0.0334401065978232</v>
      </c>
    </row>
    <row r="107" ht="15" customHeight="1">
      <c r="F107" t="n">
        <v>0.01705368674130192</v>
      </c>
      <c r="G107" t="n">
        <v>0.02161023061380063</v>
      </c>
      <c r="J107" t="n">
        <v>0.02292062508293861</v>
      </c>
      <c r="K107" t="n">
        <v>0.03498046405216775</v>
      </c>
      <c r="L107" t="n">
        <v>0.05027716506702776</v>
      </c>
      <c r="M107" t="n">
        <v>0.03440864565219778</v>
      </c>
      <c r="N107" t="n">
        <v>0.07823370505111693</v>
      </c>
      <c r="O107" t="n">
        <v>0.03425571895386766</v>
      </c>
    </row>
    <row r="108" ht="15" customHeight="1">
      <c r="F108" t="n">
        <v>0.01718354650128266</v>
      </c>
      <c r="G108" t="n">
        <v>0.02212475991412922</v>
      </c>
      <c r="J108" t="n">
        <v>0.02272062508293861</v>
      </c>
      <c r="K108" t="n">
        <v>0.03581333224388603</v>
      </c>
      <c r="L108" t="n">
        <v>0.05037716506702777</v>
      </c>
      <c r="M108" t="n">
        <v>0.03522789912010724</v>
      </c>
      <c r="N108" t="n">
        <v>0.07773370505111693</v>
      </c>
      <c r="O108" t="n">
        <v>0.03507133130991213</v>
      </c>
    </row>
    <row r="109" ht="15" customHeight="1">
      <c r="F109" t="n">
        <v>0.01731103103302707</v>
      </c>
      <c r="G109" t="n">
        <v>0.02263928921445781</v>
      </c>
      <c r="J109" t="n">
        <v>0.02272062508293861</v>
      </c>
      <c r="K109" t="n">
        <v>0.03664620043560431</v>
      </c>
      <c r="L109" t="n">
        <v>0.05027716506702776</v>
      </c>
      <c r="M109" t="n">
        <v>0.03604715258801672</v>
      </c>
      <c r="N109" t="n">
        <v>0.07833370505111692</v>
      </c>
      <c r="O109" t="n">
        <v>0.03588694366595659</v>
      </c>
    </row>
    <row r="110" ht="15" customHeight="1">
      <c r="F110" t="n">
        <v>0.01743614310509176</v>
      </c>
      <c r="G110" t="n">
        <v>0.02315381851478639</v>
      </c>
      <c r="J110" t="n">
        <v>0.02292062508293861</v>
      </c>
      <c r="K110" t="n">
        <v>0.03747906862732259</v>
      </c>
      <c r="L110" t="n">
        <v>0.05037716506702777</v>
      </c>
      <c r="M110" t="n">
        <v>0.03686640605592619</v>
      </c>
      <c r="N110" t="n">
        <v>0.07823370505111693</v>
      </c>
      <c r="O110" t="n">
        <v>0.03670255602200106</v>
      </c>
    </row>
    <row r="111" ht="15" customHeight="1">
      <c r="F111" t="n">
        <v>0.0175588854860334</v>
      </c>
      <c r="G111" t="n">
        <v>0.02366834781511498</v>
      </c>
      <c r="J111" t="n">
        <v>0.02272062508293861</v>
      </c>
      <c r="K111" t="n">
        <v>0.03831193681904087</v>
      </c>
      <c r="L111" t="n">
        <v>0.05067716506702777</v>
      </c>
      <c r="M111" t="n">
        <v>0.03768565952383566</v>
      </c>
      <c r="N111" t="n">
        <v>0.07843370505111691</v>
      </c>
      <c r="O111" t="n">
        <v>0.03751816837804554</v>
      </c>
    </row>
    <row r="112" ht="15" customHeight="1">
      <c r="F112" t="n">
        <v>0.01767926094440859</v>
      </c>
      <c r="G112" t="n">
        <v>0.02418287711544357</v>
      </c>
      <c r="J112" t="n">
        <v>0.02282062508293861</v>
      </c>
      <c r="K112" t="n">
        <v>0.03914480501075915</v>
      </c>
      <c r="L112" t="n">
        <v>0.05017716506702777</v>
      </c>
      <c r="M112" t="n">
        <v>0.03850491299174513</v>
      </c>
      <c r="N112" t="n">
        <v>0.0780337050511169</v>
      </c>
      <c r="O112" t="n">
        <v>0.03833378073409</v>
      </c>
    </row>
    <row r="113" ht="15" customHeight="1">
      <c r="F113" t="n">
        <v>0.01779727224877396</v>
      </c>
      <c r="G113" t="n">
        <v>0.02469740641577215</v>
      </c>
      <c r="J113" t="n">
        <v>0.02292062508293861</v>
      </c>
      <c r="K113" t="n">
        <v>0.03997767320247742</v>
      </c>
      <c r="L113" t="n">
        <v>0.05047716506702776</v>
      </c>
      <c r="M113" t="n">
        <v>0.03932416645965461</v>
      </c>
      <c r="N113" t="n">
        <v>0.07823370505111693</v>
      </c>
      <c r="O113" t="n">
        <v>0.03914939309013447</v>
      </c>
    </row>
    <row r="114" ht="15" customHeight="1">
      <c r="F114" t="n">
        <v>0.01791292216768616</v>
      </c>
      <c r="G114" t="n">
        <v>0.02521193571610074</v>
      </c>
      <c r="J114" t="n">
        <v>0.02272062508293861</v>
      </c>
      <c r="K114" t="n">
        <v>0.0408105413941957</v>
      </c>
      <c r="L114" t="n">
        <v>0.05057716506702778</v>
      </c>
      <c r="M114" t="n">
        <v>0.04014341992756407</v>
      </c>
      <c r="N114" t="n">
        <v>0.07843370505111691</v>
      </c>
      <c r="O114" t="n">
        <v>0.03996500544617894</v>
      </c>
    </row>
    <row r="115" ht="15" customHeight="1">
      <c r="F115" t="n">
        <v>0.01802621346970183</v>
      </c>
      <c r="G115" t="n">
        <v>0.02572646501642932</v>
      </c>
      <c r="J115" t="n">
        <v>0.02292062508293861</v>
      </c>
      <c r="K115" t="n">
        <v>0.04164340958591398</v>
      </c>
      <c r="L115" t="n">
        <v>0.05067716506702777</v>
      </c>
      <c r="M115" t="n">
        <v>0.04096267339547355</v>
      </c>
      <c r="N115" t="n">
        <v>0.07823370505111693</v>
      </c>
      <c r="O115" t="n">
        <v>0.0407806178022234</v>
      </c>
    </row>
    <row r="116" ht="15" customHeight="1">
      <c r="F116" t="n">
        <v>0.01813714892337757</v>
      </c>
      <c r="G116" t="n">
        <v>0.02624099431675791</v>
      </c>
      <c r="J116" t="n">
        <v>0.02272062508293861</v>
      </c>
      <c r="K116" t="n">
        <v>0.04247627777763226</v>
      </c>
      <c r="L116" t="n">
        <v>0.05067716506702777</v>
      </c>
      <c r="M116" t="n">
        <v>0.04178192686338302</v>
      </c>
      <c r="N116" t="n">
        <v>0.07843370505111691</v>
      </c>
      <c r="O116" t="n">
        <v>0.04159623015826788</v>
      </c>
    </row>
    <row r="117" ht="15" customHeight="1">
      <c r="F117" t="n">
        <v>0.01824573129727004</v>
      </c>
      <c r="G117" t="n">
        <v>0.0267555236170865</v>
      </c>
      <c r="J117" t="n">
        <v>0.02272062508293861</v>
      </c>
      <c r="K117" t="n">
        <v>0.04330914596935054</v>
      </c>
      <c r="L117" t="n">
        <v>0.05037716506702777</v>
      </c>
      <c r="M117" t="n">
        <v>0.04260118033129249</v>
      </c>
      <c r="N117" t="n">
        <v>0.07783370505111692</v>
      </c>
      <c r="O117" t="n">
        <v>0.04241184251431235</v>
      </c>
    </row>
    <row r="118" ht="15" customHeight="1">
      <c r="F118" t="n">
        <v>0.01835196335993586</v>
      </c>
      <c r="G118" t="n">
        <v>0.02727005291741509</v>
      </c>
      <c r="J118" t="n">
        <v>0.02282062508293861</v>
      </c>
      <c r="K118" t="n">
        <v>0.04414201416106883</v>
      </c>
      <c r="L118" t="n">
        <v>0.05027716506702776</v>
      </c>
      <c r="M118" t="n">
        <v>0.04342043379920196</v>
      </c>
      <c r="N118" t="n">
        <v>0.07843370505111691</v>
      </c>
      <c r="O118" t="n">
        <v>0.04322745487035681</v>
      </c>
    </row>
    <row r="119" ht="15" customHeight="1">
      <c r="F119" t="n">
        <v>0.01845584787993165</v>
      </c>
      <c r="G119" t="n">
        <v>0.02778458221774367</v>
      </c>
      <c r="J119" t="n">
        <v>0.02292062508293861</v>
      </c>
      <c r="K119" t="n">
        <v>0.04497488235278711</v>
      </c>
      <c r="L119" t="n">
        <v>0.05057716506702778</v>
      </c>
      <c r="M119" t="n">
        <v>0.04423968726711143</v>
      </c>
      <c r="N119" t="n">
        <v>0.0780337050511169</v>
      </c>
      <c r="O119" t="n">
        <v>0.04404306722640128</v>
      </c>
    </row>
    <row r="120" ht="15" customHeight="1">
      <c r="F120" t="n">
        <v>0.01855738762581405</v>
      </c>
      <c r="G120" t="n">
        <v>0.02829911151807226</v>
      </c>
      <c r="J120" t="n">
        <v>0.02282062508293861</v>
      </c>
      <c r="K120" t="n">
        <v>0.04580775054450539</v>
      </c>
      <c r="L120" t="n">
        <v>0.05017716506702777</v>
      </c>
      <c r="M120" t="n">
        <v>0.0450589407350209</v>
      </c>
      <c r="N120" t="n">
        <v>0.07843370505111691</v>
      </c>
      <c r="O120" t="n">
        <v>0.04485867958244574</v>
      </c>
    </row>
    <row r="121" ht="15" customHeight="1">
      <c r="F121" t="n">
        <v>0.01865658536613971</v>
      </c>
      <c r="G121" t="n">
        <v>0.02881364081840085</v>
      </c>
      <c r="J121" t="n">
        <v>0.02272062508293861</v>
      </c>
      <c r="K121" t="n">
        <v>0.04664061873622366</v>
      </c>
      <c r="L121" t="n">
        <v>0.05067716506702777</v>
      </c>
      <c r="M121" t="n">
        <v>0.04587819420293037</v>
      </c>
      <c r="N121" t="n">
        <v>0.07833370505111692</v>
      </c>
      <c r="O121" t="n">
        <v>0.04567429193849021</v>
      </c>
    </row>
    <row r="122" ht="15" customHeight="1">
      <c r="F122" t="n">
        <v>0.01875344386946523</v>
      </c>
      <c r="G122" t="n">
        <v>0.02932817011872943</v>
      </c>
      <c r="J122" t="n">
        <v>0.02282062508293861</v>
      </c>
      <c r="K122" t="n">
        <v>0.04747348692794194</v>
      </c>
      <c r="L122" t="n">
        <v>0.05027716506702776</v>
      </c>
      <c r="M122" t="n">
        <v>0.04669744767083985</v>
      </c>
      <c r="N122" t="n">
        <v>0.0780337050511169</v>
      </c>
      <c r="O122" t="n">
        <v>0.04648990429453468</v>
      </c>
    </row>
    <row r="123" ht="15" customHeight="1">
      <c r="F123" t="n">
        <v>0.01884796590434727</v>
      </c>
      <c r="G123" t="n">
        <v>0.02984269941905801</v>
      </c>
      <c r="J123" t="n">
        <v>0.02282062508293861</v>
      </c>
      <c r="K123" t="n">
        <v>0.04830635511966022</v>
      </c>
      <c r="L123" t="n">
        <v>0.05057716506702778</v>
      </c>
      <c r="M123" t="n">
        <v>0.04751670113874931</v>
      </c>
      <c r="N123" t="n">
        <v>0.07843370505111691</v>
      </c>
      <c r="O123" t="n">
        <v>0.04730551665057915</v>
      </c>
    </row>
    <row r="124" ht="15" customHeight="1">
      <c r="F124" t="n">
        <v>0.01894015423934246</v>
      </c>
      <c r="G124" t="n">
        <v>0.0303572287193866</v>
      </c>
      <c r="J124" t="n">
        <v>0.02282062508293861</v>
      </c>
      <c r="K124" t="n">
        <v>0.0491392233113785</v>
      </c>
      <c r="L124" t="n">
        <v>0.05057716506702778</v>
      </c>
      <c r="M124" t="n">
        <v>0.04833595460665879</v>
      </c>
      <c r="N124" t="n">
        <v>0.07783370505111692</v>
      </c>
      <c r="O124" t="n">
        <v>0.04812112900662362</v>
      </c>
    </row>
    <row r="125" ht="15" customHeight="1">
      <c r="F125" t="n">
        <v>0.0190300116430074</v>
      </c>
      <c r="G125" t="n">
        <v>0.03087175801971519</v>
      </c>
      <c r="J125" t="n">
        <v>0.02292062508293861</v>
      </c>
      <c r="K125" t="n">
        <v>0.04997209150309678</v>
      </c>
      <c r="L125" t="n">
        <v>0.05017716506702777</v>
      </c>
      <c r="M125" t="n">
        <v>0.04915520807456825</v>
      </c>
      <c r="N125" t="n">
        <v>0.07773370505111693</v>
      </c>
      <c r="O125" t="n">
        <v>0.04893674136266809</v>
      </c>
    </row>
    <row r="126" ht="15" customHeight="1">
      <c r="F126" t="n">
        <v>0.01911754088389873</v>
      </c>
      <c r="G126" t="n">
        <v>0.03138628732004378</v>
      </c>
      <c r="J126" t="n">
        <v>0.02292062508293861</v>
      </c>
      <c r="K126" t="n">
        <v>0.05080495969481506</v>
      </c>
      <c r="L126" t="n">
        <v>0.05067716506702777</v>
      </c>
      <c r="M126" t="n">
        <v>0.04997446154247773</v>
      </c>
      <c r="N126" t="n">
        <v>0.07793370505111691</v>
      </c>
      <c r="O126" t="n">
        <v>0.04975235371871255</v>
      </c>
    </row>
    <row r="127" ht="15" customHeight="1">
      <c r="F127" t="n">
        <v>0.01920274473057312</v>
      </c>
      <c r="G127" t="n">
        <v>0.03190081662037236</v>
      </c>
      <c r="J127" t="n">
        <v>0.02272062508293861</v>
      </c>
      <c r="K127" t="n">
        <v>0.05163782788653334</v>
      </c>
      <c r="L127" t="n">
        <v>0.05017716506702777</v>
      </c>
      <c r="M127" t="n">
        <v>0.05079371501038719</v>
      </c>
      <c r="N127" t="n">
        <v>0.07833370505111692</v>
      </c>
      <c r="O127" t="n">
        <v>0.05056796607475702</v>
      </c>
    </row>
    <row r="128" ht="15" customHeight="1">
      <c r="F128" t="n">
        <v>0.01928562595158717</v>
      </c>
      <c r="G128" t="n">
        <v>0.03241534592070095</v>
      </c>
      <c r="J128" t="n">
        <v>0.02292062508293861</v>
      </c>
      <c r="K128" t="n">
        <v>0.05247069607825162</v>
      </c>
      <c r="L128" t="n">
        <v>0.05057716506702778</v>
      </c>
      <c r="M128" t="n">
        <v>0.05161296847829667</v>
      </c>
      <c r="N128" t="n">
        <v>0.07843370505111691</v>
      </c>
      <c r="O128" t="n">
        <v>0.05138357843080149</v>
      </c>
    </row>
    <row r="129" ht="15" customHeight="1">
      <c r="F129" t="n">
        <v>0.01936618731549751</v>
      </c>
      <c r="G129" t="n">
        <v>0.03292987522102954</v>
      </c>
      <c r="J129" t="n">
        <v>0.02292062508293861</v>
      </c>
      <c r="K129" t="n">
        <v>0.05330356426996991</v>
      </c>
      <c r="L129" t="n">
        <v>0.05027716506702776</v>
      </c>
      <c r="M129" t="n">
        <v>0.05243222194620614</v>
      </c>
      <c r="N129" t="n">
        <v>0.07773370505111693</v>
      </c>
      <c r="O129" t="n">
        <v>0.05219919078684596</v>
      </c>
    </row>
    <row r="130" ht="15" customHeight="1">
      <c r="F130" t="n">
        <v>0.01944443159086079</v>
      </c>
      <c r="G130" t="n">
        <v>0.03344440452135813</v>
      </c>
      <c r="J130" t="n">
        <v>0.02292062508293861</v>
      </c>
      <c r="K130" t="n">
        <v>0.05413643246168818</v>
      </c>
      <c r="L130" t="n">
        <v>0.05017716506702777</v>
      </c>
      <c r="M130" t="n">
        <v>0.05325147541411562</v>
      </c>
      <c r="N130" t="n">
        <v>0.07793370505111691</v>
      </c>
      <c r="O130" t="n">
        <v>0.05301480314289043</v>
      </c>
    </row>
    <row r="131" ht="15" customHeight="1">
      <c r="F131" t="n">
        <v>0.01952036154623361</v>
      </c>
      <c r="G131" t="n">
        <v>0.03395893382168671</v>
      </c>
      <c r="J131" t="n">
        <v>0.02292062508293861</v>
      </c>
      <c r="K131" t="n">
        <v>0.05496930065340646</v>
      </c>
      <c r="L131" t="n">
        <v>0.05047716506702776</v>
      </c>
      <c r="M131" t="n">
        <v>0.05407072888202508</v>
      </c>
      <c r="N131" t="n">
        <v>0.07783370505111692</v>
      </c>
      <c r="O131" t="n">
        <v>0.05383041549893489</v>
      </c>
    </row>
    <row r="132" ht="15" customHeight="1">
      <c r="F132" t="n">
        <v>0.01959397995017263</v>
      </c>
      <c r="G132" t="n">
        <v>0.0344734631220153</v>
      </c>
      <c r="J132" t="n">
        <v>0.02272062508293861</v>
      </c>
      <c r="K132" t="n">
        <v>0.05580216884512473</v>
      </c>
      <c r="L132" t="n">
        <v>0.05017716506702777</v>
      </c>
      <c r="M132" t="n">
        <v>0.05488998234993456</v>
      </c>
      <c r="N132" t="n">
        <v>0.0780337050511169</v>
      </c>
      <c r="O132" t="n">
        <v>0.05464602785497936</v>
      </c>
    </row>
    <row r="133" ht="15" customHeight="1">
      <c r="F133" t="n">
        <v>0.01966528957123448</v>
      </c>
      <c r="G133" t="n">
        <v>0.03498799242234388</v>
      </c>
      <c r="J133" t="n">
        <v>0.02282062508293861</v>
      </c>
      <c r="K133" t="n">
        <v>0.05663503703684302</v>
      </c>
      <c r="L133" t="n">
        <v>0.05027716506702776</v>
      </c>
      <c r="M133" t="n">
        <v>0.05570923581784402</v>
      </c>
      <c r="N133" t="n">
        <v>0.07823370505111693</v>
      </c>
      <c r="O133" t="n">
        <v>0.05546164021102384</v>
      </c>
    </row>
    <row r="134" ht="15" customHeight="1">
      <c r="F134" t="n">
        <v>0.01973429317797577</v>
      </c>
      <c r="G134" t="n">
        <v>0.03550252172267247</v>
      </c>
      <c r="J134" t="n">
        <v>0.02292062508293861</v>
      </c>
      <c r="K134" t="n">
        <v>0.05746790522856129</v>
      </c>
      <c r="L134" t="n">
        <v>0.05047716506702776</v>
      </c>
      <c r="M134" t="n">
        <v>0.0565284892857535</v>
      </c>
      <c r="N134" t="n">
        <v>0.07833370505111692</v>
      </c>
      <c r="O134" t="n">
        <v>0.0562772525670683</v>
      </c>
    </row>
    <row r="135" ht="15" customHeight="1">
      <c r="F135" t="n">
        <v>0.01980099353895315</v>
      </c>
      <c r="G135" t="n">
        <v>0.03601705102300106</v>
      </c>
      <c r="J135" t="n">
        <v>0.02292062508293861</v>
      </c>
      <c r="K135" t="n">
        <v>0.05830077342027958</v>
      </c>
      <c r="L135" t="n">
        <v>0.05057716506702778</v>
      </c>
      <c r="M135" t="n">
        <v>0.05734774275366297</v>
      </c>
      <c r="N135" t="n">
        <v>0.07843370505111691</v>
      </c>
      <c r="O135" t="n">
        <v>0.05709286492311277</v>
      </c>
    </row>
    <row r="136" ht="15" customHeight="1">
      <c r="F136" t="n">
        <v>0.01986539342272327</v>
      </c>
      <c r="G136" t="n">
        <v>0.03653158032332964</v>
      </c>
      <c r="J136" t="n">
        <v>0.02282062508293861</v>
      </c>
      <c r="K136" t="n">
        <v>0.05913364161199786</v>
      </c>
      <c r="L136" t="n">
        <v>0.05047716506702776</v>
      </c>
      <c r="M136" t="n">
        <v>0.05816699622157244</v>
      </c>
      <c r="N136" t="n">
        <v>0.07843370505111691</v>
      </c>
      <c r="O136" t="n">
        <v>0.05790847727915724</v>
      </c>
    </row>
    <row r="137" ht="15" customHeight="1">
      <c r="F137" t="n">
        <v>0.01992749559784271</v>
      </c>
      <c r="G137" t="n">
        <v>0.03704610962365823</v>
      </c>
      <c r="J137" t="n">
        <v>0.02272062508293861</v>
      </c>
      <c r="K137" t="n">
        <v>0.05996650980371614</v>
      </c>
      <c r="L137" t="n">
        <v>0.05017716506702777</v>
      </c>
      <c r="M137" t="n">
        <v>0.05898624968948191</v>
      </c>
      <c r="N137" t="n">
        <v>0.07843370505111691</v>
      </c>
      <c r="O137" t="n">
        <v>0.0587240896352017</v>
      </c>
    </row>
    <row r="138" ht="15" customHeight="1">
      <c r="F138" t="n">
        <v>0.01998730283286813</v>
      </c>
      <c r="G138" t="n">
        <v>0.03756063892398681</v>
      </c>
      <c r="J138" t="n">
        <v>0.02292062508293861</v>
      </c>
      <c r="K138" t="n">
        <v>0.06079937799543442</v>
      </c>
      <c r="L138" t="n">
        <v>0.05067716506702777</v>
      </c>
      <c r="M138" t="n">
        <v>0.05980550315739138</v>
      </c>
      <c r="N138" t="n">
        <v>0.07793370505111691</v>
      </c>
      <c r="O138" t="n">
        <v>0.05953970199124617</v>
      </c>
    </row>
    <row r="139" ht="15" customHeight="1">
      <c r="F139" t="n">
        <v>0.02004481789635619</v>
      </c>
      <c r="G139" t="n">
        <v>0.0380751682243154</v>
      </c>
      <c r="J139" t="n">
        <v>0.02292062508293861</v>
      </c>
      <c r="K139" t="n">
        <v>0.0616322461871527</v>
      </c>
      <c r="L139" t="n">
        <v>0.05017716506702777</v>
      </c>
      <c r="M139" t="n">
        <v>0.06062475662530085</v>
      </c>
      <c r="N139" t="n">
        <v>0.07793370505111691</v>
      </c>
      <c r="O139" t="n">
        <v>0.06035531434729063</v>
      </c>
    </row>
    <row r="140" ht="15" customHeight="1">
      <c r="F140" t="n">
        <v>0.02010004355686347</v>
      </c>
      <c r="G140" t="n">
        <v>0.03858969752464399</v>
      </c>
      <c r="J140" t="n">
        <v>0.02292062508293861</v>
      </c>
      <c r="K140" t="n">
        <v>0.06246511437887098</v>
      </c>
      <c r="L140" t="n">
        <v>0.05037716506702777</v>
      </c>
      <c r="M140" t="n">
        <v>0.06144401009321032</v>
      </c>
      <c r="N140" t="n">
        <v>0.07843370505111691</v>
      </c>
      <c r="O140" t="n">
        <v>0.06117092670333511</v>
      </c>
    </row>
    <row r="141" ht="15" customHeight="1">
      <c r="F141" t="n">
        <v>0.02015298258294664</v>
      </c>
      <c r="G141" t="n">
        <v>0.03910422682497258</v>
      </c>
      <c r="J141" t="n">
        <v>0.02282062508293861</v>
      </c>
      <c r="K141" t="n">
        <v>0.06329798257058926</v>
      </c>
      <c r="L141" t="n">
        <v>0.05037716506702777</v>
      </c>
      <c r="M141" t="n">
        <v>0.06226326356111979</v>
      </c>
      <c r="N141" t="n">
        <v>0.07833370505111692</v>
      </c>
      <c r="O141" t="n">
        <v>0.06198653905937958</v>
      </c>
    </row>
    <row r="142" ht="15" customHeight="1">
      <c r="F142" t="n">
        <v>0.02020363774316231</v>
      </c>
      <c r="G142" t="n">
        <v>0.03961875612530116</v>
      </c>
      <c r="J142" t="n">
        <v>0.02292062508293861</v>
      </c>
      <c r="K142" t="n">
        <v>0.06413085076230754</v>
      </c>
      <c r="L142" t="n">
        <v>0.05057716506702778</v>
      </c>
      <c r="M142" t="n">
        <v>0.06308251702902927</v>
      </c>
      <c r="N142" t="n">
        <v>0.07793370505111691</v>
      </c>
      <c r="O142" t="n">
        <v>0.06280215141542404</v>
      </c>
    </row>
    <row r="143" ht="15" customHeight="1">
      <c r="F143" t="n">
        <v>0.0202520118060671</v>
      </c>
      <c r="G143" t="n">
        <v>0.04013328542562975</v>
      </c>
      <c r="J143" t="n">
        <v>0.02292062508293861</v>
      </c>
      <c r="K143" t="n">
        <v>0.06496371895402582</v>
      </c>
      <c r="L143" t="n">
        <v>0.05057716506702778</v>
      </c>
      <c r="M143" t="n">
        <v>0.06390177049693872</v>
      </c>
      <c r="N143" t="n">
        <v>0.07793370505111691</v>
      </c>
      <c r="O143" t="n">
        <v>0.06361776377146851</v>
      </c>
    </row>
    <row r="144" ht="15" customHeight="1">
      <c r="F144" t="n">
        <v>0.02029810754021767</v>
      </c>
      <c r="G144" t="n">
        <v>0.04064781472595833</v>
      </c>
      <c r="J144" t="n">
        <v>0.02292062508293861</v>
      </c>
      <c r="K144" t="n">
        <v>0.0657965871457441</v>
      </c>
      <c r="L144" t="n">
        <v>0.05057716506702778</v>
      </c>
      <c r="M144" t="n">
        <v>0.0647210239648482</v>
      </c>
      <c r="N144" t="n">
        <v>0.07823325260060399</v>
      </c>
      <c r="O144" t="n">
        <v>0.06443337612751299</v>
      </c>
    </row>
    <row r="145" ht="15" customHeight="1">
      <c r="F145" t="n">
        <v>0.02034192771417066</v>
      </c>
      <c r="G145" t="n">
        <v>0.04116234402628692</v>
      </c>
      <c r="J145" t="n">
        <v>0.02282062508293861</v>
      </c>
      <c r="K145" t="n">
        <v>0.06662945533746238</v>
      </c>
      <c r="L145" t="n">
        <v>0.05017591326036236</v>
      </c>
      <c r="M145" t="n">
        <v>0.06554027743275767</v>
      </c>
      <c r="N145" t="n">
        <v>0.07802885584755698</v>
      </c>
      <c r="O145" t="n">
        <v>0.06524898848355745</v>
      </c>
    </row>
    <row r="146" ht="15" customHeight="1">
      <c r="F146" t="n">
        <v>0.02038347509648267</v>
      </c>
      <c r="G146" t="n">
        <v>0.04167687332661551</v>
      </c>
      <c r="J146" t="n">
        <v>0.02272062508293861</v>
      </c>
      <c r="K146" t="n">
        <v>0.06746232352918065</v>
      </c>
      <c r="L146" t="n">
        <v>0.05047165878781038</v>
      </c>
      <c r="M146" t="n">
        <v>0.06635953090066715</v>
      </c>
      <c r="N146" t="n">
        <v>0.07801992142172698</v>
      </c>
      <c r="O146" t="n">
        <v>0.06606460083960192</v>
      </c>
    </row>
    <row r="147" ht="15" customHeight="1">
      <c r="F147" t="n">
        <v>0.02042275245571033</v>
      </c>
      <c r="G147" t="n">
        <v>0.0421914026269441</v>
      </c>
      <c r="J147" t="n">
        <v>0.02271998722868143</v>
      </c>
      <c r="K147" t="n">
        <v>0.06829519172089894</v>
      </c>
      <c r="L147" t="n">
        <v>0.05056449965036292</v>
      </c>
      <c r="M147" t="n">
        <v>0.06717878436857661</v>
      </c>
      <c r="N147" t="n">
        <v>0.07790662251469949</v>
      </c>
      <c r="O147" t="n">
        <v>0.0668802131956464</v>
      </c>
    </row>
    <row r="148" ht="15" customHeight="1">
      <c r="F148" t="n">
        <v>0.02045976256041031</v>
      </c>
      <c r="G148" t="n">
        <v>0.04270593192727268</v>
      </c>
      <c r="J148" t="n">
        <v>0.02291794410946266</v>
      </c>
      <c r="K148" t="n">
        <v>0.06912805991261721</v>
      </c>
      <c r="L148" t="n">
        <v>0.0505545492550156</v>
      </c>
      <c r="M148" t="n">
        <v>0.06799803783648609</v>
      </c>
      <c r="N148" t="n">
        <v>0.07798913231805993</v>
      </c>
      <c r="O148" t="n">
        <v>0.06769582555169086</v>
      </c>
    </row>
    <row r="149" ht="15" customHeight="1">
      <c r="F149" t="n">
        <v>0.02049450817913921</v>
      </c>
      <c r="G149" t="n">
        <v>0.04322046122760127</v>
      </c>
      <c r="J149" t="n">
        <v>0.02281454705099754</v>
      </c>
      <c r="K149" t="n">
        <v>0.0699609281043355</v>
      </c>
      <c r="L149" t="n">
        <v>0.05034192100876403</v>
      </c>
      <c r="M149" t="n">
        <v>0.06881729130439555</v>
      </c>
      <c r="N149" t="n">
        <v>0.07836762402339392</v>
      </c>
      <c r="O149" t="n">
        <v>0.06851143790773533</v>
      </c>
    </row>
    <row r="150" ht="15" customHeight="1">
      <c r="F150" t="n">
        <v>0.02052699208045365</v>
      </c>
      <c r="G150" t="n">
        <v>0.04373499052792985</v>
      </c>
      <c r="J150" t="n">
        <v>0.02280984994573937</v>
      </c>
      <c r="K150" t="n">
        <v>0.07079379629605377</v>
      </c>
      <c r="L150" t="n">
        <v>0.05022672831860384</v>
      </c>
      <c r="M150" t="n">
        <v>0.06963654477230503</v>
      </c>
      <c r="N150" t="n">
        <v>0.07824227082228691</v>
      </c>
      <c r="O150" t="n">
        <v>0.06932705026377979</v>
      </c>
    </row>
    <row r="151" ht="15" customHeight="1">
      <c r="F151" t="n">
        <v>0.02055721703291032</v>
      </c>
      <c r="G151" t="n">
        <v>0.04424951982825844</v>
      </c>
      <c r="J151" t="n">
        <v>0.02270390668614138</v>
      </c>
      <c r="K151" t="n">
        <v>0.07162666448777207</v>
      </c>
      <c r="L151" t="n">
        <v>0.05060908459153068</v>
      </c>
      <c r="M151" t="n">
        <v>0.07045579824021449</v>
      </c>
      <c r="N151" t="n">
        <v>0.0776132459063244</v>
      </c>
      <c r="O151" t="n">
        <v>0.07014266261982426</v>
      </c>
    </row>
    <row r="152" ht="15" customHeight="1">
      <c r="F152" t="n">
        <v>0.02058518580506578</v>
      </c>
      <c r="G152" t="n">
        <v>0.04476404912858702</v>
      </c>
      <c r="J152" t="n">
        <v>0.02289677116465685</v>
      </c>
      <c r="K152" t="n">
        <v>0.07245953267949033</v>
      </c>
      <c r="L152" t="n">
        <v>0.05048910323454014</v>
      </c>
      <c r="M152" t="n">
        <v>0.07127505170812397</v>
      </c>
      <c r="N152" t="n">
        <v>0.07778072246709183</v>
      </c>
      <c r="O152" t="n">
        <v>0.07095827497586872</v>
      </c>
    </row>
    <row r="153" ht="15" customHeight="1">
      <c r="F153" t="n">
        <v>0.02061090116547669</v>
      </c>
      <c r="G153" t="n">
        <v>0.04527857842891561</v>
      </c>
      <c r="J153" t="n">
        <v>0.02278849727373904</v>
      </c>
      <c r="K153" t="n">
        <v>0.07329240087120863</v>
      </c>
      <c r="L153" t="n">
        <v>0.05016689765462784</v>
      </c>
      <c r="M153" t="n">
        <v>0.07209430517603344</v>
      </c>
      <c r="N153" t="n">
        <v>0.07774487369617478</v>
      </c>
      <c r="O153" t="n">
        <v>0.07177388733191319</v>
      </c>
    </row>
    <row r="154" ht="15" customHeight="1">
      <c r="F154" t="n">
        <v>0.02063436588269971</v>
      </c>
      <c r="G154" t="n">
        <v>0.0457931077292442</v>
      </c>
      <c r="J154" t="n">
        <v>0.02287913890584121</v>
      </c>
      <c r="K154" t="n">
        <v>0.07412526906292689</v>
      </c>
      <c r="L154" t="n">
        <v>0.05054258125878944</v>
      </c>
      <c r="M154" t="n">
        <v>0.07291355864394292</v>
      </c>
      <c r="N154" t="n">
        <v>0.07760587278515879</v>
      </c>
      <c r="O154" t="n">
        <v>0.07258949968795766</v>
      </c>
    </row>
    <row r="155" ht="15" customHeight="1">
      <c r="F155" t="n">
        <v>0.02065558272529142</v>
      </c>
      <c r="G155" t="n">
        <v>0.04630763702957279</v>
      </c>
      <c r="J155" t="n">
        <v>0.02286874995341666</v>
      </c>
      <c r="K155" t="n">
        <v>0.07495813725464517</v>
      </c>
      <c r="L155" t="n">
        <v>0.05001626745402052</v>
      </c>
      <c r="M155" t="n">
        <v>0.07373281211185238</v>
      </c>
      <c r="N155" t="n">
        <v>0.07746389292562927</v>
      </c>
      <c r="O155" t="n">
        <v>0.07340511204400213</v>
      </c>
    </row>
    <row r="156" ht="15" customHeight="1">
      <c r="F156" t="n">
        <v>0.02067455446180849</v>
      </c>
      <c r="G156" t="n">
        <v>0.04682216632990138</v>
      </c>
      <c r="J156" t="n">
        <v>0.02285738430891861</v>
      </c>
      <c r="K156" t="n">
        <v>0.07579100544636345</v>
      </c>
      <c r="L156" t="n">
        <v>0.05038806964731674</v>
      </c>
      <c r="M156" t="n">
        <v>0.07455206557976185</v>
      </c>
      <c r="N156" t="n">
        <v>0.07801910730917172</v>
      </c>
      <c r="O156" t="n">
        <v>0.07422072440004661</v>
      </c>
    </row>
    <row r="157" ht="15" customHeight="1">
      <c r="F157" t="n">
        <v>0.02069128386080755</v>
      </c>
      <c r="G157" t="n">
        <v>0.04733669563022996</v>
      </c>
      <c r="J157" t="n">
        <v>0.02274509586480035</v>
      </c>
      <c r="K157" t="n">
        <v>0.07662387363808174</v>
      </c>
      <c r="L157" t="n">
        <v>0.05005810124567364</v>
      </c>
      <c r="M157" t="n">
        <v>0.07537131904767132</v>
      </c>
      <c r="N157" t="n">
        <v>0.07747168912737173</v>
      </c>
      <c r="O157" t="n">
        <v>0.07503633675609107</v>
      </c>
    </row>
    <row r="158" ht="15" customHeight="1">
      <c r="F158" t="n">
        <v>0.0207057736908452</v>
      </c>
      <c r="G158" t="n">
        <v>0.04785122493055854</v>
      </c>
      <c r="J158" t="n">
        <v>0.02263193851351514</v>
      </c>
      <c r="K158" t="n">
        <v>0.07745674182980002</v>
      </c>
      <c r="L158" t="n">
        <v>0.04992647565608693</v>
      </c>
      <c r="M158" t="n">
        <v>0.0761905725155808</v>
      </c>
      <c r="N158" t="n">
        <v>0.07782181157181473</v>
      </c>
      <c r="O158" t="n">
        <v>0.07585194911213554</v>
      </c>
    </row>
    <row r="159" ht="15" customHeight="1">
      <c r="F159" t="n">
        <v>0.02071802672047811</v>
      </c>
      <c r="G159" t="n">
        <v>0.04836575423088713</v>
      </c>
      <c r="J159" t="n">
        <v>0.02281796614751626</v>
      </c>
      <c r="K159" t="n">
        <v>0.0782896100215183</v>
      </c>
      <c r="L159" t="n">
        <v>0.04989330628555219</v>
      </c>
      <c r="M159" t="n">
        <v>0.07700982598349027</v>
      </c>
      <c r="N159" t="n">
        <v>0.07786964783408623</v>
      </c>
      <c r="O159" t="n">
        <v>0.07666756146818</v>
      </c>
    </row>
    <row r="160" ht="15" customHeight="1">
      <c r="F160" t="n">
        <v>0.02072804571826289</v>
      </c>
      <c r="G160" t="n">
        <v>0.04888028353121572</v>
      </c>
      <c r="J160" t="n">
        <v>0.02260323265925696</v>
      </c>
      <c r="K160" t="n">
        <v>0.07912247821323658</v>
      </c>
      <c r="L160" t="n">
        <v>0.05015870654106502</v>
      </c>
      <c r="M160" t="n">
        <v>0.07782907945139973</v>
      </c>
      <c r="N160" t="n">
        <v>0.07751537110577167</v>
      </c>
      <c r="O160" t="n">
        <v>0.07748317382422447</v>
      </c>
    </row>
    <row r="161" ht="15" customHeight="1">
      <c r="F161" t="n">
        <v>0.02073583345275617</v>
      </c>
      <c r="G161" t="n">
        <v>0.0493948128315443</v>
      </c>
      <c r="J161" t="n">
        <v>0.0227877919411905</v>
      </c>
      <c r="K161" t="n">
        <v>0.07995534640495484</v>
      </c>
      <c r="L161" t="n">
        <v>0.05012278982962107</v>
      </c>
      <c r="M161" t="n">
        <v>0.07864833291930921</v>
      </c>
      <c r="N161" t="n">
        <v>0.07725915457845672</v>
      </c>
      <c r="O161" t="n">
        <v>0.07829878618026895</v>
      </c>
    </row>
    <row r="162" ht="15" customHeight="1">
      <c r="F162" t="n">
        <v>0.02074139269251458</v>
      </c>
      <c r="G162" t="n">
        <v>0.04990934213187289</v>
      </c>
      <c r="J162" t="n">
        <v>0.02257169788577014</v>
      </c>
      <c r="K162" t="n">
        <v>0.08078821459667314</v>
      </c>
      <c r="L162" t="n">
        <v>0.05028566955821598</v>
      </c>
      <c r="M162" t="n">
        <v>0.07946758638721868</v>
      </c>
      <c r="N162" t="n">
        <v>0.07740117144372671</v>
      </c>
      <c r="O162" t="n">
        <v>0.07911439853631341</v>
      </c>
    </row>
    <row r="163" ht="15" customHeight="1">
      <c r="F163" t="n">
        <v>0.02074472620609479</v>
      </c>
      <c r="G163" t="n">
        <v>0.05042387143220148</v>
      </c>
      <c r="J163" t="n">
        <v>0.02255500438544918</v>
      </c>
      <c r="K163" t="n">
        <v>0.08162108278839141</v>
      </c>
      <c r="L163" t="n">
        <v>0.05014745913384536</v>
      </c>
      <c r="M163" t="n">
        <v>0.08028683985512815</v>
      </c>
      <c r="N163" t="n">
        <v>0.07724159489316729</v>
      </c>
      <c r="O163" t="n">
        <v>0.07993001089235788</v>
      </c>
    </row>
    <row r="164" ht="15" customHeight="1">
      <c r="F164" t="n">
        <v>0.02074583676205337</v>
      </c>
      <c r="G164" t="n">
        <v>0.05093840073253007</v>
      </c>
      <c r="J164" t="n">
        <v>0.02263776533268086</v>
      </c>
      <c r="K164" t="n">
        <v>0.0824539509801097</v>
      </c>
      <c r="L164" t="n">
        <v>0.04980827196350476</v>
      </c>
      <c r="M164" t="n">
        <v>0.08110609332303761</v>
      </c>
      <c r="N164" t="n">
        <v>0.07718059811836375</v>
      </c>
      <c r="O164" t="n">
        <v>0.08074562324840234</v>
      </c>
    </row>
    <row r="165" ht="15" customHeight="1">
      <c r="F165" t="n">
        <v>0.02074583676205337</v>
      </c>
      <c r="G165" t="n">
        <v>0.05093840073253007</v>
      </c>
      <c r="J165" t="n">
        <v>0.02252003461991844</v>
      </c>
      <c r="K165" t="n">
        <v>0.08328681917182797</v>
      </c>
      <c r="L165" t="n">
        <v>0.04966822145418992</v>
      </c>
      <c r="M165" t="n">
        <v>0.0819253467909471</v>
      </c>
      <c r="N165" t="n">
        <v>0.07711835431090186</v>
      </c>
      <c r="O165" t="n">
        <v>0.08156123560444681</v>
      </c>
    </row>
    <row r="166" ht="15" customHeight="1">
      <c r="F166" t="n">
        <v>0.0202664464521027</v>
      </c>
      <c r="G166" t="n">
        <v>0.05093813220406605</v>
      </c>
      <c r="J166" t="n">
        <v>0.02260186613961521</v>
      </c>
      <c r="K166" t="n">
        <v>0.08411968736354625</v>
      </c>
      <c r="L166" t="n">
        <v>0.04962742101289638</v>
      </c>
      <c r="M166" t="n">
        <v>0.08274460025885656</v>
      </c>
      <c r="N166" t="n">
        <v>0.07695503666236692</v>
      </c>
      <c r="O166" t="n">
        <v>0.08237684796049127</v>
      </c>
    </row>
    <row r="167" ht="15" customHeight="1">
      <c r="F167" t="n">
        <v>0.01979259288887886</v>
      </c>
      <c r="G167" t="n">
        <v>0.05093786367560203</v>
      </c>
      <c r="J167" t="n">
        <v>0.02258331378422442</v>
      </c>
      <c r="K167" t="n">
        <v>0.08495255555526453</v>
      </c>
      <c r="L167" t="n">
        <v>0.04988598404661976</v>
      </c>
      <c r="M167" t="n">
        <v>0.08356385372676604</v>
      </c>
      <c r="N167" t="n">
        <v>0.07749081836434452</v>
      </c>
      <c r="O167" t="n">
        <v>0.08319246031653575</v>
      </c>
    </row>
    <row r="168" ht="15" customHeight="1">
      <c r="F168" t="n">
        <v>0.01932486842066307</v>
      </c>
      <c r="G168" t="n">
        <v>0.05093759514713802</v>
      </c>
      <c r="J168" t="n">
        <v>0.02266443144619933</v>
      </c>
      <c r="K168" t="n">
        <v>0.08578542374698281</v>
      </c>
      <c r="L168" t="n">
        <v>0.04964402396235568</v>
      </c>
      <c r="M168" t="n">
        <v>0.0843831071946755</v>
      </c>
      <c r="N168" t="n">
        <v>0.07712587260842013</v>
      </c>
      <c r="O168" t="n">
        <v>0.08400807267258022</v>
      </c>
    </row>
    <row r="169" ht="15" customHeight="1">
      <c r="F169" t="n">
        <v>0.01886386539569555</v>
      </c>
      <c r="G169" t="n">
        <v>0.050937326618674</v>
      </c>
      <c r="J169" t="n">
        <v>0.02254527301799319</v>
      </c>
      <c r="K169" t="n">
        <v>0.08661829193870109</v>
      </c>
      <c r="L169" t="n">
        <v>0.04950165416709981</v>
      </c>
      <c r="M169" t="n">
        <v>0.08520236066258498</v>
      </c>
      <c r="N169" t="n">
        <v>0.07726037258617924</v>
      </c>
      <c r="O169" t="n">
        <v>0.0848236850286247</v>
      </c>
    </row>
    <row r="170" ht="15" customHeight="1">
      <c r="F170" t="n">
        <v>0.01841017616225693</v>
      </c>
      <c r="G170" t="n">
        <v>0.05093705809020999</v>
      </c>
      <c r="J170" t="n">
        <v>0.02242589239205932</v>
      </c>
      <c r="K170" t="n">
        <v>0.08745116013041937</v>
      </c>
      <c r="L170" t="n">
        <v>0.04985898806784778</v>
      </c>
      <c r="M170" t="n">
        <v>0.08602161413049444</v>
      </c>
      <c r="N170" t="n">
        <v>0.0769944914892074</v>
      </c>
      <c r="O170" t="n">
        <v>0.08563929738466916</v>
      </c>
    </row>
    <row r="171" ht="15" customHeight="1">
      <c r="F171" t="n">
        <v>0.01796439306858807</v>
      </c>
      <c r="G171" t="n">
        <v>0.05093678956174597</v>
      </c>
      <c r="J171" t="n">
        <v>0.02240634346085094</v>
      </c>
      <c r="K171" t="n">
        <v>0.08828402832213765</v>
      </c>
      <c r="L171" t="n">
        <v>0.04941613671233555</v>
      </c>
      <c r="M171" t="n">
        <v>0.08684086759840393</v>
      </c>
      <c r="N171" t="n">
        <v>0.07652674897102507</v>
      </c>
      <c r="O171" t="n">
        <v>0.08645490974071363</v>
      </c>
    </row>
    <row r="172" ht="15" customHeight="1">
      <c r="F172" t="n">
        <v>0.01752710846296893</v>
      </c>
      <c r="G172" t="n">
        <v>0.05093652103328195</v>
      </c>
      <c r="J172" t="n">
        <v>0.02238668011682132</v>
      </c>
      <c r="K172" t="n">
        <v>0.08911689651385593</v>
      </c>
      <c r="L172" t="n">
        <v>0.04986741346300885</v>
      </c>
      <c r="M172" t="n">
        <v>0.08766012106631338</v>
      </c>
      <c r="N172" t="n">
        <v>0.07644487303825725</v>
      </c>
      <c r="O172" t="n">
        <v>0.08727052209675809</v>
      </c>
    </row>
    <row r="173" ht="15" customHeight="1">
      <c r="F173" t="n">
        <v>0.01709891469364107</v>
      </c>
      <c r="G173" t="n">
        <v>0.05093625250481793</v>
      </c>
      <c r="J173" t="n">
        <v>0.02246629454784221</v>
      </c>
      <c r="K173" t="n">
        <v>0.08994976470557421</v>
      </c>
      <c r="L173" t="n">
        <v>0.04960830143574665</v>
      </c>
      <c r="M173" t="n">
        <v>0.08847937453422286</v>
      </c>
      <c r="N173" t="n">
        <v>0.07694780076382018</v>
      </c>
      <c r="O173" t="n">
        <v>0.08808613445280256</v>
      </c>
    </row>
    <row r="174" ht="15" customHeight="1">
      <c r="F174" t="n">
        <v>0.01668040410888369</v>
      </c>
      <c r="G174" t="n">
        <v>0.05093598397635392</v>
      </c>
      <c r="J174" t="n">
        <v>0.02234145496173982</v>
      </c>
      <c r="K174" t="n">
        <v>0.09078263289729249</v>
      </c>
      <c r="L174" t="n">
        <v>0.04963998026604782</v>
      </c>
      <c r="M174" t="n">
        <v>0.08929862800213233</v>
      </c>
      <c r="N174" t="n">
        <v>0.0769373336498278</v>
      </c>
      <c r="O174" t="n">
        <v>0.08890174680884702</v>
      </c>
    </row>
    <row r="175" ht="15" customHeight="1">
      <c r="F175" t="n">
        <v>0.01627216905693919</v>
      </c>
      <c r="G175" t="n">
        <v>0.0509357154478899</v>
      </c>
      <c r="J175" t="n">
        <v>0.02241203729769067</v>
      </c>
      <c r="K175" t="n">
        <v>0.09161550108901077</v>
      </c>
      <c r="L175" t="n">
        <v>0.04916362958941092</v>
      </c>
      <c r="M175" t="n">
        <v>0.09011788147004181</v>
      </c>
      <c r="N175" t="n">
        <v>0.07631527319839393</v>
      </c>
      <c r="O175" t="n">
        <v>0.08971735916489149</v>
      </c>
    </row>
    <row r="176" ht="15" customHeight="1">
      <c r="F176" t="n">
        <v>0.01587480188608588</v>
      </c>
      <c r="G176" t="n">
        <v>0.05093544691942588</v>
      </c>
      <c r="J176" t="n">
        <v>0.02247860213355539</v>
      </c>
      <c r="K176" t="n">
        <v>0.09244836928072905</v>
      </c>
      <c r="L176" t="n">
        <v>0.04938042904133483</v>
      </c>
      <c r="M176" t="n">
        <v>0.09093713493795126</v>
      </c>
      <c r="N176" t="n">
        <v>0.07668342091163249</v>
      </c>
      <c r="O176" t="n">
        <v>0.09053297152093596</v>
      </c>
    </row>
    <row r="177" ht="15" customHeight="1">
      <c r="F177" t="n">
        <v>0.01548889494456708</v>
      </c>
      <c r="G177" t="n">
        <v>0.05093517839096186</v>
      </c>
      <c r="J177" t="n">
        <v>0.02224171004719459</v>
      </c>
      <c r="K177" t="n">
        <v>0.09328123747244732</v>
      </c>
      <c r="L177" t="n">
        <v>0.04929155825731826</v>
      </c>
      <c r="M177" t="n">
        <v>0.09175638840586074</v>
      </c>
      <c r="N177" t="n">
        <v>0.07634357829165744</v>
      </c>
      <c r="O177" t="n">
        <v>0.09134858387698043</v>
      </c>
    </row>
    <row r="178" ht="15" customHeight="1">
      <c r="F178" t="n">
        <v>0.01511504058066014</v>
      </c>
      <c r="G178" t="n">
        <v>0.05093490986249784</v>
      </c>
      <c r="J178" t="n">
        <v>0.02240192161646892</v>
      </c>
      <c r="K178" t="n">
        <v>0.09411410566416561</v>
      </c>
      <c r="L178" t="n">
        <v>0.04929819687285994</v>
      </c>
      <c r="M178" t="n">
        <v>0.09257564187377021</v>
      </c>
      <c r="N178" t="n">
        <v>0.07639754684058253</v>
      </c>
      <c r="O178" t="n">
        <v>0.09216419623302489</v>
      </c>
    </row>
    <row r="179" ht="15" customHeight="1">
      <c r="F179" t="n">
        <v>0.01475383114260938</v>
      </c>
      <c r="G179" t="n">
        <v>0.05093464133403382</v>
      </c>
      <c r="J179" t="n">
        <v>0.02235979741923902</v>
      </c>
      <c r="K179" t="n">
        <v>0.09494697385588388</v>
      </c>
      <c r="L179" t="n">
        <v>0.04890152452345858</v>
      </c>
      <c r="M179" t="n">
        <v>0.09339489534167969</v>
      </c>
      <c r="N179" t="n">
        <v>0.07604712806052177</v>
      </c>
      <c r="O179" t="n">
        <v>0.09297980858906936</v>
      </c>
    </row>
    <row r="180" ht="15" customHeight="1">
      <c r="F180" t="n">
        <v>0.01440585897869111</v>
      </c>
      <c r="G180" t="n">
        <v>0.05093437280556981</v>
      </c>
      <c r="J180" t="n">
        <v>0.02221589803336552</v>
      </c>
      <c r="K180" t="n">
        <v>0.09577984204760218</v>
      </c>
      <c r="L180" t="n">
        <v>0.04880272084461293</v>
      </c>
      <c r="M180" t="n">
        <v>0.09421414880958916</v>
      </c>
      <c r="N180" t="n">
        <v>0.07569412345358889</v>
      </c>
      <c r="O180" t="n">
        <v>0.09379542094511384</v>
      </c>
    </row>
    <row r="181" ht="15" customHeight="1">
      <c r="F181" t="n">
        <v>0.01407171643715075</v>
      </c>
      <c r="G181" t="n">
        <v>0.05093410427710579</v>
      </c>
      <c r="J181" t="n">
        <v>0.02217078403670907</v>
      </c>
      <c r="K181" t="n">
        <v>0.09661271023932044</v>
      </c>
      <c r="L181" t="n">
        <v>0.0491029654718218</v>
      </c>
      <c r="M181" t="n">
        <v>0.09503340227749862</v>
      </c>
      <c r="N181" t="n">
        <v>0.07534033452189803</v>
      </c>
      <c r="O181" t="n">
        <v>0.0946110333011583</v>
      </c>
    </row>
    <row r="182" ht="15" customHeight="1">
      <c r="F182" t="n">
        <v>0.01375199586626343</v>
      </c>
      <c r="G182" t="n">
        <v>0.05093383574864178</v>
      </c>
      <c r="J182" t="n">
        <v>0.02212501600713028</v>
      </c>
      <c r="K182" t="n">
        <v>0.09744557843103874</v>
      </c>
      <c r="L182" t="n">
        <v>0.04860343804058384</v>
      </c>
      <c r="M182" t="n">
        <v>0.09585265574540809</v>
      </c>
      <c r="N182" t="n">
        <v>0.0750875627675629</v>
      </c>
      <c r="O182" t="n">
        <v>0.09542664565720277</v>
      </c>
    </row>
    <row r="183" ht="15" customHeight="1">
      <c r="F183" t="n">
        <v>0.01344728961428229</v>
      </c>
      <c r="G183" t="n">
        <v>0.05093356722017776</v>
      </c>
      <c r="J183" t="n">
        <v>0.02207915452248981</v>
      </c>
      <c r="K183" t="n">
        <v>0.098278446622757</v>
      </c>
      <c r="L183" t="n">
        <v>0.04870531818639784</v>
      </c>
      <c r="M183" t="n">
        <v>0.09667190921331757</v>
      </c>
      <c r="N183" t="n">
        <v>0.07553760969269729</v>
      </c>
      <c r="O183" t="n">
        <v>0.09624225801324725</v>
      </c>
    </row>
    <row r="184" ht="15" customHeight="1">
      <c r="F184" t="n">
        <v>0.01315819002946176</v>
      </c>
      <c r="G184" t="n">
        <v>0.05093329869171374</v>
      </c>
      <c r="J184" t="n">
        <v>0.02193376016064827</v>
      </c>
      <c r="K184" t="n">
        <v>0.09911131481447528</v>
      </c>
      <c r="L184" t="n">
        <v>0.04870978554476255</v>
      </c>
      <c r="M184" t="n">
        <v>0.09749116268122704</v>
      </c>
      <c r="N184" t="n">
        <v>0.07489227679941535</v>
      </c>
      <c r="O184" t="n">
        <v>0.09705787036929171</v>
      </c>
    </row>
    <row r="185" ht="15" customHeight="1">
      <c r="F185" t="n">
        <v>0.012885289460075</v>
      </c>
      <c r="G185" t="n">
        <v>0.05093303016324973</v>
      </c>
      <c r="J185" t="n">
        <v>0.02208939349946634</v>
      </c>
      <c r="K185" t="n">
        <v>0.09994418300619357</v>
      </c>
      <c r="L185" t="n">
        <v>0.04831801975117664</v>
      </c>
      <c r="M185" t="n">
        <v>0.09831041614913651</v>
      </c>
      <c r="N185" t="n">
        <v>0.07505336558983078</v>
      </c>
      <c r="O185" t="n">
        <v>0.09787348272533618</v>
      </c>
    </row>
    <row r="186" ht="15" customHeight="1">
      <c r="F186" t="n">
        <v>0.01262918025437074</v>
      </c>
      <c r="G186" t="n">
        <v>0.05093276163478571</v>
      </c>
      <c r="J186" t="n">
        <v>0.02194661511680461</v>
      </c>
      <c r="K186" t="n">
        <v>0.1007770511979118</v>
      </c>
      <c r="L186" t="n">
        <v>0.04843120044113894</v>
      </c>
      <c r="M186" t="n">
        <v>0.09912966961704597</v>
      </c>
      <c r="N186" t="n">
        <v>0.07492267756605747</v>
      </c>
      <c r="O186" t="n">
        <v>0.09868909508138064</v>
      </c>
    </row>
    <row r="187" ht="15" customHeight="1">
      <c r="F187" t="n">
        <v>0.01239045476062067</v>
      </c>
      <c r="G187" t="n">
        <v>0.0509324931063217</v>
      </c>
      <c r="J187" t="n">
        <v>0.02200598559052375</v>
      </c>
      <c r="K187" t="n">
        <v>0.1016099193896301</v>
      </c>
      <c r="L187" t="n">
        <v>0.04805050725014814</v>
      </c>
      <c r="M187" t="n">
        <v>0.09994892308495545</v>
      </c>
      <c r="N187" t="n">
        <v>0.07490201423020942</v>
      </c>
      <c r="O187" t="n">
        <v>0.09950470743742511</v>
      </c>
    </row>
    <row r="188" ht="15" customHeight="1">
      <c r="F188" t="n">
        <v>0.01216970532707499</v>
      </c>
      <c r="G188" t="n">
        <v>0.05093222457785768</v>
      </c>
      <c r="J188" t="n">
        <v>0.02176806549848435</v>
      </c>
      <c r="K188" t="n">
        <v>0.1024427875813484</v>
      </c>
      <c r="L188" t="n">
        <v>0.04837711981370299</v>
      </c>
      <c r="M188" t="n">
        <v>0.1007681765528649</v>
      </c>
      <c r="N188" t="n">
        <v>0.07499317708440045</v>
      </c>
      <c r="O188" t="n">
        <v>0.1003203197934696</v>
      </c>
    </row>
    <row r="189" ht="15" customHeight="1">
      <c r="F189" t="n">
        <v>0.01196752430200392</v>
      </c>
      <c r="G189" t="n">
        <v>0.05093195604939366</v>
      </c>
      <c r="J189" t="n">
        <v>0.02173341541854709</v>
      </c>
      <c r="K189" t="n">
        <v>0.1032756557730667</v>
      </c>
      <c r="L189" t="n">
        <v>0.04791221776730223</v>
      </c>
      <c r="M189" t="n">
        <v>0.1015874300207744</v>
      </c>
      <c r="N189" t="n">
        <v>0.07439796763074441</v>
      </c>
      <c r="O189" t="n">
        <v>0.101135932149514</v>
      </c>
    </row>
    <row r="190" ht="15" customHeight="1">
      <c r="F190" t="n">
        <v>0.01178208527826168</v>
      </c>
      <c r="G190" t="n">
        <v>0.05093168752092964</v>
      </c>
      <c r="J190" t="n">
        <v>0.02190259592857259</v>
      </c>
      <c r="K190" t="n">
        <v>0.104108523964785</v>
      </c>
      <c r="L190" t="n">
        <v>0.04785698074644457</v>
      </c>
      <c r="M190" t="n">
        <v>0.1024066834886839</v>
      </c>
      <c r="N190" t="n">
        <v>0.07411818737135528</v>
      </c>
      <c r="O190" t="n">
        <v>0.1019515445055585</v>
      </c>
    </row>
    <row r="191" ht="15" customHeight="1">
      <c r="F191" t="n">
        <v>0.01159946807173293</v>
      </c>
      <c r="G191" t="n">
        <v>0.05093141899246562</v>
      </c>
      <c r="J191" t="n">
        <v>0.02187616760642148</v>
      </c>
      <c r="K191" t="n">
        <v>0.1049413921565032</v>
      </c>
      <c r="L191" t="n">
        <v>0.04801236973212758</v>
      </c>
      <c r="M191" t="n">
        <v>0.1032259369565933</v>
      </c>
      <c r="N191" t="n">
        <v>0.07475332865484635</v>
      </c>
      <c r="O191" t="n">
        <v>0.102767156861603</v>
      </c>
    </row>
    <row r="192" ht="15" customHeight="1">
      <c r="F192" t="n">
        <v>0.01141784627527301</v>
      </c>
      <c r="G192" t="n">
        <v>0.0509311504640016</v>
      </c>
      <c r="J192" t="n">
        <v>0.0216546909218208</v>
      </c>
      <c r="K192" t="n">
        <v>0.1057742603482215</v>
      </c>
      <c r="L192" t="n">
        <v>0.04807226496910094</v>
      </c>
      <c r="M192" t="n">
        <v>0.1040451904245028</v>
      </c>
      <c r="N192" t="n">
        <v>0.07409215504472033</v>
      </c>
      <c r="O192" t="n">
        <v>0.1035827692176475</v>
      </c>
    </row>
    <row r="193" ht="15" customHeight="1">
      <c r="F193" t="n">
        <v>0.01123781223715038</v>
      </c>
      <c r="G193" t="n">
        <v>0.05093088193553759</v>
      </c>
      <c r="J193" t="n">
        <v>0.02173614148248058</v>
      </c>
      <c r="K193" t="n">
        <v>0.1066071285399398</v>
      </c>
      <c r="L193" t="n">
        <v>0.04773339850372751</v>
      </c>
      <c r="M193" t="n">
        <v>0.1048644438924123</v>
      </c>
      <c r="N193" t="n">
        <v>0.07433286241095016</v>
      </c>
      <c r="O193" t="n">
        <v>0.1043983815736919</v>
      </c>
    </row>
    <row r="194" ht="15" customHeight="1">
      <c r="F194" t="n">
        <v>0.01105995830561782</v>
      </c>
      <c r="G194" t="n">
        <v>0.05093061340707357</v>
      </c>
      <c r="J194" t="n">
        <v>0.0217181740575693</v>
      </c>
      <c r="K194" t="n">
        <v>0.1074399967316581</v>
      </c>
      <c r="L194" t="n">
        <v>0.04779573253589411</v>
      </c>
      <c r="M194" t="n">
        <v>0.1056836973603217</v>
      </c>
      <c r="N194" t="n">
        <v>0.07447539302639616</v>
      </c>
      <c r="O194" t="n">
        <v>0.1052139939297364</v>
      </c>
    </row>
    <row r="195" ht="15" customHeight="1">
      <c r="F195" t="n">
        <v>0.0108848768289436</v>
      </c>
      <c r="G195" t="n">
        <v>0.05093034487860956</v>
      </c>
      <c r="J195" t="n">
        <v>0.02180077068399025</v>
      </c>
      <c r="K195" t="n">
        <v>0.1082728649233764</v>
      </c>
      <c r="L195" t="n">
        <v>0.04815922926548771</v>
      </c>
      <c r="M195" t="n">
        <v>0.1065029508282312</v>
      </c>
      <c r="N195" t="n">
        <v>0.07441968916391795</v>
      </c>
      <c r="O195" t="n">
        <v>0.1060296062857809</v>
      </c>
    </row>
    <row r="196" ht="15" customHeight="1">
      <c r="F196" t="n">
        <v>0.01071316015538073</v>
      </c>
      <c r="G196" t="n">
        <v>0.05093007635014554</v>
      </c>
      <c r="J196" t="n">
        <v>0.0215839133986467</v>
      </c>
      <c r="K196" t="n">
        <v>0.1091057331150947</v>
      </c>
      <c r="L196" t="n">
        <v>0.04812385089239515</v>
      </c>
      <c r="M196" t="n">
        <v>0.1073222042961407</v>
      </c>
      <c r="N196" t="n">
        <v>0.0737656930963756</v>
      </c>
      <c r="O196" t="n">
        <v>0.1068452186418253</v>
      </c>
    </row>
    <row r="197" ht="15" customHeight="1">
      <c r="F197" t="n">
        <v>0.01054540063319721</v>
      </c>
      <c r="G197" t="n">
        <v>0.05092980782168152</v>
      </c>
      <c r="J197" t="n">
        <v>0.02166758423844196</v>
      </c>
      <c r="K197" t="n">
        <v>0.1099386013068129</v>
      </c>
      <c r="L197" t="n">
        <v>0.04758955961650332</v>
      </c>
      <c r="M197" t="n">
        <v>0.1081414577640502</v>
      </c>
      <c r="N197" t="n">
        <v>0.07421334709662891</v>
      </c>
      <c r="O197" t="n">
        <v>0.1076608309978698</v>
      </c>
    </row>
    <row r="198" ht="15" customHeight="1">
      <c r="F198" t="n">
        <v>0.01038219061064987</v>
      </c>
      <c r="G198" t="n">
        <v>0.05092953929321751</v>
      </c>
      <c r="J198" t="n">
        <v>0.02165176524027936</v>
      </c>
      <c r="K198" t="n">
        <v>0.1107714694985312</v>
      </c>
      <c r="L198" t="n">
        <v>0.04775631763769908</v>
      </c>
      <c r="M198" t="n">
        <v>0.1089607112319596</v>
      </c>
      <c r="N198" t="n">
        <v>0.07366259343753795</v>
      </c>
      <c r="O198" t="n">
        <v>0.1084764433539143</v>
      </c>
    </row>
    <row r="199" ht="15" customHeight="1">
      <c r="F199" t="n">
        <v>0.01022412243599586</v>
      </c>
      <c r="G199" t="n">
        <v>0.05092927076475349</v>
      </c>
      <c r="J199" t="n">
        <v>0.02153643844106212</v>
      </c>
      <c r="K199" t="n">
        <v>0.1116043376902495</v>
      </c>
      <c r="L199" t="n">
        <v>0.04782408715586933</v>
      </c>
      <c r="M199" t="n">
        <v>0.1097799646998691</v>
      </c>
      <c r="N199" t="n">
        <v>0.07371337439196246</v>
      </c>
      <c r="O199" t="n">
        <v>0.1092920557099587</v>
      </c>
    </row>
    <row r="200" ht="15" customHeight="1">
      <c r="F200" t="n">
        <v>0.01007178845750265</v>
      </c>
      <c r="G200" t="n">
        <v>0.05092900223628947</v>
      </c>
      <c r="J200" t="n">
        <v>0.02162158587769358</v>
      </c>
      <c r="K200" t="n">
        <v>0.1124372058819678</v>
      </c>
      <c r="L200" t="n">
        <v>0.04799283037090096</v>
      </c>
      <c r="M200" t="n">
        <v>0.1105992181677786</v>
      </c>
      <c r="N200" t="n">
        <v>0.07356563223276258</v>
      </c>
      <c r="O200" t="n">
        <v>0.1101076680660032</v>
      </c>
    </row>
    <row r="201" ht="15" customHeight="1">
      <c r="F201" t="n">
        <v>0.009925781023424174</v>
      </c>
      <c r="G201" t="n">
        <v>0.05092873370782545</v>
      </c>
      <c r="J201" t="n">
        <v>0.02170718958707704</v>
      </c>
      <c r="K201" t="n">
        <v>0.113270074073686</v>
      </c>
      <c r="L201" t="n">
        <v>0.04756250948268087</v>
      </c>
      <c r="M201" t="n">
        <v>0.111418471635688</v>
      </c>
      <c r="N201" t="n">
        <v>0.0737193092327979</v>
      </c>
      <c r="O201" t="n">
        <v>0.1109232804220477</v>
      </c>
    </row>
    <row r="202" ht="15" customHeight="1">
      <c r="F202" t="n">
        <v>0.009786692482027383</v>
      </c>
      <c r="G202" t="n">
        <v>0.05092846517936143</v>
      </c>
      <c r="J202" t="n">
        <v>0.02169323160611579</v>
      </c>
      <c r="K202" t="n">
        <v>0.1141029422654043</v>
      </c>
      <c r="L202" t="n">
        <v>0.04773308669109594</v>
      </c>
      <c r="M202" t="n">
        <v>0.1122377251035975</v>
      </c>
      <c r="N202" t="n">
        <v>0.07397434766492877</v>
      </c>
      <c r="O202" t="n">
        <v>0.1117388927780921</v>
      </c>
    </row>
    <row r="203" ht="15" customHeight="1">
      <c r="F203" t="n">
        <v>0.009655115181566802</v>
      </c>
      <c r="G203" t="n">
        <v>0.05092819665089741</v>
      </c>
      <c r="J203" t="n">
        <v>0.02147969397171309</v>
      </c>
      <c r="K203" t="n">
        <v>0.1149358104571226</v>
      </c>
      <c r="L203" t="n">
        <v>0.04780452419603309</v>
      </c>
      <c r="M203" t="n">
        <v>0.113056978571507</v>
      </c>
      <c r="N203" t="n">
        <v>0.07353068980201471</v>
      </c>
      <c r="O203" t="n">
        <v>0.1125545051341366</v>
      </c>
    </row>
    <row r="204" ht="15" customHeight="1">
      <c r="F204" t="n">
        <v>0.009531641470308723</v>
      </c>
      <c r="G204" t="n">
        <v>0.0509279281224334</v>
      </c>
      <c r="J204" t="n">
        <v>0.02156655872077227</v>
      </c>
      <c r="K204" t="n">
        <v>0.1157686786488409</v>
      </c>
      <c r="L204" t="n">
        <v>0.04787678419737909</v>
      </c>
      <c r="M204" t="n">
        <v>0.1138762320394165</v>
      </c>
      <c r="N204" t="n">
        <v>0.07388827791691593</v>
      </c>
      <c r="O204" t="n">
        <v>0.1133701174901811</v>
      </c>
    </row>
    <row r="205" ht="15" customHeight="1">
      <c r="F205" t="n">
        <v>0.009416863696508362</v>
      </c>
      <c r="G205" t="n">
        <v>0.05092765959396938</v>
      </c>
      <c r="J205" t="n">
        <v>0.02165380789019662</v>
      </c>
      <c r="K205" t="n">
        <v>0.1166015468405592</v>
      </c>
      <c r="L205" t="n">
        <v>0.04734982889502096</v>
      </c>
      <c r="M205" t="n">
        <v>0.1146954855073259</v>
      </c>
      <c r="N205" t="n">
        <v>0.07364705428249207</v>
      </c>
      <c r="O205" t="n">
        <v>0.1141857298462255</v>
      </c>
    </row>
    <row r="206" ht="15" customHeight="1">
      <c r="F206" t="n">
        <v>0.009311374208431297</v>
      </c>
      <c r="G206" t="n">
        <v>0.05092739106550537</v>
      </c>
      <c r="J206" t="n">
        <v>0.02154142351688942</v>
      </c>
      <c r="K206" t="n">
        <v>0.1174344150322774</v>
      </c>
      <c r="L206" t="n">
        <v>0.0478236204888455</v>
      </c>
      <c r="M206" t="n">
        <v>0.1155147389752354</v>
      </c>
      <c r="N206" t="n">
        <v>0.07400696117160327</v>
      </c>
      <c r="O206" t="n">
        <v>0.11500134220227</v>
      </c>
    </row>
    <row r="207" ht="15" customHeight="1">
      <c r="F207" t="n">
        <v>0.009215765354333508</v>
      </c>
      <c r="G207" t="n">
        <v>0.05092712253704135</v>
      </c>
      <c r="J207" t="n">
        <v>0.02162938763775399</v>
      </c>
      <c r="K207" t="n">
        <v>0.1182672832239957</v>
      </c>
      <c r="L207" t="n">
        <v>0.04729812117873963</v>
      </c>
      <c r="M207" t="n">
        <v>0.1163339924431449</v>
      </c>
      <c r="N207" t="n">
        <v>0.07396794085710945</v>
      </c>
      <c r="O207" t="n">
        <v>0.1158169545583145</v>
      </c>
    </row>
    <row r="208" ht="15" customHeight="1">
      <c r="F208" t="n">
        <v>0.009130629482479738</v>
      </c>
      <c r="G208" t="n">
        <v>0.05092685400857733</v>
      </c>
      <c r="J208" t="n">
        <v>0.02141768228969358</v>
      </c>
      <c r="K208" t="n">
        <v>0.119100151415714</v>
      </c>
      <c r="L208" t="n">
        <v>0.04767329316459021</v>
      </c>
      <c r="M208" t="n">
        <v>0.1171532459110543</v>
      </c>
      <c r="N208" t="n">
        <v>0.07322993561187036</v>
      </c>
      <c r="O208" t="n">
        <v>0.1166325669143589</v>
      </c>
    </row>
    <row r="209" ht="15" customHeight="1">
      <c r="F209" t="n">
        <v>0.009056558941126863</v>
      </c>
      <c r="G209" t="n">
        <v>0.05092658548011331</v>
      </c>
      <c r="J209" t="n">
        <v>0.02150628950961155</v>
      </c>
      <c r="K209" t="n">
        <v>0.1199330196074323</v>
      </c>
      <c r="L209" t="n">
        <v>0.04764909864628414</v>
      </c>
      <c r="M209" t="n">
        <v>0.1179724993789638</v>
      </c>
      <c r="N209" t="n">
        <v>0.07329288770874609</v>
      </c>
      <c r="O209" t="n">
        <v>0.1174481792704034</v>
      </c>
    </row>
    <row r="210" ht="15" customHeight="1">
      <c r="F210" t="n">
        <v>0.008994146078538691</v>
      </c>
      <c r="G210" t="n">
        <v>0.0509263169516493</v>
      </c>
      <c r="J210" t="n">
        <v>0.0213951913344111</v>
      </c>
      <c r="K210" t="n">
        <v>0.1207658877991506</v>
      </c>
      <c r="L210" t="n">
        <v>0.0472254998237083</v>
      </c>
      <c r="M210" t="n">
        <v>0.1187917528468733</v>
      </c>
      <c r="N210" t="n">
        <v>0.07345673942059638</v>
      </c>
      <c r="O210" t="n">
        <v>0.1182637916264479</v>
      </c>
    </row>
    <row r="211" ht="15" customHeight="1">
      <c r="F211" t="n">
        <v>0.008943983242973082</v>
      </c>
      <c r="G211" t="n">
        <v>0.05092604842318528</v>
      </c>
      <c r="J211" t="n">
        <v>0.02158436980099561</v>
      </c>
      <c r="K211" t="n">
        <v>0.1215987559908688</v>
      </c>
      <c r="L211" t="n">
        <v>0.04770245889674959</v>
      </c>
      <c r="M211" t="n">
        <v>0.1196110063147828</v>
      </c>
      <c r="N211" t="n">
        <v>0.07322143302028139</v>
      </c>
      <c r="O211" t="n">
        <v>0.1190794039824923</v>
      </c>
    </row>
    <row r="212" ht="15" customHeight="1">
      <c r="F212" t="n">
        <v>0.008906662782692795</v>
      </c>
      <c r="G212" t="n">
        <v>0.05092577989472127</v>
      </c>
      <c r="J212" t="n">
        <v>0.02137380694626834</v>
      </c>
      <c r="K212" t="n">
        <v>0.1224316241825871</v>
      </c>
      <c r="L212" t="n">
        <v>0.0475799380652949</v>
      </c>
      <c r="M212" t="n">
        <v>0.1204302597826922</v>
      </c>
      <c r="N212" t="n">
        <v>0.07308691078066082</v>
      </c>
      <c r="O212" t="n">
        <v>0.1198950163385368</v>
      </c>
    </row>
    <row r="213" ht="15" customHeight="1">
      <c r="F213" t="n">
        <v>0.008882777045956781</v>
      </c>
      <c r="G213" t="n">
        <v>0.05092551136625725</v>
      </c>
      <c r="J213" t="n">
        <v>0.02136348480713259</v>
      </c>
      <c r="K213" t="n">
        <v>0.1232644923743054</v>
      </c>
      <c r="L213" t="n">
        <v>0.04755789952923109</v>
      </c>
      <c r="M213" t="n">
        <v>0.1212495132506017</v>
      </c>
      <c r="N213" t="n">
        <v>0.07305311497459471</v>
      </c>
      <c r="O213" t="n">
        <v>0.1207106286945813</v>
      </c>
    </row>
    <row r="214" ht="15" customHeight="1">
      <c r="F214" t="n">
        <v>0.008872918381026676</v>
      </c>
      <c r="G214" t="n">
        <v>0.05092524283779323</v>
      </c>
      <c r="J214" t="n">
        <v>0.02135338542049164</v>
      </c>
      <c r="K214" t="n">
        <v>0.1240973605660237</v>
      </c>
      <c r="L214" t="n">
        <v>0.04743630548844502</v>
      </c>
      <c r="M214" t="n">
        <v>0.1220687667185111</v>
      </c>
      <c r="N214" t="n">
        <v>0.07331998787494282</v>
      </c>
      <c r="O214" t="n">
        <v>0.1215262410506257</v>
      </c>
    </row>
    <row r="215" ht="15" customHeight="1">
      <c r="F215" t="n">
        <v>0.008872918381026676</v>
      </c>
      <c r="G215" t="n">
        <v>0.05092524283779323</v>
      </c>
      <c r="J215" t="n">
        <v>0.0214434908232488</v>
      </c>
      <c r="K215" t="n">
        <v>0.124930228757742</v>
      </c>
      <c r="L215" t="n">
        <v>0.04731511814282366</v>
      </c>
      <c r="M215" t="n">
        <v>0.1228880201864206</v>
      </c>
      <c r="N215" t="n">
        <v>0.07328747175456529</v>
      </c>
      <c r="O215" t="n">
        <v>0.1223418534066702</v>
      </c>
    </row>
    <row r="216" ht="15" customHeight="1">
      <c r="F216" t="n">
        <v>0.008587497554610919</v>
      </c>
      <c r="G216" t="n">
        <v>0.05089819003239784</v>
      </c>
      <c r="J216" t="n">
        <v>0.02143378305230735</v>
      </c>
      <c r="K216" t="n">
        <v>0.1257630969494603</v>
      </c>
      <c r="L216" t="n">
        <v>0.0471942996922538</v>
      </c>
      <c r="M216" t="n">
        <v>0.1237072736543301</v>
      </c>
      <c r="N216" t="n">
        <v>0.07365550888632189</v>
      </c>
      <c r="O216" t="n">
        <v>0.1231574657627147</v>
      </c>
    </row>
    <row r="217" ht="15" customHeight="1">
      <c r="F217" t="n">
        <v>0.00830488491765749</v>
      </c>
      <c r="G217" t="n">
        <v>0.05087113722700243</v>
      </c>
      <c r="J217" t="n">
        <v>0.0214242441445706</v>
      </c>
      <c r="K217" t="n">
        <v>0.1265959651411785</v>
      </c>
      <c r="L217" t="n">
        <v>0.04727381233662242</v>
      </c>
      <c r="M217" t="n">
        <v>0.1245265271222396</v>
      </c>
      <c r="N217" t="n">
        <v>0.07292404154307269</v>
      </c>
      <c r="O217" t="n">
        <v>0.1239730781187592</v>
      </c>
    </row>
    <row r="218" ht="15" customHeight="1">
      <c r="F218" t="n">
        <v>0.00802587053248021</v>
      </c>
      <c r="G218" t="n">
        <v>0.05084408442160704</v>
      </c>
      <c r="J218" t="n">
        <v>0.02141485613694184</v>
      </c>
      <c r="K218" t="n">
        <v>0.1274288333328968</v>
      </c>
      <c r="L218" t="n">
        <v>0.04705361827581633</v>
      </c>
      <c r="M218" t="n">
        <v>0.125345780590149</v>
      </c>
      <c r="N218" t="n">
        <v>0.07349301199767733</v>
      </c>
      <c r="O218" t="n">
        <v>0.1247886904748036</v>
      </c>
    </row>
    <row r="219" ht="15" customHeight="1">
      <c r="F219" t="n">
        <v>0.007751244461392658</v>
      </c>
      <c r="G219" t="n">
        <v>0.05081703161621164</v>
      </c>
      <c r="J219" t="n">
        <v>0.02140560106632435</v>
      </c>
      <c r="K219" t="n">
        <v>0.1282617015246151</v>
      </c>
      <c r="L219" t="n">
        <v>0.04743367970972248</v>
      </c>
      <c r="M219" t="n">
        <v>0.1261650340580585</v>
      </c>
      <c r="N219" t="n">
        <v>0.07296236252299598</v>
      </c>
      <c r="O219" t="n">
        <v>0.1256043028308481</v>
      </c>
    </row>
    <row r="220" ht="15" customHeight="1">
      <c r="F220" t="n">
        <v>0.007481796766708668</v>
      </c>
      <c r="G220" t="n">
        <v>0.05078997881081624</v>
      </c>
      <c r="J220" t="n">
        <v>0.02129646096962144</v>
      </c>
      <c r="K220" t="n">
        <v>0.1290945697163334</v>
      </c>
      <c r="L220" t="n">
        <v>0.04721395883822768</v>
      </c>
      <c r="M220" t="n">
        <v>0.126984287525968</v>
      </c>
      <c r="N220" t="n">
        <v>0.07303203539188841</v>
      </c>
      <c r="O220" t="n">
        <v>0.1264199151868926</v>
      </c>
    </row>
    <row r="221" ht="15" customHeight="1">
      <c r="F221" t="n">
        <v>0.007218317510741853</v>
      </c>
      <c r="G221" t="n">
        <v>0.05076292600542085</v>
      </c>
      <c r="J221" t="n">
        <v>0.02138741788373641</v>
      </c>
      <c r="K221" t="n">
        <v>0.1299274379080516</v>
      </c>
      <c r="L221" t="n">
        <v>0.04699441786121886</v>
      </c>
      <c r="M221" t="n">
        <v>0.1278035409938774</v>
      </c>
      <c r="N221" t="n">
        <v>0.07320197287721464</v>
      </c>
      <c r="O221" t="n">
        <v>0.127235527542937</v>
      </c>
    </row>
    <row r="222" ht="15" customHeight="1">
      <c r="F222" t="n">
        <v>0.006961596755805884</v>
      </c>
      <c r="G222" t="n">
        <v>0.05073587320002545</v>
      </c>
      <c r="J222" t="n">
        <v>0.02147845384557251</v>
      </c>
      <c r="K222" t="n">
        <v>0.1307603060997699</v>
      </c>
      <c r="L222" t="n">
        <v>0.04717501897858292</v>
      </c>
      <c r="M222" t="n">
        <v>0.1286227944617869</v>
      </c>
      <c r="N222" t="n">
        <v>0.0730721172518346</v>
      </c>
      <c r="O222" t="n">
        <v>0.1280511398989815</v>
      </c>
    </row>
    <row r="223" ht="15" customHeight="1">
      <c r="F223" t="n">
        <v>0.006712424564214566</v>
      </c>
      <c r="G223" t="n">
        <v>0.05070882039463005</v>
      </c>
      <c r="J223" t="n">
        <v>0.02126955089203307</v>
      </c>
      <c r="K223" t="n">
        <v>0.1315931742914882</v>
      </c>
      <c r="L223" t="n">
        <v>0.0472557243902067</v>
      </c>
      <c r="M223" t="n">
        <v>0.1294420479296964</v>
      </c>
      <c r="N223" t="n">
        <v>0.07334241078860815</v>
      </c>
      <c r="O223" t="n">
        <v>0.128866752255026</v>
      </c>
    </row>
    <row r="224" ht="15" customHeight="1">
      <c r="F224" t="n">
        <v>0.006471590998281491</v>
      </c>
      <c r="G224" t="n">
        <v>0.05068176758923465</v>
      </c>
      <c r="J224" t="n">
        <v>0.02146069106002142</v>
      </c>
      <c r="K224" t="n">
        <v>0.1324260424832065</v>
      </c>
      <c r="L224" t="n">
        <v>0.04733649629597714</v>
      </c>
      <c r="M224" t="n">
        <v>0.1302613013976059</v>
      </c>
      <c r="N224" t="n">
        <v>0.0730127957603951</v>
      </c>
      <c r="O224" t="n">
        <v>0.1296823646110704</v>
      </c>
    </row>
    <row r="225" ht="15" customHeight="1">
      <c r="F225" t="n">
        <v>0.006239886120320469</v>
      </c>
      <c r="G225" t="n">
        <v>0.05065471478383926</v>
      </c>
      <c r="J225" t="n">
        <v>0.02145185638644079</v>
      </c>
      <c r="K225" t="n">
        <v>0.1332589106749248</v>
      </c>
      <c r="L225" t="n">
        <v>0.04711729689578104</v>
      </c>
      <c r="M225" t="n">
        <v>0.1310805548655153</v>
      </c>
      <c r="N225" t="n">
        <v>0.07308321444005561</v>
      </c>
      <c r="O225" t="n">
        <v>0.1304979769671149</v>
      </c>
    </row>
    <row r="226" ht="15" customHeight="1">
      <c r="F226" t="n">
        <v>0.006018099992645139</v>
      </c>
      <c r="G226" t="n">
        <v>0.05062766197844387</v>
      </c>
      <c r="J226" t="n">
        <v>0.02134302890819449</v>
      </c>
      <c r="K226" t="n">
        <v>0.134091778866643</v>
      </c>
      <c r="L226" t="n">
        <v>0.04719808838950534</v>
      </c>
      <c r="M226" t="n">
        <v>0.1318998083334248</v>
      </c>
      <c r="N226" t="n">
        <v>0.07315360910044943</v>
      </c>
      <c r="O226" t="n">
        <v>0.1313135893231594</v>
      </c>
    </row>
    <row r="227" ht="15" customHeight="1">
      <c r="F227" t="n">
        <v>0.005807022677569162</v>
      </c>
      <c r="G227" t="n">
        <v>0.05060060917304846</v>
      </c>
      <c r="J227" t="n">
        <v>0.02133419066218582</v>
      </c>
      <c r="K227" t="n">
        <v>0.1349246470583613</v>
      </c>
      <c r="L227" t="n">
        <v>0.04697883297703698</v>
      </c>
      <c r="M227" t="n">
        <v>0.1327190618013343</v>
      </c>
      <c r="N227" t="n">
        <v>0.07262392201443657</v>
      </c>
      <c r="O227" t="n">
        <v>0.1321292016792038</v>
      </c>
    </row>
    <row r="228" ht="15" customHeight="1">
      <c r="F228" t="n">
        <v>0.005607444237406334</v>
      </c>
      <c r="G228" t="n">
        <v>0.05057355636765307</v>
      </c>
      <c r="J228" t="n">
        <v>0.0212253236853181</v>
      </c>
      <c r="K228" t="n">
        <v>0.1357575152500796</v>
      </c>
      <c r="L228" t="n">
        <v>0.04735949285826271</v>
      </c>
      <c r="M228" t="n">
        <v>0.1335383152692438</v>
      </c>
      <c r="N228" t="n">
        <v>0.07329409545487675</v>
      </c>
      <c r="O228" t="n">
        <v>0.1329448140352483</v>
      </c>
    </row>
    <row r="229" ht="15" customHeight="1">
      <c r="F229" t="n">
        <v>0.005420154734470307</v>
      </c>
      <c r="G229" t="n">
        <v>0.05054650356225767</v>
      </c>
      <c r="J229" t="n">
        <v>0.02141641001449458</v>
      </c>
      <c r="K229" t="n">
        <v>0.1365903834417979</v>
      </c>
      <c r="L229" t="n">
        <v>0.04684003023306957</v>
      </c>
      <c r="M229" t="n">
        <v>0.1343575687371532</v>
      </c>
      <c r="N229" t="n">
        <v>0.07266407169463013</v>
      </c>
      <c r="O229" t="n">
        <v>0.1337604263912928</v>
      </c>
    </row>
    <row r="230" ht="15" customHeight="1">
      <c r="F230" t="n">
        <v>0.005245944231074738</v>
      </c>
      <c r="G230" t="n">
        <v>0.05051945075686227</v>
      </c>
      <c r="J230" t="n">
        <v>0.02140743168661857</v>
      </c>
      <c r="K230" t="n">
        <v>0.1374232516335162</v>
      </c>
      <c r="L230" t="n">
        <v>0.04732040730134435</v>
      </c>
      <c r="M230" t="n">
        <v>0.1351768222050627</v>
      </c>
      <c r="N230" t="n">
        <v>0.07313379300655654</v>
      </c>
      <c r="O230" t="n">
        <v>0.1345760387473373</v>
      </c>
    </row>
    <row r="231" ht="15" customHeight="1">
      <c r="F231" t="n">
        <v>0.005085602789533419</v>
      </c>
      <c r="G231" t="n">
        <v>0.05049239795146688</v>
      </c>
      <c r="J231" t="n">
        <v>0.02139837073859339</v>
      </c>
      <c r="K231" t="n">
        <v>0.1382561198252344</v>
      </c>
      <c r="L231" t="n">
        <v>0.04690058626297389</v>
      </c>
      <c r="M231" t="n">
        <v>0.1359960756729722</v>
      </c>
      <c r="N231" t="n">
        <v>0.07300320166351587</v>
      </c>
      <c r="O231" t="n">
        <v>0.1353916511033817</v>
      </c>
    </row>
    <row r="232" ht="15" customHeight="1">
      <c r="F232" t="n">
        <v>0.004939920472159978</v>
      </c>
      <c r="G232" t="n">
        <v>0.05046534514607148</v>
      </c>
      <c r="J232" t="n">
        <v>0.02138921695328169</v>
      </c>
      <c r="K232" t="n">
        <v>0.1390889880169527</v>
      </c>
      <c r="L232" t="n">
        <v>0.04728067028838098</v>
      </c>
      <c r="M232" t="n">
        <v>0.1368153291408817</v>
      </c>
      <c r="N232" t="n">
        <v>0.07267254174318105</v>
      </c>
      <c r="O232" t="n">
        <v>0.1362072634594262</v>
      </c>
    </row>
    <row r="233" ht="15" customHeight="1">
      <c r="F233" t="n">
        <v>0.004809687341268173</v>
      </c>
      <c r="G233" t="n">
        <v>0.05043829234067608</v>
      </c>
      <c r="J233" t="n">
        <v>0.02128009310376125</v>
      </c>
      <c r="K233" t="n">
        <v>0.139921856208671</v>
      </c>
      <c r="L233" t="n">
        <v>0.04676091563402981</v>
      </c>
      <c r="M233" t="n">
        <v>0.1376345826087911</v>
      </c>
      <c r="N233" t="n">
        <v>0.07264213970969013</v>
      </c>
      <c r="O233" t="n">
        <v>0.1370228758154707</v>
      </c>
    </row>
    <row r="234" ht="15" customHeight="1">
      <c r="F234" t="n">
        <v>0.004695693459171667</v>
      </c>
      <c r="G234" t="n">
        <v>0.05041123953528068</v>
      </c>
      <c r="J234" t="n">
        <v>0.02127104846985621</v>
      </c>
      <c r="K234" t="n">
        <v>0.1407547244003893</v>
      </c>
      <c r="L234" t="n">
        <v>0.04704133213487305</v>
      </c>
      <c r="M234" t="n">
        <v>0.1384538360767006</v>
      </c>
      <c r="N234" t="n">
        <v>0.07291200091918754</v>
      </c>
      <c r="O234" t="n">
        <v>0.1378384881715151</v>
      </c>
    </row>
    <row r="235" ht="15" customHeight="1">
      <c r="F235" t="n">
        <v>0.004598728888184155</v>
      </c>
      <c r="G235" t="n">
        <v>0.05038418672988529</v>
      </c>
      <c r="J235" t="n">
        <v>0.02116208461042245</v>
      </c>
      <c r="K235" t="n">
        <v>0.1415875925921075</v>
      </c>
      <c r="L235" t="n">
        <v>0.04682192307124305</v>
      </c>
      <c r="M235" t="n">
        <v>0.1392730895446101</v>
      </c>
      <c r="N235" t="n">
        <v>0.07288213038129326</v>
      </c>
      <c r="O235" t="n">
        <v>0.1386541005275596</v>
      </c>
    </row>
    <row r="236" ht="15" customHeight="1">
      <c r="F236" t="n">
        <v>0.004519583690619375</v>
      </c>
      <c r="G236" t="n">
        <v>0.05035713392448989</v>
      </c>
      <c r="J236" t="n">
        <v>0.02125320308431589</v>
      </c>
      <c r="K236" t="n">
        <v>0.1424204607838258</v>
      </c>
      <c r="L236" t="n">
        <v>0.04700269172347235</v>
      </c>
      <c r="M236" t="n">
        <v>0.1400923430125195</v>
      </c>
      <c r="N236" t="n">
        <v>0.07285253310562761</v>
      </c>
      <c r="O236" t="n">
        <v>0.139469712883604</v>
      </c>
    </row>
    <row r="237" ht="15" customHeight="1">
      <c r="F237" t="n">
        <v>0.004459047928790989</v>
      </c>
      <c r="G237" t="n">
        <v>0.05033008111909449</v>
      </c>
      <c r="J237" t="n">
        <v>0.02134440545039235</v>
      </c>
      <c r="K237" t="n">
        <v>0.1432533289755441</v>
      </c>
      <c r="L237" t="n">
        <v>0.04708364137189325</v>
      </c>
      <c r="M237" t="n">
        <v>0.140911596480429</v>
      </c>
      <c r="N237" t="n">
        <v>0.07232321410181075</v>
      </c>
      <c r="O237" t="n">
        <v>0.1402853252396485</v>
      </c>
    </row>
    <row r="238" ht="15" customHeight="1">
      <c r="F238" t="n">
        <v>0.004417911665012736</v>
      </c>
      <c r="G238" t="n">
        <v>0.05030302831369909</v>
      </c>
      <c r="J238" t="n">
        <v>0.02123569326750771</v>
      </c>
      <c r="K238" t="n">
        <v>0.1440861971672624</v>
      </c>
      <c r="L238" t="n">
        <v>0.04696477529683815</v>
      </c>
      <c r="M238" t="n">
        <v>0.1417308499483385</v>
      </c>
      <c r="N238" t="n">
        <v>0.07279417837946278</v>
      </c>
      <c r="O238" t="n">
        <v>0.141100937595693</v>
      </c>
    </row>
    <row r="239" ht="15" customHeight="1">
      <c r="F239" t="n">
        <v>0.004396964961598297</v>
      </c>
      <c r="G239" t="n">
        <v>0.05027597550830371</v>
      </c>
      <c r="J239" t="n">
        <v>0.02132706809451788</v>
      </c>
      <c r="K239" t="n">
        <v>0.1449190653589807</v>
      </c>
      <c r="L239" t="n">
        <v>0.0467460967786395</v>
      </c>
      <c r="M239" t="n">
        <v>0.1425501034162479</v>
      </c>
      <c r="N239" t="n">
        <v>0.07236543094820386</v>
      </c>
      <c r="O239" t="n">
        <v>0.1419165499517374</v>
      </c>
    </row>
    <row r="240" ht="15" customHeight="1">
      <c r="F240" t="n">
        <v>0.004394314737784073</v>
      </c>
      <c r="G240" t="n">
        <v>0.0502489227029083</v>
      </c>
      <c r="J240" t="n">
        <v>0.02121853149027871</v>
      </c>
      <c r="K240" t="n">
        <v>0.1457519335506989</v>
      </c>
      <c r="L240" t="n">
        <v>0.04712760909762978</v>
      </c>
      <c r="M240" t="n">
        <v>0.1433693568841574</v>
      </c>
      <c r="N240" t="n">
        <v>0.0725369768176542</v>
      </c>
      <c r="O240" t="n">
        <v>0.1427321623077819</v>
      </c>
    </row>
    <row r="241" ht="15" customHeight="1">
      <c r="F241" t="n">
        <v>0.004394448593156179</v>
      </c>
      <c r="G241" t="n">
        <v>0.05022186989751291</v>
      </c>
      <c r="J241" t="n">
        <v>0.02121008501364606</v>
      </c>
      <c r="K241" t="n">
        <v>0.1465848017424173</v>
      </c>
      <c r="L241" t="n">
        <v>0.04710931553414127</v>
      </c>
      <c r="M241" t="n">
        <v>0.1441886103520669</v>
      </c>
      <c r="N241" t="n">
        <v>0.07290882099743395</v>
      </c>
      <c r="O241" t="n">
        <v>0.1435477746638264</v>
      </c>
    </row>
    <row r="242" ht="15" customHeight="1">
      <c r="F242" t="n">
        <v>0.004394953124943354</v>
      </c>
      <c r="G242" t="n">
        <v>0.05019481709211751</v>
      </c>
      <c r="J242" t="n">
        <v>0.02110173022347585</v>
      </c>
      <c r="K242" t="n">
        <v>0.1474176699341355</v>
      </c>
      <c r="L242" t="n">
        <v>0.04669121936850651</v>
      </c>
      <c r="M242" t="n">
        <v>0.1450078638199764</v>
      </c>
      <c r="N242" t="n">
        <v>0.07268096849716332</v>
      </c>
      <c r="O242" t="n">
        <v>0.1443633870198708</v>
      </c>
    </row>
    <row r="243" ht="15" customHeight="1">
      <c r="F243" t="n">
        <v>0.004396075450755633</v>
      </c>
      <c r="G243" t="n">
        <v>0.05016776428672211</v>
      </c>
      <c r="J243" t="n">
        <v>0.02129346867862392</v>
      </c>
      <c r="K243" t="n">
        <v>0.1482505381258538</v>
      </c>
      <c r="L243" t="n">
        <v>0.04697332388105788</v>
      </c>
      <c r="M243" t="n">
        <v>0.1458271172878858</v>
      </c>
      <c r="N243" t="n">
        <v>0.0728534243264623</v>
      </c>
      <c r="O243" t="n">
        <v>0.1451789993759153</v>
      </c>
    </row>
    <row r="244" ht="15" customHeight="1">
      <c r="F244" t="n">
        <v>0.004398062688203058</v>
      </c>
      <c r="G244" t="n">
        <v>0.05014071148132672</v>
      </c>
      <c r="J244" t="n">
        <v>0.02128530193794613</v>
      </c>
      <c r="K244" t="n">
        <v>0.1490834063175721</v>
      </c>
      <c r="L244" t="n">
        <v>0.04665563235212769</v>
      </c>
      <c r="M244" t="n">
        <v>0.1466463707557953</v>
      </c>
      <c r="N244" t="n">
        <v>0.07262619349495125</v>
      </c>
      <c r="O244" t="n">
        <v>0.1459946117319598</v>
      </c>
    </row>
    <row r="245" ht="15" customHeight="1">
      <c r="F245" t="n">
        <v>0.004401161954895684</v>
      </c>
      <c r="G245" t="n">
        <v>0.05011365867593132</v>
      </c>
      <c r="J245" t="n">
        <v>0.02127723156029838</v>
      </c>
      <c r="K245" t="n">
        <v>0.1499162745092903</v>
      </c>
      <c r="L245" t="n">
        <v>0.04693814806204855</v>
      </c>
      <c r="M245" t="n">
        <v>0.1474656242237048</v>
      </c>
      <c r="N245" t="n">
        <v>0.07209928101225027</v>
      </c>
      <c r="O245" t="n">
        <v>0.1468102240880043</v>
      </c>
    </row>
    <row r="246" ht="15" customHeight="1">
      <c r="F246" t="n">
        <v>0.004405620368443552</v>
      </c>
      <c r="G246" t="n">
        <v>0.05008660587053592</v>
      </c>
      <c r="J246" t="n">
        <v>0.02106925910453657</v>
      </c>
      <c r="K246" t="n">
        <v>0.1507491427010086</v>
      </c>
      <c r="L246" t="n">
        <v>0.0470208742911527</v>
      </c>
      <c r="M246" t="n">
        <v>0.1482848776916142</v>
      </c>
      <c r="N246" t="n">
        <v>0.07227269188797941</v>
      </c>
      <c r="O246" t="n">
        <v>0.1476258364440487</v>
      </c>
    </row>
    <row r="247" ht="15" customHeight="1">
      <c r="F247" t="n">
        <v>0.004411685046456691</v>
      </c>
      <c r="G247" t="n">
        <v>0.05005955306514052</v>
      </c>
      <c r="J247" t="n">
        <v>0.02106138612951651</v>
      </c>
      <c r="K247" t="n">
        <v>0.1515820108927269</v>
      </c>
      <c r="L247" t="n">
        <v>0.04660381431977262</v>
      </c>
      <c r="M247" t="n">
        <v>0.1491041311595237</v>
      </c>
      <c r="N247" t="n">
        <v>0.072646431131759</v>
      </c>
      <c r="O247" t="n">
        <v>0.1484414488000932</v>
      </c>
    </row>
    <row r="248" ht="15" customHeight="1">
      <c r="F248" t="n">
        <v>0.004419603106545163</v>
      </c>
      <c r="G248" t="n">
        <v>0.05003250025974513</v>
      </c>
      <c r="J248" t="n">
        <v>0.02115361419409412</v>
      </c>
      <c r="K248" t="n">
        <v>0.1524148790844452</v>
      </c>
      <c r="L248" t="n">
        <v>0.04698697142824074</v>
      </c>
      <c r="M248" t="n">
        <v>0.1499233846274332</v>
      </c>
      <c r="N248" t="n">
        <v>0.07212050375320911</v>
      </c>
      <c r="O248" t="n">
        <v>0.1492570611561377</v>
      </c>
    </row>
    <row r="249" ht="15" customHeight="1">
      <c r="F249" t="n">
        <v>0.004429621666318995</v>
      </c>
      <c r="G249" t="n">
        <v>0.05000544745434973</v>
      </c>
      <c r="J249" t="n">
        <v>0.02124594485712528</v>
      </c>
      <c r="K249" t="n">
        <v>0.1532477472761635</v>
      </c>
      <c r="L249" t="n">
        <v>0.04687034889688946</v>
      </c>
      <c r="M249" t="n">
        <v>0.1507426380953426</v>
      </c>
      <c r="N249" t="n">
        <v>0.07269491476194984</v>
      </c>
      <c r="O249" t="n">
        <v>0.1500726735121821</v>
      </c>
    </row>
    <row r="250" ht="15" customHeight="1">
      <c r="F250" t="n">
        <v>0.004441987843388243</v>
      </c>
      <c r="G250" t="n">
        <v>0.04997839464895433</v>
      </c>
      <c r="J250" t="n">
        <v>0.02123837967746581</v>
      </c>
      <c r="K250" t="n">
        <v>0.1540806154678818</v>
      </c>
      <c r="L250" t="n">
        <v>0.04665395000605116</v>
      </c>
      <c r="M250" t="n">
        <v>0.1515618915632521</v>
      </c>
      <c r="N250" t="n">
        <v>0.07196966916760156</v>
      </c>
      <c r="O250" t="n">
        <v>0.1508882858682266</v>
      </c>
    </row>
    <row r="251" ht="15" customHeight="1">
      <c r="F251" t="n">
        <v>0.004456948755362941</v>
      </c>
      <c r="G251" t="n">
        <v>0.04995134184355893</v>
      </c>
      <c r="J251" t="n">
        <v>0.02113092021397164</v>
      </c>
      <c r="K251" t="n">
        <v>0.1549134836596</v>
      </c>
      <c r="L251" t="n">
        <v>0.04673777803605828</v>
      </c>
      <c r="M251" t="n">
        <v>0.1523811450311616</v>
      </c>
      <c r="N251" t="n">
        <v>0.07194477197978416</v>
      </c>
      <c r="O251" t="n">
        <v>0.1517038982242711</v>
      </c>
    </row>
    <row r="252" ht="15" customHeight="1">
      <c r="F252" t="n">
        <v>0.004474751519853139</v>
      </c>
      <c r="G252" t="n">
        <v>0.04992428903816354</v>
      </c>
      <c r="J252" t="n">
        <v>0.02102356802549864</v>
      </c>
      <c r="K252" t="n">
        <v>0.1557463518513183</v>
      </c>
      <c r="L252" t="n">
        <v>0.04672183626724327</v>
      </c>
      <c r="M252" t="n">
        <v>0.153200398499071</v>
      </c>
      <c r="N252" t="n">
        <v>0.0725202282081181</v>
      </c>
      <c r="O252" t="n">
        <v>0.1525195105803155</v>
      </c>
    </row>
    <row r="253" ht="15" customHeight="1">
      <c r="F253" t="n">
        <v>0.004495643254468877</v>
      </c>
      <c r="G253" t="n">
        <v>0.04989723623276814</v>
      </c>
      <c r="J253" t="n">
        <v>0.02111632467090264</v>
      </c>
      <c r="K253" t="n">
        <v>0.1565792200430366</v>
      </c>
      <c r="L253" t="n">
        <v>0.04670612797993851</v>
      </c>
      <c r="M253" t="n">
        <v>0.1540196519669805</v>
      </c>
      <c r="N253" t="n">
        <v>0.07199604286222322</v>
      </c>
      <c r="O253" t="n">
        <v>0.15333512293636</v>
      </c>
    </row>
    <row r="254" ht="15" customHeight="1">
      <c r="F254" t="n">
        <v>0.004519871076820198</v>
      </c>
      <c r="G254" t="n">
        <v>0.04987018342737275</v>
      </c>
      <c r="J254" t="n">
        <v>0.02100919170903957</v>
      </c>
      <c r="K254" t="n">
        <v>0.1574120882347549</v>
      </c>
      <c r="L254" t="n">
        <v>0.04649065645447642</v>
      </c>
      <c r="M254" t="n">
        <v>0.15483890543489</v>
      </c>
      <c r="N254" t="n">
        <v>0.07227222095171987</v>
      </c>
      <c r="O254" t="n">
        <v>0.1541507352924045</v>
      </c>
    </row>
    <row r="255" ht="15" customHeight="1">
      <c r="F255" t="n">
        <v>0.004547682104517156</v>
      </c>
      <c r="G255" t="n">
        <v>0.04984313062197734</v>
      </c>
      <c r="J255" t="n">
        <v>0.02100217069876528</v>
      </c>
      <c r="K255" t="n">
        <v>0.1582449564264732</v>
      </c>
      <c r="L255" t="n">
        <v>0.04637542497118938</v>
      </c>
      <c r="M255" t="n">
        <v>0.1556581589027995</v>
      </c>
      <c r="N255" t="n">
        <v>0.07214876748622828</v>
      </c>
      <c r="O255" t="n">
        <v>0.1549663476484489</v>
      </c>
    </row>
    <row r="256" ht="15" customHeight="1">
      <c r="F256" t="n">
        <v>0.004579323455169759</v>
      </c>
      <c r="G256" t="n">
        <v>0.04981607781658195</v>
      </c>
      <c r="J256" t="n">
        <v>0.02099526319893562</v>
      </c>
      <c r="K256" t="n">
        <v>0.1590778246181914</v>
      </c>
      <c r="L256" t="n">
        <v>0.04676043681040989</v>
      </c>
      <c r="M256" t="n">
        <v>0.1564774123707089</v>
      </c>
      <c r="N256" t="n">
        <v>0.07222568747536851</v>
      </c>
      <c r="O256" t="n">
        <v>0.1557819600044934</v>
      </c>
    </row>
    <row r="257" ht="15" customHeight="1">
      <c r="F257" t="n">
        <v>0.00461504224638809</v>
      </c>
      <c r="G257" t="n">
        <v>0.04978902501118656</v>
      </c>
      <c r="J257" t="n">
        <v>0.0210884707684065</v>
      </c>
      <c r="K257" t="n">
        <v>0.1599106928099097</v>
      </c>
      <c r="L257" t="n">
        <v>0.04644569525247025</v>
      </c>
      <c r="M257" t="n">
        <v>0.1572966658386184</v>
      </c>
      <c r="N257" t="n">
        <v>0.07210298592876069</v>
      </c>
      <c r="O257" t="n">
        <v>0.1565975723605379</v>
      </c>
    </row>
    <row r="258" ht="15" customHeight="1">
      <c r="F258" t="n">
        <v>0.004655085595782184</v>
      </c>
      <c r="G258" t="n">
        <v>0.04976197220579116</v>
      </c>
      <c r="J258" t="n">
        <v>0.0211817949660338</v>
      </c>
      <c r="K258" t="n">
        <v>0.160743561001628</v>
      </c>
      <c r="L258" t="n">
        <v>0.04653120357770296</v>
      </c>
      <c r="M258" t="n">
        <v>0.1581159193065279</v>
      </c>
      <c r="N258" t="n">
        <v>0.07178066785602505</v>
      </c>
      <c r="O258" t="n">
        <v>0.1574131847165824</v>
      </c>
    </row>
    <row r="259" ht="15" customHeight="1">
      <c r="F259" t="n">
        <v>0.004699700620962061</v>
      </c>
      <c r="G259" t="n">
        <v>0.04973491940039576</v>
      </c>
      <c r="J259" t="n">
        <v>0.02097523735067333</v>
      </c>
      <c r="K259" t="n">
        <v>0.1615764291933463</v>
      </c>
      <c r="L259" t="n">
        <v>0.04651696506644037</v>
      </c>
      <c r="M259" t="n">
        <v>0.1589351727744374</v>
      </c>
      <c r="N259" t="n">
        <v>0.07185873826678174</v>
      </c>
      <c r="O259" t="n">
        <v>0.1582287970726268</v>
      </c>
    </row>
    <row r="260" ht="15" customHeight="1">
      <c r="F260" t="n">
        <v>0.004749134439537783</v>
      </c>
      <c r="G260" t="n">
        <v>0.04970786659500036</v>
      </c>
      <c r="J260" t="n">
        <v>0.02106879948118104</v>
      </c>
      <c r="K260" t="n">
        <v>0.1624092973850645</v>
      </c>
      <c r="L260" t="n">
        <v>0.04630298299901497</v>
      </c>
      <c r="M260" t="n">
        <v>0.1597544262423468</v>
      </c>
      <c r="N260" t="n">
        <v>0.07223720217065088</v>
      </c>
      <c r="O260" t="n">
        <v>0.1590444094286713</v>
      </c>
    </row>
    <row r="261" ht="15" customHeight="1">
      <c r="F261" t="n">
        <v>0.004803634169119414</v>
      </c>
      <c r="G261" t="n">
        <v>0.04968081378960496</v>
      </c>
      <c r="J261" t="n">
        <v>0.02116248291641279</v>
      </c>
      <c r="K261" t="n">
        <v>0.1632421655767828</v>
      </c>
      <c r="L261" t="n">
        <v>0.04628926065575911</v>
      </c>
      <c r="M261" t="n">
        <v>0.1605736797102563</v>
      </c>
      <c r="N261" t="n">
        <v>0.07201606457725257</v>
      </c>
      <c r="O261" t="n">
        <v>0.1598600217847158</v>
      </c>
    </row>
    <row r="262" ht="15" customHeight="1">
      <c r="F262" t="n">
        <v>0.004863446927316953</v>
      </c>
      <c r="G262" t="n">
        <v>0.04965376098420957</v>
      </c>
      <c r="J262" t="n">
        <v>0.02115628921522442</v>
      </c>
      <c r="K262" t="n">
        <v>0.1640750337685011</v>
      </c>
      <c r="L262" t="n">
        <v>0.04677580131700523</v>
      </c>
      <c r="M262" t="n">
        <v>0.1613929331781658</v>
      </c>
      <c r="N262" t="n">
        <v>0.07209533049620709</v>
      </c>
      <c r="O262" t="n">
        <v>0.1606756341407602</v>
      </c>
    </row>
    <row r="263" ht="15" customHeight="1">
      <c r="F263" t="n">
        <v>0.004928819831740476</v>
      </c>
      <c r="G263" t="n">
        <v>0.04962670817881417</v>
      </c>
      <c r="J263" t="n">
        <v>0.02105021993647181</v>
      </c>
      <c r="K263" t="n">
        <v>0.1649079019602194</v>
      </c>
      <c r="L263" t="n">
        <v>0.04656260826308578</v>
      </c>
      <c r="M263" t="n">
        <v>0.1622121866460752</v>
      </c>
      <c r="N263" t="n">
        <v>0.07197500493713471</v>
      </c>
      <c r="O263" t="n">
        <v>0.1614912464968047</v>
      </c>
    </row>
    <row r="264" ht="15" customHeight="1">
      <c r="F264" t="n">
        <v>0.004999999999999998</v>
      </c>
      <c r="G264" t="n">
        <v>0.04959965537341877</v>
      </c>
      <c r="J264" t="n">
        <v>0.02094427663901087</v>
      </c>
      <c r="K264" t="n">
        <v>0.1657407701519377</v>
      </c>
      <c r="L264" t="n">
        <v>0.0463496847743331</v>
      </c>
      <c r="M264" t="n">
        <v>0.1630314401139847</v>
      </c>
      <c r="N264" t="n">
        <v>0.07165509290965538</v>
      </c>
      <c r="O264" t="n">
        <v>0.1623068588528492</v>
      </c>
    </row>
    <row r="265" ht="15" customHeight="1">
      <c r="F265" t="n">
        <v>0.004999999999999998</v>
      </c>
      <c r="G265" t="n">
        <v>0.04958649747868193</v>
      </c>
    </row>
    <row r="266" ht="15" customHeight="1">
      <c r="F266" t="n">
        <v>0.005330340547585549</v>
      </c>
      <c r="G266" t="n">
        <v>0.04958676600714595</v>
      </c>
    </row>
    <row r="267" ht="15" customHeight="1">
      <c r="F267" t="n">
        <v>0.005657618995760387</v>
      </c>
      <c r="G267" t="n">
        <v>0.04958703453560997</v>
      </c>
    </row>
    <row r="268" ht="15" customHeight="1">
      <c r="F268" t="n">
        <v>0.005981752659310037</v>
      </c>
      <c r="G268" t="n">
        <v>0.04958730306407398</v>
      </c>
    </row>
    <row r="269" ht="15" customHeight="1">
      <c r="F269" t="n">
        <v>0.006302658853048405</v>
      </c>
      <c r="G269" t="n">
        <v>0.049587571592538</v>
      </c>
    </row>
    <row r="270" ht="15" customHeight="1">
      <c r="F270" t="n">
        <v>0.00662025489176131</v>
      </c>
      <c r="G270" t="n">
        <v>0.04958784012100202</v>
      </c>
    </row>
    <row r="271" ht="15" customHeight="1">
      <c r="F271" t="n">
        <v>0.006934458090262351</v>
      </c>
      <c r="G271" t="n">
        <v>0.04958810864946604</v>
      </c>
    </row>
    <row r="272" ht="15" customHeight="1">
      <c r="F272" t="n">
        <v>0.007245185763337651</v>
      </c>
      <c r="G272" t="n">
        <v>0.04958837717793006</v>
      </c>
    </row>
    <row r="273" ht="15" customHeight="1">
      <c r="F273" t="n">
        <v>0.007552355225800514</v>
      </c>
      <c r="G273" t="n">
        <v>0.04958864570639408</v>
      </c>
    </row>
    <row r="274" ht="15" customHeight="1">
      <c r="F274" t="n">
        <v>0.007855883792437353</v>
      </c>
      <c r="G274" t="n">
        <v>0.04958891423485809</v>
      </c>
    </row>
    <row r="275" ht="15" customHeight="1">
      <c r="F275" t="n">
        <v>0.008155688778061165</v>
      </c>
      <c r="G275" t="n">
        <v>0.04958918276332211</v>
      </c>
    </row>
    <row r="276" ht="15" customHeight="1">
      <c r="F276" t="n">
        <v>0.008451687497458685</v>
      </c>
      <c r="G276" t="n">
        <v>0.04958945129178612</v>
      </c>
    </row>
    <row r="277" ht="15" customHeight="1">
      <c r="F277" t="n">
        <v>0.008743797265442596</v>
      </c>
      <c r="G277" t="n">
        <v>0.04958971982025014</v>
      </c>
    </row>
    <row r="278" ht="15" customHeight="1">
      <c r="F278" t="n">
        <v>0.009031935396799959</v>
      </c>
      <c r="G278" t="n">
        <v>0.04958998834871416</v>
      </c>
    </row>
    <row r="279" ht="15" customHeight="1">
      <c r="F279" t="n">
        <v>0.00931601920634309</v>
      </c>
      <c r="G279" t="n">
        <v>0.04959025687717818</v>
      </c>
    </row>
    <row r="280" ht="15" customHeight="1">
      <c r="F280" t="n">
        <v>0.009595966008859431</v>
      </c>
      <c r="G280" t="n">
        <v>0.04959052540564219</v>
      </c>
    </row>
    <row r="281" ht="15" customHeight="1">
      <c r="F281" t="n">
        <v>0.009871693119160939</v>
      </c>
      <c r="G281" t="n">
        <v>0.04959079393410621</v>
      </c>
    </row>
    <row r="282" ht="15" customHeight="1">
      <c r="F282" t="n">
        <v>0.0101431178520354</v>
      </c>
      <c r="G282" t="n">
        <v>0.04959106246257022</v>
      </c>
    </row>
    <row r="283" ht="15" customHeight="1">
      <c r="F283" t="n">
        <v>0.01041015752228865</v>
      </c>
      <c r="G283" t="n">
        <v>0.04959133099103424</v>
      </c>
    </row>
    <row r="284" ht="15" customHeight="1">
      <c r="F284" t="n">
        <v>0.01067272944472614</v>
      </c>
      <c r="G284" t="n">
        <v>0.04959159951949826</v>
      </c>
    </row>
    <row r="285" ht="15" customHeight="1">
      <c r="F285" t="n">
        <v>0.01093075093413624</v>
      </c>
      <c r="G285" t="n">
        <v>0.04959186804796228</v>
      </c>
    </row>
    <row r="286" ht="15" customHeight="1">
      <c r="F286" t="n">
        <v>0.01118413930532995</v>
      </c>
      <c r="G286" t="n">
        <v>0.0495921365764263</v>
      </c>
    </row>
    <row r="287" ht="15" customHeight="1">
      <c r="F287" t="n">
        <v>0.01143281187309605</v>
      </c>
      <c r="G287" t="n">
        <v>0.04959240510489031</v>
      </c>
    </row>
    <row r="288" ht="15" customHeight="1">
      <c r="F288" t="n">
        <v>0.01167668595224512</v>
      </c>
      <c r="G288" t="n">
        <v>0.04959267363335433</v>
      </c>
    </row>
    <row r="289" ht="15" customHeight="1">
      <c r="F289" t="n">
        <v>0.01191567885756634</v>
      </c>
      <c r="G289" t="n">
        <v>0.04959294216181834</v>
      </c>
    </row>
    <row r="290" ht="15" customHeight="1">
      <c r="F290" t="n">
        <v>0.01215004553510413</v>
      </c>
      <c r="G290" t="n">
        <v>0.04959321069028236</v>
      </c>
    </row>
    <row r="291" ht="15" customHeight="1">
      <c r="F291" t="n">
        <v>0.01238172908705331</v>
      </c>
      <c r="G291" t="n">
        <v>0.04959347921874638</v>
      </c>
    </row>
    <row r="292" ht="15" customHeight="1">
      <c r="F292" t="n">
        <v>0.01261098445945794</v>
      </c>
      <c r="G292" t="n">
        <v>0.0495937477472104</v>
      </c>
    </row>
    <row r="293" ht="15" customHeight="1">
      <c r="F293" t="n">
        <v>0.01283772896710782</v>
      </c>
      <c r="G293" t="n">
        <v>0.04959401627567441</v>
      </c>
    </row>
    <row r="294" ht="15" customHeight="1">
      <c r="F294" t="n">
        <v>0.01306187992481261</v>
      </c>
      <c r="G294" t="n">
        <v>0.04959428480413843</v>
      </c>
    </row>
    <row r="295" ht="15" customHeight="1">
      <c r="F295" t="n">
        <v>0.01328335464736234</v>
      </c>
      <c r="G295" t="n">
        <v>0.04959455333260245</v>
      </c>
    </row>
    <row r="296" ht="15" customHeight="1">
      <c r="F296" t="n">
        <v>0.01350207044956643</v>
      </c>
      <c r="G296" t="n">
        <v>0.04959482186106647</v>
      </c>
    </row>
    <row r="297" ht="15" customHeight="1">
      <c r="F297" t="n">
        <v>0.01371794464621515</v>
      </c>
      <c r="G297" t="n">
        <v>0.04959509038953049</v>
      </c>
    </row>
    <row r="298" ht="15" customHeight="1">
      <c r="F298" t="n">
        <v>0.01393089455211309</v>
      </c>
      <c r="G298" t="n">
        <v>0.0495953589179945</v>
      </c>
    </row>
    <row r="299" ht="15" customHeight="1">
      <c r="F299" t="n">
        <v>0.01414083748206457</v>
      </c>
      <c r="G299" t="n">
        <v>0.04959562744645852</v>
      </c>
    </row>
    <row r="300" ht="15" customHeight="1">
      <c r="F300" t="n">
        <v>0.01434769075086022</v>
      </c>
      <c r="G300" t="n">
        <v>0.04959589597492253</v>
      </c>
    </row>
    <row r="301" ht="15" customHeight="1">
      <c r="F301" t="n">
        <v>0.01455137167330885</v>
      </c>
      <c r="G301" t="n">
        <v>0.04959616450338655</v>
      </c>
    </row>
    <row r="302" ht="15" customHeight="1">
      <c r="F302" t="n">
        <v>0.01475179756420137</v>
      </c>
      <c r="G302" t="n">
        <v>0.04959643303185057</v>
      </c>
    </row>
    <row r="303" ht="15" customHeight="1">
      <c r="F303" t="n">
        <v>0.01494888573834628</v>
      </c>
      <c r="G303" t="n">
        <v>0.04959670156031459</v>
      </c>
    </row>
    <row r="304" ht="15" customHeight="1">
      <c r="F304" t="n">
        <v>0.01514255351053481</v>
      </c>
      <c r="G304" t="n">
        <v>0.0495969700887786</v>
      </c>
    </row>
    <row r="305" ht="15" customHeight="1">
      <c r="F305" t="n">
        <v>0.01533271819557517</v>
      </c>
      <c r="G305" t="n">
        <v>0.04959723861724262</v>
      </c>
    </row>
    <row r="306" ht="15" customHeight="1">
      <c r="F306" t="n">
        <v>0.01551929710825886</v>
      </c>
      <c r="G306" t="n">
        <v>0.04959750714570663</v>
      </c>
    </row>
    <row r="307" ht="15" customHeight="1">
      <c r="F307" t="n">
        <v>0.01570220756339379</v>
      </c>
      <c r="G307" t="n">
        <v>0.04959777567417065</v>
      </c>
    </row>
    <row r="308" ht="15" customHeight="1">
      <c r="F308" t="n">
        <v>0.01588136687577178</v>
      </c>
      <c r="G308" t="n">
        <v>0.04959804420263467</v>
      </c>
    </row>
    <row r="309" ht="15" customHeight="1">
      <c r="F309" t="n">
        <v>0.01605669236020043</v>
      </c>
      <c r="G309" t="n">
        <v>0.04959831273109869</v>
      </c>
    </row>
    <row r="310" ht="15" customHeight="1">
      <c r="F310" t="n">
        <v>0.01622810133147188</v>
      </c>
      <c r="G310" t="n">
        <v>0.04959858125956271</v>
      </c>
    </row>
    <row r="311" ht="15" customHeight="1">
      <c r="F311" t="n">
        <v>0.01639551110439336</v>
      </c>
      <c r="G311" t="n">
        <v>0.04959884978802673</v>
      </c>
    </row>
    <row r="312" ht="15" customHeight="1">
      <c r="F312" t="n">
        <v>0.01655883899375741</v>
      </c>
      <c r="G312" t="n">
        <v>0.04959911831649074</v>
      </c>
    </row>
    <row r="313" ht="15" customHeight="1">
      <c r="F313" t="n">
        <v>0.01671800231437089</v>
      </c>
      <c r="G313" t="n">
        <v>0.04959938684495476</v>
      </c>
    </row>
    <row r="314" ht="15" customHeight="1">
      <c r="F314" t="n">
        <v>0.01687291838102668</v>
      </c>
      <c r="G314" t="n">
        <v>0.04959965537341877</v>
      </c>
    </row>
    <row r="315" ht="15" customHeight="1">
      <c r="F315" t="n">
        <v>0.01687291838102668</v>
      </c>
      <c r="G315" t="n">
        <v>0.04958649747868193</v>
      </c>
    </row>
    <row r="316" ht="15" customHeight="1">
      <c r="F316" t="n">
        <v>0.01701134197206244</v>
      </c>
      <c r="G316" t="n">
        <v>0.04961408734100536</v>
      </c>
    </row>
    <row r="317" ht="15" customHeight="1">
      <c r="F317" t="n">
        <v>0.01714839104418171</v>
      </c>
      <c r="G317" t="n">
        <v>0.0496416772033288</v>
      </c>
    </row>
    <row r="318" ht="15" customHeight="1">
      <c r="F318" t="n">
        <v>0.01728368352833884</v>
      </c>
      <c r="G318" t="n">
        <v>0.04966926706565223</v>
      </c>
    </row>
    <row r="319" ht="15" customHeight="1">
      <c r="F319" t="n">
        <v>0.01741683735548828</v>
      </c>
      <c r="G319" t="n">
        <v>0.04969685692797566</v>
      </c>
    </row>
    <row r="320" ht="15" customHeight="1">
      <c r="F320" t="n">
        <v>0.01754747045658444</v>
      </c>
      <c r="G320" t="n">
        <v>0.0497244467902991</v>
      </c>
    </row>
    <row r="321" ht="15" customHeight="1">
      <c r="F321" t="n">
        <v>0.0176752007625817</v>
      </c>
      <c r="G321" t="n">
        <v>0.04975203665262252</v>
      </c>
    </row>
    <row r="322" ht="15" customHeight="1">
      <c r="F322" t="n">
        <v>0.01779964620443451</v>
      </c>
      <c r="G322" t="n">
        <v>0.04977962651494595</v>
      </c>
    </row>
    <row r="323" ht="15" customHeight="1">
      <c r="F323" t="n">
        <v>0.01792042471309726</v>
      </c>
      <c r="G323" t="n">
        <v>0.04980721637726939</v>
      </c>
    </row>
    <row r="324" ht="15" customHeight="1">
      <c r="F324" t="n">
        <v>0.01803715421952435</v>
      </c>
      <c r="G324" t="n">
        <v>0.04983480623959282</v>
      </c>
    </row>
    <row r="325" ht="15" customHeight="1">
      <c r="F325" t="n">
        <v>0.0181494526546702</v>
      </c>
      <c r="G325" t="n">
        <v>0.04986239610191625</v>
      </c>
    </row>
    <row r="326" ht="15" customHeight="1">
      <c r="F326" t="n">
        <v>0.01825693794948923</v>
      </c>
      <c r="G326" t="n">
        <v>0.04988998596423968</v>
      </c>
    </row>
    <row r="327" ht="15" customHeight="1">
      <c r="F327" t="n">
        <v>0.01835922803493583</v>
      </c>
      <c r="G327" t="n">
        <v>0.04991757582656311</v>
      </c>
    </row>
    <row r="328" ht="15" customHeight="1">
      <c r="F328" t="n">
        <v>0.01845594084196443</v>
      </c>
      <c r="G328" t="n">
        <v>0.04994516568888654</v>
      </c>
    </row>
    <row r="329" ht="15" customHeight="1">
      <c r="F329" t="n">
        <v>0.01854669430152942</v>
      </c>
      <c r="G329" t="n">
        <v>0.04997275555120997</v>
      </c>
    </row>
    <row r="330" ht="15" customHeight="1">
      <c r="F330" t="n">
        <v>0.01863110634458522</v>
      </c>
      <c r="G330" t="n">
        <v>0.0500003454135334</v>
      </c>
    </row>
    <row r="331" ht="15" customHeight="1">
      <c r="F331" t="n">
        <v>0.01870879490208623</v>
      </c>
      <c r="G331" t="n">
        <v>0.05002793527585683</v>
      </c>
    </row>
    <row r="332" ht="15" customHeight="1">
      <c r="F332" t="n">
        <v>0.0187793779049869</v>
      </c>
      <c r="G332" t="n">
        <v>0.05005552513818027</v>
      </c>
    </row>
    <row r="333" ht="15" customHeight="1">
      <c r="F333" t="n">
        <v>0.01884247328424159</v>
      </c>
      <c r="G333" t="n">
        <v>0.0500831150005037</v>
      </c>
    </row>
    <row r="334" ht="15" customHeight="1">
      <c r="F334" t="n">
        <v>0.01889769897080472</v>
      </c>
      <c r="G334" t="n">
        <v>0.05011070486282713</v>
      </c>
    </row>
    <row r="335" ht="15" customHeight="1">
      <c r="F335" t="n">
        <v>0.01894467289563072</v>
      </c>
      <c r="G335" t="n">
        <v>0.05013829472515056</v>
      </c>
    </row>
    <row r="336" ht="15" customHeight="1">
      <c r="F336" t="n">
        <v>0.01898301298967398</v>
      </c>
      <c r="G336" t="n">
        <v>0.05016588458747399</v>
      </c>
    </row>
    <row r="337" ht="15" customHeight="1">
      <c r="F337" t="n">
        <v>0.01901233718388892</v>
      </c>
      <c r="G337" t="n">
        <v>0.05019347444979742</v>
      </c>
    </row>
    <row r="338" ht="15" customHeight="1">
      <c r="F338" t="n">
        <v>0.01903226340922995</v>
      </c>
      <c r="G338" t="n">
        <v>0.05022106431212086</v>
      </c>
    </row>
    <row r="339" ht="15" customHeight="1">
      <c r="F339" t="n">
        <v>0.01904240959665147</v>
      </c>
      <c r="G339" t="n">
        <v>0.05024865417444429</v>
      </c>
    </row>
    <row r="340" ht="15" customHeight="1">
      <c r="F340" t="n">
        <v>0.0190436932478058</v>
      </c>
      <c r="G340" t="n">
        <v>0.05027624403676772</v>
      </c>
    </row>
    <row r="341" ht="15" customHeight="1">
      <c r="F341" t="n">
        <v>0.01904362742204906</v>
      </c>
      <c r="G341" t="n">
        <v>0.05030383389909115</v>
      </c>
    </row>
    <row r="342" ht="15" customHeight="1">
      <c r="F342" t="n">
        <v>0.01904337930958132</v>
      </c>
      <c r="G342" t="n">
        <v>0.05033142376141458</v>
      </c>
    </row>
    <row r="343" ht="15" customHeight="1">
      <c r="F343" t="n">
        <v>0.01904282738592861</v>
      </c>
      <c r="G343" t="n">
        <v>0.05035901362373801</v>
      </c>
    </row>
    <row r="344" ht="15" customHeight="1">
      <c r="F344" t="n">
        <v>0.01904185012661694</v>
      </c>
      <c r="G344" t="n">
        <v>0.05038660348606144</v>
      </c>
    </row>
    <row r="345" ht="15" customHeight="1">
      <c r="F345" t="n">
        <v>0.0190403260071723</v>
      </c>
      <c r="G345" t="n">
        <v>0.05041419334838487</v>
      </c>
    </row>
    <row r="346" ht="15" customHeight="1">
      <c r="F346" t="n">
        <v>0.0190381335031207</v>
      </c>
      <c r="G346" t="n">
        <v>0.0504417832107083</v>
      </c>
    </row>
    <row r="347" ht="15" customHeight="1">
      <c r="F347" t="n">
        <v>0.01903515108998817</v>
      </c>
      <c r="G347" t="n">
        <v>0.05046937307303173</v>
      </c>
    </row>
    <row r="348" ht="15" customHeight="1">
      <c r="F348" t="n">
        <v>0.01903125724330069</v>
      </c>
      <c r="G348" t="n">
        <v>0.05049696293535517</v>
      </c>
    </row>
    <row r="349" ht="15" customHeight="1">
      <c r="F349" t="n">
        <v>0.0190263304385843</v>
      </c>
      <c r="G349" t="n">
        <v>0.0505245527976786</v>
      </c>
    </row>
    <row r="350" ht="15" customHeight="1">
      <c r="F350" t="n">
        <v>0.01902024915136499</v>
      </c>
      <c r="G350" t="n">
        <v>0.05055214266000203</v>
      </c>
    </row>
    <row r="351" ht="15" customHeight="1">
      <c r="F351" t="n">
        <v>0.01901289185716878</v>
      </c>
      <c r="G351" t="n">
        <v>0.05057973252232546</v>
      </c>
    </row>
    <row r="352" ht="15" customHeight="1">
      <c r="F352" t="n">
        <v>0.01900413703152166</v>
      </c>
      <c r="G352" t="n">
        <v>0.05060732238464889</v>
      </c>
    </row>
    <row r="353" ht="15" customHeight="1">
      <c r="F353" t="n">
        <v>0.01899386314994966</v>
      </c>
      <c r="G353" t="n">
        <v>0.05063491224697232</v>
      </c>
    </row>
    <row r="354" ht="15" customHeight="1">
      <c r="F354" t="n">
        <v>0.01898194868797877</v>
      </c>
      <c r="G354" t="n">
        <v>0.05066250210929576</v>
      </c>
    </row>
    <row r="355" ht="15" customHeight="1">
      <c r="F355" t="n">
        <v>0.01896827212113501</v>
      </c>
      <c r="G355" t="n">
        <v>0.05069009197161919</v>
      </c>
    </row>
    <row r="356" ht="15" customHeight="1">
      <c r="F356" t="n">
        <v>0.0189527119249444</v>
      </c>
      <c r="G356" t="n">
        <v>0.05071768183394262</v>
      </c>
    </row>
    <row r="357" ht="15" customHeight="1">
      <c r="F357" t="n">
        <v>0.01893514657493291</v>
      </c>
      <c r="G357" t="n">
        <v>0.05074527169626605</v>
      </c>
    </row>
    <row r="358" ht="15" customHeight="1">
      <c r="F358" t="n">
        <v>0.01891545454662659</v>
      </c>
      <c r="G358" t="n">
        <v>0.05077286155858948</v>
      </c>
    </row>
    <row r="359" ht="15" customHeight="1">
      <c r="F359" t="n">
        <v>0.01889351431555143</v>
      </c>
      <c r="G359" t="n">
        <v>0.05080045142091291</v>
      </c>
    </row>
    <row r="360" ht="15" customHeight="1">
      <c r="F360" t="n">
        <v>0.01886920435723344</v>
      </c>
      <c r="G360" t="n">
        <v>0.05082804128323635</v>
      </c>
    </row>
    <row r="361" ht="15" customHeight="1">
      <c r="F361" t="n">
        <v>0.01884240314719862</v>
      </c>
      <c r="G361" t="n">
        <v>0.05085563114555978</v>
      </c>
    </row>
    <row r="362" ht="15" customHeight="1">
      <c r="F362" t="n">
        <v>0.018812989160973</v>
      </c>
      <c r="G362" t="n">
        <v>0.05088322100788321</v>
      </c>
    </row>
    <row r="363" ht="15" customHeight="1">
      <c r="F363" t="n">
        <v>0.01878084087408258</v>
      </c>
      <c r="G363" t="n">
        <v>0.05091081087020664</v>
      </c>
    </row>
    <row r="364" ht="15" customHeight="1">
      <c r="F364" t="n">
        <v>0.01874583676205337</v>
      </c>
      <c r="G364" t="n">
        <v>0.05093840073253007</v>
      </c>
    </row>
    <row r="365" ht="15" customHeight="1">
      <c r="F365" t="n">
        <v>0.01874583676205337</v>
      </c>
      <c r="G365" t="n">
        <v>0.05093840073253007</v>
      </c>
    </row>
    <row r="366" ht="15" customHeight="1">
      <c r="F366" t="n">
        <v>0.0191801501066213</v>
      </c>
      <c r="G366" t="n">
        <v>0.05252074523376767</v>
      </c>
    </row>
    <row r="367" ht="15" customHeight="1">
      <c r="F367" t="n">
        <v>0.01960600358614595</v>
      </c>
      <c r="G367" t="n">
        <v>0.05410308973500527</v>
      </c>
    </row>
    <row r="368" ht="15" customHeight="1">
      <c r="F368" t="n">
        <v>0.02002320156458545</v>
      </c>
      <c r="G368" t="n">
        <v>0.05568543423624286</v>
      </c>
    </row>
    <row r="369" ht="15" customHeight="1">
      <c r="F369" t="n">
        <v>0.02043154840589786</v>
      </c>
      <c r="G369" t="n">
        <v>0.05726777873748047</v>
      </c>
    </row>
    <row r="370" ht="15" customHeight="1">
      <c r="F370" t="n">
        <v>0.02083084847404133</v>
      </c>
      <c r="G370" t="n">
        <v>0.05885012323871807</v>
      </c>
    </row>
    <row r="371" ht="15" customHeight="1">
      <c r="F371" t="n">
        <v>0.02122090613297395</v>
      </c>
      <c r="G371" t="n">
        <v>0.06043246773995568</v>
      </c>
    </row>
    <row r="372" ht="15" customHeight="1">
      <c r="F372" t="n">
        <v>0.02160152574665379</v>
      </c>
      <c r="G372" t="n">
        <v>0.06201481224119326</v>
      </c>
    </row>
    <row r="373" ht="15" customHeight="1">
      <c r="F373" t="n">
        <v>0.02197251167903899</v>
      </c>
      <c r="G373" t="n">
        <v>0.06359715674243087</v>
      </c>
    </row>
    <row r="374" ht="15" customHeight="1">
      <c r="F374" t="n">
        <v>0.02233366829408763</v>
      </c>
      <c r="G374" t="n">
        <v>0.06517950124366848</v>
      </c>
    </row>
    <row r="375" ht="15" customHeight="1">
      <c r="F375" t="n">
        <v>0.02268479995575781</v>
      </c>
      <c r="G375" t="n">
        <v>0.06676184574490607</v>
      </c>
    </row>
    <row r="376" ht="15" customHeight="1">
      <c r="F376" t="n">
        <v>0.02302571102800766</v>
      </c>
      <c r="G376" t="n">
        <v>0.06834419024614367</v>
      </c>
    </row>
    <row r="377" ht="15" customHeight="1">
      <c r="F377" t="n">
        <v>0.02335620587479524</v>
      </c>
      <c r="G377" t="n">
        <v>0.06992653474738127</v>
      </c>
    </row>
    <row r="378" ht="15" customHeight="1">
      <c r="F378" t="n">
        <v>0.0236760888600787</v>
      </c>
      <c r="G378" t="n">
        <v>0.07150887924861887</v>
      </c>
    </row>
    <row r="379" ht="15" customHeight="1">
      <c r="F379" t="n">
        <v>0.02398516434781613</v>
      </c>
      <c r="G379" t="n">
        <v>0.07309122374985648</v>
      </c>
    </row>
    <row r="380" ht="15" customHeight="1">
      <c r="F380" t="n">
        <v>0.02428323670196558</v>
      </c>
      <c r="G380" t="n">
        <v>0.07467356825109407</v>
      </c>
    </row>
    <row r="381" ht="15" customHeight="1">
      <c r="F381" t="n">
        <v>0.02457011028648523</v>
      </c>
      <c r="G381" t="n">
        <v>0.07625591275233168</v>
      </c>
    </row>
    <row r="382" ht="15" customHeight="1">
      <c r="F382" t="n">
        <v>0.02484558946533313</v>
      </c>
      <c r="G382" t="n">
        <v>0.07783825725356927</v>
      </c>
    </row>
    <row r="383" ht="15" customHeight="1">
      <c r="F383" t="n">
        <v>0.02510947860246741</v>
      </c>
      <c r="G383" t="n">
        <v>0.07942060175480688</v>
      </c>
    </row>
    <row r="384" ht="15" customHeight="1">
      <c r="F384" t="n">
        <v>0.02536158206184616</v>
      </c>
      <c r="G384" t="n">
        <v>0.08100294625604447</v>
      </c>
    </row>
    <row r="385" ht="15" customHeight="1">
      <c r="F385" t="n">
        <v>0.02560170420742747</v>
      </c>
      <c r="G385" t="n">
        <v>0.08258529075728206</v>
      </c>
    </row>
    <row r="386" ht="15" customHeight="1">
      <c r="F386" t="n">
        <v>0.02582964940316947</v>
      </c>
      <c r="G386" t="n">
        <v>0.08416763525851968</v>
      </c>
    </row>
    <row r="387" ht="15" customHeight="1">
      <c r="F387" t="n">
        <v>0.02604522201303025</v>
      </c>
      <c r="G387" t="n">
        <v>0.08574997975975727</v>
      </c>
    </row>
    <row r="388" ht="15" customHeight="1">
      <c r="F388" t="n">
        <v>0.02624822640096791</v>
      </c>
      <c r="G388" t="n">
        <v>0.08733232426099487</v>
      </c>
    </row>
    <row r="389" ht="15" customHeight="1">
      <c r="F389" t="n">
        <v>0.02643846693094057</v>
      </c>
      <c r="G389" t="n">
        <v>0.08891466876223247</v>
      </c>
    </row>
    <row r="390" ht="15" customHeight="1">
      <c r="F390" t="n">
        <v>0.02661574796690627</v>
      </c>
      <c r="G390" t="n">
        <v>0.09049701326347007</v>
      </c>
    </row>
    <row r="391" ht="15" customHeight="1">
      <c r="F391" t="n">
        <v>0.02677987387282321</v>
      </c>
      <c r="G391" t="n">
        <v>0.09207935776470769</v>
      </c>
    </row>
    <row r="392" ht="15" customHeight="1">
      <c r="F392" t="n">
        <v>0.02693064901264941</v>
      </c>
      <c r="G392" t="n">
        <v>0.09366170226594528</v>
      </c>
    </row>
    <row r="393" ht="15" customHeight="1">
      <c r="F393" t="n">
        <v>0.02706787775034301</v>
      </c>
      <c r="G393" t="n">
        <v>0.09524404676718287</v>
      </c>
    </row>
    <row r="394" ht="15" customHeight="1">
      <c r="F394" t="n">
        <v>0.02719136444986213</v>
      </c>
      <c r="G394" t="n">
        <v>0.09682639126842048</v>
      </c>
    </row>
    <row r="395" ht="15" customHeight="1">
      <c r="F395" t="n">
        <v>0.02730091347516483</v>
      </c>
      <c r="G395" t="n">
        <v>0.09840873576965807</v>
      </c>
    </row>
    <row r="396" ht="15" customHeight="1">
      <c r="F396" t="n">
        <v>0.02739632919020922</v>
      </c>
      <c r="G396" t="n">
        <v>0.09999108027089568</v>
      </c>
    </row>
    <row r="397" ht="15" customHeight="1">
      <c r="F397" t="n">
        <v>0.02747741595895342</v>
      </c>
      <c r="G397" t="n">
        <v>0.1015734247721333</v>
      </c>
    </row>
    <row r="398" ht="15" customHeight="1">
      <c r="F398" t="n">
        <v>0.02754397814535554</v>
      </c>
      <c r="G398" t="n">
        <v>0.1031557692733709</v>
      </c>
    </row>
    <row r="399" ht="15" customHeight="1">
      <c r="F399" t="n">
        <v>0.02759582011337368</v>
      </c>
      <c r="G399" t="n">
        <v>0.1047381137746085</v>
      </c>
    </row>
    <row r="400" ht="15" customHeight="1">
      <c r="F400" t="n">
        <v>0.0276327462269659</v>
      </c>
      <c r="G400" t="n">
        <v>0.1063204582758461</v>
      </c>
    </row>
    <row r="401" ht="15" customHeight="1">
      <c r="F401" t="n">
        <v>0.02766111568273782</v>
      </c>
      <c r="G401" t="n">
        <v>0.1079028027770837</v>
      </c>
    </row>
    <row r="402" ht="15" customHeight="1">
      <c r="F402" t="n">
        <v>0.02766109630599019</v>
      </c>
      <c r="G402" t="n">
        <v>0.1094851472783213</v>
      </c>
    </row>
    <row r="403" ht="15" customHeight="1">
      <c r="F403" t="n">
        <v>0.02765751606936588</v>
      </c>
      <c r="G403" t="n">
        <v>0.1110674917795589</v>
      </c>
    </row>
    <row r="404" ht="15" customHeight="1">
      <c r="F404" t="n">
        <v>0.02764806328914857</v>
      </c>
      <c r="G404" t="n">
        <v>0.1126498362807965</v>
      </c>
    </row>
    <row r="405" ht="15" customHeight="1">
      <c r="F405" t="n">
        <v>0.02763318397625357</v>
      </c>
      <c r="G405" t="n">
        <v>0.1142321807820341</v>
      </c>
    </row>
    <row r="406" ht="15" customHeight="1">
      <c r="F406" t="n">
        <v>0.02761332414159623</v>
      </c>
      <c r="G406" t="n">
        <v>0.1158145252832717</v>
      </c>
    </row>
    <row r="407" ht="15" customHeight="1">
      <c r="F407" t="n">
        <v>0.02758892979609191</v>
      </c>
      <c r="G407" t="n">
        <v>0.1173968697845093</v>
      </c>
    </row>
    <row r="408" ht="15" customHeight="1">
      <c r="F408" t="n">
        <v>0.02756044695065596</v>
      </c>
      <c r="G408" t="n">
        <v>0.1189792142857469</v>
      </c>
    </row>
    <row r="409" ht="15" customHeight="1">
      <c r="F409" t="n">
        <v>0.02752832161620374</v>
      </c>
      <c r="G409" t="n">
        <v>0.1205615587869845</v>
      </c>
    </row>
    <row r="410" ht="15" customHeight="1">
      <c r="F410" t="n">
        <v>0.02749299980365055</v>
      </c>
      <c r="G410" t="n">
        <v>0.1221439032882221</v>
      </c>
    </row>
    <row r="411" ht="15" customHeight="1">
      <c r="F411" t="n">
        <v>0.02745492752391179</v>
      </c>
      <c r="G411" t="n">
        <v>0.1237262477894597</v>
      </c>
    </row>
    <row r="412" ht="15" customHeight="1">
      <c r="F412" t="n">
        <v>0.02741455078790279</v>
      </c>
      <c r="G412" t="n">
        <v>0.1253085922906973</v>
      </c>
    </row>
    <row r="413" ht="15" customHeight="1">
      <c r="F413" t="n">
        <v>0.0273723156065389</v>
      </c>
      <c r="G413" t="n">
        <v>0.1268909367919349</v>
      </c>
    </row>
    <row r="414" ht="15" customHeight="1">
      <c r="F414" t="n">
        <v>0.02732866799073547</v>
      </c>
      <c r="G414" t="n">
        <v>0.1284732812931725</v>
      </c>
    </row>
    <row r="415" ht="15" customHeight="1">
      <c r="F415" t="n">
        <v>0.02728405395140783</v>
      </c>
      <c r="G415" t="n">
        <v>0.1300556257944101</v>
      </c>
    </row>
    <row r="416" ht="15" customHeight="1">
      <c r="F416" t="n">
        <v>0.02723861870558836</v>
      </c>
      <c r="G416" t="n">
        <v>0.1316379702956477</v>
      </c>
    </row>
    <row r="417" ht="15" customHeight="1">
      <c r="F417" t="n">
        <v>0.02717899655364031</v>
      </c>
      <c r="G417" t="n">
        <v>0.1332203147968853</v>
      </c>
    </row>
    <row r="418" ht="15" customHeight="1">
      <c r="F418" t="n">
        <v>0.02710115588031878</v>
      </c>
      <c r="G418" t="n">
        <v>0.1348026592981229</v>
      </c>
    </row>
    <row r="419" ht="15" customHeight="1">
      <c r="F419" t="n">
        <v>0.027009735996503</v>
      </c>
      <c r="G419" t="n">
        <v>0.1363850037993605</v>
      </c>
    </row>
    <row r="420" ht="15" customHeight="1">
      <c r="F420" t="n">
        <v>0.02690937621307231</v>
      </c>
      <c r="G420" t="n">
        <v>0.1379673483005981</v>
      </c>
    </row>
    <row r="421" ht="15" customHeight="1">
      <c r="F421" t="n">
        <v>0.02680471584090599</v>
      </c>
      <c r="G421" t="n">
        <v>0.1395496928018357</v>
      </c>
    </row>
    <row r="422" ht="15" customHeight="1">
      <c r="F422" t="n">
        <v>0.02670039419088335</v>
      </c>
      <c r="G422" t="n">
        <v>0.1411320373030733</v>
      </c>
    </row>
    <row r="423" ht="15" customHeight="1">
      <c r="F423" t="n">
        <v>0.02660105057388365</v>
      </c>
      <c r="G423" t="n">
        <v>0.1427143818043109</v>
      </c>
    </row>
    <row r="424" ht="15" customHeight="1">
      <c r="F424" t="n">
        <v>0.0265113243007862</v>
      </c>
      <c r="G424" t="n">
        <v>0.1442967263055485</v>
      </c>
    </row>
    <row r="425" ht="15" customHeight="1">
      <c r="F425" t="n">
        <v>0.02643585468247031</v>
      </c>
      <c r="G425" t="n">
        <v>0.1458790708067861</v>
      </c>
    </row>
    <row r="426" ht="15" customHeight="1">
      <c r="F426" t="n">
        <v>0.02637928102981527</v>
      </c>
      <c r="G426" t="n">
        <v>0.1474614153080237</v>
      </c>
    </row>
    <row r="427" ht="15" customHeight="1">
      <c r="F427" t="n">
        <v>0.0263369855136434</v>
      </c>
      <c r="G427" t="n">
        <v>0.1490437598092613</v>
      </c>
    </row>
    <row r="428" ht="15" customHeight="1">
      <c r="F428" t="n">
        <v>0.02629727468051583</v>
      </c>
      <c r="G428" t="n">
        <v>0.15</v>
      </c>
    </row>
    <row r="429" ht="15" customHeight="1">
      <c r="F429" t="n">
        <v>0.02625989533033841</v>
      </c>
      <c r="G429" t="n">
        <v>0.1522084488117365</v>
      </c>
    </row>
    <row r="430" ht="15" customHeight="1">
      <c r="F430" t="n">
        <v>0.02622469880153201</v>
      </c>
      <c r="G430" t="n">
        <v>0.1537907933129741</v>
      </c>
    </row>
    <row r="431" ht="15" customHeight="1">
      <c r="F431" t="n">
        <v>0.02619153643251754</v>
      </c>
      <c r="G431" t="n">
        <v>0.1553731378142117</v>
      </c>
    </row>
    <row r="432" ht="15" customHeight="1">
      <c r="F432" t="n">
        <v>0.02616025956171587</v>
      </c>
      <c r="G432" t="n">
        <v>0.1569554823154493</v>
      </c>
    </row>
    <row r="433" ht="15" customHeight="1">
      <c r="F433" t="n">
        <v>0.02613071952754795</v>
      </c>
      <c r="G433" t="n">
        <v>0.1585378268166869</v>
      </c>
    </row>
    <row r="434" ht="15" customHeight="1">
      <c r="F434" t="n">
        <v>0.02610276766843463</v>
      </c>
      <c r="G434" t="n">
        <v>0.1601201713179245</v>
      </c>
    </row>
    <row r="435" ht="15" customHeight="1">
      <c r="F435" t="n">
        <v>0.0260762553227968</v>
      </c>
      <c r="G435" t="n">
        <v>0.1617025158191621</v>
      </c>
    </row>
    <row r="436" ht="15" customHeight="1">
      <c r="F436" t="n">
        <v>0.02605103382905538</v>
      </c>
      <c r="G436" t="n">
        <v>0.1632848603203997</v>
      </c>
    </row>
    <row r="437" ht="15" customHeight="1">
      <c r="F437" t="n">
        <v>0.02602695452563125</v>
      </c>
      <c r="G437" t="n">
        <v>0.1648672048216373</v>
      </c>
    </row>
    <row r="438" ht="15" customHeight="1">
      <c r="F438" t="n">
        <v>0.02600386875094531</v>
      </c>
      <c r="G438" t="n">
        <v>0.1664495493228749</v>
      </c>
    </row>
    <row r="439" ht="15" customHeight="1">
      <c r="F439" t="n">
        <v>0.02598162784341844</v>
      </c>
      <c r="G439" t="n">
        <v>0.1680318938241125</v>
      </c>
    </row>
    <row r="440" ht="15" customHeight="1">
      <c r="F440" t="n">
        <v>0.02596008314147154</v>
      </c>
      <c r="G440" t="n">
        <v>0.1696142383253501</v>
      </c>
    </row>
    <row r="441" ht="15" customHeight="1">
      <c r="F441" t="n">
        <v>0.02593908598352553</v>
      </c>
      <c r="G441" t="n">
        <v>0.1711965828265877</v>
      </c>
    </row>
    <row r="442" ht="15" customHeight="1">
      <c r="F442" t="n">
        <v>0.02591848770800126</v>
      </c>
      <c r="G442" t="n">
        <v>0.1727789273278253</v>
      </c>
    </row>
    <row r="443" ht="15" customHeight="1">
      <c r="F443" t="n">
        <v>0.02589813965331966</v>
      </c>
      <c r="G443" t="n">
        <v>0.1743612718290629</v>
      </c>
    </row>
    <row r="444" ht="15" customHeight="1">
      <c r="F444" t="n">
        <v>0.02587789315790161</v>
      </c>
      <c r="G444" t="n">
        <v>0.1759436163303005</v>
      </c>
    </row>
    <row r="445" ht="15" customHeight="1">
      <c r="F445" t="n">
        <v>0.025857599560168</v>
      </c>
      <c r="G445" t="n">
        <v>0.1775259608315381</v>
      </c>
    </row>
    <row r="446" ht="15" customHeight="1">
      <c r="F446" t="n">
        <v>0.02583711019853971</v>
      </c>
      <c r="G446" t="n">
        <v>0.1791083053327757</v>
      </c>
    </row>
    <row r="447" ht="15" customHeight="1">
      <c r="F447" t="n">
        <v>0.02581627641143769</v>
      </c>
      <c r="G447" t="n">
        <v>0.1806906498340133</v>
      </c>
    </row>
    <row r="448" ht="15" customHeight="1">
      <c r="F448" t="n">
        <v>0.02579538496445298</v>
      </c>
      <c r="G448" t="n">
        <v>0.1822729943352509</v>
      </c>
    </row>
    <row r="449" ht="15" customHeight="1">
      <c r="F449" t="n">
        <v>0.02577484264944049</v>
      </c>
      <c r="G449" t="n">
        <v>0.1838553388364885</v>
      </c>
    </row>
    <row r="450" ht="15" customHeight="1">
      <c r="F450" t="n">
        <v>0.02575466239052</v>
      </c>
      <c r="G450" t="n">
        <v>0.1854376833377261</v>
      </c>
    </row>
    <row r="451" ht="15" customHeight="1">
      <c r="F451" t="n">
        <v>0.02573485708869512</v>
      </c>
      <c r="G451" t="n">
        <v>0.1870200278389637</v>
      </c>
    </row>
    <row r="452" ht="15" customHeight="1">
      <c r="F452" t="n">
        <v>0.02571543964496949</v>
      </c>
      <c r="G452" t="n">
        <v>0.1886023723402013</v>
      </c>
    </row>
    <row r="453" ht="15" customHeight="1">
      <c r="F453" t="n">
        <v>0.02569642296034674</v>
      </c>
      <c r="G453" t="n">
        <v>0.1901847168414389</v>
      </c>
    </row>
    <row r="454" ht="15" customHeight="1">
      <c r="F454" t="n">
        <v>0.0256778199358305</v>
      </c>
      <c r="G454" t="n">
        <v>0.1917670613426765</v>
      </c>
    </row>
    <row r="455" ht="15" customHeight="1">
      <c r="F455" t="n">
        <v>0.0256596434724244</v>
      </c>
      <c r="G455" t="n">
        <v>0.1933494058439141</v>
      </c>
    </row>
    <row r="456" ht="15" customHeight="1">
      <c r="F456" t="n">
        <v>0.02564190647113208</v>
      </c>
      <c r="G456" t="n">
        <v>0.1949317503451517</v>
      </c>
    </row>
    <row r="457" ht="15" customHeight="1">
      <c r="F457" t="n">
        <v>0.02562462183295718</v>
      </c>
      <c r="G457" t="n">
        <v>0.1965140948463893</v>
      </c>
    </row>
    <row r="458" ht="15" customHeight="1">
      <c r="F458" t="n">
        <v>0.0256078024589033</v>
      </c>
      <c r="G458" t="n">
        <v>0.1980964393476269</v>
      </c>
    </row>
    <row r="459" ht="15" customHeight="1">
      <c r="F459" t="n">
        <v>0.02559146124997412</v>
      </c>
      <c r="G459" t="n">
        <v>0.1996787838488645</v>
      </c>
    </row>
    <row r="460" ht="15" customHeight="1">
      <c r="F460" t="n">
        <v>0.02557561110717325</v>
      </c>
      <c r="G460" t="n">
        <v>0.2012611283501021</v>
      </c>
    </row>
    <row r="461" ht="15" customHeight="1">
      <c r="F461" t="n">
        <v>0.02556026493150435</v>
      </c>
      <c r="G461" t="n">
        <v>0.2028434728513397</v>
      </c>
    </row>
    <row r="462" ht="15" customHeight="1">
      <c r="F462" t="n">
        <v>0.02554543562397102</v>
      </c>
      <c r="G462" t="n">
        <v>0.2044258173525773</v>
      </c>
    </row>
    <row r="463" ht="15" customHeight="1">
      <c r="F463" t="n">
        <v>0.02553113608557689</v>
      </c>
      <c r="G463" t="n">
        <v>0.2060081618538149</v>
      </c>
    </row>
    <row r="464" ht="15" customHeight="1">
      <c r="F464" t="n">
        <v>0.02551737921732564</v>
      </c>
      <c r="G464" t="n">
        <v>0.2075905063550525</v>
      </c>
    </row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2">
    <mergeCell ref="M2:U2"/>
    <mergeCell ref="A60:K60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M5:U5"/>
    <mergeCell ref="M1:U1"/>
    <mergeCell ref="M60:U60"/>
  </mergeCells>
  <pageMargins left="0.7" right="0.7" top="0.75" bottom="0.75" header="0.3" footer="0.3"/>
  <pageSetup orientation="portrait" paperSize="9" scale="62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2023-07-19T12:17:28Z</dcterms:modified>
  <cp:lastModifiedBy>MSI GP66</cp:lastModifiedBy>
</cp:coreProperties>
</file>