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'1'!$A$1:$V$61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8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family val="2"/>
      <color theme="1"/>
      <sz val="10"/>
      <scheme val="minor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24" fillId="0" borderId="0"/>
    <xf numFmtId="0" fontId="1" fillId="0" borderId="0"/>
    <xf numFmtId="0" fontId="8" fillId="0" borderId="0"/>
    <xf numFmtId="0" fontId="1" fillId="0" borderId="0"/>
    <xf numFmtId="43" fontId="24" fillId="0" borderId="0"/>
  </cellStyleXfs>
  <cellXfs count="174">
    <xf numFmtId="0" fontId="0" fillId="0" borderId="0" pivotButton="0" quotePrefix="0" xfId="0"/>
    <xf numFmtId="0" fontId="4" fillId="0" borderId="0" pivotButton="0" quotePrefix="0" xfId="0"/>
    <xf numFmtId="0" fontId="7" fillId="0" borderId="0" pivotButton="0" quotePrefix="0" xfId="1"/>
    <xf numFmtId="0" fontId="6" fillId="0" borderId="0" applyAlignment="1" pivotButton="0" quotePrefix="1" xfId="2">
      <alignment horizontal="left"/>
    </xf>
    <xf numFmtId="0" fontId="7" fillId="0" borderId="0" applyAlignment="1" pivotButton="0" quotePrefix="1" xfId="2">
      <alignment horizontal="left"/>
    </xf>
    <xf numFmtId="0" fontId="6" fillId="0" borderId="0" applyAlignment="1" pivotButton="0" quotePrefix="0" xfId="2">
      <alignment horizontal="left"/>
    </xf>
    <xf numFmtId="0" fontId="7" fillId="0" borderId="0" applyAlignment="1" pivotButton="0" quotePrefix="0" xfId="2">
      <alignment horizontal="left"/>
    </xf>
    <xf numFmtId="0" fontId="11" fillId="0" borderId="0" pivotButton="0" quotePrefix="0" xfId="0"/>
    <xf numFmtId="0" fontId="7" fillId="0" borderId="0" applyProtection="1" pivotButton="0" quotePrefix="0" xfId="2">
      <protection locked="0" hidden="0"/>
    </xf>
    <xf numFmtId="0" fontId="7" fillId="0" borderId="0" pivotButton="0" quotePrefix="0" xfId="0"/>
    <xf numFmtId="0" fontId="7" fillId="0" borderId="0" pivotButton="0" quotePrefix="0" xfId="2"/>
    <xf numFmtId="0" fontId="9" fillId="0" borderId="0" pivotButton="0" quotePrefix="0" xfId="1"/>
    <xf numFmtId="0" fontId="12" fillId="0" borderId="0" applyAlignment="1" pivotButton="0" quotePrefix="0" xfId="1">
      <alignment horizontal="left"/>
    </xf>
    <xf numFmtId="0" fontId="12" fillId="0" borderId="0" applyProtection="1" pivotButton="0" quotePrefix="0" xfId="2">
      <protection locked="0" hidden="0"/>
    </xf>
    <xf numFmtId="0" fontId="9" fillId="0" borderId="0" applyAlignment="1" pivotButton="0" quotePrefix="1" xfId="2">
      <alignment horizontal="left"/>
    </xf>
    <xf numFmtId="0" fontId="12" fillId="0" borderId="0" applyAlignment="1" pivotButton="0" quotePrefix="1" xfId="2">
      <alignment horizontal="left"/>
    </xf>
    <xf numFmtId="0" fontId="9" fillId="0" borderId="0" applyAlignment="1" pivotButton="0" quotePrefix="0" xfId="2">
      <alignment horizontal="left"/>
    </xf>
    <xf numFmtId="0" fontId="12" fillId="0" borderId="0" applyAlignment="1" pivotButton="0" quotePrefix="0" xfId="2">
      <alignment horizontal="left"/>
    </xf>
    <xf numFmtId="0" fontId="9" fillId="0" borderId="0" applyAlignment="1" pivotButton="0" quotePrefix="0" xfId="1">
      <alignment horizontal="left"/>
    </xf>
    <xf numFmtId="0" fontId="9" fillId="0" borderId="0" applyAlignment="1" pivotButton="0" quotePrefix="0" xfId="1">
      <alignment wrapText="1"/>
    </xf>
    <xf numFmtId="0" fontId="9" fillId="0" borderId="0" pivotButton="0" quotePrefix="0" xfId="2"/>
    <xf numFmtId="0" fontId="12" fillId="0" borderId="0" pivotButton="0" quotePrefix="0" xfId="2"/>
    <xf numFmtId="0" fontId="9" fillId="0" borderId="0" applyAlignment="1" pivotButton="0" quotePrefix="0" xfId="2">
      <alignment horizontal="right"/>
    </xf>
    <xf numFmtId="0" fontId="12" fillId="0" borderId="0" pivotButton="0" quotePrefix="0" xfId="0"/>
    <xf numFmtId="0" fontId="9" fillId="0" borderId="0" applyAlignment="1" applyProtection="1" pivotButton="0" quotePrefix="0" xfId="0">
      <alignment horizontal="left"/>
      <protection locked="0" hidden="0"/>
    </xf>
    <xf numFmtId="0" fontId="9" fillId="0" borderId="0" pivotButton="0" quotePrefix="0" xfId="0"/>
    <xf numFmtId="0" fontId="9" fillId="0" borderId="0" applyAlignment="1" pivotButton="0" quotePrefix="0" xfId="0">
      <alignment horizontal="left" vertical="center"/>
    </xf>
    <xf numFmtId="0" fontId="9" fillId="0" borderId="0" applyAlignment="1" pivotButton="0" quotePrefix="1" xfId="0">
      <alignment horizontal="left"/>
    </xf>
    <xf numFmtId="0" fontId="3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164" fontId="13" fillId="0" borderId="0" pivotButton="0" quotePrefix="0" xfId="0"/>
    <xf numFmtId="1" fontId="5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applyAlignment="1" pivotButton="0" quotePrefix="0" xfId="0">
      <alignment wrapText="1"/>
    </xf>
    <xf numFmtId="0" fontId="16" fillId="0" borderId="2" applyAlignment="1" pivotButton="0" quotePrefix="0" xfId="0">
      <alignment horizontal="center" vertical="center"/>
    </xf>
    <xf numFmtId="0" fontId="16" fillId="2" borderId="2" applyAlignment="1" pivotButton="0" quotePrefix="0" xfId="0">
      <alignment horizontal="center" vertical="center"/>
    </xf>
    <xf numFmtId="0" fontId="16" fillId="0" borderId="3" pivotButton="0" quotePrefix="0" xfId="0"/>
    <xf numFmtId="0" fontId="16" fillId="0" borderId="4" pivotButton="0" quotePrefix="0" xfId="0"/>
    <xf numFmtId="0" fontId="16" fillId="0" borderId="2" pivotButton="0" quotePrefix="0" xfId="0"/>
    <xf numFmtId="0" fontId="16" fillId="0" borderId="5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165" fontId="16" fillId="2" borderId="1" applyAlignment="1" pivotButton="0" quotePrefix="0" xfId="0">
      <alignment horizontal="center"/>
    </xf>
    <xf numFmtId="0" fontId="18" fillId="0" borderId="0" pivotButton="0" quotePrefix="0" xfId="0"/>
    <xf numFmtId="0" fontId="18" fillId="0" borderId="6" pivotButton="0" quotePrefix="0" xfId="0"/>
    <xf numFmtId="0" fontId="18" fillId="0" borderId="7" pivotButton="0" quotePrefix="0" xfId="0"/>
    <xf numFmtId="0" fontId="18" fillId="0" borderId="8" pivotButton="0" quotePrefix="0" xfId="0"/>
    <xf numFmtId="1" fontId="17" fillId="3" borderId="5" applyAlignment="1" pivotButton="0" quotePrefix="0" xfId="0">
      <alignment horizontal="center"/>
    </xf>
    <xf numFmtId="0" fontId="19" fillId="0" borderId="0" pivotButton="0" quotePrefix="0" xfId="0"/>
    <xf numFmtId="0" fontId="16" fillId="0" borderId="0" pivotButton="0" quotePrefix="0" xfId="0"/>
    <xf numFmtId="0" fontId="16" fillId="0" borderId="9" pivotButton="0" quotePrefix="0" xfId="0"/>
    <xf numFmtId="0" fontId="16" fillId="0" borderId="10" pivotButton="0" quotePrefix="0" xfId="0"/>
    <xf numFmtId="0" fontId="16" fillId="0" borderId="11" pivotButton="0" quotePrefix="0" xfId="0"/>
    <xf numFmtId="1" fontId="16" fillId="0" borderId="5" applyAlignment="1" pivotButton="0" quotePrefix="0" xfId="0">
      <alignment horizontal="center"/>
    </xf>
    <xf numFmtId="1" fontId="16" fillId="0" borderId="12" applyAlignment="1" pivotButton="0" quotePrefix="0" xfId="0">
      <alignment horizontal="center"/>
    </xf>
    <xf numFmtId="0" fontId="16" fillId="0" borderId="1" applyAlignment="1" pivotButton="0" quotePrefix="0" xfId="0">
      <alignment horizontal="center" vertical="center"/>
    </xf>
    <xf numFmtId="0" fontId="16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20" fillId="0" borderId="14" applyAlignment="1" pivotButton="0" quotePrefix="0" xfId="0">
      <alignment horizontal="center"/>
    </xf>
    <xf numFmtId="0" fontId="20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1" fillId="3" borderId="16" applyAlignment="1" pivotButton="0" quotePrefix="0" xfId="0">
      <alignment horizontal="center"/>
    </xf>
    <xf numFmtId="1" fontId="21" fillId="3" borderId="17" applyAlignment="1" pivotButton="0" quotePrefix="0" xfId="0">
      <alignment horizontal="center"/>
    </xf>
    <xf numFmtId="166" fontId="16" fillId="0" borderId="12" applyAlignment="1" pivotButton="0" quotePrefix="0" xfId="0">
      <alignment horizontal="center"/>
    </xf>
    <xf numFmtId="1" fontId="16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7" fillId="3" borderId="2" applyAlignment="1" pivotButton="0" quotePrefix="0" xfId="0">
      <alignment horizontal="center" vertical="center"/>
    </xf>
    <xf numFmtId="0" fontId="10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1" fillId="2" borderId="19" applyAlignment="1" pivotButton="0" quotePrefix="0" xfId="0">
      <alignment horizontal="center" vertical="center"/>
    </xf>
    <xf numFmtId="0" fontId="21" fillId="2" borderId="0" applyAlignment="1" pivotButton="0" quotePrefix="0" xfId="0">
      <alignment horizontal="center" vertical="center"/>
    </xf>
    <xf numFmtId="0" fontId="21" fillId="2" borderId="13" applyAlignment="1" pivotButton="0" quotePrefix="0" xfId="0">
      <alignment horizontal="center" vertical="center"/>
    </xf>
    <xf numFmtId="0" fontId="15" fillId="0" borderId="0" pivotButton="0" quotePrefix="0" xfId="0"/>
    <xf numFmtId="1" fontId="0" fillId="0" borderId="0" pivotButton="0" quotePrefix="0" xfId="0"/>
    <xf numFmtId="0" fontId="23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2" fillId="2" borderId="22" applyAlignment="1" pivotButton="0" quotePrefix="0" xfId="0">
      <alignment horizontal="right" vertical="center"/>
    </xf>
    <xf numFmtId="0" fontId="21" fillId="2" borderId="21" applyAlignment="1" pivotButton="0" quotePrefix="0" xfId="0">
      <alignment horizontal="center" vertical="center"/>
    </xf>
    <xf numFmtId="0" fontId="21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2" fillId="2" borderId="4" applyAlignment="1" pivotButton="0" quotePrefix="0" xfId="0">
      <alignment horizontal="right" vertical="center"/>
    </xf>
    <xf numFmtId="1" fontId="21" fillId="2" borderId="18" applyAlignment="1" pivotButton="0" quotePrefix="0" xfId="0">
      <alignment horizontal="center" vertical="center"/>
    </xf>
    <xf numFmtId="1" fontId="21" fillId="2" borderId="3" applyAlignment="1" pivotButton="0" quotePrefix="0" xfId="0">
      <alignment vertical="center"/>
    </xf>
    <xf numFmtId="1" fontId="21" fillId="2" borderId="4" applyAlignment="1" pivotButton="0" quotePrefix="0" xfId="0">
      <alignment vertical="center"/>
    </xf>
    <xf numFmtId="14" fontId="12" fillId="0" borderId="0" pivotButton="0" quotePrefix="0" xfId="2"/>
    <xf numFmtId="14" fontId="12" fillId="0" borderId="0" applyProtection="1" pivotButton="0" quotePrefix="0" xfId="2">
      <protection locked="0" hidden="0"/>
    </xf>
    <xf numFmtId="1" fontId="9" fillId="0" borderId="0" pivotButton="0" quotePrefix="0" xfId="0"/>
    <xf numFmtId="1" fontId="21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9" fillId="0" borderId="0" applyAlignment="1" pivotButton="0" quotePrefix="0" xfId="0">
      <alignment horizontal="left"/>
    </xf>
    <xf numFmtId="2" fontId="9" fillId="0" borderId="0" pivotButton="0" quotePrefix="0" xfId="0"/>
    <xf numFmtId="0" fontId="9" fillId="0" borderId="0" applyProtection="1" pivotButton="0" quotePrefix="0" xfId="2">
      <protection locked="0" hidden="0"/>
    </xf>
    <xf numFmtId="0" fontId="20" fillId="3" borderId="1" applyAlignment="1" pivotButton="0" quotePrefix="0" xfId="0">
      <alignment horizontal="center" vertical="center"/>
    </xf>
    <xf numFmtId="1" fontId="14" fillId="4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/>
    </xf>
    <xf numFmtId="0" fontId="16" fillId="0" borderId="24" applyAlignment="1" pivotButton="0" quotePrefix="0" xfId="0">
      <alignment horizontal="center"/>
    </xf>
    <xf numFmtId="1" fontId="17" fillId="3" borderId="1" applyAlignment="1" pivotButton="0" quotePrefix="0" xfId="0">
      <alignment horizontal="center" vertical="center"/>
    </xf>
    <xf numFmtId="0" fontId="16" fillId="0" borderId="1" pivotButton="0" quotePrefix="0" xfId="0"/>
    <xf numFmtId="0" fontId="16" fillId="2" borderId="1" applyAlignment="1" pivotButton="0" quotePrefix="0" xfId="0">
      <alignment horizontal="center" vertical="center"/>
    </xf>
    <xf numFmtId="1" fontId="17" fillId="3" borderId="1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" fontId="21" fillId="2" borderId="19" applyAlignment="1" pivotButton="0" quotePrefix="0" xfId="0">
      <alignment horizontal="center" vertical="center"/>
    </xf>
    <xf numFmtId="0" fontId="6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wrapText="1"/>
    </xf>
    <xf numFmtId="0" fontId="7" fillId="0" borderId="0" applyAlignment="1" pivotButton="0" quotePrefix="0" xfId="1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right" vertic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10" fillId="0" borderId="0" pivotButton="0" quotePrefix="0" xfId="0"/>
    <xf numFmtId="170" fontId="10" fillId="0" borderId="0" pivotButton="0" quotePrefix="0" xfId="0"/>
    <xf numFmtId="0" fontId="10" fillId="0" borderId="0" applyAlignment="1" pivotButton="0" quotePrefix="0" xfId="0">
      <alignment horizontal="right" vertic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5" fontId="10" fillId="0" borderId="0" pivotButton="0" quotePrefix="0" xfId="0"/>
    <xf numFmtId="165" fontId="21" fillId="2" borderId="20" applyAlignment="1" pivotButton="0" quotePrefix="0" xfId="0">
      <alignment horizontal="center" vertical="center"/>
    </xf>
    <xf numFmtId="0" fontId="26" fillId="0" borderId="0" pivotButton="0" quotePrefix="0" xfId="0"/>
    <xf numFmtId="0" fontId="26" fillId="0" borderId="0" applyAlignment="1" pivotButton="0" quotePrefix="0" xfId="0">
      <alignment horizontal="right"/>
    </xf>
    <xf numFmtId="165" fontId="26" fillId="0" borderId="0" applyAlignment="1" pivotButton="0" quotePrefix="0" xfId="0">
      <alignment horizontal="left"/>
    </xf>
    <xf numFmtId="2" fontId="26" fillId="0" borderId="0" applyAlignment="1" pivotButton="0" quotePrefix="0" xfId="0">
      <alignment horizontal="left"/>
    </xf>
    <xf numFmtId="0" fontId="27" fillId="0" borderId="0" pivotButton="0" quotePrefix="0" xfId="0"/>
    <xf numFmtId="168" fontId="27" fillId="0" borderId="0" pivotButton="0" quotePrefix="0" xfId="0"/>
    <xf numFmtId="0" fontId="6" fillId="0" borderId="0" applyAlignment="1" pivotButton="0" quotePrefix="0" xfId="1">
      <alignment horizontal="center"/>
    </xf>
    <xf numFmtId="0" fontId="10" fillId="0" borderId="0" pivotButton="0" quotePrefix="0" xfId="0"/>
    <xf numFmtId="0" fontId="7" fillId="0" borderId="0" applyAlignment="1" pivotButton="0" quotePrefix="0" xfId="1">
      <alignment horizontal="right" vertical="center"/>
    </xf>
    <xf numFmtId="0" fontId="7" fillId="0" borderId="0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1">
      <alignment horizont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7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8" fontId="10" fillId="0" borderId="0" pivotButton="0" quotePrefix="0" xfId="0"/>
    <xf numFmtId="170" fontId="10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первое испытание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'1'!$K$65:$K$2000</f>
              <numCache>
                <formatCode>0.0000</formatCode>
                <ptCount val="1936"/>
              </numCache>
            </numRef>
          </xVal>
          <yVal>
            <numRef>
              <f>'1'!$J$65:$J$2000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второе испытание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'1'!$M$65:$M$2000</f>
              <numCache>
                <formatCode>0.000</formatCode>
                <ptCount val="1936"/>
              </numCache>
            </numRef>
          </xVal>
          <yVal>
            <numRef>
              <f>'1'!$L$65:$L$2000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2"/>
          <tx>
            <v xml:space="preserve">третье испытание 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'1'!$O$65:$O$2000</f>
              <numCache>
                <formatCode>0.000</formatCode>
                <ptCount val="1936"/>
              </numCache>
            </numRef>
          </xVal>
          <yVal>
            <numRef>
              <f>'1'!$N$65:$N$2000</f>
              <numCache>
                <formatCode>0.0000</formatCode>
                <ptCount val="193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rich>
      </tx>
      <layout>
        <manualLayout>
          <xMode val="edge"/>
          <yMode val="edge"/>
          <wMode val="factor"/>
          <hMode val="factor"/>
          <x val="0.1643601355782989"/>
          <y val="0.02472726989523036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377003799123841"/>
          <y val="0.1528557400690157"/>
          <w val="0.7999295336854645"/>
          <h val="0.6682700451516055"/>
        </manualLayout>
      </layout>
      <scatterChart>
        <scatterStyle val="smoothMarker"/>
        <varyColors val="0"/>
        <ser>
          <idx val="1"/>
          <order val="0"/>
          <spPr>
            <a:ln w="19050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1"/>
          <tx>
            <v>Верхняя горизонтальная</v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'1'!$C$85:$C$86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'1'!$D$85:$D$86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2"/>
          <tx>
            <v>Прямая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xVal>
            <numRef>
              <f>'1'!$C$78:$C$79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'1'!$D$78:$D$79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2148096"/>
        <axId val="392150016"/>
      </scatterChart>
      <valAx>
        <axId val="392148096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663024211698563"/>
              <y val="0.8837610631817442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50016"/>
        <crosses val="autoZero"/>
        <crossBetween val="midCat"/>
      </valAx>
      <valAx>
        <axId val="39215001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 xml:space="preserve">q, </a:t>
                </a:r>
                <a:r>
                  <a:rPr lang="ru-RU" b="1"/>
                  <a:t>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5578583234057054"/>
              <y val="0.04897816666439513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4809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900"/>
              <a:t>Графическое определение  модуля деформации Е50</a:t>
            </a:r>
          </a:p>
        </rich>
      </tx>
      <layout>
        <manualLayout>
          <xMode val="edge"/>
          <yMode val="edge"/>
          <wMode val="factor"/>
          <hMode val="factor"/>
          <x val="0.1502742728940626"/>
          <y val="0.02460337550562842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245675902602855"/>
          <w val="0.9240844129532487"/>
          <h val="0.7263029149064175"/>
        </manualLayout>
      </layout>
      <scatterChart>
        <scatterStyle val="smoothMarker"/>
        <varyColors val="0"/>
        <ser>
          <idx val="0"/>
          <order val="0"/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Кас.50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0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1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'1'!$A$81:$A$82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'1'!$B$81:$B$82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2"/>
          <order val="2"/>
          <tx>
            <v>2 Горизонтальня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'1'!$A$75:$A$76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'1'!$B$75:$B$76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3"/>
          <tx>
            <v>3 Горизонтальная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'1'!$A$85:$A$86</f>
              <numCache>
                <formatCode>0.000</formatCode>
                <ptCount val="2"/>
                <pt idx="0">
                  <v>0</v>
                </pt>
                <pt idx="1">
                  <v>#N/A</v>
                </pt>
              </numCache>
            </numRef>
          </xVal>
          <yVal>
            <numRef>
              <f>'1'!$B$85:$B$86</f>
              <numCache>
                <formatCode>0.000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4"/>
          <order val="4"/>
          <tx>
            <v>4 Вертикальная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'1'!$A$88:$A$89</f>
              <numCache>
                <formatCode>0.000</formatCode>
                <ptCount val="2"/>
                <pt idx="0">
                  <v>#N/A</v>
                </pt>
                <pt idx="1">
                  <v>#N/A</v>
                </pt>
              </numCache>
            </numRef>
          </xVal>
          <yVal>
            <numRef>
              <f>'1'!$B$88:$B$89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5"/>
          <order val="5"/>
          <tx>
            <v>5 Вертикальная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'1'!$A$78:$A$79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'1'!$B$78:$B$79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Relationship Type="http://schemas.openxmlformats.org/officeDocument/2006/relationships/image" Target="/xl/media/image5.png" Id="rId9" /><Relationship Type="http://schemas.openxmlformats.org/officeDocument/2006/relationships/image" Target="/xl/media/image6.png" Id="rId10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12</col>
      <colOff>74840</colOff>
      <row>28</row>
      <rowOff>20412</rowOff>
    </from>
    <to>
      <col>16</col>
      <colOff>444500</colOff>
      <row>43</row>
      <rowOff>95251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16</col>
      <colOff>489857</colOff>
      <row>28</row>
      <rowOff>27215</rowOff>
    </from>
    <to>
      <col>21</col>
      <colOff>721177</colOff>
      <row>44</row>
      <rowOff>27214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5</col>
      <colOff>114745</colOff>
      <row>28</row>
      <rowOff>0</rowOff>
    </from>
    <to>
      <col>11</col>
      <colOff>384575</colOff>
      <row>44</row>
      <rowOff>149394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233854</colOff>
      <row>27</row>
      <rowOff>183933</rowOff>
    </from>
    <to>
      <col>4</col>
      <colOff>873602</colOff>
      <row>44</row>
      <rowOff>166460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5</col>
      <colOff>138545</colOff>
      <row>56</row>
      <rowOff>80794</rowOff>
    </from>
    <to>
      <col>7</col>
      <colOff>487040</colOff>
      <row>59</row>
      <rowOff>150200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4675909" y="11216385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373869</colOff>
      <row>54</row>
      <rowOff>92000</rowOff>
    </from>
    <to>
      <col>7</col>
      <colOff>640449</colOff>
      <row>59</row>
      <rowOff>50522</rowOff>
    </to>
    <pic>
      <nvPicPr>
        <cNvPr id="9" name="image1-4.png"/>
        <cNvPicPr/>
      </nvPicPr>
      <blipFill rotWithShape="1">
        <a:blip cstate="print" r:embed="rId6"/>
        <a:srcRect l="53604" t="72637" r="12698" b="9368"/>
        <a:stretch>
          <a:fillRect/>
        </a:stretch>
      </blipFill>
      <spPr bwMode="auto">
        <a:xfrm>
          <a:off x="4911233" y="10846591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670267</colOff>
      <row>51</row>
      <rowOff>103910</rowOff>
    </from>
    <to>
      <col>8</col>
      <colOff>284174</colOff>
      <row>60</row>
      <rowOff>84131</rowOff>
    </to>
    <pic>
      <nvPicPr>
        <cNvPr id="10" name="Рисунок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5207631" y="10235046"/>
          <a:ext cx="1882588" cy="169472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16</col>
      <colOff>225137</colOff>
      <row>56</row>
      <rowOff>28839</rowOff>
    </from>
    <to>
      <col>18</col>
      <colOff>313859</colOff>
      <row>59</row>
      <rowOff>98245</rowOff>
    </to>
    <pic>
      <nvPicPr>
        <cNvPr id="11" name="image1-4.png"/>
        <cNvPicPr/>
      </nvPicPr>
      <blipFill rotWithShape="1">
        <a:blip cstate="print" r:embed="rId8"/>
        <a:srcRect l="66382" t="40700" r="-3101" b="46296"/>
        <a:stretch>
          <a:fillRect/>
        </a:stretch>
      </blipFill>
      <spPr bwMode="auto">
        <a:xfrm>
          <a:off x="13733319" y="11164430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460461</colOff>
      <row>54</row>
      <rowOff>40045</rowOff>
    </from>
    <to>
      <col>18</col>
      <colOff>467268</colOff>
      <row>58</row>
      <rowOff>171749</rowOff>
    </to>
    <pic>
      <nvPicPr>
        <cNvPr id="12" name="image1-4.png"/>
        <cNvPicPr/>
      </nvPicPr>
      <blipFill rotWithShape="1">
        <a:blip cstate="print" r:embed="rId9"/>
        <a:srcRect l="53604" t="72637" r="12698" b="9368"/>
        <a:stretch>
          <a:fillRect/>
        </a:stretch>
      </blipFill>
      <spPr bwMode="auto">
        <a:xfrm>
          <a:off x="13968643" y="10794636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756859</colOff>
      <row>51</row>
      <rowOff>51955</rowOff>
    </from>
    <to>
      <col>19</col>
      <colOff>336129</colOff>
      <row>60</row>
      <rowOff>32176</rowOff>
    </to>
    <pic>
      <nvPicPr>
        <cNvPr id="13" name="Рисунок 12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14265041" y="10183091"/>
          <a:ext cx="1882588" cy="169472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BF264"/>
  <sheetViews>
    <sheetView tabSelected="1" view="pageBreakPreview" topLeftCell="A3" zoomScale="70" zoomScaleNormal="40" zoomScaleSheetLayoutView="85" workbookViewId="0">
      <selection activeCell="J22" sqref="J22"/>
    </sheetView>
  </sheetViews>
  <sheetFormatPr baseColWidth="8" defaultColWidth="9.140625" defaultRowHeight="14.25"/>
  <cols>
    <col width="15.85546875" customWidth="1" style="151" min="1" max="1"/>
    <col width="18.28515625" customWidth="1" style="151" min="2" max="2"/>
    <col width="12.42578125" customWidth="1" style="151" min="3" max="3"/>
    <col width="9.140625" customWidth="1" style="151" min="4" max="4"/>
    <col width="12.42578125" bestFit="1" customWidth="1" style="151" min="5" max="6"/>
    <col width="9.140625" customWidth="1" style="151" min="7" max="7"/>
    <col width="12.42578125" customWidth="1" style="151" min="8" max="8"/>
    <col width="9.140625" customWidth="1" style="151" min="9" max="11"/>
    <col width="10.140625" customWidth="1" style="151" min="12" max="12"/>
    <col width="14.140625" customWidth="1" style="151" min="13" max="13"/>
    <col width="16.28515625" customWidth="1" style="151" min="14" max="16"/>
    <col width="12.42578125" bestFit="1" customWidth="1" style="151" min="17" max="17"/>
    <col width="13" customWidth="1" style="151" min="18" max="18"/>
    <col width="9.140625" customWidth="1" style="151" min="19" max="19"/>
    <col width="13" customWidth="1" style="151" min="20" max="20"/>
    <col width="9.140625" customWidth="1" style="151" min="21" max="21"/>
    <col width="12" customWidth="1" style="151" min="22" max="22"/>
    <col width="9.140625" customWidth="1" style="151" min="23" max="35"/>
    <col width="9.5703125" customWidth="1" style="151" min="36" max="36"/>
    <col width="9.7109375" customWidth="1" style="151" min="37" max="37"/>
    <col width="9.140625" customWidth="1" style="151" min="38" max="39"/>
    <col width="9.140625" customWidth="1" style="151" min="40" max="16384"/>
  </cols>
  <sheetData>
    <row r="1" ht="15" customHeight="1">
      <c r="A1" s="150" t="inlineStr">
        <is>
          <t>Общество с ограниченной ответственностью "Инженерная геология" (ООО "ИнжГео")</t>
        </is>
      </c>
      <c r="L1" s="150" t="n"/>
      <c r="M1" s="150" t="inlineStr">
        <is>
          <t>Общество с ограниченной ответственностью "Инженерная геология" (ООО "ИнжГео")</t>
        </is>
      </c>
      <c r="X1" s="114">
        <f>AF51-AH51</f>
        <v/>
      </c>
      <c r="Y1" s="115" t="n"/>
      <c r="Z1" s="57" t="n"/>
      <c r="AA1" s="116" t="n"/>
      <c r="AB1" s="39" t="n"/>
      <c r="AC1" s="39" t="n"/>
      <c r="AD1" s="39" t="n"/>
      <c r="AE1" s="40" t="n"/>
      <c r="AF1" s="114">
        <f>AF48-AH48</f>
        <v/>
      </c>
      <c r="AG1" s="115" t="n"/>
      <c r="AH1" s="57" t="n"/>
      <c r="AI1" s="116" t="n"/>
      <c r="AJ1" s="39" t="n"/>
      <c r="AK1" s="39" t="n"/>
      <c r="AL1" s="39" t="n"/>
      <c r="AM1" s="40" t="n"/>
      <c r="AN1" s="74">
        <f>AF49-AH49</f>
        <v/>
      </c>
      <c r="AO1" s="41" t="n"/>
      <c r="AP1" s="37" t="n"/>
      <c r="AQ1" s="38" t="n"/>
      <c r="AR1" s="39" t="n"/>
      <c r="AS1" s="39" t="n"/>
      <c r="AT1" s="39" t="n"/>
      <c r="AU1" s="39" t="n"/>
      <c r="AV1" s="114">
        <f>AF50-AH50</f>
        <v/>
      </c>
      <c r="AW1" s="115" t="n"/>
      <c r="AX1" s="37" t="n"/>
      <c r="AY1" s="38" t="n"/>
      <c r="AZ1" s="39" t="n"/>
      <c r="BA1" s="39" t="n"/>
      <c r="BB1" s="39" t="n"/>
      <c r="BC1" s="40" t="n"/>
    </row>
    <row r="2" ht="15" customHeight="1">
      <c r="A2" s="150" t="inlineStr">
        <is>
          <t>Юр. адрес: 117279, г. Москва, ул. Миклухо-Маклая, 36 а, этаж 5, пом. XXIII к. 76-84</t>
        </is>
      </c>
      <c r="L2" s="150" t="n"/>
      <c r="M2" s="150" t="inlineStr">
        <is>
          <t>Юр. адрес: 117279, г. Москва, ул. Миклухо-Маклая, 36 а, этаж 5, пом. XXIII к. 76-84</t>
        </is>
      </c>
      <c r="X2" s="117">
        <f>AG51-AH51</f>
        <v/>
      </c>
      <c r="Y2" s="43" t="inlineStr">
        <is>
          <t>нагр</t>
        </is>
      </c>
      <c r="Z2" s="43" t="n"/>
      <c r="AA2" s="44" t="n"/>
      <c r="AB2" s="45" t="n"/>
      <c r="AC2" s="46" t="inlineStr">
        <is>
          <t>X0</t>
        </is>
      </c>
      <c r="AD2" s="47" t="inlineStr">
        <is>
          <t>Y0</t>
        </is>
      </c>
      <c r="AE2" s="48" t="inlineStr">
        <is>
          <t>R</t>
        </is>
      </c>
      <c r="AF2" s="117">
        <f>AG48-AH48</f>
        <v/>
      </c>
      <c r="AG2" s="43" t="inlineStr">
        <is>
          <t>нагр</t>
        </is>
      </c>
      <c r="AH2" s="43" t="n"/>
      <c r="AI2" s="44" t="n"/>
      <c r="AJ2" s="45" t="n"/>
      <c r="AK2" s="46" t="inlineStr">
        <is>
          <t>X0</t>
        </is>
      </c>
      <c r="AL2" s="47" t="inlineStr">
        <is>
          <t>Y0</t>
        </is>
      </c>
      <c r="AM2" s="48" t="inlineStr">
        <is>
          <t>R</t>
        </is>
      </c>
      <c r="AN2" s="49">
        <f>AG49-AH49</f>
        <v/>
      </c>
      <c r="AO2" s="43" t="inlineStr">
        <is>
          <t>нагр</t>
        </is>
      </c>
      <c r="AP2" s="43" t="n"/>
      <c r="AQ2" s="44" t="n"/>
      <c r="AR2" s="45" t="n"/>
      <c r="AS2" s="46" t="inlineStr">
        <is>
          <t>X0</t>
        </is>
      </c>
      <c r="AT2" s="47" t="inlineStr">
        <is>
          <t>Y0</t>
        </is>
      </c>
      <c r="AU2" s="47" t="inlineStr">
        <is>
          <t>R</t>
        </is>
      </c>
      <c r="AV2" s="117">
        <f>AG50-AH50</f>
        <v/>
      </c>
      <c r="AW2" s="43" t="inlineStr">
        <is>
          <t>нагр</t>
        </is>
      </c>
      <c r="AX2" s="43" t="n"/>
      <c r="AY2" s="44" t="n"/>
      <c r="AZ2" s="45" t="n"/>
      <c r="BA2" s="46" t="inlineStr">
        <is>
          <t>X0</t>
        </is>
      </c>
      <c r="BB2" s="47" t="inlineStr">
        <is>
          <t>Y0</t>
        </is>
      </c>
      <c r="BC2" s="48" t="inlineStr">
        <is>
          <t>R</t>
        </is>
      </c>
      <c r="BD2" s="50" t="n"/>
    </row>
    <row r="3" ht="15" customHeight="1">
      <c r="A3" s="150" t="inlineStr">
        <is>
          <t>Телефон/факс +7 (495) 132-30-00,  Адрес электронной почты inbox@inj-geo.ru</t>
        </is>
      </c>
      <c r="L3" s="150" t="n"/>
      <c r="M3" s="150" t="inlineStr">
        <is>
          <t>Телефон/факс +7 (495) 132-30-00,  Адрес электронной почты inbox@inj-geo.ru</t>
        </is>
      </c>
      <c r="X3" s="65" t="n"/>
      <c r="Y3" s="113" t="n"/>
      <c r="Z3" s="51" t="n"/>
      <c r="AA3" s="51" t="n"/>
      <c r="AB3" s="51" t="n"/>
      <c r="AC3" s="52">
        <f>X5</f>
        <v/>
      </c>
      <c r="AD3" s="53" t="n">
        <v>0</v>
      </c>
      <c r="AE3" s="54">
        <f>X4/2</f>
        <v/>
      </c>
      <c r="AF3" s="65" t="n"/>
      <c r="AG3" s="113" t="n"/>
      <c r="AH3" s="51" t="n"/>
      <c r="AI3" s="51" t="n"/>
      <c r="AJ3" s="51" t="n"/>
      <c r="AK3" s="52">
        <f>AF5</f>
        <v/>
      </c>
      <c r="AL3" s="53" t="n">
        <v>0</v>
      </c>
      <c r="AM3" s="54">
        <f>AF4/2</f>
        <v/>
      </c>
      <c r="AN3" s="55" t="n"/>
      <c r="AO3" s="43" t="n"/>
      <c r="AP3" s="51" t="n"/>
      <c r="AQ3" s="51" t="n"/>
      <c r="AR3" s="51" t="n"/>
      <c r="AS3" s="52">
        <f>AN5</f>
        <v/>
      </c>
      <c r="AT3" s="53" t="n">
        <v>0</v>
      </c>
      <c r="AU3" s="54">
        <f>AN4/2</f>
        <v/>
      </c>
      <c r="AV3" s="56" t="n"/>
      <c r="AW3" s="113" t="n"/>
      <c r="AX3" s="51" t="n"/>
      <c r="AY3" s="51" t="n"/>
      <c r="AZ3" s="51" t="n"/>
      <c r="BA3" s="52">
        <f>AV5</f>
        <v/>
      </c>
      <c r="BB3" s="53" t="n">
        <v>0</v>
      </c>
      <c r="BC3" s="54">
        <f>AV4/2</f>
        <v/>
      </c>
    </row>
    <row r="4" ht="15" customHeight="1">
      <c r="A4" s="150" t="n"/>
      <c r="B4" s="150" t="n"/>
      <c r="C4" s="150" t="n"/>
      <c r="D4" s="150" t="n"/>
      <c r="E4" s="150" t="n"/>
      <c r="F4" s="150" t="n"/>
      <c r="G4" s="150" t="n"/>
      <c r="H4" s="150" t="n"/>
      <c r="I4" s="150" t="n"/>
      <c r="J4" s="150" t="n"/>
      <c r="K4" s="150" t="n"/>
      <c r="L4" s="150" t="n"/>
      <c r="M4" s="150" t="n"/>
      <c r="N4" s="150" t="n"/>
      <c r="O4" s="150" t="n"/>
      <c r="P4" s="150" t="n"/>
      <c r="Q4" s="150" t="n"/>
      <c r="R4" s="150" t="n"/>
      <c r="S4" s="150" t="n"/>
      <c r="T4" s="150" t="n"/>
      <c r="U4" s="150" t="n"/>
      <c r="X4" s="66">
        <f>X2-X1</f>
        <v/>
      </c>
      <c r="Y4" s="57" t="inlineStr">
        <is>
          <t>девиатор</t>
        </is>
      </c>
      <c r="Z4" s="51" t="n"/>
      <c r="AA4" s="51" t="n"/>
      <c r="AB4" s="51" t="n"/>
      <c r="AC4" s="51" t="n"/>
      <c r="AD4" s="51" t="n"/>
      <c r="AE4" s="58" t="n"/>
      <c r="AF4" s="66">
        <f>AF2-AF1</f>
        <v/>
      </c>
      <c r="AG4" s="57" t="inlineStr">
        <is>
          <t>девиатор</t>
        </is>
      </c>
      <c r="AH4" s="51" t="n"/>
      <c r="AI4" s="51" t="n"/>
      <c r="AJ4" s="51" t="n"/>
      <c r="AK4" s="51" t="n"/>
      <c r="AL4" s="51" t="n"/>
      <c r="AM4" s="58" t="n"/>
      <c r="AN4" s="55">
        <f>AN2-AN1</f>
        <v/>
      </c>
      <c r="AO4" s="57" t="inlineStr">
        <is>
          <t>девиатор</t>
        </is>
      </c>
      <c r="AP4" s="51" t="n"/>
      <c r="AQ4" s="51" t="n"/>
      <c r="AR4" s="51" t="n"/>
      <c r="AS4" s="51" t="n"/>
      <c r="AT4" s="51" t="n"/>
      <c r="AU4" s="58" t="n"/>
      <c r="AV4" s="55">
        <f>AV2-AV1</f>
        <v/>
      </c>
      <c r="AW4" s="57" t="inlineStr">
        <is>
          <t>девиатор</t>
        </is>
      </c>
      <c r="AX4" s="51" t="n"/>
      <c r="AY4" s="51" t="n"/>
      <c r="AZ4" s="51" t="n"/>
      <c r="BA4" s="51" t="n"/>
      <c r="BB4" s="51" t="n"/>
      <c r="BC4" s="58" t="n"/>
    </row>
    <row r="5" ht="15" customHeight="1">
      <c r="A5" s="150" t="inlineStr">
        <is>
          <t>Испытательная лаборатория ООО «ИнжГео»</t>
        </is>
      </c>
      <c r="L5" s="150" t="n"/>
      <c r="M5" s="150" t="inlineStr">
        <is>
          <t>Испытательная лаборатория ООО «ИнжГео»</t>
        </is>
      </c>
      <c r="X5" s="57">
        <f>X4/2+X1</f>
        <v/>
      </c>
      <c r="Y5" s="57" t="inlineStr">
        <is>
          <t>x0</t>
        </is>
      </c>
      <c r="Z5" s="51" t="n"/>
      <c r="AA5" s="43" t="inlineStr">
        <is>
          <t>Угол</t>
        </is>
      </c>
      <c r="AB5" s="43" t="inlineStr">
        <is>
          <t>X</t>
        </is>
      </c>
      <c r="AC5" s="43" t="inlineStr">
        <is>
          <t>Y</t>
        </is>
      </c>
      <c r="AD5" s="51" t="n"/>
      <c r="AE5" s="58" t="n"/>
      <c r="AF5" s="57">
        <f>AF4/2+AF1</f>
        <v/>
      </c>
      <c r="AG5" s="57" t="inlineStr">
        <is>
          <t>x0</t>
        </is>
      </c>
      <c r="AH5" s="51" t="n"/>
      <c r="AI5" s="43" t="inlineStr">
        <is>
          <t>Угол</t>
        </is>
      </c>
      <c r="AJ5" s="43" t="inlineStr">
        <is>
          <t>X</t>
        </is>
      </c>
      <c r="AK5" s="43" t="inlineStr">
        <is>
          <t>Y</t>
        </is>
      </c>
      <c r="AL5" s="51" t="n"/>
      <c r="AM5" s="58" t="n"/>
      <c r="AN5" s="42">
        <f>AN4/2+AN1</f>
        <v/>
      </c>
      <c r="AO5" s="43" t="inlineStr">
        <is>
          <t>x0</t>
        </is>
      </c>
      <c r="AP5" s="51" t="n"/>
      <c r="AQ5" s="43" t="inlineStr">
        <is>
          <t>Угол</t>
        </is>
      </c>
      <c r="AR5" s="43" t="inlineStr">
        <is>
          <t>X</t>
        </is>
      </c>
      <c r="AS5" s="43" t="inlineStr">
        <is>
          <t>Y</t>
        </is>
      </c>
      <c r="AT5" s="51" t="n"/>
      <c r="AU5" s="58" t="n"/>
      <c r="AV5" s="42">
        <f>AV4/2+AV1</f>
        <v/>
      </c>
      <c r="AW5" s="43" t="inlineStr">
        <is>
          <t>x0</t>
        </is>
      </c>
      <c r="AX5" s="51" t="n"/>
      <c r="AY5" s="43" t="inlineStr">
        <is>
          <t>Угол</t>
        </is>
      </c>
      <c r="AZ5" s="43" t="inlineStr">
        <is>
          <t>X</t>
        </is>
      </c>
      <c r="BA5" s="43" t="inlineStr">
        <is>
          <t>Y</t>
        </is>
      </c>
      <c r="BB5" s="51" t="n"/>
      <c r="BC5" s="58" t="n"/>
    </row>
    <row r="6" ht="15" customHeight="1">
      <c r="A6" s="154" t="inlineStr">
        <is>
          <t>Адрес места осуществления деятельности лаборатории: г. Москва, просп. Вернадского, д. 51, стр. 1</t>
        </is>
      </c>
      <c r="L6" s="154" t="n"/>
      <c r="M6" s="154" t="inlineStr">
        <is>
          <t>Адрес места осуществления деятельности лаборатории: г. Москва, просп. Вернадского, д. 51, стр. 1</t>
        </is>
      </c>
      <c r="X6" s="51" t="n"/>
      <c r="Y6" s="51" t="n"/>
      <c r="Z6" s="51" t="n"/>
      <c r="AA6" s="43" t="n">
        <v>0</v>
      </c>
      <c r="AB6" s="66">
        <f>$AC$3+$AE$3*COS(AA6*PI()/180)</f>
        <v/>
      </c>
      <c r="AC6" s="66">
        <f>$AD$3+$AE$3*SIN(AA6*PI()/180)</f>
        <v/>
      </c>
      <c r="AD6" s="51" t="n"/>
      <c r="AE6" s="58" t="n"/>
      <c r="AF6" s="51" t="n"/>
      <c r="AG6" s="51" t="n"/>
      <c r="AH6" s="51" t="n"/>
      <c r="AI6" s="43" t="n">
        <v>0</v>
      </c>
      <c r="AJ6" s="66">
        <f>$AK$3+$AM$3*COS(AI6*PI()/180)</f>
        <v/>
      </c>
      <c r="AK6" s="66">
        <f>$AL$3+$AM$3*SIN(AI6*PI()/180)</f>
        <v/>
      </c>
      <c r="AL6" s="51" t="n"/>
      <c r="AM6" s="58" t="n"/>
      <c r="AN6" s="51" t="n"/>
      <c r="AO6" s="51" t="n"/>
      <c r="AP6" s="51" t="n"/>
      <c r="AQ6" s="43" t="n">
        <v>0</v>
      </c>
      <c r="AR6" s="43">
        <f>$AS$3+$AU$3*COS(AQ6*PI()/180)</f>
        <v/>
      </c>
      <c r="AS6" s="43">
        <f>$AT$3+$AU$3*SIN(AQ6*PI()/180)</f>
        <v/>
      </c>
      <c r="AT6" s="51" t="n"/>
      <c r="AU6" s="58" t="n"/>
      <c r="AV6" s="51" t="n"/>
      <c r="AW6" s="51" t="n"/>
      <c r="AX6" s="51" t="n"/>
      <c r="AY6" s="43" t="n">
        <v>0</v>
      </c>
      <c r="AZ6" s="43">
        <f>$BA$3+$BC$3*COS(AY6*PI()/180)</f>
        <v/>
      </c>
      <c r="BA6" s="43">
        <f>$BB$3+$BC$3*SIN(AY6*PI()/180)</f>
        <v/>
      </c>
      <c r="BB6" s="51" t="n"/>
      <c r="BC6" s="58" t="n"/>
      <c r="BE6" s="67" t="n"/>
      <c r="BF6" s="67" t="n"/>
    </row>
    <row r="7" ht="15" customHeight="1">
      <c r="A7" s="150" t="inlineStr">
        <is>
          <t>Телефон +7(910)4557682, E-mail: slg85@mail.ru</t>
        </is>
      </c>
      <c r="L7" s="150" t="n"/>
      <c r="M7" s="150" t="inlineStr">
        <is>
          <t>Телефон +7(910)4557682, E-mail: slg85@mail.ru</t>
        </is>
      </c>
      <c r="X7" s="51" t="n"/>
      <c r="Y7" s="51" t="n"/>
      <c r="Z7" s="51" t="n"/>
      <c r="AA7" s="43" t="n">
        <v>5</v>
      </c>
      <c r="AB7" s="66">
        <f>$AC$3+$AE$3*COS(AA7*PI()/180)</f>
        <v/>
      </c>
      <c r="AC7" s="66">
        <f>$AD$3+$AE$3*SIN(AA7*PI()/180)</f>
        <v/>
      </c>
      <c r="AD7" s="51" t="n"/>
      <c r="AE7" s="58" t="n"/>
      <c r="AF7" s="51" t="n"/>
      <c r="AG7" s="51" t="n"/>
      <c r="AH7" s="51" t="n"/>
      <c r="AI7" s="43" t="n">
        <v>5</v>
      </c>
      <c r="AJ7" s="66">
        <f>$AK$3+$AM$3*COS(AI7*PI()/180)</f>
        <v/>
      </c>
      <c r="AK7" s="66">
        <f>$AL$3+$AM$3*SIN(AI7*PI()/180)</f>
        <v/>
      </c>
      <c r="AL7" s="51" t="n"/>
      <c r="AM7" s="58" t="n"/>
      <c r="AN7" s="51" t="n"/>
      <c r="AO7" s="51" t="n"/>
      <c r="AP7" s="51" t="n"/>
      <c r="AQ7" s="43" t="n">
        <v>5</v>
      </c>
      <c r="AR7" s="66">
        <f>$AS$3+$AU$3*COS(AQ7*PI()/180)</f>
        <v/>
      </c>
      <c r="AS7" s="66">
        <f>$AT$3+$AU$3*SIN(AQ7*PI()/180)</f>
        <v/>
      </c>
      <c r="AT7" s="51" t="n"/>
      <c r="AU7" s="58" t="n"/>
      <c r="AV7" s="51" t="n"/>
      <c r="AW7" s="51" t="n"/>
      <c r="AX7" s="51" t="n"/>
      <c r="AY7" s="43" t="n">
        <v>5</v>
      </c>
      <c r="AZ7" s="66">
        <f>$BA$3+$BC$3*COS(AY7*PI()/180)</f>
        <v/>
      </c>
      <c r="BA7" s="66">
        <f>$BB$3+$BC$3*SIN(AY7*PI()/180)</f>
        <v/>
      </c>
      <c r="BB7" s="51" t="n"/>
      <c r="BC7" s="58" t="n"/>
      <c r="BE7" s="68" t="n"/>
      <c r="BF7" s="69" t="n"/>
    </row>
    <row r="8" ht="15" customHeight="1">
      <c r="A8" s="2" t="n"/>
      <c r="B8" s="8" t="n"/>
      <c r="C8" s="8" t="n"/>
      <c r="D8" s="8" t="n"/>
      <c r="E8" s="8" t="n"/>
      <c r="F8" s="10" t="n"/>
      <c r="G8" s="10" t="n"/>
      <c r="H8" s="3" t="n"/>
      <c r="I8" s="4" t="n"/>
      <c r="J8" s="5" t="n"/>
      <c r="K8" s="6" t="n"/>
      <c r="L8" s="6" t="n"/>
      <c r="M8" s="2" t="n"/>
      <c r="N8" s="8" t="n"/>
      <c r="O8" s="8" t="n"/>
      <c r="P8" s="8" t="n"/>
      <c r="Q8" s="8" t="n"/>
      <c r="R8" s="10" t="n"/>
      <c r="S8" s="10" t="n"/>
      <c r="T8" s="3" t="n"/>
      <c r="U8" s="4" t="n"/>
      <c r="X8" s="51" t="n"/>
      <c r="Y8" s="51" t="n"/>
      <c r="Z8" s="51" t="n"/>
      <c r="AA8" s="43" t="n">
        <v>10</v>
      </c>
      <c r="AB8" s="66">
        <f>$AC$3+$AE$3*COS(AA8*PI()/180)</f>
        <v/>
      </c>
      <c r="AC8" s="66">
        <f>$AD$3+$AE$3*SIN(AA8*PI()/180)</f>
        <v/>
      </c>
      <c r="AD8" s="51" t="n"/>
      <c r="AE8" s="58" t="n"/>
      <c r="AF8" s="51" t="n"/>
      <c r="AG8" s="51" t="n"/>
      <c r="AH8" s="51" t="n"/>
      <c r="AI8" s="43" t="n">
        <v>10</v>
      </c>
      <c r="AJ8" s="66">
        <f>$AK$3+$AM$3*COS(AI8*PI()/180)</f>
        <v/>
      </c>
      <c r="AK8" s="66">
        <f>$AL$3+$AM$3*SIN(AI8*PI()/180)</f>
        <v/>
      </c>
      <c r="AL8" s="51" t="n"/>
      <c r="AM8" s="58" t="n"/>
      <c r="AN8" s="51" t="n"/>
      <c r="AO8" s="51" t="n"/>
      <c r="AP8" s="51" t="n"/>
      <c r="AQ8" s="43" t="n">
        <v>10</v>
      </c>
      <c r="AR8" s="66">
        <f>$AS$3+$AU$3*COS(AQ8*PI()/180)</f>
        <v/>
      </c>
      <c r="AS8" s="66">
        <f>$AT$3+$AU$3*SIN(AQ8*PI()/180)</f>
        <v/>
      </c>
      <c r="AT8" s="51" t="n"/>
      <c r="AU8" s="58" t="n"/>
      <c r="AV8" s="51" t="n"/>
      <c r="AW8" s="51" t="n"/>
      <c r="AX8" s="51" t="n"/>
      <c r="AY8" s="43" t="n">
        <v>10</v>
      </c>
      <c r="AZ8" s="66">
        <f>$BA$3+$BC$3*COS(AY8*PI()/180)</f>
        <v/>
      </c>
      <c r="BA8" s="66">
        <f>$BB$3+$BC$3*SIN(AY8*PI()/180)</f>
        <v/>
      </c>
      <c r="BB8" s="51" t="n"/>
      <c r="BC8" s="58" t="n"/>
      <c r="BE8" s="70" t="n"/>
      <c r="BF8" s="67" t="n"/>
    </row>
    <row r="9" ht="15" customHeight="1">
      <c r="A9" s="156" t="n"/>
      <c r="M9" s="156" t="inlineStr">
        <is>
          <t>Протокол испытаний № 13-63/46 от 14-12-2022</t>
        </is>
      </c>
      <c r="X9" s="51" t="n"/>
      <c r="Y9" s="51" t="n"/>
      <c r="Z9" s="51" t="n"/>
      <c r="AA9" s="43" t="n">
        <v>15</v>
      </c>
      <c r="AB9" s="66">
        <f>$AC$3+$AE$3*COS(AA9*PI()/180)</f>
        <v/>
      </c>
      <c r="AC9" s="66">
        <f>$AD$3+$AE$3*SIN(AA9*PI()/180)</f>
        <v/>
      </c>
      <c r="AD9" s="51" t="n"/>
      <c r="AE9" s="58" t="n"/>
      <c r="AF9" s="51" t="n"/>
      <c r="AG9" s="51" t="n"/>
      <c r="AH9" s="51" t="n"/>
      <c r="AI9" s="43" t="n">
        <v>15</v>
      </c>
      <c r="AJ9" s="66">
        <f>$AK$3+$AM$3*COS(AI9*PI()/180)</f>
        <v/>
      </c>
      <c r="AK9" s="66">
        <f>$AL$3+$AM$3*SIN(AI9*PI()/180)</f>
        <v/>
      </c>
      <c r="AL9" s="51" t="n"/>
      <c r="AM9" s="58" t="n"/>
      <c r="AN9" s="51" t="n"/>
      <c r="AO9" s="51" t="n"/>
      <c r="AP9" s="51" t="n"/>
      <c r="AQ9" s="43" t="n">
        <v>15</v>
      </c>
      <c r="AR9" s="66">
        <f>$AS$3+$AU$3*COS(AQ9*PI()/180)</f>
        <v/>
      </c>
      <c r="AS9" s="66">
        <f>$AT$3+$AU$3*SIN(AQ9*PI()/180)</f>
        <v/>
      </c>
      <c r="AT9" s="51" t="n"/>
      <c r="AU9" s="58" t="n"/>
      <c r="AV9" s="51" t="n"/>
      <c r="AW9" s="51" t="n"/>
      <c r="AX9" s="51" t="n"/>
      <c r="AY9" s="43" t="n">
        <v>15</v>
      </c>
      <c r="AZ9" s="66">
        <f>$BA$3+$BC$3*COS(AY9*PI()/180)</f>
        <v/>
      </c>
      <c r="BA9" s="66">
        <f>$BB$3+$BC$3*SIN(AY9*PI()/180)</f>
        <v/>
      </c>
      <c r="BB9" s="51" t="n"/>
      <c r="BC9" s="58" t="n"/>
      <c r="BE9" s="71" t="n"/>
      <c r="BF9" s="67" t="n"/>
    </row>
    <row r="10" ht="15" customHeight="1">
      <c r="A10" s="12" t="n"/>
      <c r="B10" s="13" t="n"/>
      <c r="C10" s="13" t="n"/>
      <c r="D10" s="13" t="n"/>
      <c r="E10" s="13" t="n"/>
      <c r="F10" s="21" t="n"/>
      <c r="G10" s="21" t="n"/>
      <c r="H10" s="14" t="n"/>
      <c r="I10" s="15" t="n"/>
      <c r="J10" s="16" t="n"/>
      <c r="K10" s="17" t="n"/>
      <c r="L10" s="17" t="n"/>
      <c r="M10" s="12" t="n"/>
      <c r="N10" s="13" t="n"/>
      <c r="O10" s="13" t="n"/>
      <c r="P10" s="13" t="n"/>
      <c r="Q10" s="13" t="n"/>
      <c r="R10" s="21" t="n"/>
      <c r="S10" s="21" t="n"/>
      <c r="T10" s="14" t="n"/>
      <c r="U10" s="15" t="n"/>
      <c r="X10" s="51" t="n"/>
      <c r="Y10" s="51" t="n"/>
      <c r="Z10" s="51" t="n"/>
      <c r="AA10" s="43" t="n">
        <v>20</v>
      </c>
      <c r="AB10" s="66">
        <f>$AC$3+$AE$3*COS(AA10*PI()/180)</f>
        <v/>
      </c>
      <c r="AC10" s="66">
        <f>$AD$3+$AE$3*SIN(AA10*PI()/180)</f>
        <v/>
      </c>
      <c r="AD10" s="51" t="n"/>
      <c r="AE10" s="58" t="n"/>
      <c r="AF10" s="51" t="n"/>
      <c r="AG10" s="51" t="n"/>
      <c r="AH10" s="51" t="n"/>
      <c r="AI10" s="43" t="n">
        <v>20</v>
      </c>
      <c r="AJ10" s="66">
        <f>$AK$3+$AM$3*COS(AI10*PI()/180)</f>
        <v/>
      </c>
      <c r="AK10" s="66">
        <f>$AL$3+$AM$3*SIN(AI10*PI()/180)</f>
        <v/>
      </c>
      <c r="AL10" s="51" t="n"/>
      <c r="AM10" s="58" t="n"/>
      <c r="AN10" s="51" t="n"/>
      <c r="AO10" s="51" t="n"/>
      <c r="AP10" s="51" t="n"/>
      <c r="AQ10" s="43" t="n">
        <v>20</v>
      </c>
      <c r="AR10" s="66">
        <f>$AS$3+$AU$3*COS(AQ10*PI()/180)</f>
        <v/>
      </c>
      <c r="AS10" s="66">
        <f>$AT$3+$AU$3*SIN(AQ10*PI()/180)</f>
        <v/>
      </c>
      <c r="AT10" s="51" t="n"/>
      <c r="AU10" s="58" t="n"/>
      <c r="AV10" s="51" t="n"/>
      <c r="AW10" s="51" t="n"/>
      <c r="AX10" s="51" t="n"/>
      <c r="AY10" s="43" t="n">
        <v>20</v>
      </c>
      <c r="AZ10" s="66">
        <f>$BA$3+$BC$3*COS(AY10*PI()/180)</f>
        <v/>
      </c>
      <c r="BA10" s="66">
        <f>$BB$3+$BC$3*SIN(AY10*PI()/180)</f>
        <v/>
      </c>
      <c r="BB10" s="51" t="n"/>
      <c r="BC10" s="58" t="n"/>
      <c r="BE10" s="72" t="n"/>
      <c r="BF10" s="67" t="n"/>
    </row>
    <row r="11" ht="15" customHeight="1">
      <c r="A11" s="18">
        <f>M11</f>
        <v/>
      </c>
      <c r="B11" s="13" t="n"/>
      <c r="C11" s="13" t="n"/>
      <c r="D11" s="108" t="n"/>
      <c r="E11" s="13" t="n"/>
      <c r="F11" s="21" t="n"/>
      <c r="G11" s="21" t="n"/>
      <c r="H11" s="14" t="n"/>
      <c r="I11" s="15" t="n"/>
      <c r="J11" s="16" t="n"/>
      <c r="K11" s="17" t="n"/>
      <c r="L11" s="17" t="n"/>
      <c r="M11" s="18" t="inlineStr">
        <is>
          <t>Наименование и адрес заказчика: Переход трубопровода через р. Енисей</t>
        </is>
      </c>
      <c r="N11" s="13" t="n"/>
      <c r="O11" s="13" t="n"/>
      <c r="P11" s="13" t="n"/>
      <c r="Q11" s="13" t="n"/>
      <c r="R11" s="21" t="n"/>
      <c r="S11" s="21" t="n"/>
      <c r="T11" s="14" t="n"/>
      <c r="U11" s="15" t="n"/>
      <c r="X11" s="51" t="n"/>
      <c r="Y11" s="51" t="n"/>
      <c r="Z11" s="51" t="n"/>
      <c r="AA11" s="43" t="n">
        <v>25</v>
      </c>
      <c r="AB11" s="66">
        <f>$AC$3+$AE$3*COS(AA11*PI()/180)</f>
        <v/>
      </c>
      <c r="AC11" s="66">
        <f>$AD$3+$AE$3*SIN(AA11*PI()/180)</f>
        <v/>
      </c>
      <c r="AD11" s="51" t="n"/>
      <c r="AE11" s="58" t="n"/>
      <c r="AF11" s="51" t="n"/>
      <c r="AG11" s="51" t="n"/>
      <c r="AH11" s="51" t="n"/>
      <c r="AI11" s="43" t="n">
        <v>25</v>
      </c>
      <c r="AJ11" s="66">
        <f>$AK$3+$AM$3*COS(AI11*PI()/180)</f>
        <v/>
      </c>
      <c r="AK11" s="66">
        <f>$AL$3+$AM$3*SIN(AI11*PI()/180)</f>
        <v/>
      </c>
      <c r="AL11" s="51" t="n"/>
      <c r="AM11" s="58" t="n"/>
      <c r="AN11" s="51" t="n"/>
      <c r="AO11" s="51" t="n"/>
      <c r="AP11" s="51" t="n"/>
      <c r="AQ11" s="43" t="n">
        <v>25</v>
      </c>
      <c r="AR11" s="66">
        <f>$AS$3+$AU$3*COS(AQ11*PI()/180)</f>
        <v/>
      </c>
      <c r="AS11" s="66">
        <f>$AT$3+$AU$3*SIN(AQ11*PI()/180)</f>
        <v/>
      </c>
      <c r="AT11" s="51" t="n"/>
      <c r="AU11" s="58" t="n"/>
      <c r="AV11" s="51" t="n"/>
      <c r="AW11" s="51" t="n"/>
      <c r="AX11" s="51" t="n"/>
      <c r="AY11" s="43" t="n">
        <v>25</v>
      </c>
      <c r="AZ11" s="66">
        <f>$BA$3+$BC$3*COS(AY11*PI()/180)</f>
        <v/>
      </c>
      <c r="BA11" s="66">
        <f>$BB$3+$BC$3*SIN(AY11*PI()/180)</f>
        <v/>
      </c>
      <c r="BB11" s="51" t="n"/>
      <c r="BC11" s="58" t="n"/>
      <c r="BE11" s="67" t="n"/>
      <c r="BF11" s="67" t="n"/>
    </row>
    <row r="12" ht="15" customHeight="1">
      <c r="A12" s="11">
        <f>M12</f>
        <v/>
      </c>
      <c r="B12" s="19" t="n"/>
      <c r="C12" s="19" t="n"/>
      <c r="D12" s="11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1" t="inlineStr">
        <is>
          <t>Наименование объекта: ООО Регионстрой</t>
        </is>
      </c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X12" s="51" t="n"/>
      <c r="Y12" s="51" t="n"/>
      <c r="Z12" s="51" t="n"/>
      <c r="AA12" s="43" t="n">
        <v>30</v>
      </c>
      <c r="AB12" s="66">
        <f>$AC$3+$AE$3*COS(AA12*PI()/180)</f>
        <v/>
      </c>
      <c r="AC12" s="66">
        <f>$AD$3+$AE$3*SIN(AA12*PI()/180)</f>
        <v/>
      </c>
      <c r="AD12" s="51" t="n"/>
      <c r="AE12" s="58" t="n"/>
      <c r="AF12" s="51" t="n"/>
      <c r="AG12" s="51" t="n"/>
      <c r="AH12" s="51" t="n"/>
      <c r="AI12" s="43" t="n">
        <v>30</v>
      </c>
      <c r="AJ12" s="66">
        <f>$AK$3+$AM$3*COS(AI12*PI()/180)</f>
        <v/>
      </c>
      <c r="AK12" s="66">
        <f>$AL$3+$AM$3*SIN(AI12*PI()/180)</f>
        <v/>
      </c>
      <c r="AL12" s="51" t="n"/>
      <c r="AM12" s="58" t="n"/>
      <c r="AN12" s="51" t="n"/>
      <c r="AO12" s="51" t="n"/>
      <c r="AP12" s="51" t="n"/>
      <c r="AQ12" s="43" t="n">
        <v>30</v>
      </c>
      <c r="AR12" s="66">
        <f>$AS$3+$AU$3*COS(AQ12*PI()/180)</f>
        <v/>
      </c>
      <c r="AS12" s="66">
        <f>$AT$3+$AU$3*SIN(AQ12*PI()/180)</f>
        <v/>
      </c>
      <c r="AT12" s="51" t="n"/>
      <c r="AU12" s="58" t="n"/>
      <c r="AV12" s="51" t="n"/>
      <c r="AW12" s="51" t="n"/>
      <c r="AX12" s="51" t="n"/>
      <c r="AY12" s="43" t="n">
        <v>30</v>
      </c>
      <c r="AZ12" s="66">
        <f>$BA$3+$BC$3*COS(AY12*PI()/180)</f>
        <v/>
      </c>
      <c r="BA12" s="66">
        <f>$BB$3+$BC$3*SIN(AY12*PI()/180)</f>
        <v/>
      </c>
      <c r="BB12" s="51" t="n"/>
      <c r="BC12" s="58" t="n"/>
    </row>
    <row r="13" ht="15" customHeight="1">
      <c r="A13" s="18" t="inlineStr">
        <is>
          <t xml:space="preserve">Наименование используемого метода/методики: ГОСТ 12248.4-2020 </t>
        </is>
      </c>
      <c r="B13" s="13" t="n"/>
      <c r="C13" s="13" t="n"/>
      <c r="D13" s="13" t="n"/>
      <c r="E13" s="13" t="n"/>
      <c r="F13" s="21" t="n"/>
      <c r="G13" s="21" t="n"/>
      <c r="H13" s="20" t="n"/>
      <c r="I13" s="20" t="n"/>
      <c r="J13" s="20" t="n"/>
      <c r="K13" s="21" t="n"/>
      <c r="L13" s="21" t="n"/>
      <c r="M13" s="18" t="inlineStr">
        <is>
          <t xml:space="preserve">Наименование используемого метода/методики: ГОСТ 12248.3-2020 </t>
        </is>
      </c>
      <c r="N13" s="13" t="n"/>
      <c r="O13" s="13" t="n"/>
      <c r="P13" s="13" t="n"/>
      <c r="Q13" s="13" t="n"/>
      <c r="R13" s="21" t="n"/>
      <c r="S13" s="21" t="n"/>
      <c r="T13" s="20" t="n"/>
      <c r="U13" s="20" t="n"/>
      <c r="X13" s="51" t="n"/>
      <c r="Y13" s="51" t="n"/>
      <c r="Z13" s="51" t="n"/>
      <c r="AA13" s="43" t="n">
        <v>35</v>
      </c>
      <c r="AB13" s="66">
        <f>$AC$3+$AE$3*COS(AA13*PI()/180)</f>
        <v/>
      </c>
      <c r="AC13" s="66">
        <f>$AD$3+$AE$3*SIN(AA13*PI()/180)</f>
        <v/>
      </c>
      <c r="AD13" s="51" t="n"/>
      <c r="AE13" s="58" t="n"/>
      <c r="AF13" s="51" t="n"/>
      <c r="AG13" s="51" t="n"/>
      <c r="AH13" s="51" t="n"/>
      <c r="AI13" s="43" t="n">
        <v>35</v>
      </c>
      <c r="AJ13" s="66">
        <f>$AK$3+$AM$3*COS(AI13*PI()/180)</f>
        <v/>
      </c>
      <c r="AK13" s="66">
        <f>$AL$3+$AM$3*SIN(AI13*PI()/180)</f>
        <v/>
      </c>
      <c r="AL13" s="51" t="n"/>
      <c r="AM13" s="58" t="n"/>
      <c r="AN13" s="51" t="n"/>
      <c r="AO13" s="51" t="n"/>
      <c r="AP13" s="51" t="n"/>
      <c r="AQ13" s="43" t="n">
        <v>35</v>
      </c>
      <c r="AR13" s="66">
        <f>$AS$3+$AU$3*COS(AQ13*PI()/180)</f>
        <v/>
      </c>
      <c r="AS13" s="66">
        <f>$AT$3+$AU$3*SIN(AQ13*PI()/180)</f>
        <v/>
      </c>
      <c r="AT13" s="51" t="n"/>
      <c r="AU13" s="58" t="n"/>
      <c r="AV13" s="51" t="n"/>
      <c r="AW13" s="51" t="n"/>
      <c r="AX13" s="51" t="n"/>
      <c r="AY13" s="43" t="n">
        <v>35</v>
      </c>
      <c r="AZ13" s="66">
        <f>$BA$3+$BC$3*COS(AY13*PI()/180)</f>
        <v/>
      </c>
      <c r="BA13" s="66">
        <f>$BB$3+$BC$3*SIN(AY13*PI()/180)</f>
        <v/>
      </c>
      <c r="BB13" s="51" t="n"/>
      <c r="BC13" s="58" t="n"/>
    </row>
    <row r="14" ht="17.65" customHeight="1">
      <c r="A14" s="18" t="inlineStr">
        <is>
          <t>Условия проведения испытания: температура окружающей среды (18 - 25)0С, влажность воздуха (40 - 75)%</t>
        </is>
      </c>
      <c r="B14" s="13" t="n"/>
      <c r="C14" s="13" t="n"/>
      <c r="D14" s="13" t="n"/>
      <c r="E14" s="13" t="n"/>
      <c r="F14" s="21" t="n"/>
      <c r="G14" s="21" t="n"/>
      <c r="H14" s="16" t="n"/>
      <c r="I14" s="16" t="n"/>
      <c r="J14" s="22" t="n"/>
      <c r="K14" s="20" t="n"/>
      <c r="L14" s="20" t="n"/>
      <c r="M14" s="18" t="inlineStr">
        <is>
          <t>Условия проведения испытания: температура окружающей среды (18 - 25)0С, влажность воздуха (40 - 75)%</t>
        </is>
      </c>
      <c r="N14" s="13" t="n"/>
      <c r="O14" s="13" t="n"/>
      <c r="P14" s="13" t="n"/>
      <c r="Q14" s="13" t="n"/>
      <c r="R14" s="21" t="n"/>
      <c r="S14" s="21" t="n"/>
      <c r="T14" s="16" t="n"/>
      <c r="U14" s="16" t="n"/>
      <c r="X14" s="51" t="n"/>
      <c r="Y14" s="51" t="n"/>
      <c r="Z14" s="51" t="n"/>
      <c r="AA14" s="43" t="n">
        <v>40</v>
      </c>
      <c r="AB14" s="66">
        <f>$AC$3+$AE$3*COS(AA14*PI()/180)</f>
        <v/>
      </c>
      <c r="AC14" s="66">
        <f>$AD$3+$AE$3*SIN(AA14*PI()/180)</f>
        <v/>
      </c>
      <c r="AD14" s="51" t="n"/>
      <c r="AE14" s="58" t="n"/>
      <c r="AF14" s="51" t="n"/>
      <c r="AG14" s="51" t="n"/>
      <c r="AH14" s="51" t="n"/>
      <c r="AI14" s="43" t="n">
        <v>40</v>
      </c>
      <c r="AJ14" s="66">
        <f>$AK$3+$AM$3*COS(AI14*PI()/180)</f>
        <v/>
      </c>
      <c r="AK14" s="66">
        <f>$AL$3+$AM$3*SIN(AI14*PI()/180)</f>
        <v/>
      </c>
      <c r="AL14" s="51" t="n"/>
      <c r="AM14" s="58" t="n"/>
      <c r="AN14" s="51" t="n"/>
      <c r="AO14" s="51" t="n"/>
      <c r="AP14" s="51" t="n"/>
      <c r="AQ14" s="43" t="n">
        <v>40</v>
      </c>
      <c r="AR14" s="66">
        <f>$AS$3+$AU$3*COS(AQ14*PI()/180)</f>
        <v/>
      </c>
      <c r="AS14" s="66">
        <f>$AT$3+$AU$3*SIN(AQ14*PI()/180)</f>
        <v/>
      </c>
      <c r="AT14" s="51" t="n"/>
      <c r="AU14" s="58" t="n"/>
      <c r="AV14" s="51" t="n"/>
      <c r="AW14" s="51" t="n"/>
      <c r="AX14" s="51" t="n"/>
      <c r="AY14" s="43" t="n">
        <v>40</v>
      </c>
      <c r="AZ14" s="66">
        <f>$BA$3+$BC$3*COS(AY14*PI()/180)</f>
        <v/>
      </c>
      <c r="BA14" s="66">
        <f>$BB$3+$BC$3*SIN(AY14*PI()/180)</f>
        <v/>
      </c>
      <c r="BB14" s="51" t="n"/>
      <c r="BC14" s="58" t="n"/>
    </row>
    <row r="15" ht="15" customHeight="1">
      <c r="A15" s="18">
        <f>M15</f>
        <v/>
      </c>
      <c r="B15" s="13" t="n"/>
      <c r="C15" s="13" t="n"/>
      <c r="D15" s="13" t="n"/>
      <c r="E15" s="13" t="n"/>
      <c r="F15" s="97" t="n"/>
      <c r="G15" s="21" t="n"/>
      <c r="H15" s="16" t="n"/>
      <c r="I15" s="16" t="n"/>
      <c r="J15" s="22" t="n"/>
      <c r="K15" s="20" t="n"/>
      <c r="L15" s="20" t="n"/>
      <c r="M15" s="18" t="inlineStr">
        <is>
          <t>Дата получение объекта подлежащего испытаниям: 17-11-2022</t>
        </is>
      </c>
      <c r="N15" s="13" t="n"/>
      <c r="O15" s="13" t="n"/>
      <c r="P15" s="13" t="n"/>
      <c r="Q15" s="98" t="n"/>
      <c r="R15" s="21" t="n"/>
      <c r="S15" s="21" t="n"/>
      <c r="T15" s="16" t="n"/>
      <c r="U15" s="16" t="n"/>
      <c r="X15" s="51" t="n"/>
      <c r="Y15" s="51" t="n"/>
      <c r="Z15" s="51" t="n"/>
      <c r="AA15" s="43" t="n">
        <v>45</v>
      </c>
      <c r="AB15" s="66">
        <f>$AC$3+$AE$3*COS(AA15*PI()/180)</f>
        <v/>
      </c>
      <c r="AC15" s="66">
        <f>$AD$3+$AE$3*SIN(AA15*PI()/180)</f>
        <v/>
      </c>
      <c r="AD15" s="51" t="n"/>
      <c r="AE15" s="58" t="n"/>
      <c r="AF15" s="51" t="n"/>
      <c r="AG15" s="51" t="n"/>
      <c r="AH15" s="51" t="n"/>
      <c r="AI15" s="43" t="n">
        <v>45</v>
      </c>
      <c r="AJ15" s="66">
        <f>$AK$3+$AM$3*COS(AI15*PI()/180)</f>
        <v/>
      </c>
      <c r="AK15" s="66">
        <f>$AL$3+$AM$3*SIN(AI15*PI()/180)</f>
        <v/>
      </c>
      <c r="AL15" s="51" t="n"/>
      <c r="AM15" s="58" t="n"/>
      <c r="AN15" s="51" t="n"/>
      <c r="AO15" s="51" t="n"/>
      <c r="AP15" s="51" t="n"/>
      <c r="AQ15" s="43" t="n">
        <v>45</v>
      </c>
      <c r="AR15" s="66">
        <f>$AS$3+$AU$3*COS(AQ15*PI()/180)</f>
        <v/>
      </c>
      <c r="AS15" s="66">
        <f>$AT$3+$AU$3*SIN(AQ15*PI()/180)</f>
        <v/>
      </c>
      <c r="AT15" s="51" t="n"/>
      <c r="AU15" s="58" t="n"/>
      <c r="AV15" s="51" t="n"/>
      <c r="AW15" s="51" t="n"/>
      <c r="AX15" s="51" t="n"/>
      <c r="AY15" s="43" t="n">
        <v>45</v>
      </c>
      <c r="AZ15" s="66">
        <f>$BA$3+$BC$3*COS(AY15*PI()/180)</f>
        <v/>
      </c>
      <c r="BA15" s="66">
        <f>$BB$3+$BC$3*SIN(AY15*PI()/180)</f>
        <v/>
      </c>
      <c r="BB15" s="51" t="n"/>
      <c r="BC15" s="58" t="n"/>
      <c r="BE15" s="73" t="n"/>
    </row>
    <row r="16" ht="15.6" customHeight="1">
      <c r="A16" s="18">
        <f>M16</f>
        <v/>
      </c>
      <c r="B16" s="13" t="n"/>
      <c r="C16" s="98" t="n"/>
      <c r="D16" s="13" t="n"/>
      <c r="G16" s="21" t="n"/>
      <c r="H16" s="157" t="n"/>
      <c r="I16" s="16" t="n"/>
      <c r="J16" s="17" t="n"/>
      <c r="K16" s="21" t="n"/>
      <c r="L16" s="21" t="n"/>
      <c r="M16" s="18" t="inlineStr">
        <is>
          <t>Дата испытания: 25.10.2022-19.11.2046</t>
        </is>
      </c>
      <c r="N16" s="13" t="n"/>
      <c r="O16" s="98" t="n"/>
      <c r="P16" s="13" t="n"/>
      <c r="Q16" s="13" t="n"/>
      <c r="R16" s="21" t="n"/>
      <c r="S16" s="21" t="n"/>
      <c r="T16" s="157" t="n"/>
      <c r="U16" s="16" t="n"/>
      <c r="X16" s="51" t="n"/>
      <c r="Y16" s="51" t="n"/>
      <c r="Z16" s="51" t="n"/>
      <c r="AA16" s="43" t="n">
        <v>50</v>
      </c>
      <c r="AB16" s="66">
        <f>$AC$3+$AE$3*COS(AA16*PI()/180)</f>
        <v/>
      </c>
      <c r="AC16" s="66">
        <f>$AD$3+$AE$3*SIN(AA16*PI()/180)</f>
        <v/>
      </c>
      <c r="AD16" s="51" t="n"/>
      <c r="AE16" s="58" t="n"/>
      <c r="AF16" s="51" t="n"/>
      <c r="AG16" s="51" t="n"/>
      <c r="AH16" s="51" t="n"/>
      <c r="AI16" s="43" t="n">
        <v>50</v>
      </c>
      <c r="AJ16" s="66">
        <f>$AK$3+$AM$3*COS(AI16*PI()/180)</f>
        <v/>
      </c>
      <c r="AK16" s="66">
        <f>$AL$3+$AM$3*SIN(AI16*PI()/180)</f>
        <v/>
      </c>
      <c r="AL16" s="51" t="n"/>
      <c r="AM16" s="58" t="n"/>
      <c r="AN16" s="51" t="n"/>
      <c r="AO16" s="51" t="n"/>
      <c r="AP16" s="51" t="n"/>
      <c r="AQ16" s="43" t="n">
        <v>50</v>
      </c>
      <c r="AR16" s="66">
        <f>$AS$3+$AU$3*COS(AQ16*PI()/180)</f>
        <v/>
      </c>
      <c r="AS16" s="66">
        <f>$AT$3+$AU$3*SIN(AQ16*PI()/180)</f>
        <v/>
      </c>
      <c r="AT16" s="51" t="n"/>
      <c r="AU16" s="58" t="n"/>
      <c r="AV16" s="51" t="n"/>
      <c r="AW16" s="51" t="n"/>
      <c r="AX16" s="51" t="n"/>
      <c r="AY16" s="43" t="n">
        <v>50</v>
      </c>
      <c r="AZ16" s="66">
        <f>$BA$3+$BC$3*COS(AY16*PI()/180)</f>
        <v/>
      </c>
      <c r="BA16" s="66">
        <f>$BB$3+$BC$3*SIN(AY16*PI()/180)</f>
        <v/>
      </c>
      <c r="BB16" s="51" t="n"/>
      <c r="BC16" s="58" t="n"/>
    </row>
    <row r="17" ht="15" customHeight="1">
      <c r="A17" s="23" t="n"/>
      <c r="B17" s="23" t="n"/>
      <c r="C17" s="23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X17" s="51" t="n"/>
      <c r="Y17" s="51" t="n"/>
      <c r="Z17" s="51" t="n"/>
      <c r="AA17" s="43" t="n">
        <v>55</v>
      </c>
      <c r="AB17" s="66">
        <f>$AC$3+$AE$3*COS(AA17*PI()/180)</f>
        <v/>
      </c>
      <c r="AC17" s="66">
        <f>$AD$3+$AE$3*SIN(AA17*PI()/180)</f>
        <v/>
      </c>
      <c r="AD17" s="51" t="n"/>
      <c r="AE17" s="58" t="n"/>
      <c r="AF17" s="51" t="n"/>
      <c r="AG17" s="51" t="n"/>
      <c r="AH17" s="51" t="n"/>
      <c r="AI17" s="43" t="n">
        <v>55</v>
      </c>
      <c r="AJ17" s="66">
        <f>$AK$3+$AM$3*COS(AI17*PI()/180)</f>
        <v/>
      </c>
      <c r="AK17" s="66">
        <f>$AL$3+$AM$3*SIN(AI17*PI()/180)</f>
        <v/>
      </c>
      <c r="AL17" s="51" t="n"/>
      <c r="AM17" s="58" t="n"/>
      <c r="AN17" s="51" t="n"/>
      <c r="AO17" s="51" t="n"/>
      <c r="AP17" s="51" t="n"/>
      <c r="AQ17" s="43" t="n">
        <v>55</v>
      </c>
      <c r="AR17" s="66">
        <f>$AS$3+$AU$3*COS(AQ17*PI()/180)</f>
        <v/>
      </c>
      <c r="AS17" s="66">
        <f>$AT$3+$AU$3*SIN(AQ17*PI()/180)</f>
        <v/>
      </c>
      <c r="AT17" s="51" t="n"/>
      <c r="AU17" s="58" t="n"/>
      <c r="AV17" s="51" t="n"/>
      <c r="AW17" s="51" t="n"/>
      <c r="AX17" s="51" t="n"/>
      <c r="AY17" s="43" t="n">
        <v>55</v>
      </c>
      <c r="AZ17" s="66">
        <f>$BA$3+$BC$3*COS(AY17*PI()/180)</f>
        <v/>
      </c>
      <c r="BA17" s="66">
        <f>$BB$3+$BC$3*SIN(AY17*PI()/180)</f>
        <v/>
      </c>
      <c r="BB17" s="51" t="n"/>
      <c r="BC17" s="58" t="n"/>
    </row>
    <row r="18" ht="15" customHeight="1">
      <c r="A18" s="155" t="inlineStr">
        <is>
          <t>Испытание грунтов методом трехосного сжатия</t>
        </is>
      </c>
      <c r="L18" s="155" t="n"/>
      <c r="M18" s="155" t="inlineStr">
        <is>
          <t>Испытание грунтов методом трехосного сжатия</t>
        </is>
      </c>
      <c r="X18" s="51" t="n"/>
      <c r="Y18" s="51" t="n"/>
      <c r="Z18" s="51" t="n"/>
      <c r="AA18" s="43" t="n">
        <v>60</v>
      </c>
      <c r="AB18" s="66">
        <f>$AC$3+$AE$3*COS(AA18*PI()/180)</f>
        <v/>
      </c>
      <c r="AC18" s="66">
        <f>$AD$3+$AE$3*SIN(AA18*PI()/180)</f>
        <v/>
      </c>
      <c r="AD18" s="51" t="n"/>
      <c r="AE18" s="58" t="n"/>
      <c r="AF18" s="51" t="n"/>
      <c r="AG18" s="51" t="n"/>
      <c r="AH18" s="51" t="n"/>
      <c r="AI18" s="43" t="n">
        <v>60</v>
      </c>
      <c r="AJ18" s="66">
        <f>$AK$3+$AM$3*COS(AI18*PI()/180)</f>
        <v/>
      </c>
      <c r="AK18" s="66">
        <f>$AL$3+$AM$3*SIN(AI18*PI()/180)</f>
        <v/>
      </c>
      <c r="AL18" s="51" t="n"/>
      <c r="AM18" s="58" t="n"/>
      <c r="AN18" s="51" t="n"/>
      <c r="AO18" s="51" t="n"/>
      <c r="AP18" s="51" t="n"/>
      <c r="AQ18" s="43" t="n">
        <v>60</v>
      </c>
      <c r="AR18" s="66">
        <f>$AS$3+$AU$3*COS(AQ18*PI()/180)</f>
        <v/>
      </c>
      <c r="AS18" s="66">
        <f>$AT$3+$AU$3*SIN(AQ18*PI()/180)</f>
        <v/>
      </c>
      <c r="AT18" s="51" t="n"/>
      <c r="AU18" s="58" t="n"/>
      <c r="AV18" s="51" t="n"/>
      <c r="AW18" s="51" t="n"/>
      <c r="AX18" s="51" t="n"/>
      <c r="AY18" s="43" t="n">
        <v>60</v>
      </c>
      <c r="AZ18" s="66">
        <f>$BA$3+$BC$3*COS(AY18*PI()/180)</f>
        <v/>
      </c>
      <c r="BA18" s="66">
        <f>$BB$3+$BC$3*SIN(AY18*PI()/180)</f>
        <v/>
      </c>
      <c r="BB18" s="51" t="n"/>
      <c r="BC18" s="58" t="n"/>
    </row>
    <row r="19" ht="15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X19" s="51" t="n"/>
      <c r="Y19" s="51" t="n"/>
      <c r="Z19" s="51" t="n"/>
      <c r="AA19" s="43" t="n">
        <v>65</v>
      </c>
      <c r="AB19" s="66">
        <f>$AC$3+$AE$3*COS(AA19*PI()/180)</f>
        <v/>
      </c>
      <c r="AC19" s="66">
        <f>$AD$3+$AE$3*SIN(AA19*PI()/180)</f>
        <v/>
      </c>
      <c r="AD19" s="51" t="n"/>
      <c r="AE19" s="58" t="n"/>
      <c r="AF19" s="51" t="n"/>
      <c r="AG19" s="51" t="n"/>
      <c r="AH19" s="51" t="n"/>
      <c r="AI19" s="43" t="n">
        <v>65</v>
      </c>
      <c r="AJ19" s="66">
        <f>$AK$3+$AM$3*COS(AI19*PI()/180)</f>
        <v/>
      </c>
      <c r="AK19" s="66">
        <f>$AL$3+$AM$3*SIN(AI19*PI()/180)</f>
        <v/>
      </c>
      <c r="AL19" s="51" t="n"/>
      <c r="AM19" s="58" t="n"/>
      <c r="AN19" s="51" t="n"/>
      <c r="AO19" s="51" t="n"/>
      <c r="AP19" s="51" t="n"/>
      <c r="AQ19" s="43" t="n">
        <v>65</v>
      </c>
      <c r="AR19" s="66">
        <f>$AS$3+$AU$3*COS(AQ19*PI()/180)</f>
        <v/>
      </c>
      <c r="AS19" s="66">
        <f>$AT$3+$AU$3*SIN(AQ19*PI()/180)</f>
        <v/>
      </c>
      <c r="AT19" s="51" t="n"/>
      <c r="AU19" s="58" t="n"/>
      <c r="AV19" s="51" t="n"/>
      <c r="AW19" s="51" t="n"/>
      <c r="AX19" s="51" t="n"/>
      <c r="AY19" s="43" t="n">
        <v>65</v>
      </c>
      <c r="AZ19" s="66">
        <f>$BA$3+$BC$3*COS(AY19*PI()/180)</f>
        <v/>
      </c>
      <c r="BA19" s="66">
        <f>$BB$3+$BC$3*SIN(AY19*PI()/180)</f>
        <v/>
      </c>
      <c r="BB19" s="51" t="n"/>
      <c r="BC19" s="58" t="n"/>
    </row>
    <row r="20" ht="16.9" customHeight="1">
      <c r="A20" s="24" t="inlineStr">
        <is>
          <t xml:space="preserve">Лабораторный номер: </t>
        </is>
      </c>
      <c r="B20" s="25" t="n"/>
      <c r="C20" s="35">
        <f>O20</f>
        <v/>
      </c>
      <c r="D20" s="25" t="n"/>
      <c r="E20" s="25" t="n"/>
      <c r="F20" s="25" t="n"/>
      <c r="G20" s="25" t="n"/>
      <c r="H20" s="26" t="inlineStr">
        <is>
          <t>We, д.е. =</t>
        </is>
      </c>
      <c r="I20" s="158">
        <f>U20</f>
        <v/>
      </c>
      <c r="J20" s="25" t="n"/>
      <c r="K20" s="25" t="n"/>
      <c r="L20" s="25" t="n"/>
      <c r="M20" s="24" t="inlineStr">
        <is>
          <t xml:space="preserve">Лабораторный номер: </t>
        </is>
      </c>
      <c r="N20" s="25" t="n"/>
      <c r="O20" s="35" t="inlineStr">
        <is>
          <t>1081</t>
        </is>
      </c>
      <c r="P20" s="25" t="n"/>
      <c r="Q20" s="25" t="n"/>
      <c r="R20" s="25" t="n"/>
      <c r="S20" s="25" t="n"/>
      <c r="T20" s="26" t="inlineStr">
        <is>
          <t>We, д.е. =</t>
        </is>
      </c>
      <c r="U20" s="158" t="n">
        <v>0.5050936</v>
      </c>
      <c r="X20" s="51" t="n"/>
      <c r="Y20" s="51" t="n"/>
      <c r="Z20" s="51" t="n"/>
      <c r="AA20" s="43" t="n">
        <v>70</v>
      </c>
      <c r="AB20" s="66">
        <f>$AC$3+$AE$3*COS(AA20*PI()/180)</f>
        <v/>
      </c>
      <c r="AC20" s="66">
        <f>$AD$3+$AE$3*SIN(AA20*PI()/180)</f>
        <v/>
      </c>
      <c r="AD20" s="51" t="n"/>
      <c r="AE20" s="58" t="n"/>
      <c r="AF20" s="51" t="n"/>
      <c r="AG20" s="51" t="n"/>
      <c r="AH20" s="51" t="n"/>
      <c r="AI20" s="43" t="n">
        <v>70</v>
      </c>
      <c r="AJ20" s="66">
        <f>$AK$3+$AM$3*COS(AI20*PI()/180)</f>
        <v/>
      </c>
      <c r="AK20" s="66">
        <f>$AL$3+$AM$3*SIN(AI20*PI()/180)</f>
        <v/>
      </c>
      <c r="AL20" s="51" t="n"/>
      <c r="AM20" s="58" t="n"/>
      <c r="AN20" s="51" t="n"/>
      <c r="AO20" s="51" t="n"/>
      <c r="AP20" s="51" t="n"/>
      <c r="AQ20" s="43" t="n">
        <v>70</v>
      </c>
      <c r="AR20" s="66">
        <f>$AS$3+$AU$3*COS(AQ20*PI()/180)</f>
        <v/>
      </c>
      <c r="AS20" s="66">
        <f>$AT$3+$AU$3*SIN(AQ20*PI()/180)</f>
        <v/>
      </c>
      <c r="AT20" s="51" t="n"/>
      <c r="AU20" s="58" t="n"/>
      <c r="AV20" s="51" t="n"/>
      <c r="AW20" s="51" t="n"/>
      <c r="AX20" s="51" t="n"/>
      <c r="AY20" s="43" t="n">
        <v>70</v>
      </c>
      <c r="AZ20" s="66">
        <f>$BA$3+$BC$3*COS(AY20*PI()/180)</f>
        <v/>
      </c>
      <c r="BA20" s="66">
        <f>$BB$3+$BC$3*SIN(AY20*PI()/180)</f>
        <v/>
      </c>
      <c r="BB20" s="51" t="n"/>
      <c r="BC20" s="58" t="n"/>
    </row>
    <row r="21" ht="15" customHeight="1">
      <c r="A21" s="24" t="inlineStr">
        <is>
          <t xml:space="preserve">Номер скважины: </t>
        </is>
      </c>
      <c r="B21" s="25" t="n"/>
      <c r="C21" s="35">
        <f>O21</f>
        <v/>
      </c>
      <c r="D21" s="25" t="n"/>
      <c r="E21" s="25" t="n"/>
      <c r="F21" s="25" t="n"/>
      <c r="G21" s="25" t="n"/>
      <c r="H21" s="26" t="inlineStr">
        <is>
          <t>ρ, г/см3 =</t>
        </is>
      </c>
      <c r="I21" s="158">
        <f>U21</f>
        <v/>
      </c>
      <c r="J21" s="25" t="n"/>
      <c r="K21" s="25" t="n"/>
      <c r="L21" s="25" t="n"/>
      <c r="M21" s="24" t="inlineStr">
        <is>
          <t xml:space="preserve">Номер скважины: </t>
        </is>
      </c>
      <c r="N21" s="25" t="n"/>
      <c r="O21" s="35" t="inlineStr">
        <is>
          <t>BH-010</t>
        </is>
      </c>
      <c r="P21" s="25" t="n"/>
      <c r="Q21" s="25" t="n"/>
      <c r="R21" s="25" t="n"/>
      <c r="S21" s="25" t="n"/>
      <c r="T21" s="26" t="inlineStr">
        <is>
          <t>ρ, г/см3 =</t>
        </is>
      </c>
      <c r="U21" s="107" t="n">
        <v>1.6</v>
      </c>
      <c r="X21" s="51" t="n"/>
      <c r="Y21" s="51" t="n"/>
      <c r="Z21" s="51" t="n"/>
      <c r="AA21" s="43" t="n">
        <v>75</v>
      </c>
      <c r="AB21" s="66">
        <f>$AC$3+$AE$3*COS(AA21*PI()/180)</f>
        <v/>
      </c>
      <c r="AC21" s="66">
        <f>$AD$3+$AE$3*SIN(AA21*PI()/180)</f>
        <v/>
      </c>
      <c r="AD21" s="51" t="n"/>
      <c r="AE21" s="58" t="n"/>
      <c r="AF21" s="51" t="n"/>
      <c r="AG21" s="51" t="n"/>
      <c r="AH21" s="51" t="n"/>
      <c r="AI21" s="43" t="n">
        <v>75</v>
      </c>
      <c r="AJ21" s="66">
        <f>$AK$3+$AM$3*COS(AI21*PI()/180)</f>
        <v/>
      </c>
      <c r="AK21" s="66">
        <f>$AL$3+$AM$3*SIN(AI21*PI()/180)</f>
        <v/>
      </c>
      <c r="AL21" s="51" t="n"/>
      <c r="AM21" s="58" t="n"/>
      <c r="AN21" s="51" t="n"/>
      <c r="AO21" s="51" t="n"/>
      <c r="AP21" s="51" t="n"/>
      <c r="AQ21" s="43" t="n">
        <v>75</v>
      </c>
      <c r="AR21" s="66">
        <f>$AS$3+$AU$3*COS(AQ21*PI()/180)</f>
        <v/>
      </c>
      <c r="AS21" s="66">
        <f>$AT$3+$AU$3*SIN(AQ21*PI()/180)</f>
        <v/>
      </c>
      <c r="AT21" s="51" t="n"/>
      <c r="AU21" s="58" t="n"/>
      <c r="AV21" s="51" t="n"/>
      <c r="AW21" s="51" t="n"/>
      <c r="AX21" s="51" t="n"/>
      <c r="AY21" s="43" t="n">
        <v>75</v>
      </c>
      <c r="AZ21" s="66">
        <f>$BA$3+$BC$3*COS(AY21*PI()/180)</f>
        <v/>
      </c>
      <c r="BA21" s="66">
        <f>$BB$3+$BC$3*SIN(AY21*PI()/180)</f>
        <v/>
      </c>
      <c r="BB21" s="51" t="n"/>
      <c r="BC21" s="58" t="n"/>
    </row>
    <row r="22" ht="16.9" customHeight="1">
      <c r="A22" s="24" t="inlineStr">
        <is>
          <t xml:space="preserve">Глубина отбора, м: </t>
        </is>
      </c>
      <c r="B22" s="25" t="n"/>
      <c r="C22" s="35">
        <f>O22</f>
        <v/>
      </c>
      <c r="D22" s="25" t="n"/>
      <c r="E22" s="25" t="n"/>
      <c r="F22" s="25" t="n"/>
      <c r="G22" s="25" t="n"/>
      <c r="H22" s="26" t="inlineStr">
        <is>
          <t>ρs, г/см3 =</t>
        </is>
      </c>
      <c r="I22" s="158">
        <f>U22</f>
        <v/>
      </c>
      <c r="J22" s="25" t="n"/>
      <c r="K22" s="25" t="n"/>
      <c r="L22" s="25" t="n"/>
      <c r="M22" s="24" t="inlineStr">
        <is>
          <t xml:space="preserve">Глубина отбора, м: </t>
        </is>
      </c>
      <c r="N22" s="25" t="n"/>
      <c r="O22" s="106" t="n">
        <v>1.1</v>
      </c>
      <c r="P22" s="25" t="n"/>
      <c r="Q22" s="25" t="n"/>
      <c r="R22" s="25" t="n"/>
      <c r="S22" s="25" t="n"/>
      <c r="T22" s="26" t="inlineStr">
        <is>
          <t>ρs, г/см3 =</t>
        </is>
      </c>
      <c r="U22" s="107" t="n">
        <v>2.72</v>
      </c>
      <c r="X22" s="51" t="n"/>
      <c r="Y22" s="51" t="n"/>
      <c r="Z22" s="51" t="n"/>
      <c r="AA22" s="43" t="n">
        <v>80</v>
      </c>
      <c r="AB22" s="66">
        <f>$AC$3+$AE$3*COS(AA22*PI()/180)</f>
        <v/>
      </c>
      <c r="AC22" s="66">
        <f>$AD$3+$AE$3*SIN(AA22*PI()/180)</f>
        <v/>
      </c>
      <c r="AD22" s="51" t="n"/>
      <c r="AE22" s="58" t="n"/>
      <c r="AF22" s="51" t="n"/>
      <c r="AG22" s="51" t="n"/>
      <c r="AH22" s="51" t="n"/>
      <c r="AI22" s="43" t="n">
        <v>80</v>
      </c>
      <c r="AJ22" s="66">
        <f>$AK$3+$AM$3*COS(AI22*PI()/180)</f>
        <v/>
      </c>
      <c r="AK22" s="66">
        <f>$AL$3+$AM$3*SIN(AI22*PI()/180)</f>
        <v/>
      </c>
      <c r="AL22" s="51" t="n"/>
      <c r="AM22" s="58" t="n"/>
      <c r="AN22" s="51" t="n"/>
      <c r="AO22" s="51" t="n"/>
      <c r="AP22" s="51" t="n"/>
      <c r="AQ22" s="43" t="n">
        <v>80</v>
      </c>
      <c r="AR22" s="66">
        <f>$AS$3+$AU$3*COS(AQ22*PI()/180)</f>
        <v/>
      </c>
      <c r="AS22" s="66">
        <f>$AT$3+$AU$3*SIN(AQ22*PI()/180)</f>
        <v/>
      </c>
      <c r="AT22" s="51" t="n"/>
      <c r="AU22" s="58" t="n"/>
      <c r="AV22" s="51" t="n"/>
      <c r="AW22" s="51" t="n"/>
      <c r="AX22" s="51" t="n"/>
      <c r="AY22" s="43" t="n">
        <v>80</v>
      </c>
      <c r="AZ22" s="66">
        <f>$BA$3+$BC$3*COS(AY22*PI()/180)</f>
        <v/>
      </c>
      <c r="BA22" s="66">
        <f>$BB$3+$BC$3*SIN(AY22*PI()/180)</f>
        <v/>
      </c>
      <c r="BB22" s="51" t="n"/>
      <c r="BC22" s="58" t="n"/>
    </row>
    <row r="23" ht="15.6" customHeight="1">
      <c r="A23" s="24" t="inlineStr">
        <is>
          <t xml:space="preserve">Наименование грунта: </t>
        </is>
      </c>
      <c r="B23" s="25" t="n"/>
      <c r="C23" s="35">
        <f>O23</f>
        <v/>
      </c>
      <c r="D23" s="25" t="n"/>
      <c r="E23" s="25" t="n"/>
      <c r="F23" s="25" t="n"/>
      <c r="G23" s="25" t="n"/>
      <c r="H23" s="26" t="inlineStr">
        <is>
          <t>e, д.е. =</t>
        </is>
      </c>
      <c r="I23" s="158">
        <f>U23</f>
        <v/>
      </c>
      <c r="J23" s="25" t="n"/>
      <c r="K23" s="25" t="n"/>
      <c r="L23" s="25" t="n"/>
      <c r="M23" s="24" t="inlineStr">
        <is>
          <t xml:space="preserve">Наименование грунта: </t>
        </is>
      </c>
      <c r="N23" s="25" t="n"/>
      <c r="O23" s="35" t="inlineStr">
        <is>
          <t>Суглинок, после оттаивания текучий, легкий песчанистый</t>
        </is>
      </c>
      <c r="P23" s="25" t="n"/>
      <c r="Q23" s="25" t="n"/>
      <c r="R23" s="25" t="n"/>
      <c r="S23" s="25" t="n"/>
      <c r="T23" s="26" t="inlineStr">
        <is>
          <t>e, д.е. =</t>
        </is>
      </c>
      <c r="U23" s="107" t="n">
        <v>1.55865912</v>
      </c>
      <c r="X23" s="51" t="n"/>
      <c r="Y23" s="51" t="n"/>
      <c r="Z23" s="51" t="n"/>
      <c r="AA23" s="43" t="n">
        <v>85</v>
      </c>
      <c r="AB23" s="66">
        <f>$AC$3+$AE$3*COS(AA23*PI()/180)</f>
        <v/>
      </c>
      <c r="AC23" s="66">
        <f>$AD$3+$AE$3*SIN(AA23*PI()/180)</f>
        <v/>
      </c>
      <c r="AD23" s="51" t="n"/>
      <c r="AE23" s="58" t="n"/>
      <c r="AF23" s="51" t="n"/>
      <c r="AG23" s="51" t="n"/>
      <c r="AH23" s="51" t="n"/>
      <c r="AI23" s="43" t="n">
        <v>85</v>
      </c>
      <c r="AJ23" s="66">
        <f>$AK$3+$AM$3*COS(AI23*PI()/180)</f>
        <v/>
      </c>
      <c r="AK23" s="66">
        <f>$AL$3+$AM$3*SIN(AI23*PI()/180)</f>
        <v/>
      </c>
      <c r="AL23" s="51" t="n"/>
      <c r="AM23" s="58" t="n"/>
      <c r="AN23" s="51" t="n"/>
      <c r="AO23" s="51" t="n"/>
      <c r="AP23" s="51" t="n"/>
      <c r="AQ23" s="43" t="n">
        <v>85</v>
      </c>
      <c r="AR23" s="66">
        <f>$AS$3+$AU$3*COS(AQ23*PI()/180)</f>
        <v/>
      </c>
      <c r="AS23" s="66">
        <f>$AT$3+$AU$3*SIN(AQ23*PI()/180)</f>
        <v/>
      </c>
      <c r="AT23" s="51" t="n"/>
      <c r="AU23" s="58" t="n"/>
      <c r="AV23" s="51" t="n"/>
      <c r="AW23" s="51" t="n"/>
      <c r="AX23" s="51" t="n"/>
      <c r="AY23" s="43" t="n">
        <v>85</v>
      </c>
      <c r="AZ23" s="66">
        <f>$BA$3+$BC$3*COS(AY23*PI()/180)</f>
        <v/>
      </c>
      <c r="BA23" s="66">
        <f>$BB$3+$BC$3*SIN(AY23*PI()/180)</f>
        <v/>
      </c>
      <c r="BB23" s="51" t="n"/>
      <c r="BC23" s="58" t="n"/>
    </row>
    <row r="24" ht="16.9" customHeight="1">
      <c r="A24" s="25" t="inlineStr">
        <is>
          <t>Схема проведения опыта:</t>
        </is>
      </c>
      <c r="B24" s="25" t="n"/>
      <c r="C24" s="35">
        <f>O24</f>
        <v/>
      </c>
      <c r="D24" s="25" t="n"/>
      <c r="E24" s="25" t="n"/>
      <c r="F24" s="25" t="n"/>
      <c r="G24" s="25" t="n"/>
      <c r="H24" s="26" t="inlineStr">
        <is>
          <t>IL, д.е. =</t>
        </is>
      </c>
      <c r="I24" s="158">
        <f>U24</f>
        <v/>
      </c>
      <c r="J24" s="99" t="n"/>
      <c r="K24" s="25" t="n"/>
      <c r="L24" s="25" t="n"/>
      <c r="M24" s="25" t="inlineStr">
        <is>
          <t>Схема проведения опыта:</t>
        </is>
      </c>
      <c r="N24" s="25" t="n"/>
      <c r="O24" s="35" t="inlineStr">
        <is>
          <t>КД</t>
        </is>
      </c>
      <c r="P24" s="25" t="n"/>
      <c r="Q24" s="25" t="n"/>
      <c r="R24" s="25" t="n"/>
      <c r="S24" s="25" t="n"/>
      <c r="T24" s="26" t="inlineStr">
        <is>
          <t>IL, д.е. =</t>
        </is>
      </c>
      <c r="U24" s="107" t="n">
        <v>2.2</v>
      </c>
      <c r="X24" s="51" t="n"/>
      <c r="Y24" s="51" t="n"/>
      <c r="Z24" s="51" t="n"/>
      <c r="AA24" s="43" t="n">
        <v>90</v>
      </c>
      <c r="AB24" s="66">
        <f>$AC$3+$AE$3*COS(AA24*PI()/180)</f>
        <v/>
      </c>
      <c r="AC24" s="66">
        <f>$AD$3+$AE$3*SIN(AA24*PI()/180)</f>
        <v/>
      </c>
      <c r="AD24" s="51" t="n"/>
      <c r="AE24" s="58" t="n"/>
      <c r="AF24" s="51" t="n"/>
      <c r="AG24" s="51" t="n"/>
      <c r="AH24" s="51" t="n"/>
      <c r="AI24" s="43" t="n">
        <v>90</v>
      </c>
      <c r="AJ24" s="66">
        <f>$AK$3+$AM$3*COS(AI24*PI()/180)</f>
        <v/>
      </c>
      <c r="AK24" s="66">
        <f>$AL$3+$AM$3*SIN(AI24*PI()/180)</f>
        <v/>
      </c>
      <c r="AL24" s="51" t="n"/>
      <c r="AM24" s="58" t="n"/>
      <c r="AN24" s="51" t="n"/>
      <c r="AO24" s="51" t="n"/>
      <c r="AP24" s="51" t="n"/>
      <c r="AQ24" s="43" t="n">
        <v>90</v>
      </c>
      <c r="AR24" s="66">
        <f>$AS$3+$AU$3*COS(AQ24*PI()/180)</f>
        <v/>
      </c>
      <c r="AS24" s="66">
        <f>$AT$3+$AU$3*SIN(AQ24*PI()/180)</f>
        <v/>
      </c>
      <c r="AT24" s="51" t="n"/>
      <c r="AU24" s="58" t="n"/>
      <c r="AV24" s="51" t="n"/>
      <c r="AW24" s="51" t="n"/>
      <c r="AX24" s="51" t="n"/>
      <c r="AY24" s="43" t="n">
        <v>90</v>
      </c>
      <c r="AZ24" s="66">
        <f>$BA$3+$BC$3*COS(AY24*PI()/180)</f>
        <v/>
      </c>
      <c r="BA24" s="66">
        <f>$BB$3+$BC$3*SIN(AY24*PI()/180)</f>
        <v/>
      </c>
      <c r="BB24" s="51" t="n"/>
      <c r="BC24" s="58" t="n"/>
    </row>
    <row r="25" ht="15" customHeight="1">
      <c r="A25" s="25" t="n"/>
      <c r="B25" s="25" t="n"/>
      <c r="C25" s="35" t="n"/>
      <c r="D25" s="25" t="n"/>
      <c r="E25" s="25" t="n"/>
      <c r="F25" s="25" t="n"/>
      <c r="G25" s="27" t="n"/>
      <c r="H25" s="25" t="n"/>
      <c r="I25" s="3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7" t="n"/>
      <c r="T25" s="25" t="n"/>
      <c r="U25" s="25" t="n"/>
      <c r="X25" s="51" t="n"/>
      <c r="Y25" s="51" t="n"/>
      <c r="Z25" s="51" t="n"/>
      <c r="AA25" s="43" t="n">
        <v>95</v>
      </c>
      <c r="AB25" s="66">
        <f>$AC$3+$AE$3*COS(AA25*PI()/180)</f>
        <v/>
      </c>
      <c r="AC25" s="66">
        <f>$AD$3+$AE$3*SIN(AA25*PI()/180)</f>
        <v/>
      </c>
      <c r="AD25" s="51" t="n"/>
      <c r="AE25" s="58" t="n"/>
      <c r="AF25" s="51" t="n"/>
      <c r="AG25" s="51" t="n"/>
      <c r="AH25" s="51" t="n"/>
      <c r="AI25" s="43" t="n">
        <v>95</v>
      </c>
      <c r="AJ25" s="66">
        <f>$AK$3+$AM$3*COS(AI25*PI()/180)</f>
        <v/>
      </c>
      <c r="AK25" s="66">
        <f>$AL$3+$AM$3*SIN(AI25*PI()/180)</f>
        <v/>
      </c>
      <c r="AL25" s="51" t="n"/>
      <c r="AM25" s="58" t="n"/>
      <c r="AN25" s="51" t="n"/>
      <c r="AO25" s="51" t="n"/>
      <c r="AP25" s="51" t="n"/>
      <c r="AQ25" s="43" t="n">
        <v>95</v>
      </c>
      <c r="AR25" s="66">
        <f>$AS$3+$AU$3*COS(AQ25*PI()/180)</f>
        <v/>
      </c>
      <c r="AS25" s="66">
        <f>$AT$3+$AU$3*SIN(AQ25*PI()/180)</f>
        <v/>
      </c>
      <c r="AT25" s="51" t="n"/>
      <c r="AU25" s="58" t="n"/>
      <c r="AV25" s="51" t="n"/>
      <c r="AW25" s="51" t="n"/>
      <c r="AX25" s="51" t="n"/>
      <c r="AY25" s="43" t="n">
        <v>95</v>
      </c>
      <c r="AZ25" s="66">
        <f>$BA$3+$BC$3*COS(AY25*PI()/180)</f>
        <v/>
      </c>
      <c r="BA25" s="66">
        <f>$BB$3+$BC$3*SIN(AY25*PI()/180)</f>
        <v/>
      </c>
      <c r="BB25" s="51" t="n"/>
      <c r="BC25" s="58" t="n"/>
    </row>
    <row r="26" ht="15" customHeight="1">
      <c r="X26" s="51" t="n"/>
      <c r="Y26" s="51" t="n"/>
      <c r="Z26" s="51" t="n"/>
      <c r="AA26" s="43" t="n">
        <v>100</v>
      </c>
      <c r="AB26" s="66">
        <f>$AC$3+$AE$3*COS(AA26*PI()/180)</f>
        <v/>
      </c>
      <c r="AC26" s="66">
        <f>$AD$3+$AE$3*SIN(AA26*PI()/180)</f>
        <v/>
      </c>
      <c r="AD26" s="51" t="n"/>
      <c r="AE26" s="58" t="n"/>
      <c r="AF26" s="51" t="n"/>
      <c r="AG26" s="51" t="n"/>
      <c r="AH26" s="51" t="n"/>
      <c r="AI26" s="43" t="n">
        <v>100</v>
      </c>
      <c r="AJ26" s="66">
        <f>$AK$3+$AM$3*COS(AI26*PI()/180)</f>
        <v/>
      </c>
      <c r="AK26" s="66">
        <f>$AL$3+$AM$3*SIN(AI26*PI()/180)</f>
        <v/>
      </c>
      <c r="AL26" s="51" t="n"/>
      <c r="AM26" s="58" t="n"/>
      <c r="AN26" s="51" t="n"/>
      <c r="AO26" s="51" t="n"/>
      <c r="AP26" s="51" t="n"/>
      <c r="AQ26" s="43" t="n">
        <v>100</v>
      </c>
      <c r="AR26" s="66">
        <f>$AS$3+$AU$3*COS(AQ26*PI()/180)</f>
        <v/>
      </c>
      <c r="AS26" s="66">
        <f>$AT$3+$AU$3*SIN(AQ26*PI()/180)</f>
        <v/>
      </c>
      <c r="AT26" s="51" t="n"/>
      <c r="AU26" s="58" t="n"/>
      <c r="AV26" s="51" t="n"/>
      <c r="AW26" s="51" t="n"/>
      <c r="AX26" s="51" t="n"/>
      <c r="AY26" s="43" t="n">
        <v>100</v>
      </c>
      <c r="AZ26" s="66">
        <f>$BA$3+$BC$3*COS(AY26*PI()/180)</f>
        <v/>
      </c>
      <c r="BA26" s="66">
        <f>$BB$3+$BC$3*SIN(AY26*PI()/180)</f>
        <v/>
      </c>
      <c r="BB26" s="51" t="n"/>
      <c r="BC26" s="58" t="n"/>
    </row>
    <row r="27" ht="15" customHeight="1">
      <c r="A27" s="155" t="inlineStr">
        <is>
          <t xml:space="preserve">Результаты испытаний </t>
        </is>
      </c>
      <c r="L27" s="155" t="n"/>
      <c r="M27" s="155" t="inlineStr">
        <is>
          <t xml:space="preserve">Результаты испытаний </t>
        </is>
      </c>
      <c r="X27" s="51" t="n"/>
      <c r="Y27" s="51" t="n"/>
      <c r="Z27" s="51" t="n"/>
      <c r="AA27" s="43" t="n">
        <v>105</v>
      </c>
      <c r="AB27" s="66">
        <f>$AC$3+$AE$3*COS(AA27*PI()/180)</f>
        <v/>
      </c>
      <c r="AC27" s="66">
        <f>$AD$3+$AE$3*SIN(AA27*PI()/180)</f>
        <v/>
      </c>
      <c r="AD27" s="51" t="n"/>
      <c r="AE27" s="58" t="n"/>
      <c r="AF27" s="51" t="n"/>
      <c r="AG27" s="51" t="n"/>
      <c r="AH27" s="51" t="n"/>
      <c r="AI27" s="43" t="n">
        <v>105</v>
      </c>
      <c r="AJ27" s="66">
        <f>$AK$3+$AM$3*COS(AI27*PI()/180)</f>
        <v/>
      </c>
      <c r="AK27" s="66">
        <f>$AL$3+$AM$3*SIN(AI27*PI()/180)</f>
        <v/>
      </c>
      <c r="AL27" s="51" t="n"/>
      <c r="AM27" s="58" t="n"/>
      <c r="AN27" s="51" t="n"/>
      <c r="AO27" s="51" t="n"/>
      <c r="AP27" s="51" t="n"/>
      <c r="AQ27" s="43" t="n">
        <v>105</v>
      </c>
      <c r="AR27" s="66">
        <f>$AS$3+$AU$3*COS(AQ27*PI()/180)</f>
        <v/>
      </c>
      <c r="AS27" s="66">
        <f>$AT$3+$AU$3*SIN(AQ27*PI()/180)</f>
        <v/>
      </c>
      <c r="AT27" s="51" t="n"/>
      <c r="AU27" s="58" t="n"/>
      <c r="AV27" s="51" t="n"/>
      <c r="AW27" s="51" t="n"/>
      <c r="AX27" s="51" t="n"/>
      <c r="AY27" s="43" t="n">
        <v>105</v>
      </c>
      <c r="AZ27" s="66">
        <f>$BA$3+$BC$3*COS(AY27*PI()/180)</f>
        <v/>
      </c>
      <c r="BA27" s="66">
        <f>$BB$3+$BC$3*SIN(AY27*PI()/180)</f>
        <v/>
      </c>
      <c r="BB27" s="51" t="n"/>
      <c r="BC27" s="58" t="n"/>
    </row>
    <row r="28" ht="15" customHeight="1">
      <c r="X28" s="51" t="n"/>
      <c r="Y28" s="51" t="n"/>
      <c r="Z28" s="51" t="n"/>
      <c r="AA28" s="43" t="n">
        <v>110</v>
      </c>
      <c r="AB28" s="66">
        <f>$AC$3+$AE$3*COS(AA28*PI()/180)</f>
        <v/>
      </c>
      <c r="AC28" s="66">
        <f>$AD$3+$AE$3*SIN(AA28*PI()/180)</f>
        <v/>
      </c>
      <c r="AD28" s="51" t="n"/>
      <c r="AE28" s="58" t="n"/>
      <c r="AF28" s="51" t="n"/>
      <c r="AG28" s="51" t="n"/>
      <c r="AH28" s="51" t="n"/>
      <c r="AI28" s="43" t="n">
        <v>110</v>
      </c>
      <c r="AJ28" s="66">
        <f>$AK$3+$AM$3*COS(AI28*PI()/180)</f>
        <v/>
      </c>
      <c r="AK28" s="66">
        <f>$AL$3+$AM$3*SIN(AI28*PI()/180)</f>
        <v/>
      </c>
      <c r="AL28" s="51" t="n"/>
      <c r="AM28" s="58" t="n"/>
      <c r="AN28" s="51" t="n"/>
      <c r="AO28" s="51" t="n"/>
      <c r="AP28" s="51" t="n"/>
      <c r="AQ28" s="43" t="n">
        <v>110</v>
      </c>
      <c r="AR28" s="66">
        <f>$AS$3+$AU$3*COS(AQ28*PI()/180)</f>
        <v/>
      </c>
      <c r="AS28" s="66">
        <f>$AT$3+$AU$3*SIN(AQ28*PI()/180)</f>
        <v/>
      </c>
      <c r="AT28" s="51" t="n"/>
      <c r="AU28" s="58" t="n"/>
      <c r="AV28" s="51" t="n"/>
      <c r="AW28" s="51" t="n"/>
      <c r="AX28" s="51" t="n"/>
      <c r="AY28" s="43" t="n">
        <v>110</v>
      </c>
      <c r="AZ28" s="66">
        <f>$BA$3+$BC$3*COS(AY28*PI()/180)</f>
        <v/>
      </c>
      <c r="BA28" s="66">
        <f>$BB$3+$BC$3*SIN(AY28*PI()/180)</f>
        <v/>
      </c>
      <c r="BB28" s="51" t="n"/>
      <c r="BC28" s="58" t="n"/>
    </row>
    <row r="29" ht="15" customHeight="1">
      <c r="X29" s="51" t="n"/>
      <c r="Y29" s="51" t="n"/>
      <c r="Z29" s="51" t="n"/>
      <c r="AA29" s="43" t="n">
        <v>115</v>
      </c>
      <c r="AB29" s="66">
        <f>$AC$3+$AE$3*COS(AA29*PI()/180)</f>
        <v/>
      </c>
      <c r="AC29" s="66">
        <f>$AD$3+$AE$3*SIN(AA29*PI()/180)</f>
        <v/>
      </c>
      <c r="AD29" s="51" t="n"/>
      <c r="AE29" s="58" t="n"/>
      <c r="AF29" s="51" t="n"/>
      <c r="AG29" s="51" t="n"/>
      <c r="AH29" s="51" t="n"/>
      <c r="AI29" s="43" t="n">
        <v>115</v>
      </c>
      <c r="AJ29" s="66">
        <f>$AK$3+$AM$3*COS(AI29*PI()/180)</f>
        <v/>
      </c>
      <c r="AK29" s="66">
        <f>$AL$3+$AM$3*SIN(AI29*PI()/180)</f>
        <v/>
      </c>
      <c r="AL29" s="51" t="n"/>
      <c r="AM29" s="58" t="n"/>
      <c r="AN29" s="51" t="n"/>
      <c r="AO29" s="51" t="n"/>
      <c r="AP29" s="51" t="n"/>
      <c r="AQ29" s="43" t="n">
        <v>115</v>
      </c>
      <c r="AR29" s="66">
        <f>$AS$3+$AU$3*COS(AQ29*PI()/180)</f>
        <v/>
      </c>
      <c r="AS29" s="66">
        <f>$AT$3+$AU$3*SIN(AQ29*PI()/180)</f>
        <v/>
      </c>
      <c r="AT29" s="51" t="n"/>
      <c r="AU29" s="58" t="n"/>
      <c r="AV29" s="51" t="n"/>
      <c r="AW29" s="51" t="n"/>
      <c r="AX29" s="51" t="n"/>
      <c r="AY29" s="43" t="n">
        <v>115</v>
      </c>
      <c r="AZ29" s="66">
        <f>$BA$3+$BC$3*COS(AY29*PI()/180)</f>
        <v/>
      </c>
      <c r="BA29" s="66">
        <f>$BB$3+$BC$3*SIN(AY29*PI()/180)</f>
        <v/>
      </c>
      <c r="BB29" s="51" t="n"/>
      <c r="BC29" s="58" t="n"/>
    </row>
    <row r="30" ht="15.6" customHeight="1">
      <c r="X30" s="51" t="n"/>
      <c r="Y30" s="51" t="n"/>
      <c r="Z30" s="51" t="n"/>
      <c r="AA30" s="43" t="n">
        <v>120</v>
      </c>
      <c r="AB30" s="66">
        <f>$AC$3+$AE$3*COS(AA30*PI()/180)</f>
        <v/>
      </c>
      <c r="AC30" s="66">
        <f>$AD$3+$AE$3*SIN(AA30*PI()/180)</f>
        <v/>
      </c>
      <c r="AD30" s="51" t="n"/>
      <c r="AE30" s="58" t="n"/>
      <c r="AF30" s="51" t="n"/>
      <c r="AG30" s="51" t="n"/>
      <c r="AH30" s="51" t="n"/>
      <c r="AI30" s="43" t="n">
        <v>120</v>
      </c>
      <c r="AJ30" s="66">
        <f>$AK$3+$AM$3*COS(AI30*PI()/180)</f>
        <v/>
      </c>
      <c r="AK30" s="66">
        <f>$AL$3+$AM$3*SIN(AI30*PI()/180)</f>
        <v/>
      </c>
      <c r="AL30" s="51" t="n"/>
      <c r="AM30" s="58" t="n"/>
      <c r="AN30" s="51" t="n"/>
      <c r="AO30" s="51" t="n"/>
      <c r="AP30" s="51" t="n"/>
      <c r="AQ30" s="43" t="n">
        <v>120</v>
      </c>
      <c r="AR30" s="66">
        <f>$AS$3+$AU$3*COS(AQ30*PI()/180)</f>
        <v/>
      </c>
      <c r="AS30" s="66">
        <f>$AT$3+$AU$3*SIN(AQ30*PI()/180)</f>
        <v/>
      </c>
      <c r="AT30" s="51" t="n"/>
      <c r="AU30" s="58" t="n"/>
      <c r="AV30" s="51" t="n"/>
      <c r="AW30" s="51" t="n"/>
      <c r="AX30" s="51" t="n"/>
      <c r="AY30" s="43" t="n">
        <v>120</v>
      </c>
      <c r="AZ30" s="66">
        <f>$BA$3+$BC$3*COS(AY30*PI()/180)</f>
        <v/>
      </c>
      <c r="BA30" s="66">
        <f>$BB$3+$BC$3*SIN(AY30*PI()/180)</f>
        <v/>
      </c>
      <c r="BB30" s="51" t="n"/>
      <c r="BC30" s="58" t="n"/>
    </row>
    <row r="31" ht="15" customHeight="1">
      <c r="X31" s="51" t="n"/>
      <c r="Y31" s="51" t="n"/>
      <c r="Z31" s="51" t="n"/>
      <c r="AA31" s="43" t="n">
        <v>125</v>
      </c>
      <c r="AB31" s="66">
        <f>$AC$3+$AE$3*COS(AA31*PI()/180)</f>
        <v/>
      </c>
      <c r="AC31" s="66">
        <f>$AD$3+$AE$3*SIN(AA31*PI()/180)</f>
        <v/>
      </c>
      <c r="AD31" s="51" t="n"/>
      <c r="AE31" s="58" t="n"/>
      <c r="AF31" s="51" t="n"/>
      <c r="AG31" s="51" t="n"/>
      <c r="AH31" s="51" t="n"/>
      <c r="AI31" s="43" t="n">
        <v>125</v>
      </c>
      <c r="AJ31" s="66">
        <f>$AK$3+$AM$3*COS(AI31*PI()/180)</f>
        <v/>
      </c>
      <c r="AK31" s="66">
        <f>$AL$3+$AM$3*SIN(AI31*PI()/180)</f>
        <v/>
      </c>
      <c r="AL31" s="51" t="n"/>
      <c r="AM31" s="58" t="n"/>
      <c r="AN31" s="51" t="n"/>
      <c r="AO31" s="51" t="n"/>
      <c r="AP31" s="51" t="n"/>
      <c r="AQ31" s="43" t="n">
        <v>125</v>
      </c>
      <c r="AR31" s="66">
        <f>$AS$3+$AU$3*COS(AQ31*PI()/180)</f>
        <v/>
      </c>
      <c r="AS31" s="66">
        <f>$AT$3+$AU$3*SIN(AQ31*PI()/180)</f>
        <v/>
      </c>
      <c r="AT31" s="51" t="n"/>
      <c r="AU31" s="58" t="n"/>
      <c r="AV31" s="51" t="n"/>
      <c r="AW31" s="51" t="n"/>
      <c r="AX31" s="51" t="n"/>
      <c r="AY31" s="43" t="n">
        <v>125</v>
      </c>
      <c r="AZ31" s="66">
        <f>$BA$3+$BC$3*COS(AY31*PI()/180)</f>
        <v/>
      </c>
      <c r="BA31" s="66">
        <f>$BB$3+$BC$3*SIN(AY31*PI()/180)</f>
        <v/>
      </c>
      <c r="BB31" s="51" t="n"/>
      <c r="BC31" s="58" t="n"/>
    </row>
    <row r="32" ht="15" customHeight="1">
      <c r="X32" s="51" t="n"/>
      <c r="Y32" s="51" t="n"/>
      <c r="Z32" s="51" t="n"/>
      <c r="AA32" s="43" t="n">
        <v>130</v>
      </c>
      <c r="AB32" s="66">
        <f>$AC$3+$AE$3*COS(AA32*PI()/180)</f>
        <v/>
      </c>
      <c r="AC32" s="66">
        <f>$AD$3+$AE$3*SIN(AA32*PI()/180)</f>
        <v/>
      </c>
      <c r="AD32" s="51" t="n"/>
      <c r="AE32" s="58" t="n"/>
      <c r="AF32" s="51" t="n"/>
      <c r="AG32" s="51" t="n"/>
      <c r="AH32" s="51" t="n"/>
      <c r="AI32" s="43" t="n">
        <v>130</v>
      </c>
      <c r="AJ32" s="66">
        <f>$AK$3+$AM$3*COS(AI32*PI()/180)</f>
        <v/>
      </c>
      <c r="AK32" s="66">
        <f>$AL$3+$AM$3*SIN(AI32*PI()/180)</f>
        <v/>
      </c>
      <c r="AL32" s="51" t="n"/>
      <c r="AM32" s="58" t="n"/>
      <c r="AN32" s="51" t="n"/>
      <c r="AO32" s="51" t="n"/>
      <c r="AP32" s="51" t="n"/>
      <c r="AQ32" s="43" t="n">
        <v>130</v>
      </c>
      <c r="AR32" s="66">
        <f>$AS$3+$AU$3*COS(AQ32*PI()/180)</f>
        <v/>
      </c>
      <c r="AS32" s="66">
        <f>$AT$3+$AU$3*SIN(AQ32*PI()/180)</f>
        <v/>
      </c>
      <c r="AT32" s="51" t="n"/>
      <c r="AU32" s="58" t="n"/>
      <c r="AV32" s="51" t="n"/>
      <c r="AW32" s="51" t="n"/>
      <c r="AX32" s="51" t="n"/>
      <c r="AY32" s="43" t="n">
        <v>130</v>
      </c>
      <c r="AZ32" s="66">
        <f>$BA$3+$BC$3*COS(AY32*PI()/180)</f>
        <v/>
      </c>
      <c r="BA32" s="66">
        <f>$BB$3+$BC$3*SIN(AY32*PI()/180)</f>
        <v/>
      </c>
      <c r="BB32" s="51" t="n"/>
      <c r="BC32" s="58" t="n"/>
    </row>
    <row r="33" ht="15" customHeight="1">
      <c r="X33" s="51" t="n"/>
      <c r="Y33" s="51" t="n"/>
      <c r="Z33" s="51" t="n"/>
      <c r="AA33" s="43" t="n">
        <v>135</v>
      </c>
      <c r="AB33" s="66">
        <f>$AC$3+$AE$3*COS(AA33*PI()/180)</f>
        <v/>
      </c>
      <c r="AC33" s="66">
        <f>$AD$3+$AE$3*SIN(AA33*PI()/180)</f>
        <v/>
      </c>
      <c r="AD33" s="51" t="n"/>
      <c r="AE33" s="58" t="n"/>
      <c r="AF33" s="51" t="n"/>
      <c r="AG33" s="51" t="n"/>
      <c r="AH33" s="51" t="n"/>
      <c r="AI33" s="43" t="n">
        <v>135</v>
      </c>
      <c r="AJ33" s="66">
        <f>$AK$3+$AM$3*COS(AI33*PI()/180)</f>
        <v/>
      </c>
      <c r="AK33" s="66">
        <f>$AL$3+$AM$3*SIN(AI33*PI()/180)</f>
        <v/>
      </c>
      <c r="AL33" s="51" t="n"/>
      <c r="AM33" s="58" t="n"/>
      <c r="AN33" s="51" t="n"/>
      <c r="AO33" s="51" t="n"/>
      <c r="AP33" s="51" t="n"/>
      <c r="AQ33" s="43" t="n">
        <v>135</v>
      </c>
      <c r="AR33" s="66">
        <f>$AS$3+$AU$3*COS(AQ33*PI()/180)</f>
        <v/>
      </c>
      <c r="AS33" s="66">
        <f>$AT$3+$AU$3*SIN(AQ33*PI()/180)</f>
        <v/>
      </c>
      <c r="AT33" s="51" t="n"/>
      <c r="AU33" s="58" t="n"/>
      <c r="AV33" s="51" t="n"/>
      <c r="AW33" s="51" t="n"/>
      <c r="AX33" s="51" t="n"/>
      <c r="AY33" s="43" t="n">
        <v>135</v>
      </c>
      <c r="AZ33" s="66">
        <f>$BA$3+$BC$3*COS(AY33*PI()/180)</f>
        <v/>
      </c>
      <c r="BA33" s="66">
        <f>$BB$3+$BC$3*SIN(AY33*PI()/180)</f>
        <v/>
      </c>
      <c r="BB33" s="51" t="n"/>
      <c r="BC33" s="58" t="n"/>
    </row>
    <row r="34" ht="15" customHeight="1">
      <c r="X34" s="51" t="n"/>
      <c r="Y34" s="51" t="n"/>
      <c r="Z34" s="51" t="n"/>
      <c r="AA34" s="43" t="n">
        <v>140</v>
      </c>
      <c r="AB34" s="66">
        <f>$AC$3+$AE$3*COS(AA34*PI()/180)</f>
        <v/>
      </c>
      <c r="AC34" s="66">
        <f>$AD$3+$AE$3*SIN(AA34*PI()/180)</f>
        <v/>
      </c>
      <c r="AD34" s="51" t="n"/>
      <c r="AE34" s="58" t="n"/>
      <c r="AF34" s="51" t="n"/>
      <c r="AG34" s="51" t="n"/>
      <c r="AH34" s="51" t="n"/>
      <c r="AI34" s="43" t="n">
        <v>140</v>
      </c>
      <c r="AJ34" s="66">
        <f>$AK$3+$AM$3*COS(AI34*PI()/180)</f>
        <v/>
      </c>
      <c r="AK34" s="66">
        <f>$AL$3+$AM$3*SIN(AI34*PI()/180)</f>
        <v/>
      </c>
      <c r="AL34" s="51" t="n"/>
      <c r="AM34" s="58" t="n"/>
      <c r="AN34" s="51" t="n"/>
      <c r="AO34" s="51" t="n"/>
      <c r="AP34" s="51" t="n"/>
      <c r="AQ34" s="43" t="n">
        <v>140</v>
      </c>
      <c r="AR34" s="66">
        <f>$AS$3+$AU$3*COS(AQ34*PI()/180)</f>
        <v/>
      </c>
      <c r="AS34" s="66">
        <f>$AT$3+$AU$3*SIN(AQ34*PI()/180)</f>
        <v/>
      </c>
      <c r="AT34" s="51" t="n"/>
      <c r="AU34" s="58" t="n"/>
      <c r="AV34" s="51" t="n"/>
      <c r="AW34" s="51" t="n"/>
      <c r="AX34" s="51" t="n"/>
      <c r="AY34" s="43" t="n">
        <v>140</v>
      </c>
      <c r="AZ34" s="66">
        <f>$BA$3+$BC$3*COS(AY34*PI()/180)</f>
        <v/>
      </c>
      <c r="BA34" s="66">
        <f>$BB$3+$BC$3*SIN(AY34*PI()/180)</f>
        <v/>
      </c>
      <c r="BB34" s="51" t="n"/>
      <c r="BC34" s="58" t="n"/>
    </row>
    <row r="35" ht="15" customHeight="1">
      <c r="X35" s="51" t="n"/>
      <c r="Y35" s="51" t="n"/>
      <c r="Z35" s="51" t="n"/>
      <c r="AA35" s="43" t="n">
        <v>145</v>
      </c>
      <c r="AB35" s="66">
        <f>$AC$3+$AE$3*COS(AA35*PI()/180)</f>
        <v/>
      </c>
      <c r="AC35" s="66">
        <f>$AD$3+$AE$3*SIN(AA35*PI()/180)</f>
        <v/>
      </c>
      <c r="AD35" s="51" t="n"/>
      <c r="AE35" s="58" t="n"/>
      <c r="AF35" s="51" t="n"/>
      <c r="AG35" s="51" t="n"/>
      <c r="AH35" s="51" t="n"/>
      <c r="AI35" s="43" t="n">
        <v>145</v>
      </c>
      <c r="AJ35" s="66">
        <f>$AK$3+$AM$3*COS(AI35*PI()/180)</f>
        <v/>
      </c>
      <c r="AK35" s="66">
        <f>$AL$3+$AM$3*SIN(AI35*PI()/180)</f>
        <v/>
      </c>
      <c r="AL35" s="51" t="n"/>
      <c r="AM35" s="58" t="n"/>
      <c r="AN35" s="51" t="n"/>
      <c r="AO35" s="51" t="n"/>
      <c r="AP35" s="51" t="n"/>
      <c r="AQ35" s="43" t="n">
        <v>145</v>
      </c>
      <c r="AR35" s="66">
        <f>$AS$3+$AU$3*COS(AQ35*PI()/180)</f>
        <v/>
      </c>
      <c r="AS35" s="66">
        <f>$AT$3+$AU$3*SIN(AQ35*PI()/180)</f>
        <v/>
      </c>
      <c r="AT35" s="51" t="n"/>
      <c r="AU35" s="58" t="n"/>
      <c r="AV35" s="51" t="n"/>
      <c r="AW35" s="51" t="n"/>
      <c r="AX35" s="51" t="n"/>
      <c r="AY35" s="43" t="n">
        <v>145</v>
      </c>
      <c r="AZ35" s="66">
        <f>$BA$3+$BC$3*COS(AY35*PI()/180)</f>
        <v/>
      </c>
      <c r="BA35" s="66">
        <f>$BB$3+$BC$3*SIN(AY35*PI()/180)</f>
        <v/>
      </c>
      <c r="BB35" s="51" t="n"/>
      <c r="BC35" s="58" t="n"/>
    </row>
    <row r="36" ht="15" customHeight="1">
      <c r="X36" s="51" t="n"/>
      <c r="Y36" s="51" t="n"/>
      <c r="Z36" s="51" t="n"/>
      <c r="AA36" s="43" t="n">
        <v>150</v>
      </c>
      <c r="AB36" s="66">
        <f>$AC$3+$AE$3*COS(AA36*PI()/180)</f>
        <v/>
      </c>
      <c r="AC36" s="66">
        <f>$AD$3+$AE$3*SIN(AA36*PI()/180)</f>
        <v/>
      </c>
      <c r="AD36" s="51" t="n"/>
      <c r="AE36" s="58" t="n"/>
      <c r="AF36" s="51" t="n"/>
      <c r="AG36" s="51" t="n"/>
      <c r="AH36" s="51" t="n"/>
      <c r="AI36" s="43" t="n">
        <v>150</v>
      </c>
      <c r="AJ36" s="66">
        <f>$AK$3+$AM$3*COS(AI36*PI()/180)</f>
        <v/>
      </c>
      <c r="AK36" s="66">
        <f>$AL$3+$AM$3*SIN(AI36*PI()/180)</f>
        <v/>
      </c>
      <c r="AL36" s="51" t="n"/>
      <c r="AM36" s="58" t="n"/>
      <c r="AN36" s="51" t="n"/>
      <c r="AO36" s="51" t="n"/>
      <c r="AP36" s="51" t="n"/>
      <c r="AQ36" s="43" t="n">
        <v>150</v>
      </c>
      <c r="AR36" s="66">
        <f>$AS$3+$AU$3*COS(AQ36*PI()/180)</f>
        <v/>
      </c>
      <c r="AS36" s="66">
        <f>$AT$3+$AU$3*SIN(AQ36*PI()/180)</f>
        <v/>
      </c>
      <c r="AT36" s="51" t="n"/>
      <c r="AU36" s="58" t="n"/>
      <c r="AV36" s="51" t="n"/>
      <c r="AW36" s="51" t="n"/>
      <c r="AX36" s="51" t="n"/>
      <c r="AY36" s="43" t="n">
        <v>150</v>
      </c>
      <c r="AZ36" s="66">
        <f>$BA$3+$BC$3*COS(AY36*PI()/180)</f>
        <v/>
      </c>
      <c r="BA36" s="66">
        <f>$BB$3+$BC$3*SIN(AY36*PI()/180)</f>
        <v/>
      </c>
      <c r="BB36" s="51" t="n"/>
      <c r="BC36" s="58" t="n"/>
    </row>
    <row r="37" ht="15" customHeight="1">
      <c r="X37" s="51" t="n"/>
      <c r="Y37" s="51" t="n"/>
      <c r="Z37" s="51" t="n"/>
      <c r="AA37" s="43" t="n">
        <v>155</v>
      </c>
      <c r="AB37" s="66">
        <f>$AC$3+$AE$3*COS(AA37*PI()/180)</f>
        <v/>
      </c>
      <c r="AC37" s="66">
        <f>$AD$3+$AE$3*SIN(AA37*PI()/180)</f>
        <v/>
      </c>
      <c r="AD37" s="51" t="n"/>
      <c r="AE37" s="58" t="n"/>
      <c r="AF37" s="51" t="n"/>
      <c r="AG37" s="51" t="n"/>
      <c r="AH37" s="51" t="n"/>
      <c r="AI37" s="43" t="n">
        <v>155</v>
      </c>
      <c r="AJ37" s="66">
        <f>$AK$3+$AM$3*COS(AI37*PI()/180)</f>
        <v/>
      </c>
      <c r="AK37" s="66">
        <f>$AL$3+$AM$3*SIN(AI37*PI()/180)</f>
        <v/>
      </c>
      <c r="AL37" s="51" t="n"/>
      <c r="AM37" s="58" t="n"/>
      <c r="AN37" s="51" t="n"/>
      <c r="AO37" s="51" t="n"/>
      <c r="AP37" s="51" t="n"/>
      <c r="AQ37" s="43" t="n">
        <v>155</v>
      </c>
      <c r="AR37" s="66">
        <f>$AS$3+$AU$3*COS(AQ37*PI()/180)</f>
        <v/>
      </c>
      <c r="AS37" s="66">
        <f>$AT$3+$AU$3*SIN(AQ37*PI()/180)</f>
        <v/>
      </c>
      <c r="AT37" s="51" t="n"/>
      <c r="AU37" s="58" t="n"/>
      <c r="AV37" s="51" t="n"/>
      <c r="AW37" s="51" t="n"/>
      <c r="AX37" s="51" t="n"/>
      <c r="AY37" s="43" t="n">
        <v>155</v>
      </c>
      <c r="AZ37" s="66">
        <f>$BA$3+$BC$3*COS(AY37*PI()/180)</f>
        <v/>
      </c>
      <c r="BA37" s="66">
        <f>$BB$3+$BC$3*SIN(AY37*PI()/180)</f>
        <v/>
      </c>
      <c r="BB37" s="51" t="n"/>
      <c r="BC37" s="58" t="n"/>
    </row>
    <row r="38" ht="15" customHeight="1">
      <c r="X38" s="51" t="n"/>
      <c r="Y38" s="51" t="n"/>
      <c r="Z38" s="51" t="n"/>
      <c r="AA38" s="43" t="n">
        <v>160</v>
      </c>
      <c r="AB38" s="66">
        <f>$AC$3+$AE$3*COS(AA38*PI()/180)</f>
        <v/>
      </c>
      <c r="AC38" s="66">
        <f>$AD$3+$AE$3*SIN(AA38*PI()/180)</f>
        <v/>
      </c>
      <c r="AD38" s="51" t="n"/>
      <c r="AE38" s="58" t="n"/>
      <c r="AF38" s="51" t="n"/>
      <c r="AG38" s="51" t="n"/>
      <c r="AH38" s="51" t="n"/>
      <c r="AI38" s="43" t="n">
        <v>160</v>
      </c>
      <c r="AJ38" s="66">
        <f>$AK$3+$AM$3*COS(AI38*PI()/180)</f>
        <v/>
      </c>
      <c r="AK38" s="66">
        <f>$AL$3+$AM$3*SIN(AI38*PI()/180)</f>
        <v/>
      </c>
      <c r="AL38" s="51" t="n"/>
      <c r="AM38" s="58" t="n"/>
      <c r="AN38" s="51" t="n"/>
      <c r="AO38" s="51" t="n"/>
      <c r="AP38" s="51" t="n"/>
      <c r="AQ38" s="43" t="n">
        <v>160</v>
      </c>
      <c r="AR38" s="66">
        <f>$AS$3+$AU$3*COS(AQ38*PI()/180)</f>
        <v/>
      </c>
      <c r="AS38" s="66">
        <f>$AT$3+$AU$3*SIN(AQ38*PI()/180)</f>
        <v/>
      </c>
      <c r="AT38" s="51" t="n"/>
      <c r="AU38" s="58" t="n"/>
      <c r="AV38" s="51" t="n"/>
      <c r="AW38" s="51" t="n"/>
      <c r="AX38" s="51" t="n"/>
      <c r="AY38" s="43" t="n">
        <v>160</v>
      </c>
      <c r="AZ38" s="66">
        <f>$BA$3+$BC$3*COS(AY38*PI()/180)</f>
        <v/>
      </c>
      <c r="BA38" s="66">
        <f>$BB$3+$BC$3*SIN(AY38*PI()/180)</f>
        <v/>
      </c>
      <c r="BB38" s="51" t="n"/>
      <c r="BC38" s="58" t="n"/>
    </row>
    <row r="39" ht="15" customHeight="1">
      <c r="X39" s="51" t="n"/>
      <c r="Y39" s="51" t="n"/>
      <c r="Z39" s="51" t="n"/>
      <c r="AA39" s="43" t="n">
        <v>165</v>
      </c>
      <c r="AB39" s="66">
        <f>$AC$3+$AE$3*COS(AA39*PI()/180)</f>
        <v/>
      </c>
      <c r="AC39" s="66">
        <f>$AD$3+$AE$3*SIN(AA39*PI()/180)</f>
        <v/>
      </c>
      <c r="AD39" s="51" t="n"/>
      <c r="AE39" s="58" t="n"/>
      <c r="AF39" s="51" t="n"/>
      <c r="AG39" s="51" t="n"/>
      <c r="AH39" s="51" t="n"/>
      <c r="AI39" s="43" t="n">
        <v>165</v>
      </c>
      <c r="AJ39" s="66">
        <f>$AK$3+$AM$3*COS(AI39*PI()/180)</f>
        <v/>
      </c>
      <c r="AK39" s="66">
        <f>$AL$3+$AM$3*SIN(AI39*PI()/180)</f>
        <v/>
      </c>
      <c r="AL39" s="51" t="n"/>
      <c r="AM39" s="58" t="n"/>
      <c r="AN39" s="51" t="n"/>
      <c r="AO39" s="51" t="n"/>
      <c r="AP39" s="51" t="n"/>
      <c r="AQ39" s="43" t="n">
        <v>165</v>
      </c>
      <c r="AR39" s="66">
        <f>$AS$3+$AU$3*COS(AQ39*PI()/180)</f>
        <v/>
      </c>
      <c r="AS39" s="66">
        <f>$AT$3+$AU$3*SIN(AQ39*PI()/180)</f>
        <v/>
      </c>
      <c r="AT39" s="51" t="n"/>
      <c r="AU39" s="58" t="n"/>
      <c r="AV39" s="51" t="n"/>
      <c r="AW39" s="51" t="n"/>
      <c r="AX39" s="51" t="n"/>
      <c r="AY39" s="43" t="n">
        <v>165</v>
      </c>
      <c r="AZ39" s="66">
        <f>$BA$3+$BC$3*COS(AY39*PI()/180)</f>
        <v/>
      </c>
      <c r="BA39" s="66">
        <f>$BB$3+$BC$3*SIN(AY39*PI()/180)</f>
        <v/>
      </c>
      <c r="BB39" s="51" t="n"/>
      <c r="BC39" s="58" t="n"/>
    </row>
    <row r="40" ht="15" customHeight="1">
      <c r="X40" s="51" t="n"/>
      <c r="Y40" s="51" t="n"/>
      <c r="Z40" s="51" t="n"/>
      <c r="AA40" s="43" t="n">
        <v>170</v>
      </c>
      <c r="AB40" s="66">
        <f>$AC$3+$AE$3*COS(AA40*PI()/180)</f>
        <v/>
      </c>
      <c r="AC40" s="66">
        <f>$AD$3+$AE$3*SIN(AA40*PI()/180)</f>
        <v/>
      </c>
      <c r="AD40" s="51" t="n"/>
      <c r="AE40" s="58" t="n"/>
      <c r="AF40" s="51" t="n"/>
      <c r="AG40" s="51" t="n"/>
      <c r="AH40" s="51" t="n"/>
      <c r="AI40" s="43" t="n">
        <v>170</v>
      </c>
      <c r="AJ40" s="66">
        <f>$AK$3+$AM$3*COS(AI40*PI()/180)</f>
        <v/>
      </c>
      <c r="AK40" s="66">
        <f>$AL$3+$AM$3*SIN(AI40*PI()/180)</f>
        <v/>
      </c>
      <c r="AL40" s="51" t="n"/>
      <c r="AM40" s="58" t="n"/>
      <c r="AN40" s="51" t="n"/>
      <c r="AO40" s="51" t="n"/>
      <c r="AP40" s="51" t="n"/>
      <c r="AQ40" s="43" t="n">
        <v>170</v>
      </c>
      <c r="AR40" s="66">
        <f>$AS$3+$AU$3*COS(AQ40*PI()/180)</f>
        <v/>
      </c>
      <c r="AS40" s="66">
        <f>$AT$3+$AU$3*SIN(AQ40*PI()/180)</f>
        <v/>
      </c>
      <c r="AT40" s="51" t="n"/>
      <c r="AU40" s="58" t="n"/>
      <c r="AV40" s="51" t="n"/>
      <c r="AW40" s="51" t="n"/>
      <c r="AX40" s="51" t="n"/>
      <c r="AY40" s="43" t="n">
        <v>170</v>
      </c>
      <c r="AZ40" s="66">
        <f>$BA$3+$BC$3*COS(AY40*PI()/180)</f>
        <v/>
      </c>
      <c r="BA40" s="66">
        <f>$BB$3+$BC$3*SIN(AY40*PI()/180)</f>
        <v/>
      </c>
      <c r="BB40" s="51" t="n"/>
      <c r="BC40" s="58" t="n"/>
    </row>
    <row r="41" ht="15" customHeight="1">
      <c r="X41" s="51" t="n"/>
      <c r="Y41" s="51" t="n"/>
      <c r="Z41" s="51" t="n"/>
      <c r="AA41" s="43" t="n">
        <v>175</v>
      </c>
      <c r="AB41" s="66">
        <f>$AC$3+$AE$3*COS(AA41*PI()/180)</f>
        <v/>
      </c>
      <c r="AC41" s="66">
        <f>$AD$3+$AE$3*SIN(AA41*PI()/180)</f>
        <v/>
      </c>
      <c r="AD41" s="51" t="n"/>
      <c r="AE41" s="58" t="n"/>
      <c r="AF41" s="51" t="n"/>
      <c r="AG41" s="51" t="n"/>
      <c r="AH41" s="51" t="n"/>
      <c r="AI41" s="43" t="n">
        <v>175</v>
      </c>
      <c r="AJ41" s="66">
        <f>$AK$3+$AM$3*COS(AI41*PI()/180)</f>
        <v/>
      </c>
      <c r="AK41" s="66">
        <f>$AL$3+$AM$3*SIN(AI41*PI()/180)</f>
        <v/>
      </c>
      <c r="AL41" s="51" t="n"/>
      <c r="AM41" s="58" t="n"/>
      <c r="AN41" s="51" t="n"/>
      <c r="AO41" s="51" t="n"/>
      <c r="AP41" s="51" t="n"/>
      <c r="AQ41" s="43" t="n">
        <v>175</v>
      </c>
      <c r="AR41" s="66">
        <f>$AS$3+$AU$3*COS(AQ41*PI()/180)</f>
        <v/>
      </c>
      <c r="AS41" s="66">
        <f>$AT$3+$AU$3*SIN(AQ41*PI()/180)</f>
        <v/>
      </c>
      <c r="AT41" s="51" t="n"/>
      <c r="AU41" s="58" t="n"/>
      <c r="AV41" s="51" t="n"/>
      <c r="AW41" s="51" t="n"/>
      <c r="AX41" s="51" t="n"/>
      <c r="AY41" s="43" t="n">
        <v>175</v>
      </c>
      <c r="AZ41" s="66">
        <f>$BA$3+$BC$3*COS(AY41*PI()/180)</f>
        <v/>
      </c>
      <c r="BA41" s="66">
        <f>$BB$3+$BC$3*SIN(AY41*PI()/180)</f>
        <v/>
      </c>
      <c r="BB41" s="51" t="n"/>
      <c r="BC41" s="58" t="n"/>
    </row>
    <row r="42" ht="15" customHeight="1">
      <c r="X42" s="51" t="n"/>
      <c r="Y42" s="51" t="n"/>
      <c r="Z42" s="51" t="n"/>
      <c r="AA42" s="43" t="n">
        <v>180</v>
      </c>
      <c r="AB42" s="66">
        <f>$AC$3+$AE$3*COS(AA42*PI()/180)</f>
        <v/>
      </c>
      <c r="AC42" s="66">
        <f>$AD$3+$AE$3*SIN(AA42*PI()/180)</f>
        <v/>
      </c>
      <c r="AD42" s="51" t="n"/>
      <c r="AE42" s="58" t="n"/>
      <c r="AF42" s="51" t="n"/>
      <c r="AG42" s="51" t="n"/>
      <c r="AH42" s="51" t="n"/>
      <c r="AI42" s="43" t="n">
        <v>180</v>
      </c>
      <c r="AJ42" s="66">
        <f>$AK$3+$AM$3*COS(AI42*PI()/180)</f>
        <v/>
      </c>
      <c r="AK42" s="66">
        <f>$AL$3+$AM$3*SIN(AI42*PI()/180)</f>
        <v/>
      </c>
      <c r="AL42" s="51" t="n"/>
      <c r="AM42" s="58" t="n"/>
      <c r="AN42" s="51" t="n"/>
      <c r="AO42" s="51" t="n"/>
      <c r="AP42" s="51" t="n"/>
      <c r="AQ42" s="43" t="n">
        <v>180</v>
      </c>
      <c r="AR42" s="66">
        <f>$AS$3+$AU$3*COS(AQ42*PI()/180)</f>
        <v/>
      </c>
      <c r="AS42" s="66">
        <f>$AT$3+$AU$3*SIN(AQ42*PI()/180)</f>
        <v/>
      </c>
      <c r="AT42" s="51" t="n"/>
      <c r="AU42" s="58" t="n"/>
      <c r="AV42" s="51" t="n"/>
      <c r="AW42" s="51" t="n"/>
      <c r="AX42" s="51" t="n"/>
      <c r="AY42" s="43" t="n">
        <v>180</v>
      </c>
      <c r="AZ42" s="66">
        <f>$BA$3+$BC$3*COS(AY42*PI()/180)</f>
        <v/>
      </c>
      <c r="BA42" s="66">
        <f>$BB$3+$BC$3*SIN(AY42*PI()/180)</f>
        <v/>
      </c>
      <c r="BB42" s="51" t="n"/>
      <c r="BC42" s="58" t="n"/>
    </row>
    <row r="43">
      <c r="X43" s="51" t="n"/>
      <c r="Y43" s="51" t="n"/>
      <c r="Z43" s="51" t="n"/>
      <c r="AA43" s="51" t="n"/>
      <c r="AB43" s="51" t="n"/>
      <c r="AC43" s="51" t="n"/>
      <c r="AD43" s="51" t="n"/>
      <c r="AE43" s="58" t="n"/>
      <c r="AF43" s="51" t="n"/>
      <c r="AG43" s="51" t="n"/>
      <c r="AH43" s="51" t="n"/>
      <c r="AI43" s="51" t="n"/>
      <c r="AJ43" s="51" t="n"/>
      <c r="AK43" s="51" t="n"/>
      <c r="AL43" s="51" t="n"/>
      <c r="AM43" s="58" t="n"/>
      <c r="AN43" s="51" t="n"/>
      <c r="AO43" s="51" t="n"/>
      <c r="AP43" s="51" t="n"/>
      <c r="AQ43" s="51" t="n"/>
      <c r="AR43" s="51" t="n"/>
      <c r="AS43" s="51" t="n"/>
      <c r="AT43" s="51" t="n"/>
      <c r="AU43" s="58" t="n"/>
      <c r="AV43" s="51" t="n"/>
      <c r="AW43" s="51" t="n"/>
      <c r="AX43" s="51" t="n"/>
      <c r="AY43" s="51" t="n"/>
      <c r="AZ43" s="51" t="n"/>
      <c r="BA43" s="51" t="n"/>
      <c r="BB43" s="51" t="n"/>
      <c r="BC43" s="58" t="n"/>
    </row>
    <row r="44">
      <c r="X44" s="51" t="n"/>
      <c r="Y44" s="51" t="n"/>
      <c r="Z44" s="51" t="n"/>
      <c r="AA44" s="51" t="n"/>
      <c r="AB44" s="51" t="n"/>
      <c r="AC44" s="51" t="n"/>
      <c r="AD44" s="51" t="n"/>
      <c r="AE44" s="58" t="n"/>
      <c r="AF44" s="51" t="n"/>
      <c r="AG44" s="51" t="n"/>
      <c r="AH44" s="51" t="n"/>
      <c r="AI44" s="51" t="n"/>
      <c r="AJ44" s="51" t="n"/>
      <c r="AK44" s="51" t="n"/>
      <c r="AL44" s="51" t="n"/>
      <c r="AM44" s="58" t="n"/>
      <c r="AN44" s="51" t="n"/>
      <c r="AO44" s="51" t="n"/>
      <c r="AP44" s="51" t="n"/>
      <c r="AQ44" s="51" t="n"/>
      <c r="AR44" s="51" t="n"/>
      <c r="AS44" s="51" t="n"/>
      <c r="AT44" s="51" t="n"/>
      <c r="AU44" s="58" t="n"/>
      <c r="AV44" s="51" t="n"/>
      <c r="AW44" s="51" t="n"/>
      <c r="AX44" s="51" t="n"/>
      <c r="AY44" s="51" t="n"/>
      <c r="AZ44" s="51" t="n"/>
      <c r="BA44" s="51" t="n"/>
      <c r="BB44" s="51" t="n"/>
      <c r="BC44" s="58" t="n"/>
    </row>
    <row r="46" ht="38.25" customHeight="1" thickBot="1">
      <c r="B46" s="7" t="n"/>
      <c r="C46" s="7" t="n"/>
      <c r="N46" s="30" t="inlineStr">
        <is>
          <t xml:space="preserve">Давление в камере, Мпа
σ3 </t>
        </is>
      </c>
      <c r="O46" s="30" t="inlineStr">
        <is>
          <t>Вертикальная нагрузка, Мпа
σ1</t>
        </is>
      </c>
      <c r="P46" s="30" t="inlineStr">
        <is>
          <t>Поровое давление, Мпа
u</t>
        </is>
      </c>
      <c r="AU46" s="79" t="n"/>
    </row>
    <row r="47" ht="16.5" customHeight="1">
      <c r="A47" s="144" t="n"/>
      <c r="B47" s="144" t="inlineStr">
        <is>
          <t>K0, д.е.</t>
        </is>
      </c>
      <c r="C47" s="144" t="n">
        <v>0.8091910046234552</v>
      </c>
      <c r="D47" s="144" t="n"/>
      <c r="E47" s="144" t="n"/>
      <c r="F47" s="144" t="n"/>
      <c r="G47" s="144" t="n"/>
      <c r="H47" s="144" t="inlineStr">
        <is>
          <t>Коэфф. Точки</t>
        </is>
      </c>
      <c r="I47" s="144" t="n"/>
      <c r="J47" s="144">
        <f>(C48+B70)/C48</f>
        <v/>
      </c>
      <c r="K47" s="144" t="n"/>
      <c r="L47" s="144" t="n"/>
      <c r="N47" s="159" t="n">
        <v>0.05</v>
      </c>
      <c r="O47" s="159" t="n">
        <v>0.08813738111607763</v>
      </c>
      <c r="P47" s="160" t="n"/>
      <c r="W47" s="151" t="n">
        <v>1</v>
      </c>
      <c r="AF47" s="109" t="inlineStr">
        <is>
          <t>σ3,кПа</t>
        </is>
      </c>
      <c r="AG47" s="109" t="inlineStr">
        <is>
          <t>σ1,кПа</t>
        </is>
      </c>
      <c r="AH47" s="109" t="inlineStr">
        <is>
          <t>u, кПа</t>
        </is>
      </c>
      <c r="AL47" t="n">
        <v>4</v>
      </c>
      <c r="AM47" s="91" t="n"/>
      <c r="AN47" s="92" t="n"/>
      <c r="AO47" s="92" t="n"/>
      <c r="AP47" s="93" t="n"/>
      <c r="AQ47" s="94" t="n"/>
      <c r="AR47" s="95" t="n"/>
      <c r="AS47" s="96" t="n"/>
      <c r="AU47" s="79" t="n"/>
      <c r="AV47" s="161" t="n"/>
    </row>
    <row r="48" ht="16.5" customHeight="1">
      <c r="A48" s="144" t="n"/>
      <c r="B48" s="144" t="inlineStr">
        <is>
          <t>q_zg, МПа</t>
        </is>
      </c>
      <c r="C48" s="144" t="n">
        <v>0.04045955023117276</v>
      </c>
      <c r="D48" s="144" t="n"/>
      <c r="E48" s="144" t="n"/>
      <c r="F48" s="144" t="n"/>
      <c r="G48" s="144" t="n"/>
      <c r="H48" s="144" t="n"/>
      <c r="I48" s="144" t="n"/>
      <c r="J48" s="144" t="n"/>
      <c r="K48" s="144" t="n"/>
      <c r="L48" s="144" t="n"/>
      <c r="N48" s="159" t="n">
        <v>0.15</v>
      </c>
      <c r="O48" s="159" t="n">
        <v>0.2352978152500025</v>
      </c>
      <c r="P48" s="160" t="n"/>
      <c r="Q48" s="28" t="n"/>
      <c r="AF48" s="110">
        <f>N47*1000</f>
        <v/>
      </c>
      <c r="AG48" s="110">
        <f>O47*1000</f>
        <v/>
      </c>
      <c r="AH48" s="162">
        <f>P47*1000</f>
        <v/>
      </c>
      <c r="AM48" s="76" t="n"/>
      <c r="AN48" s="77" t="n"/>
      <c r="AO48" s="77" t="n"/>
      <c r="AP48" s="78" t="n"/>
      <c r="AQ48" s="80" t="n"/>
      <c r="AR48" s="81" t="n"/>
      <c r="AS48" s="82" t="n"/>
      <c r="AU48" s="79" t="n"/>
      <c r="AV48" s="83" t="inlineStr">
        <is>
          <t>δ3, Мпа</t>
        </is>
      </c>
      <c r="AW48" s="83" t="inlineStr">
        <is>
          <t>δ1-δ3, МПа</t>
        </is>
      </c>
      <c r="AX48" s="83" t="inlineStr">
        <is>
          <t>δ1, МПа</t>
        </is>
      </c>
      <c r="AY48" s="83" t="inlineStr">
        <is>
          <t>δ1, КПа</t>
        </is>
      </c>
    </row>
    <row r="49" ht="16.5" customHeight="1">
      <c r="A49" s="144" t="n"/>
      <c r="B49" s="144" t="n"/>
      <c r="C49" s="144" t="n"/>
      <c r="D49" s="145" t="inlineStr">
        <is>
          <t>Модуль деформации, МПа:</t>
        </is>
      </c>
      <c r="E49" s="144" t="n"/>
      <c r="F49" s="144" t="n"/>
      <c r="G49" s="144" t="n"/>
      <c r="H49" s="144" t="n"/>
      <c r="I49" s="144" t="n"/>
      <c r="J49" s="144" t="n"/>
      <c r="K49" s="144" t="n"/>
      <c r="L49" s="144" t="n"/>
      <c r="N49" s="159" t="n">
        <v>0.25</v>
      </c>
      <c r="O49" s="159" t="n">
        <v>0.3824582493839274</v>
      </c>
      <c r="P49" s="160" t="n"/>
      <c r="Q49" s="29" t="n"/>
      <c r="AF49" s="111">
        <f>N48*1000</f>
        <v/>
      </c>
      <c r="AG49" s="111">
        <f>O48*1000</f>
        <v/>
      </c>
      <c r="AH49" s="162">
        <f>P48*1000</f>
        <v/>
      </c>
      <c r="AJ49" s="100" t="n"/>
      <c r="AK49" s="100" t="n"/>
      <c r="AM49" s="76" t="n"/>
      <c r="AN49" s="77" t="n"/>
      <c r="AO49" s="77" t="n"/>
      <c r="AP49" s="78" t="inlineStr">
        <is>
          <t>С, МПа:</t>
        </is>
      </c>
      <c r="AQ49" s="163">
        <f>O54</f>
        <v/>
      </c>
      <c r="AR49" s="81" t="n"/>
      <c r="AS49" s="82" t="n"/>
      <c r="AU49">
        <f>CONCATENATE(ROUND(AV49,2)," МПа")</f>
        <v/>
      </c>
      <c r="AV49" s="164">
        <f>N47</f>
        <v/>
      </c>
      <c r="AW49" s="164">
        <f>2*(AV49+AQ49/TAN(RADIANS(AQ50)))*SIN(RADIANS(AQ50))/(1-SIN(RADIANS(AQ50)))+AZ49</f>
        <v/>
      </c>
      <c r="AX49" s="164">
        <f>AW49+AV49</f>
        <v/>
      </c>
      <c r="AY49" s="84">
        <f>AX49*1000</f>
        <v/>
      </c>
      <c r="AZ49">
        <f>-AZ50-AZ51</f>
        <v/>
      </c>
    </row>
    <row r="50" ht="16.5" customHeight="1">
      <c r="A50" s="144" t="n"/>
      <c r="B50" s="144" t="n"/>
      <c r="C50" s="144" t="n"/>
      <c r="D50" s="145" t="inlineStr">
        <is>
          <t>Е0=</t>
        </is>
      </c>
      <c r="E50" s="146">
        <f>B70/A70</f>
        <v/>
      </c>
      <c r="F50" s="144" t="inlineStr">
        <is>
          <t>Точки модуля (полное напр.), МПа</t>
        </is>
      </c>
      <c r="G50" s="144" t="n"/>
      <c r="H50" s="144" t="n"/>
      <c r="I50" s="144" t="n"/>
      <c r="J50" s="144" t="n">
        <v>0.04045955023117276</v>
      </c>
      <c r="K50" s="144" t="n">
        <v>0.06473528036987641</v>
      </c>
      <c r="L50" s="144" t="n"/>
      <c r="N50" s="148">
        <f>J50</f>
        <v/>
      </c>
      <c r="O50" s="165">
        <f>MAX(F65:F533)+N50</f>
        <v/>
      </c>
      <c r="Q50" s="29" t="n"/>
      <c r="AF50" s="112">
        <f>N49*1000</f>
        <v/>
      </c>
      <c r="AG50" s="112">
        <f>O49*1000</f>
        <v/>
      </c>
      <c r="AH50" s="162">
        <f>P49*1000</f>
        <v/>
      </c>
      <c r="AJ50" s="59" t="n"/>
      <c r="AK50" s="166" t="n"/>
      <c r="AM50" s="76" t="n"/>
      <c r="AN50" s="77" t="n"/>
      <c r="AO50" s="77" t="n"/>
      <c r="AP50" s="85" t="inlineStr">
        <is>
          <t>φ, град:</t>
        </is>
      </c>
      <c r="AQ50" s="119">
        <f>O53</f>
        <v/>
      </c>
      <c r="AR50" s="81" t="n"/>
      <c r="AS50" s="82" t="n"/>
      <c r="AU50">
        <f>CONCATENATE(ROUND(AV50,2)," МПа")</f>
        <v/>
      </c>
      <c r="AV50" s="164">
        <f>N48</f>
        <v/>
      </c>
      <c r="AW50" s="164">
        <f>2*(AV50+AQ49/TAN(RADIANS(AQ50)))*SIN(RADIANS(AQ50))/(1-SIN(RADIANS(AQ50)))+AZ50</f>
        <v/>
      </c>
      <c r="AX50" s="164">
        <f>AW50+AV50</f>
        <v/>
      </c>
      <c r="AY50" s="84">
        <f>AX50*1000</f>
        <v/>
      </c>
      <c r="AZ50">
        <f>RANDBETWEEN(-3,3)*0.01</f>
        <v/>
      </c>
    </row>
    <row r="51" ht="16.5" customHeight="1" thickBot="1">
      <c r="A51" s="144" t="n"/>
      <c r="B51" s="144" t="n"/>
      <c r="C51" s="144" t="n"/>
      <c r="D51" s="145" t="inlineStr">
        <is>
          <t xml:space="preserve">E50 = </t>
        </is>
      </c>
      <c r="E51" s="146">
        <f>A65/B65</f>
        <v/>
      </c>
      <c r="F51" s="144" t="inlineStr">
        <is>
          <t>qf (полное напр.), МПа</t>
        </is>
      </c>
      <c r="G51" s="144" t="n"/>
      <c r="H51" s="144" t="n"/>
      <c r="I51" s="144" t="n"/>
      <c r="J51" s="144" t="n">
        <v>0.06092407856241663</v>
      </c>
      <c r="K51" s="144" t="n"/>
      <c r="L51" s="144" t="n"/>
      <c r="M51" s="1" t="n"/>
      <c r="N51" s="1" t="n"/>
      <c r="O51" s="1" t="n"/>
      <c r="P51" s="1" t="n"/>
      <c r="Q51" s="33" t="n"/>
      <c r="R51" s="1" t="n"/>
      <c r="S51" s="1" t="n"/>
      <c r="T51" s="1" t="n"/>
      <c r="U51" s="1" t="n"/>
      <c r="AF51" s="112">
        <f>N50*1000</f>
        <v/>
      </c>
      <c r="AG51" s="112">
        <f>O50*1000</f>
        <v/>
      </c>
      <c r="AH51" s="162">
        <f>P50*1000</f>
        <v/>
      </c>
      <c r="AM51" s="86" t="n"/>
      <c r="AN51" s="87" t="n"/>
      <c r="AO51" s="87" t="n"/>
      <c r="AP51" s="88" t="inlineStr">
        <is>
          <t>E, Мпа</t>
        </is>
      </c>
      <c r="AQ51" s="143">
        <f>E50</f>
        <v/>
      </c>
      <c r="AR51" s="89" t="n"/>
      <c r="AS51" s="90" t="n"/>
      <c r="AU51">
        <f>CONCATENATE(ROUND(AV51,2)," МПа")</f>
        <v/>
      </c>
      <c r="AV51" s="164">
        <f>N49</f>
        <v/>
      </c>
      <c r="AW51" s="164">
        <f>2*(AV51+AQ49/TAN(RADIANS(AQ50)))*SIN(RADIANS(AQ50))/(1-SIN(RADIANS(AQ50)))+AZ51</f>
        <v/>
      </c>
      <c r="AX51" s="164">
        <f>AW51+AV51</f>
        <v/>
      </c>
      <c r="AY51" s="84">
        <f>AX51*1000</f>
        <v/>
      </c>
      <c r="AZ51">
        <f>RANDBETWEEN(-3,3)*0.01</f>
        <v/>
      </c>
    </row>
    <row r="52" ht="16.5" customHeight="1" thickBot="1">
      <c r="A52" s="144" t="n"/>
      <c r="B52" s="144" t="n"/>
      <c r="C52" s="144" t="n"/>
      <c r="D52" s="145" t="inlineStr">
        <is>
          <t xml:space="preserve">Коэф. Поперечной деформации, ϑ = </t>
        </is>
      </c>
      <c r="E52" s="147" t="n"/>
      <c r="F52" s="144" t="n"/>
      <c r="G52" s="144" t="n"/>
      <c r="H52" s="144" t="n"/>
      <c r="I52" s="144" t="n"/>
      <c r="J52" s="144" t="n"/>
      <c r="K52" s="144" t="n"/>
      <c r="L52" s="144" t="n"/>
      <c r="M52" s="1" t="n"/>
      <c r="N52" s="31" t="inlineStr">
        <is>
          <t>Эффективные значения угла внутреннего трения и удельного сцепления ϕ', С'</t>
        </is>
      </c>
      <c r="O52" s="1" t="n"/>
      <c r="P52" s="1" t="n"/>
      <c r="Q52" s="1" t="n"/>
      <c r="R52" s="1" t="n"/>
      <c r="S52" s="1" t="n"/>
      <c r="T52" s="1" t="n"/>
      <c r="U52" s="1" t="n"/>
      <c r="AF52" s="101" t="inlineStr">
        <is>
          <t>x</t>
        </is>
      </c>
      <c r="AG52" s="102" t="n">
        <v>0</v>
      </c>
      <c r="AH52" s="167">
        <f>AG50</f>
        <v/>
      </c>
    </row>
    <row r="53" ht="16.5" customHeight="1" thickBot="1">
      <c r="A53" s="144" t="n"/>
      <c r="B53" s="144" t="n"/>
      <c r="C53" s="144" t="n"/>
      <c r="D53" s="144" t="n"/>
      <c r="E53" s="144" t="n"/>
      <c r="F53" s="144" t="n"/>
      <c r="G53" s="144" t="n"/>
      <c r="H53" s="144" t="n"/>
      <c r="I53" s="144" t="n"/>
      <c r="J53" s="144" t="n"/>
      <c r="K53" s="144" t="n"/>
      <c r="L53" s="144" t="n"/>
      <c r="M53" s="1" t="n"/>
      <c r="N53" s="32" t="inlineStr">
        <is>
          <t>ϕ', град. =</t>
        </is>
      </c>
      <c r="O53" s="34" t="n">
        <v>11</v>
      </c>
      <c r="P53" s="1" t="n"/>
      <c r="Q53" s="1" t="n"/>
      <c r="R53" s="1" t="n"/>
      <c r="S53" s="1" t="n"/>
      <c r="T53" s="1" t="n"/>
      <c r="U53" s="1" t="n"/>
      <c r="AF53" s="103" t="inlineStr">
        <is>
          <t>y</t>
        </is>
      </c>
      <c r="AG53" s="104">
        <f>AQ49*1000</f>
        <v/>
      </c>
      <c r="AH53" s="105">
        <f>((AH52)*TAN(RADIANS(AQ50))+AQ49*1000)</f>
        <v/>
      </c>
      <c r="AJ53" s="60" t="inlineStr">
        <is>
          <t>С, кПа</t>
        </is>
      </c>
      <c r="AK53" s="61" t="inlineStr">
        <is>
          <t>φ,°</t>
        </is>
      </c>
    </row>
    <row r="54" ht="16.5" customHeight="1" thickBot="1">
      <c r="A54" s="144" t="n"/>
      <c r="B54" s="144" t="n"/>
      <c r="C54" s="144" t="n"/>
      <c r="D54" s="144" t="n"/>
      <c r="E54" s="144" t="n"/>
      <c r="F54" s="144" t="n"/>
      <c r="G54" s="144" t="n"/>
      <c r="H54" s="144" t="n"/>
      <c r="I54" s="144" t="n"/>
      <c r="J54" s="144" t="n"/>
      <c r="K54" s="144" t="n"/>
      <c r="L54" s="144" t="n"/>
      <c r="M54" s="1" t="n"/>
      <c r="N54" s="32" t="inlineStr">
        <is>
          <t>С', МПа =</t>
        </is>
      </c>
      <c r="O54" s="168" t="n">
        <v>0.006</v>
      </c>
      <c r="P54" s="1" t="n"/>
      <c r="Q54" s="1" t="n"/>
      <c r="R54" s="1" t="n"/>
      <c r="S54" s="1" t="n"/>
      <c r="T54" s="1" t="n"/>
      <c r="U54" s="1" t="n"/>
      <c r="AG54" s="169" t="n"/>
      <c r="AH54" s="62" t="n"/>
      <c r="AJ54" s="63">
        <f>AQ49*1000</f>
        <v/>
      </c>
      <c r="AK54" s="64">
        <f>AQ50</f>
        <v/>
      </c>
    </row>
    <row r="55" ht="15" customHeight="1">
      <c r="A55" s="144" t="n"/>
      <c r="B55" s="144" t="n"/>
      <c r="C55" s="144" t="n"/>
      <c r="D55" s="144" t="n"/>
      <c r="E55" s="144" t="n"/>
      <c r="F55" s="144" t="n"/>
      <c r="G55" s="144" t="n"/>
      <c r="H55" s="144" t="n"/>
      <c r="I55" s="144" t="n"/>
      <c r="J55" s="144" t="n"/>
      <c r="K55" s="144" t="n"/>
      <c r="L55" s="144" t="n"/>
    </row>
    <row r="56" ht="15" customHeight="1">
      <c r="A56" s="144" t="n"/>
      <c r="B56" s="144" t="n"/>
      <c r="C56" s="144" t="n"/>
      <c r="D56" s="144" t="n"/>
      <c r="E56" s="144" t="n"/>
      <c r="F56" s="144" t="n"/>
      <c r="G56" s="144" t="n"/>
      <c r="H56" s="144" t="n"/>
      <c r="I56" s="144" t="n"/>
      <c r="J56" s="144" t="n"/>
      <c r="K56" s="144" t="n"/>
      <c r="L56" s="144" t="n"/>
    </row>
    <row r="57" ht="15" customHeight="1">
      <c r="A57" s="10" t="n"/>
      <c r="B57" s="8" t="inlineStr">
        <is>
          <t>Исполнитель:</t>
        </is>
      </c>
      <c r="C57" s="9" t="n"/>
      <c r="D57" s="8" t="n"/>
      <c r="E57" s="8" t="n"/>
      <c r="F57" s="8" t="n"/>
      <c r="G57" s="8" t="n"/>
      <c r="H57" s="8" t="n"/>
      <c r="I57" s="10" t="inlineStr">
        <is>
          <t>Морозов Д.С.</t>
        </is>
      </c>
      <c r="J57" s="10" t="n"/>
      <c r="K57" s="6" t="n"/>
      <c r="L57" s="6" t="n"/>
      <c r="M57" s="10" t="n"/>
      <c r="N57" s="8" t="inlineStr">
        <is>
          <t>Исполнитель:</t>
        </is>
      </c>
      <c r="O57" s="9" t="n"/>
      <c r="P57" s="8" t="n"/>
      <c r="Q57" s="8" t="n"/>
      <c r="R57" s="8" t="n"/>
      <c r="S57" s="8" t="n"/>
      <c r="T57" s="10" t="inlineStr">
        <is>
          <t>Морозов Д.С.</t>
        </is>
      </c>
    </row>
    <row r="58">
      <c r="A58" s="10" t="n"/>
      <c r="B58" s="8" t="inlineStr">
        <is>
          <t>Начальник исп. лаборатории:</t>
        </is>
      </c>
      <c r="C58" s="9" t="n"/>
      <c r="D58" s="8" t="n"/>
      <c r="E58" s="8" t="n"/>
      <c r="F58" s="8" t="n"/>
      <c r="G58" s="8" t="n"/>
      <c r="H58" s="8" t="n"/>
      <c r="I58" s="8" t="inlineStr">
        <is>
          <t>Семиколенова Л.Г.</t>
        </is>
      </c>
      <c r="J58" s="10" t="n"/>
      <c r="K58" s="6" t="n"/>
      <c r="L58" s="6" t="n"/>
      <c r="M58" s="10" t="n"/>
      <c r="N58" s="8" t="inlineStr">
        <is>
          <t>Начальник исп. лаборатории:</t>
        </is>
      </c>
      <c r="O58" s="9" t="n"/>
      <c r="P58" s="8" t="n"/>
      <c r="Q58" s="8" t="n"/>
      <c r="R58" s="8" t="n"/>
      <c r="S58" s="8" t="n"/>
      <c r="T58" s="8" t="inlineStr">
        <is>
          <t>Семиколенова Л.Г.</t>
        </is>
      </c>
    </row>
    <row r="59">
      <c r="A59" s="10" t="n"/>
      <c r="B59" s="10" t="n"/>
      <c r="C59" s="8" t="n"/>
      <c r="D59" s="8" t="n"/>
      <c r="E59" s="8" t="n"/>
      <c r="F59" s="8" t="n"/>
      <c r="G59" s="8" t="n"/>
      <c r="H59" s="8" t="n"/>
      <c r="I59" s="10" t="n"/>
      <c r="J59" s="10" t="n"/>
      <c r="K59" s="10" t="n"/>
      <c r="L59" s="10" t="n"/>
      <c r="M59" s="10" t="n"/>
      <c r="N59" s="10" t="n"/>
      <c r="O59" s="8" t="n"/>
      <c r="P59" s="8" t="n"/>
      <c r="Q59" s="8" t="n"/>
      <c r="R59" s="8" t="n"/>
      <c r="S59" s="8" t="n"/>
      <c r="T59" s="8" t="n"/>
      <c r="U59" s="10" t="n"/>
    </row>
    <row r="60">
      <c r="A60" s="152" t="inlineStr">
        <is>
          <t>Лист 1 , всего листов 2</t>
        </is>
      </c>
      <c r="L60" s="152" t="n"/>
      <c r="M60" s="152" t="inlineStr">
        <is>
          <t>Лист 2 , всего листов 2</t>
        </is>
      </c>
    </row>
    <row r="61">
      <c r="A61" s="153" t="inlineStr">
        <is>
          <t>Частичное воспроизведение протокола испытаний без письменного разрешения  ООО «ИнжГео» ЗАПРЕЩАЕТСЯ</t>
        </is>
      </c>
      <c r="L61" s="153" t="n"/>
      <c r="M61" s="153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63" ht="28.9" customHeight="1">
      <c r="F63" s="36" t="inlineStr">
        <is>
          <t xml:space="preserve">второй  график </t>
        </is>
      </c>
      <c r="H63" s="36" t="inlineStr">
        <is>
          <t xml:space="preserve">первый график </t>
        </is>
      </c>
      <c r="S63" s="151" t="inlineStr">
        <is>
          <t xml:space="preserve">К Пуассона </t>
        </is>
      </c>
    </row>
    <row r="64">
      <c r="A64" s="151" t="inlineStr">
        <is>
          <t>dev50</t>
        </is>
      </c>
      <c r="B64" s="151" t="inlineStr">
        <is>
          <t>epsE50</t>
        </is>
      </c>
      <c r="C64" s="151" t="inlineStr">
        <is>
          <t>ind</t>
        </is>
      </c>
      <c r="D64" s="151" t="inlineStr">
        <is>
          <t>devE0</t>
        </is>
      </c>
      <c r="E64" s="151" t="inlineStr">
        <is>
          <t>epsE0</t>
        </is>
      </c>
      <c r="F64" s="151" t="inlineStr">
        <is>
          <t>dev</t>
        </is>
      </c>
      <c r="G64" s="151" t="inlineStr">
        <is>
          <t>eps</t>
        </is>
      </c>
      <c r="H64" s="151" t="inlineStr">
        <is>
          <t>sigma</t>
        </is>
      </c>
      <c r="J64" s="118" t="inlineStr">
        <is>
          <t>dev1</t>
        </is>
      </c>
      <c r="K64" s="118" t="inlineStr">
        <is>
          <t>eps1</t>
        </is>
      </c>
      <c r="L64" s="118" t="inlineStr">
        <is>
          <t>dev2</t>
        </is>
      </c>
      <c r="M64" s="118" t="inlineStr">
        <is>
          <t>eps2</t>
        </is>
      </c>
      <c r="N64" s="118" t="inlineStr">
        <is>
          <t>dev3</t>
        </is>
      </c>
      <c r="O64" s="118" t="inlineStr">
        <is>
          <t>eps3</t>
        </is>
      </c>
      <c r="Q64" s="151" t="inlineStr">
        <is>
          <t xml:space="preserve">Глины </t>
        </is>
      </c>
    </row>
    <row r="65">
      <c r="A65" t="n">
        <v>0.01092407856241663</v>
      </c>
      <c r="B65" t="n">
        <v>0.00909657125291235</v>
      </c>
      <c r="C65" s="151">
        <f>MATCH(A65,F65:F1000,1)-A67</f>
        <v/>
      </c>
      <c r="D65" s="151">
        <f>B70</f>
        <v/>
      </c>
      <c r="E65" s="151">
        <f>A70</f>
        <v/>
      </c>
      <c r="F65" s="170" t="n">
        <v>0</v>
      </c>
      <c r="G65" s="171" t="n">
        <v>0</v>
      </c>
      <c r="H65" s="171" t="n"/>
      <c r="J65" s="170" t="n">
        <v>0</v>
      </c>
      <c r="K65" s="171" t="n">
        <v>0</v>
      </c>
      <c r="L65" s="172" t="n">
        <v>0</v>
      </c>
      <c r="M65" s="170" t="n">
        <v>0</v>
      </c>
      <c r="N65" s="171" t="n">
        <v>0</v>
      </c>
      <c r="O65" s="172" t="n">
        <v>0</v>
      </c>
      <c r="Q65" s="151" t="inlineStr">
        <is>
          <t>&lt; 0</t>
        </is>
      </c>
      <c r="S65" s="151" t="inlineStr">
        <is>
          <t>0,20-0,30</t>
        </is>
      </c>
    </row>
    <row r="66">
      <c r="A66" s="151" t="inlineStr">
        <is>
          <t>ind</t>
        </is>
      </c>
      <c r="F66" s="170" t="n">
        <v>-0.0002720284045008778</v>
      </c>
      <c r="G66" s="171" t="n">
        <v>0.0007263961183499358</v>
      </c>
      <c r="H66" s="171" t="n"/>
      <c r="J66" s="170" t="n">
        <v>0.001748314374042749</v>
      </c>
      <c r="K66" s="171" t="n">
        <v>0.0008071543705425124</v>
      </c>
      <c r="L66" s="172" t="n">
        <v>0.004478651904370162</v>
      </c>
      <c r="M66" s="170" t="n">
        <v>0.0007294274634319055</v>
      </c>
      <c r="N66" s="171" t="n">
        <v>0.007377027806997394</v>
      </c>
      <c r="O66" s="172" t="n">
        <v>0.000728681290554688</v>
      </c>
      <c r="Q66" s="151" t="inlineStr">
        <is>
          <t>0-0,25</t>
        </is>
      </c>
      <c r="S66" s="151" t="inlineStr">
        <is>
          <t>0,30-0,38</t>
        </is>
      </c>
    </row>
    <row r="67">
      <c r="A67" s="151" t="n">
        <v>2</v>
      </c>
      <c r="F67" s="170" t="n">
        <v>0.002355817693451008</v>
      </c>
      <c r="G67" s="171" t="n">
        <v>0.001452792236699872</v>
      </c>
      <c r="H67" s="171" t="n"/>
      <c r="J67" s="170" t="n">
        <v>0.003849892081739963</v>
      </c>
      <c r="K67" s="171" t="n">
        <v>0.001614308741085025</v>
      </c>
      <c r="L67" s="172" t="n">
        <v>0.009702709161020479</v>
      </c>
      <c r="M67" s="170" t="n">
        <v>0.001458854926863811</v>
      </c>
      <c r="N67" s="171" t="n">
        <v>0.0164351530753199</v>
      </c>
      <c r="O67" s="172" t="n">
        <v>0.001457362581109376</v>
      </c>
      <c r="Q67" s="151" t="inlineStr">
        <is>
          <t>0,25&lt;</t>
        </is>
      </c>
      <c r="S67" s="151" t="inlineStr">
        <is>
          <t>0,38-0,45</t>
        </is>
      </c>
    </row>
    <row r="68">
      <c r="A68" s="151" t="inlineStr">
        <is>
          <t>E0</t>
        </is>
      </c>
      <c r="F68" s="170" t="n">
        <v>0.002783412796308421</v>
      </c>
      <c r="G68" s="171" t="n">
        <v>0.002179188355049808</v>
      </c>
      <c r="H68" s="171" t="n"/>
      <c r="J68" s="170" t="n">
        <v>0.005362410148979598</v>
      </c>
      <c r="K68" s="171" t="n">
        <v>0.002421463111627537</v>
      </c>
      <c r="L68" s="172" t="n">
        <v>0.01373578891025121</v>
      </c>
      <c r="M68" s="170" t="n">
        <v>0.002188282390295716</v>
      </c>
      <c r="N68" s="171" t="n">
        <v>0.02450016554823808</v>
      </c>
      <c r="O68" s="172" t="n">
        <v>0.002186043871664064</v>
      </c>
      <c r="Q68" s="151" t="inlineStr">
        <is>
          <t>Суглинки</t>
        </is>
      </c>
      <c r="S68" s="151" t="inlineStr">
        <is>
          <t>0,35-0,37</t>
        </is>
      </c>
    </row>
    <row r="69">
      <c r="A69" s="151" t="inlineStr">
        <is>
          <t>epsE0</t>
        </is>
      </c>
      <c r="B69" s="151" t="inlineStr">
        <is>
          <t>devE0</t>
        </is>
      </c>
      <c r="F69" s="170" t="n">
        <v>0.006068932534675907</v>
      </c>
      <c r="G69" s="171" t="n">
        <v>0.00303219041763745</v>
      </c>
      <c r="H69" s="171" t="n"/>
      <c r="J69" s="170" t="n">
        <v>0.007343545601649619</v>
      </c>
      <c r="K69" s="171" t="n">
        <v>0.00322861748217005</v>
      </c>
      <c r="L69" s="172" t="n">
        <v>0.01824150829236268</v>
      </c>
      <c r="M69" s="170" t="n">
        <v>0.002917709853727622</v>
      </c>
      <c r="N69" s="171" t="n">
        <v>0.03109785496902223</v>
      </c>
      <c r="O69" s="172" t="n">
        <v>0.002914725162218752</v>
      </c>
      <c r="Q69" s="151" t="inlineStr">
        <is>
          <t xml:space="preserve">Пески и супеси </t>
        </is>
      </c>
      <c r="S69" s="151" t="inlineStr">
        <is>
          <t>0,30-0,35</t>
        </is>
      </c>
    </row>
    <row r="70" ht="15" customHeight="1">
      <c r="A70" t="n">
        <v>0.00303219041763745</v>
      </c>
      <c r="B70" t="n">
        <v>0.006068932534675907</v>
      </c>
      <c r="F70" s="170" t="n">
        <v>0.006749438318866902</v>
      </c>
      <c r="G70" s="171" t="n">
        <v>0.003631980591749679</v>
      </c>
      <c r="H70" s="171" t="n"/>
      <c r="J70" s="170" t="n">
        <v>0.008750975465637946</v>
      </c>
      <c r="K70" s="171" t="n">
        <v>0.004035771852712563</v>
      </c>
      <c r="L70" s="172" t="n">
        <v>0.02138348444765523</v>
      </c>
      <c r="M70" s="170" t="n">
        <v>0.003647137317159527</v>
      </c>
      <c r="N70" s="171" t="n">
        <v>0.03745401108094287</v>
      </c>
      <c r="O70" s="172" t="n">
        <v>0.00364340645277344</v>
      </c>
    </row>
    <row r="71">
      <c r="F71" s="170" t="n">
        <v>0.005477479000101426</v>
      </c>
      <c r="G71" s="171" t="n">
        <v>0.004358376710099615</v>
      </c>
      <c r="H71" s="171" t="n"/>
      <c r="J71" s="170" t="n">
        <v>0.009842376766832556</v>
      </c>
      <c r="K71" s="171" t="n">
        <v>0.004842926223255074</v>
      </c>
      <c r="L71" s="172" t="n">
        <v>0.02499999999999997</v>
      </c>
      <c r="M71" s="170" t="n">
        <v>0.004429299645390064</v>
      </c>
      <c r="N71" s="171" t="n">
        <v>0.04249442362727041</v>
      </c>
      <c r="O71" s="172" t="n">
        <v>0.004372087743328128</v>
      </c>
    </row>
    <row r="72">
      <c r="A72" s="151" t="inlineStr">
        <is>
          <t>График E50</t>
        </is>
      </c>
      <c r="C72" s="151" t="inlineStr">
        <is>
          <t>График E</t>
        </is>
      </c>
      <c r="F72" s="170" t="n">
        <v>0.008117905209568718</v>
      </c>
      <c r="G72" s="171" t="n">
        <v>0.005084772828449551</v>
      </c>
      <c r="H72" s="171" t="n"/>
      <c r="J72" s="170" t="n">
        <v>0.011</v>
      </c>
      <c r="K72" s="171" t="n">
        <v>0.005495874999999997</v>
      </c>
      <c r="L72" s="172" t="n">
        <v>0.02677956947574239</v>
      </c>
      <c r="M72" s="170" t="n">
        <v>0.005105992244023338</v>
      </c>
      <c r="N72" s="171" t="n">
        <v>0.04799999999999999</v>
      </c>
      <c r="O72" s="172" t="n">
        <v>0.00527076923076923</v>
      </c>
    </row>
    <row r="73">
      <c r="A73" s="139" t="inlineStr">
        <is>
          <t>eps</t>
        </is>
      </c>
      <c r="B73" s="139" t="inlineStr">
        <is>
          <t>q</t>
        </is>
      </c>
      <c r="C73" s="151" t="inlineStr">
        <is>
          <t>sigma</t>
        </is>
      </c>
      <c r="D73" s="173">
        <f>B70</f>
        <v/>
      </c>
      <c r="F73" s="170" t="n">
        <v>0.008689476290245801</v>
      </c>
      <c r="G73" s="171" t="n">
        <v>0.005811168946799486</v>
      </c>
      <c r="H73" s="171" t="n"/>
      <c r="J73" s="170" t="n">
        <v>0.01183759166119738</v>
      </c>
      <c r="K73" s="171" t="n">
        <v>0.006457234964340099</v>
      </c>
      <c r="L73" s="172" t="n">
        <v>0.02835224721166441</v>
      </c>
      <c r="M73" s="170" t="n">
        <v>0.005835419707455244</v>
      </c>
      <c r="N73" s="171" t="n">
        <v>0.04929821113398447</v>
      </c>
      <c r="O73" s="172" t="n">
        <v>0.005829450324437504</v>
      </c>
    </row>
    <row r="74">
      <c r="A74" s="151" t="inlineStr">
        <is>
          <t>Горизонтальная линия E50</t>
        </is>
      </c>
      <c r="C74" s="151" t="inlineStr">
        <is>
          <t>Касательная</t>
        </is>
      </c>
      <c r="F74" s="170" t="n">
        <v>0.008210951585109712</v>
      </c>
      <c r="G74" s="171" t="n">
        <v>0.006537565065149422</v>
      </c>
      <c r="H74" s="171" t="n"/>
      <c r="J74" s="170" t="n">
        <v>0.0125860564279479</v>
      </c>
      <c r="K74" s="171" t="n">
        <v>0.007264389334882611</v>
      </c>
      <c r="L74" s="172" t="n">
        <v>0.03059312860646604</v>
      </c>
      <c r="M74" s="170" t="n">
        <v>0.006564847170887149</v>
      </c>
      <c r="N74" s="171" t="n">
        <v>0.0521416984647049</v>
      </c>
      <c r="O74" s="172" t="n">
        <v>0.006558131614992192</v>
      </c>
    </row>
    <row r="75">
      <c r="A75" s="151" t="n">
        <v>0</v>
      </c>
      <c r="B75" s="151">
        <f>A65</f>
        <v/>
      </c>
      <c r="C75" s="151" t="inlineStr">
        <is>
          <t>a</t>
        </is>
      </c>
      <c r="D75" s="151" t="inlineStr">
        <is>
          <t>b</t>
        </is>
      </c>
      <c r="F75" s="170" t="n">
        <v>0.009701090437137461</v>
      </c>
      <c r="G75" s="171" t="n">
        <v>0.007263961183499357</v>
      </c>
      <c r="H75" s="171" t="n"/>
      <c r="J75" s="170" t="n">
        <v>0.01344351705627446</v>
      </c>
      <c r="K75" s="171" t="n">
        <v>0.008071543705425125</v>
      </c>
      <c r="L75" s="172" t="n">
        <v>0.0318506239547785</v>
      </c>
      <c r="M75" s="170" t="n">
        <v>0.007294274634319055</v>
      </c>
      <c r="N75" s="171" t="n">
        <v>0.05470152920816135</v>
      </c>
      <c r="O75" s="172" t="n">
        <v>0.00728681290554688</v>
      </c>
    </row>
    <row r="76">
      <c r="A76" s="173">
        <f>B65</f>
        <v/>
      </c>
      <c r="B76" s="151">
        <f>B75</f>
        <v/>
      </c>
      <c r="C76" s="142">
        <f>E50</f>
        <v/>
      </c>
      <c r="D76" s="151" t="n">
        <v>0</v>
      </c>
      <c r="F76" s="170" t="n">
        <v>0.008178652189306093</v>
      </c>
      <c r="G76" s="171" t="n">
        <v>0.007990357301849294</v>
      </c>
      <c r="H76" s="171" t="n"/>
      <c r="J76" s="170" t="n">
        <v>0.01402970787691865</v>
      </c>
      <c r="K76" s="171" t="n">
        <v>0.008878698075967636</v>
      </c>
      <c r="L76" s="172" t="n">
        <v>0.03357314355123298</v>
      </c>
      <c r="M76" s="170" t="n">
        <v>0.008023702097750961</v>
      </c>
      <c r="N76" s="171" t="n">
        <v>0.05548168674464793</v>
      </c>
      <c r="O76" s="172" t="n">
        <v>0.008015494196101569</v>
      </c>
    </row>
    <row r="77" ht="15" customHeight="1">
      <c r="A77" s="151" t="inlineStr">
        <is>
          <t>Вертикальная линия E50</t>
        </is>
      </c>
      <c r="C77" s="151" t="inlineStr">
        <is>
          <t>p1 и p2</t>
        </is>
      </c>
      <c r="F77" t="n">
        <v>0.008662396184592629</v>
      </c>
      <c r="G77" t="n">
        <v>0.00871675342019923</v>
      </c>
      <c r="J77" t="n">
        <v>0.01426436322062212</v>
      </c>
      <c r="K77" t="n">
        <v>0.009685852446510148</v>
      </c>
      <c r="L77" t="n">
        <v>0.03430909769046053</v>
      </c>
      <c r="M77" t="n">
        <v>0.008753129561182866</v>
      </c>
      <c r="N77" t="n">
        <v>0.05748615445445887</v>
      </c>
      <c r="O77" t="n">
        <v>0.008744175486656257</v>
      </c>
    </row>
    <row r="78" ht="15" customHeight="1">
      <c r="A78" s="173">
        <f>A76</f>
        <v/>
      </c>
      <c r="B78" s="151" t="n">
        <v>0</v>
      </c>
      <c r="C78" s="151" t="n">
        <v>0</v>
      </c>
      <c r="D78" s="151">
        <f>D76</f>
        <v/>
      </c>
      <c r="F78" t="n">
        <v>0.01092407856241663</v>
      </c>
      <c r="G78" t="n">
        <v>0.00909657125291235</v>
      </c>
      <c r="J78" t="n">
        <v>0.0149672174181265</v>
      </c>
      <c r="K78" t="n">
        <v>0.01049300681705266</v>
      </c>
      <c r="L78" t="n">
        <v>0.03610689666709244</v>
      </c>
      <c r="M78" t="n">
        <v>0.009482557024614771</v>
      </c>
      <c r="N78" t="n">
        <v>0.05841891571788826</v>
      </c>
      <c r="O78" t="n">
        <v>0.009472856777210943</v>
      </c>
    </row>
    <row r="79" ht="15" customHeight="1">
      <c r="A79" s="173">
        <f>A76</f>
        <v/>
      </c>
      <c r="B79" s="151">
        <f>B76</f>
        <v/>
      </c>
      <c r="C79" s="151">
        <f>(D79-D76)/C76</f>
        <v/>
      </c>
      <c r="D79" s="172">
        <f>B89+0.2*B89</f>
        <v/>
      </c>
      <c r="F79" t="n">
        <v>0.009700219760214714</v>
      </c>
      <c r="G79" t="n">
        <v>0.0101695456568991</v>
      </c>
      <c r="J79" t="n">
        <v>0.01525800480017343</v>
      </c>
      <c r="K79" t="n">
        <v>0.01130016118759517</v>
      </c>
      <c r="L79" t="n">
        <v>0.03741495077575979</v>
      </c>
      <c r="M79" t="n">
        <v>0.01021198448804668</v>
      </c>
      <c r="N79" t="n">
        <v>0.05988395391523021</v>
      </c>
      <c r="O79" t="n">
        <v>0.01020153806776563</v>
      </c>
    </row>
    <row r="80" ht="15" customHeight="1">
      <c r="A80" s="151" t="inlineStr">
        <is>
          <t>Касательная линия E50</t>
        </is>
      </c>
      <c r="F80" t="n">
        <v>0.01124961709441129</v>
      </c>
      <c r="G80" t="n">
        <v>0.01089594177524904</v>
      </c>
      <c r="J80" t="n">
        <v>0.01595645969750452</v>
      </c>
      <c r="K80" t="n">
        <v>0.01210731555813769</v>
      </c>
      <c r="L80" t="n">
        <v>0.03828167031109378</v>
      </c>
      <c r="M80" t="n">
        <v>0.01094141195147858</v>
      </c>
      <c r="N80" t="n">
        <v>0.06248525242677899</v>
      </c>
      <c r="O80" t="n">
        <v>0.01093021935832032</v>
      </c>
    </row>
    <row r="81" ht="15" customHeight="1">
      <c r="A81" s="151" t="n">
        <v>0</v>
      </c>
      <c r="B81" s="151" t="n">
        <v>0</v>
      </c>
      <c r="C81" s="151" t="inlineStr">
        <is>
          <t>Горизонтальная 1</t>
        </is>
      </c>
      <c r="F81" t="n">
        <v>0.01281367372079094</v>
      </c>
      <c r="G81" t="n">
        <v>0.01162233789359897</v>
      </c>
      <c r="J81" t="n">
        <v>0.01648231644086144</v>
      </c>
      <c r="K81" t="n">
        <v>0.0129144699286802</v>
      </c>
      <c r="L81" t="n">
        <v>0.04045546556772556</v>
      </c>
      <c r="M81" t="n">
        <v>0.01167083941491049</v>
      </c>
      <c r="N81" t="n">
        <v>0.06482679463282864</v>
      </c>
      <c r="O81" t="n">
        <v>0.01165890064887501</v>
      </c>
    </row>
    <row r="82" ht="15" customHeight="1">
      <c r="A82" s="173">
        <f>B82/(B76/A76)</f>
        <v/>
      </c>
      <c r="B82" s="173">
        <f>B79+(B86-B79)*0.8</f>
        <v/>
      </c>
      <c r="F82" t="n">
        <v>0.01138835019150329</v>
      </c>
      <c r="G82" t="n">
        <v>0.01234873401194891</v>
      </c>
      <c r="J82" t="n">
        <v>0.01685530936098581</v>
      </c>
      <c r="K82" t="n">
        <v>0.01372162429922271</v>
      </c>
      <c r="L82" t="n">
        <v>0.04264890762500126</v>
      </c>
      <c r="M82" t="n">
        <v>0.01259365276131279</v>
      </c>
      <c r="N82" t="n">
        <v>0.06622912469196368</v>
      </c>
      <c r="O82" t="n">
        <v>0.01212077890997156</v>
      </c>
    </row>
    <row r="83" ht="15" customHeight="1">
      <c r="A83" s="151" t="inlineStr">
        <is>
          <t>Горизонтальная линия qкр</t>
        </is>
      </c>
      <c r="F83" t="n">
        <v>0.01296960705869796</v>
      </c>
      <c r="G83" t="n">
        <v>0.01307513013029884</v>
      </c>
      <c r="J83" t="n">
        <v>0.01779517278861925</v>
      </c>
      <c r="K83" t="n">
        <v>0.01452877866976522</v>
      </c>
      <c r="L83" t="n">
        <v>0.04383226057753162</v>
      </c>
      <c r="M83" t="n">
        <v>0.0131296943417743</v>
      </c>
      <c r="N83" t="n">
        <v>0.06855298988765285</v>
      </c>
      <c r="O83" t="n">
        <v>0.01311626322998438</v>
      </c>
    </row>
    <row r="84" ht="15" customHeight="1">
      <c r="A84" s="151" t="inlineStr">
        <is>
          <t>Горизонтальная линия q</t>
        </is>
      </c>
      <c r="C84" s="151" t="inlineStr">
        <is>
          <t>Горизонтальная 2</t>
        </is>
      </c>
      <c r="F84" t="n">
        <v>0.01255340487452459</v>
      </c>
      <c r="G84" t="n">
        <v>0.01380152624864878</v>
      </c>
      <c r="J84" t="n">
        <v>0.01852164105450342</v>
      </c>
      <c r="K84" t="n">
        <v>0.01533593304030774</v>
      </c>
      <c r="L84" t="n">
        <v>0.04543831018237157</v>
      </c>
      <c r="M84" t="n">
        <v>0.0138591218052062</v>
      </c>
      <c r="N84" t="n">
        <v>0.07249568528320943</v>
      </c>
      <c r="O84" t="n">
        <v>0.01384494452053907</v>
      </c>
    </row>
    <row r="85" ht="15" customHeight="1">
      <c r="A85" s="172" t="n">
        <v>0</v>
      </c>
      <c r="B85" s="172">
        <f>MAX(F65:F1000)</f>
        <v/>
      </c>
      <c r="C85" s="151" t="n">
        <v>0</v>
      </c>
      <c r="D85" s="173">
        <f>D73</f>
        <v/>
      </c>
      <c r="F85" t="n">
        <v>0.01313570419113278</v>
      </c>
      <c r="G85" t="n">
        <v>0.01452792236699871</v>
      </c>
      <c r="J85" t="n">
        <v>0.01906869055803882</v>
      </c>
      <c r="K85" t="n">
        <v>0.01587865753343358</v>
      </c>
      <c r="L85" t="n">
        <v>0.04776452202204043</v>
      </c>
      <c r="M85" t="n">
        <v>0.01458854926863811</v>
      </c>
      <c r="N85" t="n">
        <v>0.07548126177718562</v>
      </c>
      <c r="O85" t="n">
        <v>0.01457362581109376</v>
      </c>
    </row>
    <row r="86" ht="15" customHeight="1">
      <c r="A86" s="172">
        <f>INDEX(G65:G1000,MATCH(B86,F65:F1000,0),)</f>
        <v/>
      </c>
      <c r="B86" s="172">
        <f>MAX(F65:F1000)</f>
        <v/>
      </c>
      <c r="C86" s="151">
        <f>(D86-D76)/C76</f>
        <v/>
      </c>
      <c r="D86" s="173">
        <f>D73</f>
        <v/>
      </c>
      <c r="F86" t="n">
        <v>0.01471246556067218</v>
      </c>
      <c r="G86" t="n">
        <v>0.01525431848534865</v>
      </c>
      <c r="J86" t="n">
        <v>0.02028185365628929</v>
      </c>
      <c r="K86" t="n">
        <v>0.01695024178139276</v>
      </c>
      <c r="L86" t="n">
        <v>0.05026960575415199</v>
      </c>
      <c r="M86" t="n">
        <v>0.01531797673207001</v>
      </c>
      <c r="N86" t="n">
        <v>0.0798461236697785</v>
      </c>
      <c r="O86" t="n">
        <v>0.01530230710164845</v>
      </c>
    </row>
    <row r="87" ht="15" customHeight="1">
      <c r="A87" s="151" t="inlineStr">
        <is>
          <t>Вертикальная линия q</t>
        </is>
      </c>
      <c r="F87" t="n">
        <v>0.01527964953529241</v>
      </c>
      <c r="G87" t="n">
        <v>0.01598071460369859</v>
      </c>
      <c r="J87" t="n">
        <v>0.02166246604703329</v>
      </c>
      <c r="K87" t="n">
        <v>0.01775739615193527</v>
      </c>
      <c r="L87" t="n">
        <v>0.05351227103631995</v>
      </c>
      <c r="M87" t="n">
        <v>0.01604740419550192</v>
      </c>
      <c r="N87" t="n">
        <v>0.08402667526118501</v>
      </c>
      <c r="O87" t="n">
        <v>0.01603098839220314</v>
      </c>
    </row>
    <row r="88" ht="15" customHeight="1">
      <c r="A88" s="172">
        <f>A86</f>
        <v/>
      </c>
      <c r="B88" s="151" t="n">
        <v>0</v>
      </c>
      <c r="C88" s="139" t="n"/>
      <c r="D88" s="139" t="n"/>
      <c r="F88" t="n">
        <v>0.01483321666714309</v>
      </c>
      <c r="G88" t="n">
        <v>0.01670711072204852</v>
      </c>
      <c r="J88" t="n">
        <v>0.02334626584675065</v>
      </c>
      <c r="K88" t="n">
        <v>0.01856455052247779</v>
      </c>
      <c r="L88" t="n">
        <v>0.05625122752615808</v>
      </c>
      <c r="M88" t="n">
        <v>0.01677683165893383</v>
      </c>
      <c r="N88" t="n">
        <v>0.0882593208516021</v>
      </c>
      <c r="O88" t="n">
        <v>0.01675966968275782</v>
      </c>
    </row>
    <row r="89" ht="15" customHeight="1">
      <c r="A89" s="172">
        <f>A86</f>
        <v/>
      </c>
      <c r="B89" s="172">
        <f>B86</f>
        <v/>
      </c>
      <c r="F89" t="n">
        <v>0.01736912750837385</v>
      </c>
      <c r="G89" t="n">
        <v>0.01743350684039846</v>
      </c>
      <c r="J89" t="n">
        <v>0.02507151388958152</v>
      </c>
      <c r="K89" t="n">
        <v>0.0193717048930203</v>
      </c>
      <c r="L89" t="n">
        <v>0.05894518488128009</v>
      </c>
      <c r="M89" t="n">
        <v>0.01750625912236573</v>
      </c>
      <c r="N89" t="n">
        <v>0.09168046474122671</v>
      </c>
      <c r="O89" t="n">
        <v>0.01748835097331251</v>
      </c>
    </row>
    <row r="90" ht="15" customHeight="1">
      <c r="F90" t="n">
        <v>0.01688334261113432</v>
      </c>
      <c r="G90" t="n">
        <v>0.0181599029587484</v>
      </c>
      <c r="J90" t="n">
        <v>0.02697647100966601</v>
      </c>
      <c r="K90" t="n">
        <v>0.02017885926356281</v>
      </c>
      <c r="L90" t="n">
        <v>0.06165285275929985</v>
      </c>
      <c r="M90" t="n">
        <v>0.01823568658579764</v>
      </c>
      <c r="N90" t="n">
        <v>0.09652651123025591</v>
      </c>
      <c r="O90" t="n">
        <v>0.0182170322638672</v>
      </c>
    </row>
    <row r="91" ht="15" customHeight="1">
      <c r="F91" t="n">
        <v>0.01837182252757411</v>
      </c>
      <c r="G91" t="n">
        <v>0.01888629907709833</v>
      </c>
      <c r="J91" t="n">
        <v>0.02869939804114412</v>
      </c>
      <c r="K91" t="n">
        <v>0.02098601363410532</v>
      </c>
      <c r="L91" t="n">
        <v>0.06443294081783105</v>
      </c>
      <c r="M91" t="n">
        <v>0.01896511404922954</v>
      </c>
      <c r="N91" t="n">
        <v>0.1008338646188866</v>
      </c>
      <c r="O91" t="n">
        <v>0.01894571355442189</v>
      </c>
    </row>
    <row r="92" ht="15" customHeight="1">
      <c r="F92" t="n">
        <v>0.01883052780984285</v>
      </c>
      <c r="G92" t="n">
        <v>0.01961269519544827</v>
      </c>
      <c r="J92" t="n">
        <v>0.03027855581815606</v>
      </c>
      <c r="K92" t="n">
        <v>0.02179316800464784</v>
      </c>
      <c r="L92" t="n">
        <v>0.06734415871448743</v>
      </c>
      <c r="M92" t="n">
        <v>0.01969454151266145</v>
      </c>
      <c r="N92" t="n">
        <v>0.1042389292073158</v>
      </c>
      <c r="O92" t="n">
        <v>0.01967439484497658</v>
      </c>
    </row>
    <row r="93" ht="15" customHeight="1">
      <c r="F93" t="n">
        <v>0.01825541901009017</v>
      </c>
      <c r="G93" t="n">
        <v>0.0203390913137982</v>
      </c>
      <c r="J93" t="n">
        <v>0.03195220517484183</v>
      </c>
      <c r="K93" t="n">
        <v>0.02260032237519035</v>
      </c>
      <c r="L93" t="n">
        <v>0.06964521610688279</v>
      </c>
      <c r="M93" t="n">
        <v>0.02042396897609335</v>
      </c>
      <c r="N93" t="n">
        <v>0.1086781092957404</v>
      </c>
      <c r="O93" t="n">
        <v>0.02040307613553126</v>
      </c>
    </row>
    <row r="94" ht="15" customHeight="1">
      <c r="F94" t="n">
        <v>0.01964245668046571</v>
      </c>
      <c r="G94" t="n">
        <v>0.02106548743214814</v>
      </c>
      <c r="J94" t="n">
        <v>0.03345860694534161</v>
      </c>
      <c r="K94" t="n">
        <v>0.02340747674573286</v>
      </c>
      <c r="L94" t="n">
        <v>0.07209482265263092</v>
      </c>
      <c r="M94" t="n">
        <v>0.02115339643952526</v>
      </c>
      <c r="N94" t="n">
        <v>0.1116878091843574</v>
      </c>
      <c r="O94" t="n">
        <v>0.02113175742608595</v>
      </c>
    </row>
    <row r="95" ht="15" customHeight="1">
      <c r="F95" t="n">
        <v>0.01798760137311907</v>
      </c>
      <c r="G95" t="n">
        <v>0.02179188355049808</v>
      </c>
      <c r="J95" t="n">
        <v>0.03483602196379544</v>
      </c>
      <c r="K95" t="n">
        <v>0.02421463111627538</v>
      </c>
      <c r="L95" t="n">
        <v>0.07425168800934551</v>
      </c>
      <c r="M95" t="n">
        <v>0.02188282390295716</v>
      </c>
      <c r="N95" t="n">
        <v>0.1160044331733638</v>
      </c>
      <c r="O95" t="n">
        <v>0.02186043871664064</v>
      </c>
    </row>
    <row r="96" ht="15" customHeight="1">
      <c r="F96" t="n">
        <v>0.01828681364019989</v>
      </c>
      <c r="G96" t="n">
        <v>0.02251827966884801</v>
      </c>
      <c r="J96" t="n">
        <v>0.03602271106434346</v>
      </c>
      <c r="K96" t="n">
        <v>0.02502178548681789</v>
      </c>
      <c r="L96" t="n">
        <v>0.07677452183464031</v>
      </c>
      <c r="M96" t="n">
        <v>0.02261225136638907</v>
      </c>
      <c r="N96" t="n">
        <v>0.1190643855629565</v>
      </c>
      <c r="O96" t="n">
        <v>0.02258912000719533</v>
      </c>
    </row>
    <row r="97" ht="15" customHeight="1">
      <c r="F97" t="n">
        <v>0.0205360540338578</v>
      </c>
      <c r="G97" t="n">
        <v>0.02324467578719795</v>
      </c>
      <c r="J97" t="n">
        <v>0.03635693508112574</v>
      </c>
      <c r="K97" t="n">
        <v>0.0258289398573604</v>
      </c>
      <c r="L97" t="n">
        <v>0.07842203378612914</v>
      </c>
      <c r="M97" t="n">
        <v>0.02334167882982098</v>
      </c>
      <c r="N97" t="n">
        <v>0.1213040706533325</v>
      </c>
      <c r="O97" t="n">
        <v>0.02331780129775001</v>
      </c>
    </row>
    <row r="98" ht="15" customHeight="1">
      <c r="F98" t="n">
        <v>0.01873128310624243</v>
      </c>
      <c r="G98" t="n">
        <v>0.02397107190554788</v>
      </c>
      <c r="J98" t="n">
        <v>0.03677700962765186</v>
      </c>
      <c r="K98" t="n">
        <v>0.02663609422790291</v>
      </c>
      <c r="L98" t="n">
        <v>0.07925293352142576</v>
      </c>
      <c r="M98" t="n">
        <v>0.02407110629325288</v>
      </c>
      <c r="N98" t="n">
        <v>0.1230598927446889</v>
      </c>
      <c r="O98" t="n">
        <v>0.0240464825883047</v>
      </c>
    </row>
    <row r="99" ht="15" customHeight="1">
      <c r="F99" t="n">
        <v>0.02086846140950337</v>
      </c>
      <c r="G99" t="n">
        <v>0.02469746802389782</v>
      </c>
      <c r="J99" t="n">
        <v>0.0365502127428209</v>
      </c>
      <c r="K99" t="n">
        <v>0.02744324859844542</v>
      </c>
      <c r="L99" t="n">
        <v>0.08072593069814391</v>
      </c>
      <c r="M99" t="n">
        <v>0.02480053375668479</v>
      </c>
      <c r="N99" t="n">
        <v>0.1255682561372224</v>
      </c>
      <c r="O99" t="n">
        <v>0.02477516387885939</v>
      </c>
    </row>
    <row r="100" ht="15" customHeight="1">
      <c r="F100" t="n">
        <v>0.01994354949579028</v>
      </c>
      <c r="G100" t="n">
        <v>0.02542386414224775</v>
      </c>
      <c r="J100" t="n">
        <v>0.03647456671495476</v>
      </c>
      <c r="K100" t="n">
        <v>0.02825040296898794</v>
      </c>
      <c r="L100" t="n">
        <v>0.08129973497389725</v>
      </c>
      <c r="M100" t="n">
        <v>0.02552996122011669</v>
      </c>
      <c r="N100" t="n">
        <v>0.1255655651311303</v>
      </c>
      <c r="O100" t="n">
        <v>0.02550384516941408</v>
      </c>
    </row>
    <row r="101" ht="15" customHeight="1">
      <c r="F101" t="n">
        <v>0.02095523792067865</v>
      </c>
      <c r="G101" t="n">
        <v>0.02615026026059769</v>
      </c>
      <c r="J101" t="n">
        <v>0.03665460580645925</v>
      </c>
      <c r="K101" t="n">
        <v>0.02905755733953044</v>
      </c>
      <c r="L101" t="n">
        <v>0.08173305635327924</v>
      </c>
      <c r="M101" t="n">
        <v>0.0262593886835486</v>
      </c>
      <c r="N101" t="n">
        <v>0.1260887422715803</v>
      </c>
      <c r="O101" t="n">
        <v>0.02623252645996877</v>
      </c>
    </row>
    <row r="102" ht="15" customHeight="1">
      <c r="F102" t="n">
        <v>0.0209311550702757</v>
      </c>
      <c r="G102" t="n">
        <v>0.02687665637894763</v>
      </c>
      <c r="J102" t="n">
        <v>0.03649486427974016</v>
      </c>
      <c r="K102" t="n">
        <v>0.02986471171007296</v>
      </c>
      <c r="L102" t="n">
        <v>0.08146600702062679</v>
      </c>
      <c r="M102" t="n">
        <v>0.0269888161469805</v>
      </c>
      <c r="N102" t="n">
        <v>0.1264300532634101</v>
      </c>
      <c r="O102" t="n">
        <v>0.02696120775052346</v>
      </c>
    </row>
    <row r="103" ht="15" customHeight="1">
      <c r="F103" t="n">
        <v>0.0198811718484228</v>
      </c>
      <c r="G103" t="n">
        <v>0.02760305249729756</v>
      </c>
      <c r="J103" t="n">
        <v>0.03629987639720331</v>
      </c>
      <c r="K103" t="n">
        <v>0.03067186608061548</v>
      </c>
      <c r="L103" t="n">
        <v>0.08097288513338682</v>
      </c>
      <c r="M103" t="n">
        <v>0.02771824361041241</v>
      </c>
      <c r="N103" t="n">
        <v>0.1253022883344629</v>
      </c>
      <c r="O103" t="n">
        <v>0.02768988904107814</v>
      </c>
    </row>
    <row r="104" ht="15" customHeight="1">
      <c r="F104" t="n">
        <v>0.01880742276164855</v>
      </c>
      <c r="G104" t="n">
        <v>0.0283294486156475</v>
      </c>
      <c r="J104" t="n">
        <v>0.03607417642125443</v>
      </c>
      <c r="K104" t="n">
        <v>0.03147902045115798</v>
      </c>
      <c r="L104" t="n">
        <v>0.08116514399720173</v>
      </c>
      <c r="M104" t="n">
        <v>0.02844767107384431</v>
      </c>
      <c r="N104" t="n">
        <v>0.1249342876738778</v>
      </c>
      <c r="O104" t="n">
        <v>0.02841857033163283</v>
      </c>
    </row>
    <row r="105" ht="15" customHeight="1">
      <c r="F105" t="n">
        <v>0.01871204231648152</v>
      </c>
      <c r="G105" t="n">
        <v>0.02905584473399743</v>
      </c>
      <c r="J105" t="n">
        <v>0.0355222986142994</v>
      </c>
      <c r="K105" t="n">
        <v>0.0322861748217005</v>
      </c>
      <c r="L105" t="n">
        <v>0.08025423691771386</v>
      </c>
      <c r="M105" t="n">
        <v>0.02917709853727622</v>
      </c>
      <c r="N105" t="n">
        <v>0.1248548914707941</v>
      </c>
      <c r="O105" t="n">
        <v>0.02914725162218752</v>
      </c>
    </row>
    <row r="106" ht="15" customHeight="1">
      <c r="F106" t="n">
        <v>0.01959716501945032</v>
      </c>
      <c r="G106" t="n">
        <v>0.02978224085234737</v>
      </c>
      <c r="J106" t="n">
        <v>0.03554877723874393</v>
      </c>
      <c r="K106" t="n">
        <v>0.033093329192243</v>
      </c>
      <c r="L106" t="n">
        <v>0.08005161720056547</v>
      </c>
      <c r="M106" t="n">
        <v>0.02990652600070812</v>
      </c>
      <c r="N106" t="n">
        <v>0.1225929399143511</v>
      </c>
      <c r="O106" t="n">
        <v>0.02987593291274221</v>
      </c>
    </row>
    <row r="107" ht="15" customHeight="1">
      <c r="F107" t="n">
        <v>0.02046492537708353</v>
      </c>
      <c r="G107" t="n">
        <v>0.0305086369706973</v>
      </c>
      <c r="J107" t="n">
        <v>0.03495814655699388</v>
      </c>
      <c r="K107" t="n">
        <v>0.03390048356278552</v>
      </c>
      <c r="L107" t="n">
        <v>0.07946873815139904</v>
      </c>
      <c r="M107" t="n">
        <v>0.03063595346414003</v>
      </c>
      <c r="N107" t="n">
        <v>0.1217772731936878</v>
      </c>
      <c r="O107" t="n">
        <v>0.0306046142032969</v>
      </c>
    </row>
    <row r="108" ht="15" customHeight="1">
      <c r="F108" t="n">
        <v>0.01831745789590972</v>
      </c>
      <c r="G108" t="n">
        <v>0.03123503308904724</v>
      </c>
      <c r="J108" t="n">
        <v>0.034654940831455</v>
      </c>
      <c r="K108" t="n">
        <v>0.03470763793332804</v>
      </c>
      <c r="L108" t="n">
        <v>0.07881705307585687</v>
      </c>
      <c r="M108" t="n">
        <v>0.03136538092757193</v>
      </c>
      <c r="N108" t="n">
        <v>0.1200367314979436</v>
      </c>
      <c r="O108" t="n">
        <v>0.03133329549385158</v>
      </c>
    </row>
    <row r="109" ht="15" customHeight="1">
      <c r="F109" t="n">
        <v>0.01815689708245753</v>
      </c>
      <c r="G109" t="n">
        <v>0.03196142920739718</v>
      </c>
      <c r="J109" t="n">
        <v>0.0346436943245331</v>
      </c>
      <c r="K109" t="n">
        <v>0.03551479230387054</v>
      </c>
      <c r="L109" t="n">
        <v>0.0784080152795813</v>
      </c>
      <c r="M109" t="n">
        <v>0.03209480839100384</v>
      </c>
      <c r="N109" t="n">
        <v>0.1187001550162576</v>
      </c>
      <c r="O109" t="n">
        <v>0.03206197678440628</v>
      </c>
    </row>
    <row r="110" ht="15" customHeight="1">
      <c r="F110" t="n">
        <v>0.01998537744325551</v>
      </c>
      <c r="G110" t="n">
        <v>0.03268782532574711</v>
      </c>
      <c r="J110" t="n">
        <v>0.03432894129863398</v>
      </c>
      <c r="K110" t="n">
        <v>0.03632194667441306</v>
      </c>
      <c r="L110" t="n">
        <v>0.07715307806821467</v>
      </c>
      <c r="M110" t="n">
        <v>0.03282423585443574</v>
      </c>
      <c r="N110" t="n">
        <v>0.118196383937769</v>
      </c>
      <c r="O110" t="n">
        <v>0.03279065807496096</v>
      </c>
    </row>
    <row r="111" ht="15" customHeight="1">
      <c r="F111" t="n">
        <v>0.01780503348483226</v>
      </c>
      <c r="G111" t="n">
        <v>0.03341422144409704</v>
      </c>
      <c r="J111" t="n">
        <v>0.03381521601616341</v>
      </c>
      <c r="K111" t="n">
        <v>0.03712910104495557</v>
      </c>
      <c r="L111" t="n">
        <v>0.07676369474739933</v>
      </c>
      <c r="M111" t="n">
        <v>0.03355366331786765</v>
      </c>
      <c r="N111" t="n">
        <v>0.1158542584516171</v>
      </c>
      <c r="O111" t="n">
        <v>0.03351933936551565</v>
      </c>
    </row>
    <row r="112" ht="15" customHeight="1">
      <c r="F112" t="n">
        <v>0.01861799971371637</v>
      </c>
      <c r="G112" t="n">
        <v>0.03414061756244698</v>
      </c>
      <c r="J112" t="n">
        <v>0.03350705273952723</v>
      </c>
      <c r="K112" t="n">
        <v>0.03793625541549808</v>
      </c>
      <c r="L112" t="n">
        <v>0.07545131862277768</v>
      </c>
      <c r="M112" t="n">
        <v>0.03428309078129956</v>
      </c>
      <c r="N112" t="n">
        <v>0.115202618746941</v>
      </c>
      <c r="O112" t="n">
        <v>0.03424802065607033</v>
      </c>
    </row>
    <row r="113" ht="15" customHeight="1">
      <c r="F113" t="n">
        <v>0.01942641063643644</v>
      </c>
      <c r="G113" t="n">
        <v>0.03486701368079692</v>
      </c>
      <c r="J113" t="n">
        <v>0.03320898573113119</v>
      </c>
      <c r="K113" t="n">
        <v>0.03874340978604059</v>
      </c>
      <c r="L113" t="n">
        <v>0.07462740299999204</v>
      </c>
      <c r="M113" t="n">
        <v>0.03501251824473146</v>
      </c>
      <c r="N113" t="n">
        <v>0.1134703050128799</v>
      </c>
      <c r="O113" t="n">
        <v>0.03497670194662503</v>
      </c>
    </row>
    <row r="114" ht="15" customHeight="1">
      <c r="F114" t="n">
        <v>0.01923240075952105</v>
      </c>
      <c r="G114" t="n">
        <v>0.03559340979914685</v>
      </c>
      <c r="J114" t="n">
        <v>0.03292554925338111</v>
      </c>
      <c r="K114" t="n">
        <v>0.03955056415658311</v>
      </c>
      <c r="L114" t="n">
        <v>0.07370340118468477</v>
      </c>
      <c r="M114" t="n">
        <v>0.03574194570816337</v>
      </c>
      <c r="N114" t="n">
        <v>0.1108861574385732</v>
      </c>
      <c r="O114" t="n">
        <v>0.03570538323717971</v>
      </c>
    </row>
    <row r="115" ht="15" customHeight="1">
      <c r="F115" t="n">
        <v>0.0190381045894988</v>
      </c>
      <c r="G115" t="n">
        <v>0.03631980591749679</v>
      </c>
      <c r="J115" t="n">
        <v>0.03286127756868276</v>
      </c>
      <c r="K115" t="n">
        <v>0.04035771852712562</v>
      </c>
      <c r="L115" t="n">
        <v>0.07349076648249819</v>
      </c>
      <c r="M115" t="n">
        <v>0.03647137317159527</v>
      </c>
      <c r="N115" t="n">
        <v>0.1099790162131599</v>
      </c>
      <c r="O115" t="n">
        <v>0.0364340645277344</v>
      </c>
    </row>
    <row r="116" ht="15" customHeight="1">
      <c r="F116" t="n">
        <v>0.01884565663289827</v>
      </c>
      <c r="G116" t="n">
        <v>0.03704620203584672</v>
      </c>
      <c r="J116" t="n">
        <v>0.03232070493944196</v>
      </c>
      <c r="K116" t="n">
        <v>0.04116487289766813</v>
      </c>
      <c r="L116" t="n">
        <v>0.07260095219907473</v>
      </c>
      <c r="M116" t="n">
        <v>0.03720080063502718</v>
      </c>
      <c r="N116" t="n">
        <v>0.1093777215257793</v>
      </c>
      <c r="O116" t="n">
        <v>0.03716274581828909</v>
      </c>
    </row>
    <row r="117" ht="15" customHeight="1">
      <c r="F117" t="n">
        <v>0.01665719139624805</v>
      </c>
      <c r="G117" t="n">
        <v>0.03777259815419667</v>
      </c>
      <c r="J117" t="n">
        <v>0.03210836562806449</v>
      </c>
      <c r="K117" t="n">
        <v>0.04197202726821064</v>
      </c>
      <c r="L117" t="n">
        <v>0.07214541164005664</v>
      </c>
      <c r="M117" t="n">
        <v>0.03793022809845908</v>
      </c>
      <c r="N117" t="n">
        <v>0.1075111135655705</v>
      </c>
      <c r="O117" t="n">
        <v>0.03789142710884377</v>
      </c>
    </row>
    <row r="118" ht="15" customHeight="1">
      <c r="F118" t="n">
        <v>0.01847484338607674</v>
      </c>
      <c r="G118" t="n">
        <v>0.0384989942725466</v>
      </c>
      <c r="J118" t="n">
        <v>0.03212879389695612</v>
      </c>
      <c r="K118" t="n">
        <v>0.04277918163875315</v>
      </c>
      <c r="L118" t="n">
        <v>0.07063559811108633</v>
      </c>
      <c r="M118" t="n">
        <v>0.03865965556189099</v>
      </c>
      <c r="N118" t="n">
        <v>0.106608032521673</v>
      </c>
      <c r="O118" t="n">
        <v>0.03862010839939847</v>
      </c>
    </row>
    <row r="119" ht="15" customHeight="1">
      <c r="F119" t="n">
        <v>0.01730074710891293</v>
      </c>
      <c r="G119" t="n">
        <v>0.03922539039089654</v>
      </c>
      <c r="J119" t="n">
        <v>0.0320865240085227</v>
      </c>
      <c r="K119" t="n">
        <v>0.04358633600929567</v>
      </c>
      <c r="L119" t="n">
        <v>0.07058296491780616</v>
      </c>
      <c r="M119" t="n">
        <v>0.03938908302532289</v>
      </c>
      <c r="N119" t="n">
        <v>0.1055973185832256</v>
      </c>
      <c r="O119" t="n">
        <v>0.03934878968995315</v>
      </c>
    </row>
    <row r="120" ht="15" customHeight="1">
      <c r="F120" t="n">
        <v>0.01713703707128519</v>
      </c>
      <c r="G120" t="n">
        <v>0.03995178650924647</v>
      </c>
      <c r="J120" t="n">
        <v>0.03178609022516997</v>
      </c>
      <c r="K120" t="n">
        <v>0.04439349037983818</v>
      </c>
      <c r="L120" t="n">
        <v>0.06939896536585846</v>
      </c>
      <c r="M120" t="n">
        <v>0.0401185104887548</v>
      </c>
      <c r="N120" t="n">
        <v>0.1058078119393678</v>
      </c>
      <c r="O120" t="n">
        <v>0.04007747098050784</v>
      </c>
    </row>
    <row r="121" ht="15" customHeight="1">
      <c r="F121" t="n">
        <v>0.01698584777972215</v>
      </c>
      <c r="G121" t="n">
        <v>0.04067818262759641</v>
      </c>
      <c r="J121" t="n">
        <v>0.03163202680930377</v>
      </c>
      <c r="K121" t="n">
        <v>0.04520064475038069</v>
      </c>
      <c r="L121" t="n">
        <v>0.06939505276088556</v>
      </c>
      <c r="M121" t="n">
        <v>0.04084793795218671</v>
      </c>
      <c r="N121" t="n">
        <v>0.1053683527792388</v>
      </c>
      <c r="O121" t="n">
        <v>0.04080615227106252</v>
      </c>
    </row>
    <row r="122" ht="15" customHeight="1">
      <c r="F122" t="n">
        <v>0.01784931374075235</v>
      </c>
      <c r="G122" t="n">
        <v>0.04140457874594634</v>
      </c>
      <c r="J122" t="n">
        <v>0.03173165458773827</v>
      </c>
      <c r="K122" t="n">
        <v>0.04600779912092321</v>
      </c>
      <c r="L122" t="n">
        <v>0.06858268040852983</v>
      </c>
      <c r="M122" t="n">
        <v>0.04157736541561861</v>
      </c>
      <c r="N122" t="n">
        <v>0.105002606801627</v>
      </c>
      <c r="O122" t="n">
        <v>0.04153483356161722</v>
      </c>
    </row>
    <row r="123" ht="15" customHeight="1">
      <c r="F123" t="n">
        <v>0.01672956946090442</v>
      </c>
      <c r="G123" t="n">
        <v>0.04213097486429628</v>
      </c>
      <c r="J123" t="n">
        <v>0.03190696079097093</v>
      </c>
      <c r="K123" t="n">
        <v>0.04681495349146571</v>
      </c>
      <c r="L123" t="n">
        <v>0.06837330161443364</v>
      </c>
      <c r="M123" t="n">
        <v>0.04230679287905052</v>
      </c>
      <c r="N123" t="n">
        <v>0.1056420206446642</v>
      </c>
      <c r="O123" t="n">
        <v>0.0422635148521719</v>
      </c>
    </row>
    <row r="124" ht="15" customHeight="1">
      <c r="F124" t="n">
        <v>0.01762874944670693</v>
      </c>
      <c r="G124" t="n">
        <v>0.04285737098264621</v>
      </c>
      <c r="J124" t="n">
        <v>0.03195526901675515</v>
      </c>
      <c r="K124" t="n">
        <v>0.04762210786200823</v>
      </c>
      <c r="L124" t="n">
        <v>0.06867836968423932</v>
      </c>
      <c r="M124" t="n">
        <v>0.04303622034248242</v>
      </c>
      <c r="N124" t="n">
        <v>0.1046474343341535</v>
      </c>
      <c r="O124" t="n">
        <v>0.04299219614272659</v>
      </c>
    </row>
    <row r="125" ht="15" customHeight="1">
      <c r="F125" t="n">
        <v>0.0155489882046885</v>
      </c>
      <c r="G125" t="n">
        <v>0.04358376710099615</v>
      </c>
      <c r="J125" t="n">
        <v>0.03206862635934224</v>
      </c>
      <c r="K125" t="n">
        <v>0.04842926223255075</v>
      </c>
      <c r="L125" t="n">
        <v>0.06790933792358925</v>
      </c>
      <c r="M125" t="n">
        <v>0.04376564780591433</v>
      </c>
      <c r="N125" t="n">
        <v>0.1063068298156852</v>
      </c>
      <c r="O125" t="n">
        <v>0.04372087743328128</v>
      </c>
    </row>
    <row r="126" ht="15" customHeight="1">
      <c r="F126" t="n">
        <v>0.01649242024137768</v>
      </c>
      <c r="G126" t="n">
        <v>0.04431016321934608</v>
      </c>
      <c r="J126" t="n">
        <v>0.03243907991298341</v>
      </c>
      <c r="K126" t="n">
        <v>0.04923641660309325</v>
      </c>
      <c r="L126" t="n">
        <v>0.0682901756592357</v>
      </c>
      <c r="M126" t="n">
        <v>0.04449507526934623</v>
      </c>
      <c r="N126" t="n">
        <v>0.1066081890348496</v>
      </c>
      <c r="O126" t="n">
        <v>0.04444955872383596</v>
      </c>
    </row>
    <row r="127" ht="15" customHeight="1">
      <c r="F127" t="n">
        <v>0.01746118006330308</v>
      </c>
      <c r="G127" t="n">
        <v>0.04503655933769602</v>
      </c>
      <c r="J127" t="n">
        <v>0.03295867677192998</v>
      </c>
      <c r="K127" t="n">
        <v>0.05004357097363577</v>
      </c>
      <c r="L127" t="n">
        <v>0.06822881843928896</v>
      </c>
      <c r="M127" t="n">
        <v>0.04522450273277814</v>
      </c>
      <c r="N127" t="n">
        <v>0.1068394939372369</v>
      </c>
      <c r="O127" t="n">
        <v>0.04517824001439066</v>
      </c>
    </row>
    <row r="128" ht="15" customHeight="1">
      <c r="F128" t="n">
        <v>0.01545887994869213</v>
      </c>
      <c r="G128" t="n">
        <v>0.04576295545604595</v>
      </c>
      <c r="J128" t="n">
        <v>0.03331946403043319</v>
      </c>
      <c r="K128" t="n">
        <v>0.05085072534417828</v>
      </c>
      <c r="L128" t="n">
        <v>0.06911098853656114</v>
      </c>
      <c r="M128" t="n">
        <v>0.04595393019621005</v>
      </c>
      <c r="N128" t="n">
        <v>0.1077887264684373</v>
      </c>
      <c r="O128" t="n">
        <v>0.04590692130494534</v>
      </c>
    </row>
    <row r="129" ht="15" customHeight="1">
      <c r="F129" t="n">
        <v>0.01750178967732859</v>
      </c>
      <c r="G129" t="n">
        <v>0.04648935157439589</v>
      </c>
      <c r="J129" t="n">
        <v>0.03351348878274429</v>
      </c>
      <c r="K129" t="n">
        <v>0.05165787971472079</v>
      </c>
      <c r="L129" t="n">
        <v>0.06932240354998839</v>
      </c>
      <c r="M129" t="n">
        <v>0.04668335765964195</v>
      </c>
      <c r="N129" t="n">
        <v>0.1091438685740415</v>
      </c>
      <c r="O129" t="n">
        <v>0.04663560259550003</v>
      </c>
    </row>
    <row r="130" ht="15" customHeight="1">
      <c r="F130" t="n">
        <v>0.01759024303154492</v>
      </c>
      <c r="G130" t="n">
        <v>0.04721574769274583</v>
      </c>
      <c r="J130" t="n">
        <v>0.03393279812311459</v>
      </c>
      <c r="K130" t="n">
        <v>0.05246503408526331</v>
      </c>
      <c r="L130" t="n">
        <v>0.07024878107850693</v>
      </c>
      <c r="M130" t="n">
        <v>0.04741278512307386</v>
      </c>
      <c r="N130" t="n">
        <v>0.1100929021996393</v>
      </c>
      <c r="O130" t="n">
        <v>0.04736428388605472</v>
      </c>
    </row>
    <row r="131" ht="15" customHeight="1">
      <c r="F131" t="n">
        <v>0.01671965524868895</v>
      </c>
      <c r="G131" t="n">
        <v>0.04794214381109576</v>
      </c>
      <c r="J131" t="n">
        <v>0.03456943914579534</v>
      </c>
      <c r="K131" t="n">
        <v>0.05327218845580582</v>
      </c>
      <c r="L131" t="n">
        <v>0.07057583872105286</v>
      </c>
      <c r="M131" t="n">
        <v>0.04814221258650576</v>
      </c>
      <c r="N131" t="n">
        <v>0.1112238092908212</v>
      </c>
      <c r="O131" t="n">
        <v>0.04809296517660941</v>
      </c>
    </row>
    <row r="132" ht="15" customHeight="1">
      <c r="F132" t="n">
        <v>0.01788544156610856</v>
      </c>
      <c r="G132" t="n">
        <v>0.0486685399294457</v>
      </c>
      <c r="J132" t="n">
        <v>0.03481545894503776</v>
      </c>
      <c r="K132" t="n">
        <v>0.05407934282634833</v>
      </c>
      <c r="L132" t="n">
        <v>0.0717892940765624</v>
      </c>
      <c r="M132" t="n">
        <v>0.04887164004993767</v>
      </c>
      <c r="N132" t="n">
        <v>0.1118245717931775</v>
      </c>
      <c r="O132" t="n">
        <v>0.0488216464671641</v>
      </c>
    </row>
    <row r="133" ht="15" customHeight="1">
      <c r="F133" t="n">
        <v>0.0180830172211516</v>
      </c>
      <c r="G133" t="n">
        <v>0.04939493604779564</v>
      </c>
      <c r="J133" t="n">
        <v>0.03536290461509319</v>
      </c>
      <c r="K133" t="n">
        <v>0.05488649719689084</v>
      </c>
      <c r="L133" t="n">
        <v>0.07257486474397165</v>
      </c>
      <c r="M133" t="n">
        <v>0.04960106751336957</v>
      </c>
      <c r="N133" t="n">
        <v>0.1140831716522985</v>
      </c>
      <c r="O133" t="n">
        <v>0.04955032775771878</v>
      </c>
    </row>
    <row r="134" ht="15" customHeight="1">
      <c r="F134" t="n">
        <v>0.01730779745116594</v>
      </c>
      <c r="G134" t="n">
        <v>0.05012133216614557</v>
      </c>
      <c r="J134" t="n">
        <v>0.03560382325021286</v>
      </c>
      <c r="K134" t="n">
        <v>0.05569365156743335</v>
      </c>
      <c r="L134" t="n">
        <v>0.07381826832221683</v>
      </c>
      <c r="M134" t="n">
        <v>0.05033049497680148</v>
      </c>
      <c r="N134" t="n">
        <v>0.1145875908137745</v>
      </c>
      <c r="O134" t="n">
        <v>0.05027900904827348</v>
      </c>
    </row>
    <row r="135" ht="15" customHeight="1">
      <c r="F135" t="n">
        <v>0.01655519749349944</v>
      </c>
      <c r="G135" t="n">
        <v>0.05084772828449551</v>
      </c>
      <c r="J135" t="n">
        <v>0.03613026194464802</v>
      </c>
      <c r="K135" t="n">
        <v>0.05650080593797587</v>
      </c>
      <c r="L135" t="n">
        <v>0.07430522241023407</v>
      </c>
      <c r="M135" t="n">
        <v>0.05105992244023339</v>
      </c>
      <c r="N135" t="n">
        <v>0.1155258112231957</v>
      </c>
      <c r="O135" t="n">
        <v>0.05100769033882815</v>
      </c>
    </row>
    <row r="136" ht="15" customHeight="1">
      <c r="F136" t="n">
        <v>0.01882063258549994</v>
      </c>
      <c r="G136" t="n">
        <v>0.05157412440284544</v>
      </c>
      <c r="J136" t="n">
        <v>0.03673426779264996</v>
      </c>
      <c r="K136" t="n">
        <v>0.05730796030851839</v>
      </c>
      <c r="L136" t="n">
        <v>0.07592144460695957</v>
      </c>
      <c r="M136" t="n">
        <v>0.05178934990366529</v>
      </c>
      <c r="N136" t="n">
        <v>0.1170858148261524</v>
      </c>
      <c r="O136" t="n">
        <v>0.05173637162938285</v>
      </c>
    </row>
    <row r="137" ht="15" customHeight="1">
      <c r="F137" t="n">
        <v>0.01909951796451533</v>
      </c>
      <c r="G137" t="n">
        <v>0.05230052052119537</v>
      </c>
      <c r="J137" t="n">
        <v>0.03690788788846994</v>
      </c>
      <c r="K137" t="n">
        <v>0.05811511467906089</v>
      </c>
      <c r="L137" t="n">
        <v>0.07685265251132944</v>
      </c>
      <c r="M137" t="n">
        <v>0.0525187773670972</v>
      </c>
      <c r="N137" t="n">
        <v>0.119555583568235</v>
      </c>
      <c r="O137" t="n">
        <v>0.05246505291993753</v>
      </c>
    </row>
    <row r="138" ht="15" customHeight="1">
      <c r="F138" t="n">
        <v>0.01938726886789344</v>
      </c>
      <c r="G138" t="n">
        <v>0.05302691663954531</v>
      </c>
      <c r="J138" t="n">
        <v>0.03724316932635922</v>
      </c>
      <c r="K138" t="n">
        <v>0.0589222690496034</v>
      </c>
      <c r="L138" t="n">
        <v>0.07748456372227991</v>
      </c>
      <c r="M138" t="n">
        <v>0.0532482048305291</v>
      </c>
      <c r="N138" t="n">
        <v>0.1204230993950338</v>
      </c>
      <c r="O138" t="n">
        <v>0.05319373421049223</v>
      </c>
    </row>
    <row r="139" ht="15" customHeight="1">
      <c r="F139" t="n">
        <v>0.01967930053298216</v>
      </c>
      <c r="G139" t="n">
        <v>0.05375331275789525</v>
      </c>
      <c r="J139" t="n">
        <v>0.03753215920056908</v>
      </c>
      <c r="K139" t="n">
        <v>0.05972942342014592</v>
      </c>
      <c r="L139" t="n">
        <v>0.07830289583874706</v>
      </c>
      <c r="M139" t="n">
        <v>0.053977632293961</v>
      </c>
      <c r="N139" t="n">
        <v>0.1221763442521389</v>
      </c>
      <c r="O139" t="n">
        <v>0.05392241550104691</v>
      </c>
    </row>
    <row r="140" ht="15" customHeight="1">
      <c r="F140" t="n">
        <v>0.01897102819712931</v>
      </c>
      <c r="G140" t="n">
        <v>0.05447970887624518</v>
      </c>
      <c r="J140" t="n">
        <v>0.03796690460535078</v>
      </c>
      <c r="K140" t="n">
        <v>0.06053657779068843</v>
      </c>
      <c r="L140" t="n">
        <v>0.07959336645966714</v>
      </c>
      <c r="M140" t="n">
        <v>0.05470705975739291</v>
      </c>
      <c r="N140" t="n">
        <v>0.1232033000851406</v>
      </c>
      <c r="O140" t="n">
        <v>0.05465109679160159</v>
      </c>
    </row>
    <row r="141" ht="15" customHeight="1">
      <c r="F141" t="n">
        <v>0.01825786709768281</v>
      </c>
      <c r="G141" t="n">
        <v>0.05520610499459512</v>
      </c>
      <c r="J141" t="n">
        <v>0.03813738111607763</v>
      </c>
      <c r="K141" t="n">
        <v>0.06134373216123095</v>
      </c>
      <c r="L141" t="n">
        <v>0.08054169318397628</v>
      </c>
      <c r="M141" t="n">
        <v>0.05543648722082482</v>
      </c>
      <c r="N141" t="n">
        <v>0.1235919488396294</v>
      </c>
      <c r="O141" t="n">
        <v>0.05537977808215628</v>
      </c>
    </row>
    <row r="142" ht="15" customHeight="1">
      <c r="F142" t="n">
        <v>0.01853523247199046</v>
      </c>
      <c r="G142" t="n">
        <v>0.05593250111294506</v>
      </c>
      <c r="J142" t="n">
        <v>0.03827840979294082</v>
      </c>
      <c r="K142" t="n">
        <v>0.06215088653177345</v>
      </c>
      <c r="L142" t="n">
        <v>0.08143359361061064</v>
      </c>
      <c r="M142" t="n">
        <v>0.05616591468425672</v>
      </c>
      <c r="N142" t="n">
        <v>0.1249302724611955</v>
      </c>
      <c r="O142" t="n">
        <v>0.05610845937271097</v>
      </c>
    </row>
    <row r="143" ht="15" customHeight="1">
      <c r="F143" t="n">
        <v>0.02079853955740017</v>
      </c>
      <c r="G143" t="n">
        <v>0.056658897231295</v>
      </c>
      <c r="J143" t="n">
        <v>0.03831546610941372</v>
      </c>
      <c r="K143" t="n">
        <v>0.06295804090231596</v>
      </c>
      <c r="L143" t="n">
        <v>0.08235478533850638</v>
      </c>
      <c r="M143" t="n">
        <v>0.05689534214768863</v>
      </c>
      <c r="N143" t="n">
        <v>0.126806252895429</v>
      </c>
      <c r="O143" t="n">
        <v>0.05683714066326566</v>
      </c>
    </row>
    <row r="144" ht="15" customHeight="1">
      <c r="F144" t="n">
        <v>0.02004320359125975</v>
      </c>
      <c r="G144" t="n">
        <v>0.05738529334964492</v>
      </c>
      <c r="J144" t="n">
        <v>0.0384503884503364</v>
      </c>
      <c r="K144" t="n">
        <v>0.06376519527285848</v>
      </c>
      <c r="L144" t="n">
        <v>0.08299098596659965</v>
      </c>
      <c r="M144" t="n">
        <v>0.05762476961112053</v>
      </c>
      <c r="N144" t="n">
        <v>0.1281078720879205</v>
      </c>
      <c r="O144" t="n">
        <v>0.05756582195382035</v>
      </c>
    </row>
    <row r="145" ht="15" customHeight="1">
      <c r="F145" t="n">
        <v>0.02126463981091709</v>
      </c>
      <c r="G145" t="n">
        <v>0.05811168946799486</v>
      </c>
      <c r="J145" t="n">
        <v>0.03868293611831855</v>
      </c>
      <c r="K145" t="n">
        <v>0.064572349643401</v>
      </c>
      <c r="L145" t="n">
        <v>0.08332791309382667</v>
      </c>
      <c r="M145" t="n">
        <v>0.05835419707455244</v>
      </c>
      <c r="N145" t="n">
        <v>0.1283231119842601</v>
      </c>
      <c r="O145" t="n">
        <v>0.05829450324437504</v>
      </c>
    </row>
    <row r="146" ht="15" customHeight="1">
      <c r="F146" t="n">
        <v>0.01945826345372005</v>
      </c>
      <c r="G146" t="n">
        <v>0.0588380855863448</v>
      </c>
      <c r="J146" t="n">
        <v>0.03881286841596984</v>
      </c>
      <c r="K146" t="n">
        <v>0.0653795040139435</v>
      </c>
      <c r="L146" t="n">
        <v>0.08445128431912358</v>
      </c>
      <c r="M146" t="n">
        <v>0.05908362453798435</v>
      </c>
      <c r="N146" t="n">
        <v>0.1290399545300381</v>
      </c>
      <c r="O146" t="n">
        <v>0.05902318453492972</v>
      </c>
    </row>
    <row r="147" ht="15" customHeight="1">
      <c r="F147" t="n">
        <v>0.02161948975701649</v>
      </c>
      <c r="G147" t="n">
        <v>0.05956448170469474</v>
      </c>
      <c r="J147" t="n">
        <v>0.03893994464589996</v>
      </c>
      <c r="K147" t="n">
        <v>0.06618665838448601</v>
      </c>
      <c r="L147" t="n">
        <v>0.08424681724142646</v>
      </c>
      <c r="M147" t="n">
        <v>0.05981305200141625</v>
      </c>
      <c r="N147" t="n">
        <v>0.1307463816708449</v>
      </c>
      <c r="O147" t="n">
        <v>0.05975186582548441</v>
      </c>
    </row>
    <row r="148" ht="15" customHeight="1">
      <c r="F148" t="n">
        <v>0.02074373395815426</v>
      </c>
      <c r="G148" t="n">
        <v>0.06029087782304467</v>
      </c>
      <c r="J148" t="n">
        <v>0.03876392411071865</v>
      </c>
      <c r="K148" t="n">
        <v>0.06699381275502853</v>
      </c>
      <c r="L148" t="n">
        <v>0.08490022945967157</v>
      </c>
      <c r="M148" t="n">
        <v>0.06054247946484816</v>
      </c>
      <c r="N148" t="n">
        <v>0.1315303753522706</v>
      </c>
      <c r="O148" t="n">
        <v>0.0604805471160391</v>
      </c>
    </row>
    <row r="149" ht="15" customHeight="1">
      <c r="F149" t="n">
        <v>0.02184815712483326</v>
      </c>
      <c r="G149" t="n">
        <v>0.0610172739413946</v>
      </c>
      <c r="J149" t="n">
        <v>0.03918456611303553</v>
      </c>
      <c r="K149" t="n">
        <v>0.06780096712557104</v>
      </c>
      <c r="L149" t="n">
        <v>0.08529781525000252</v>
      </c>
      <c r="M149" t="n">
        <v>0.06127190692828006</v>
      </c>
      <c r="N149" t="n">
        <v>0.1324582493839274</v>
      </c>
      <c r="O149" t="n">
        <v>0.06120922840659379</v>
      </c>
    </row>
    <row r="150" ht="15" customHeight="1">
      <c r="F150" t="n">
        <v>0.02087065513895673</v>
      </c>
      <c r="G150" t="n">
        <v>0.06174367005974454</v>
      </c>
      <c r="J150" t="n">
        <v>0.03930162995546034</v>
      </c>
      <c r="K150" t="n">
        <v>0.06860812149611356</v>
      </c>
      <c r="L150" t="n">
        <v>0.08479743352061156</v>
      </c>
      <c r="M150" t="n">
        <v>0.06200133439171197</v>
      </c>
      <c r="N150" t="n">
        <v>0.1318344383236587</v>
      </c>
      <c r="O150" t="n">
        <v>0.06193790969714848</v>
      </c>
    </row>
    <row r="151" ht="15" customHeight="1">
      <c r="F151" t="n">
        <v>0.01990953784828049</v>
      </c>
      <c r="G151" t="n">
        <v>0.06247006617809448</v>
      </c>
      <c r="J151" t="n">
        <v>0.03911487494060278</v>
      </c>
      <c r="K151" t="n">
        <v>0.06941527586665608</v>
      </c>
      <c r="L151" t="n">
        <v>0.08459615070503679</v>
      </c>
      <c r="M151" t="n">
        <v>0.06273076185514387</v>
      </c>
      <c r="N151" t="n">
        <v>0.1329835292033766</v>
      </c>
      <c r="O151" t="n">
        <v>0.06266659098770316</v>
      </c>
    </row>
    <row r="152" ht="15" customHeight="1">
      <c r="F152" t="n">
        <v>0.02194740943075579</v>
      </c>
      <c r="G152" t="n">
        <v>0.06319646229644442</v>
      </c>
      <c r="J152" t="n">
        <v>0.0393240603710725</v>
      </c>
      <c r="K152" t="n">
        <v>0.07022243023719858</v>
      </c>
      <c r="L152" t="n">
        <v>0.08499396675009444</v>
      </c>
      <c r="M152" t="n">
        <v>0.06346018931857578</v>
      </c>
      <c r="N152" t="n">
        <v>0.1325287896387566</v>
      </c>
      <c r="O152" t="n">
        <v>0.06339527227825785</v>
      </c>
    </row>
    <row r="153" ht="15" customHeight="1">
      <c r="F153" t="n">
        <v>0.02198426549141051</v>
      </c>
      <c r="G153" t="n">
        <v>0.06392285841479435</v>
      </c>
      <c r="J153" t="n">
        <v>0.03932894554947923</v>
      </c>
      <c r="K153" t="n">
        <v>0.07102958460774109</v>
      </c>
      <c r="L153" t="n">
        <v>0.08499088465292856</v>
      </c>
      <c r="M153" t="n">
        <v>0.06418961678200769</v>
      </c>
      <c r="N153" t="n">
        <v>0.1330697724633706</v>
      </c>
      <c r="O153" t="n">
        <v>0.06412395356881255</v>
      </c>
    </row>
    <row r="154" ht="15" customHeight="1">
      <c r="F154" t="n">
        <v>0.02002010163527253</v>
      </c>
      <c r="G154" t="n">
        <v>0.06464925453314428</v>
      </c>
      <c r="J154" t="n">
        <v>0.03952928977843262</v>
      </c>
      <c r="K154" t="n">
        <v>0.0718367389782836</v>
      </c>
      <c r="L154" t="n">
        <v>0.08528690741068332</v>
      </c>
      <c r="M154" t="n">
        <v>0.06491904424543959</v>
      </c>
      <c r="N154" t="n">
        <v>0.1338060305107908</v>
      </c>
      <c r="O154" t="n">
        <v>0.06485263485936724</v>
      </c>
    </row>
    <row r="155" ht="15" customHeight="1">
      <c r="F155" t="n">
        <v>0.02105491346736973</v>
      </c>
      <c r="G155" t="n">
        <v>0.06537565065149423</v>
      </c>
      <c r="J155" t="n">
        <v>0.03952485236054241</v>
      </c>
      <c r="K155" t="n">
        <v>0.07264389334882612</v>
      </c>
      <c r="L155" t="n">
        <v>0.08528203802050285</v>
      </c>
      <c r="M155" t="n">
        <v>0.06564847170887149</v>
      </c>
      <c r="N155" t="n">
        <v>0.1343371166145896</v>
      </c>
      <c r="O155" t="n">
        <v>0.06558131614992192</v>
      </c>
    </row>
    <row r="156" ht="15" customHeight="1">
      <c r="F156" t="n">
        <v>0.02208869659272995</v>
      </c>
      <c r="G156" t="n">
        <v>0.06610204676984416</v>
      </c>
      <c r="J156" t="n">
        <v>0.03961539259841826</v>
      </c>
      <c r="K156" t="n">
        <v>0.07345104771936864</v>
      </c>
      <c r="L156" t="n">
        <v>0.08477627947953126</v>
      </c>
      <c r="M156" t="n">
        <v>0.0663778991723034</v>
      </c>
      <c r="N156" t="n">
        <v>0.1347625836083389</v>
      </c>
      <c r="O156" t="n">
        <v>0.06630999744047661</v>
      </c>
    </row>
    <row r="157" ht="15" customHeight="1">
      <c r="F157" t="n">
        <v>0.02012144661638109</v>
      </c>
      <c r="G157" t="n">
        <v>0.06682844288819409</v>
      </c>
      <c r="J157" t="n">
        <v>0.03970066979466985</v>
      </c>
      <c r="K157" t="n">
        <v>0.07425820208991114</v>
      </c>
      <c r="L157" t="n">
        <v>0.08516963478491271</v>
      </c>
      <c r="M157" t="n">
        <v>0.06710732663573531</v>
      </c>
      <c r="N157" t="n">
        <v>0.135681984325611</v>
      </c>
      <c r="O157" t="n">
        <v>0.0670386787310313</v>
      </c>
    </row>
    <row r="158" ht="15" customHeight="1">
      <c r="F158" t="n">
        <v>0.021153159143351</v>
      </c>
      <c r="G158" t="n">
        <v>0.06755483900654402</v>
      </c>
      <c r="J158" t="n">
        <v>0.03998044325190692</v>
      </c>
      <c r="K158" t="n">
        <v>0.07506535646045365</v>
      </c>
      <c r="L158" t="n">
        <v>0.08456210693379126</v>
      </c>
      <c r="M158" t="n">
        <v>0.06783675409916722</v>
      </c>
      <c r="N158" t="n">
        <v>0.135894871599978</v>
      </c>
      <c r="O158" t="n">
        <v>0.06776736002158598</v>
      </c>
    </row>
    <row r="159" ht="15" customHeight="1">
      <c r="F159" t="n">
        <v>0.02118382977866756</v>
      </c>
      <c r="G159" t="n">
        <v>0.06828123512489397</v>
      </c>
      <c r="J159" t="n">
        <v>0.03985447227273911</v>
      </c>
      <c r="K159" t="n">
        <v>0.07587251083099616</v>
      </c>
      <c r="L159" t="n">
        <v>0.08515369892331109</v>
      </c>
      <c r="M159" t="n">
        <v>0.06856618156259912</v>
      </c>
      <c r="N159" t="n">
        <v>0.1363007982650121</v>
      </c>
      <c r="O159" t="n">
        <v>0.06849604131214067</v>
      </c>
    </row>
    <row r="160" ht="15" customHeight="1">
      <c r="F160" t="n">
        <v>0.02121345412735866</v>
      </c>
      <c r="G160" t="n">
        <v>0.0690076312432439</v>
      </c>
      <c r="J160" t="n">
        <v>0.03992251615977616</v>
      </c>
      <c r="K160" t="n">
        <v>0.07667966520153868</v>
      </c>
      <c r="L160" t="n">
        <v>0.08484441375061633</v>
      </c>
      <c r="M160" t="n">
        <v>0.06929560902603102</v>
      </c>
      <c r="N160" t="n">
        <v>0.1360993171542856</v>
      </c>
      <c r="O160" t="n">
        <v>0.06922472260269537</v>
      </c>
    </row>
    <row r="161" ht="15" customHeight="1">
      <c r="F161" t="n">
        <v>0.02024202779445214</v>
      </c>
      <c r="G161" t="n">
        <v>0.06973402736159384</v>
      </c>
      <c r="J161" t="n">
        <v>0.03998433421562771</v>
      </c>
      <c r="K161" t="n">
        <v>0.07748681957208119</v>
      </c>
      <c r="L161" t="n">
        <v>0.08473425441285107</v>
      </c>
      <c r="M161" t="n">
        <v>0.07002503648946293</v>
      </c>
      <c r="N161" t="n">
        <v>0.1371899811013704</v>
      </c>
      <c r="O161" t="n">
        <v>0.06995340389325005</v>
      </c>
    </row>
    <row r="162" ht="15" customHeight="1">
      <c r="F162" t="n">
        <v>0.02226954638497587</v>
      </c>
      <c r="G162" t="n">
        <v>0.07046042347994377</v>
      </c>
      <c r="J162" t="n">
        <v>0.04033968574290347</v>
      </c>
      <c r="K162" t="n">
        <v>0.0782939739426237</v>
      </c>
      <c r="L162" t="n">
        <v>0.08482322390715946</v>
      </c>
      <c r="M162" t="n">
        <v>0.07075446395289484</v>
      </c>
      <c r="N162" t="n">
        <v>0.137472342939839</v>
      </c>
      <c r="O162" t="n">
        <v>0.07068208518380473</v>
      </c>
    </row>
    <row r="163" ht="15" customHeight="1">
      <c r="F163" t="n">
        <v>0.02129600550395776</v>
      </c>
      <c r="G163" t="n">
        <v>0.0711868195982937</v>
      </c>
      <c r="J163" t="n">
        <v>0.04038833004421315</v>
      </c>
      <c r="K163" t="n">
        <v>0.07910112831316622</v>
      </c>
      <c r="L163" t="n">
        <v>0.08461132523068562</v>
      </c>
      <c r="M163" t="n">
        <v>0.07148389141632674</v>
      </c>
      <c r="N163" t="n">
        <v>0.1371459555032633</v>
      </c>
      <c r="O163" t="n">
        <v>0.07141076647435941</v>
      </c>
    </row>
    <row r="164" ht="15" customHeight="1">
      <c r="F164" t="n">
        <v>0.02032140075642565</v>
      </c>
      <c r="G164" t="n">
        <v>0.07191321571664365</v>
      </c>
      <c r="J164" t="n">
        <v>0.04033002642216642</v>
      </c>
      <c r="K164" t="n">
        <v>0.07990828268370873</v>
      </c>
      <c r="L164" t="n">
        <v>0.08469856138057363</v>
      </c>
      <c r="M164" t="n">
        <v>0.07221331887975864</v>
      </c>
      <c r="N164" t="n">
        <v>0.1379103716252155</v>
      </c>
      <c r="O164" t="n">
        <v>0.0721394477649141</v>
      </c>
    </row>
    <row r="165" ht="15" customHeight="1">
      <c r="F165" t="n">
        <v>0.02034572774740742</v>
      </c>
      <c r="G165" t="n">
        <v>0.07263961183499358</v>
      </c>
      <c r="J165" t="n">
        <v>0.04026453417937298</v>
      </c>
      <c r="K165" t="n">
        <v>0.08071543705425124</v>
      </c>
      <c r="L165" t="n">
        <v>0.08458493535396772</v>
      </c>
      <c r="M165" t="n">
        <v>0.07294274634319055</v>
      </c>
      <c r="N165" t="n">
        <v>0.1376651441392679</v>
      </c>
      <c r="O165" t="n">
        <v>0.0728681290554688</v>
      </c>
    </row>
    <row r="166" ht="15" customHeight="1">
      <c r="F166" t="n">
        <v>0.02236898208193094</v>
      </c>
      <c r="G166" t="n">
        <v>0.07336600795334351</v>
      </c>
      <c r="J166" t="n">
        <v>0.04029161261844252</v>
      </c>
      <c r="K166" t="n">
        <v>0.08152259142479375</v>
      </c>
      <c r="L166" t="n">
        <v>0.08497045014801188</v>
      </c>
      <c r="M166" t="n">
        <v>0.07367217380662246</v>
      </c>
      <c r="N166" t="n">
        <v>0.1393098258789926</v>
      </c>
      <c r="O166" t="n">
        <v>0.07359681034602349</v>
      </c>
    </row>
    <row r="167" ht="15" customHeight="1">
      <c r="F167" t="n">
        <v>0.02239115936502407</v>
      </c>
      <c r="G167" t="n">
        <v>0.07409240407169344</v>
      </c>
      <c r="J167" t="n">
        <v>0.04031102104198477</v>
      </c>
      <c r="K167" t="n">
        <v>0.08232974579533626</v>
      </c>
      <c r="L167" t="n">
        <v>0.08495510875985032</v>
      </c>
      <c r="M167" t="n">
        <v>0.07440160127005437</v>
      </c>
      <c r="N167" t="n">
        <v>0.1392439696779618</v>
      </c>
      <c r="O167" t="n">
        <v>0.07432549163657817</v>
      </c>
    </row>
    <row r="168" ht="15" customHeight="1">
      <c r="F168" t="n">
        <v>0.0204122552017147</v>
      </c>
      <c r="G168" t="n">
        <v>0.07481880019004339</v>
      </c>
      <c r="J168" t="n">
        <v>0.04052251875260936</v>
      </c>
      <c r="K168" t="n">
        <v>0.08313690016587878</v>
      </c>
      <c r="L168" t="n">
        <v>0.08453891418662718</v>
      </c>
      <c r="M168" t="n">
        <v>0.07513102873348627</v>
      </c>
      <c r="N168" t="n">
        <v>0.1388671283697476</v>
      </c>
      <c r="O168" t="n">
        <v>0.07505417292713286</v>
      </c>
    </row>
    <row r="169" ht="15" customHeight="1">
      <c r="F169" t="n">
        <v>0.0224322651970307</v>
      </c>
      <c r="G169" t="n">
        <v>0.07554519630839333</v>
      </c>
      <c r="J169" t="n">
        <v>0.04052577009627659</v>
      </c>
      <c r="K169" t="n">
        <v>0.08394405453642129</v>
      </c>
      <c r="L169" t="n">
        <v>0.08432186942548656</v>
      </c>
      <c r="M169" t="n">
        <v>0.07586045619691817</v>
      </c>
      <c r="N169" t="n">
        <v>0.1397788547879222</v>
      </c>
      <c r="O169" t="n">
        <v>0.07578285421768755</v>
      </c>
    </row>
    <row r="170" ht="15" customHeight="1">
      <c r="F170" t="n">
        <v>0.02145118495599993</v>
      </c>
      <c r="G170" t="n">
        <v>0.07627159242674325</v>
      </c>
      <c r="J170" t="n">
        <v>0.04040895690971405</v>
      </c>
      <c r="K170" t="n">
        <v>0.0847512089069638</v>
      </c>
      <c r="L170" t="n">
        <v>0.08460397747357257</v>
      </c>
      <c r="M170" t="n">
        <v>0.07658988366035008</v>
      </c>
      <c r="N170" t="n">
        <v>0.1396787017660577</v>
      </c>
      <c r="O170" t="n">
        <v>0.07651153550824223</v>
      </c>
    </row>
    <row r="171" ht="15" customHeight="1">
      <c r="F171" t="n">
        <v>0.02046901008365026</v>
      </c>
      <c r="G171" t="n">
        <v>0.0769979885450932</v>
      </c>
      <c r="J171" t="n">
        <v>0.04016513987651836</v>
      </c>
      <c r="K171" t="n">
        <v>0.08555836327750631</v>
      </c>
      <c r="L171" t="n">
        <v>0.08488524132802933</v>
      </c>
      <c r="M171" t="n">
        <v>0.07731931112378199</v>
      </c>
      <c r="N171" t="n">
        <v>0.1400662221377265</v>
      </c>
      <c r="O171" t="n">
        <v>0.07724021679879693</v>
      </c>
    </row>
    <row r="172" ht="15" customHeight="1">
      <c r="F172" t="n">
        <v>0.02148573618500958</v>
      </c>
      <c r="G172" t="n">
        <v>0.07772438466344313</v>
      </c>
      <c r="J172" t="n">
        <v>0.04029593521528149</v>
      </c>
      <c r="K172" t="n">
        <v>0.08636551764804883</v>
      </c>
      <c r="L172" t="n">
        <v>0.08496566398600103</v>
      </c>
      <c r="M172" t="n">
        <v>0.07804873858721388</v>
      </c>
      <c r="N172" t="n">
        <v>0.1405409687365006</v>
      </c>
      <c r="O172" t="n">
        <v>0.07796889808935162</v>
      </c>
    </row>
    <row r="173" ht="15" customHeight="1">
      <c r="F173" t="n">
        <v>0.02250135886510575</v>
      </c>
      <c r="G173" t="n">
        <v>0.07845078078179307</v>
      </c>
      <c r="J173" t="n">
        <v>0.04020295914459551</v>
      </c>
      <c r="K173" t="n">
        <v>0.08717267201859134</v>
      </c>
      <c r="L173" t="n">
        <v>0.0848452484446317</v>
      </c>
      <c r="M173" t="n">
        <v>0.07877816605064579</v>
      </c>
      <c r="N173" t="n">
        <v>0.1401024943959521</v>
      </c>
      <c r="O173" t="n">
        <v>0.0786975793799063</v>
      </c>
    </row>
    <row r="174" ht="15" customHeight="1">
      <c r="F174" t="n">
        <v>0.02151587372896663</v>
      </c>
      <c r="G174" t="n">
        <v>0.07917717690014299</v>
      </c>
      <c r="J174" t="n">
        <v>0.04008782788305243</v>
      </c>
      <c r="K174" t="n">
        <v>0.08797982638913386</v>
      </c>
      <c r="L174" t="n">
        <v>0.08472399770106553</v>
      </c>
      <c r="M174" t="n">
        <v>0.0795075935140777</v>
      </c>
      <c r="N174" t="n">
        <v>0.1405503519496533</v>
      </c>
      <c r="O174" t="n">
        <v>0.07942626067046099</v>
      </c>
    </row>
    <row r="175" ht="15" customHeight="1">
      <c r="F175" t="n">
        <v>0.02252927638162011</v>
      </c>
      <c r="G175" t="n">
        <v>0.07990357301849293</v>
      </c>
      <c r="J175" t="n">
        <v>0.03985215764924427</v>
      </c>
      <c r="K175" t="n">
        <v>0.08878698075967636</v>
      </c>
      <c r="L175" t="n">
        <v>0.08500191475244664</v>
      </c>
      <c r="M175" t="n">
        <v>0.08023702097750959</v>
      </c>
      <c r="N175" t="n">
        <v>0.1415840942311764</v>
      </c>
      <c r="O175" t="n">
        <v>0.08015494196101568</v>
      </c>
    </row>
    <row r="176" ht="15" customHeight="1">
      <c r="F176" t="n">
        <v>0.02054156242809405</v>
      </c>
      <c r="G176" t="n">
        <v>0.08062996913684288</v>
      </c>
      <c r="J176" t="n">
        <v>0.03979756466176301</v>
      </c>
      <c r="K176" t="n">
        <v>0.08959413513021887</v>
      </c>
      <c r="L176" t="n">
        <v>0.08477900259591914</v>
      </c>
      <c r="M176" t="n">
        <v>0.0809664484409415</v>
      </c>
      <c r="N176" t="n">
        <v>0.1418032740740934</v>
      </c>
      <c r="O176" t="n">
        <v>0.08088362325157036</v>
      </c>
    </row>
    <row r="177" ht="15" customHeight="1">
      <c r="F177" t="n">
        <v>0.02155272747341633</v>
      </c>
      <c r="G177" t="n">
        <v>0.08135636525519281</v>
      </c>
      <c r="J177" t="n">
        <v>0.0397256651392007</v>
      </c>
      <c r="K177" t="n">
        <v>0.09040128950076139</v>
      </c>
      <c r="L177" t="n">
        <v>0.08435526422862716</v>
      </c>
      <c r="M177" t="n">
        <v>0.08169587590437341</v>
      </c>
      <c r="N177" t="n">
        <v>0.1421074443119767</v>
      </c>
      <c r="O177" t="n">
        <v>0.08161230454212505</v>
      </c>
    </row>
    <row r="178" ht="15" customHeight="1">
      <c r="F178" t="n">
        <v>0.0215627671226148</v>
      </c>
      <c r="G178" t="n">
        <v>0.08208276137354276</v>
      </c>
      <c r="J178" t="n">
        <v>0.03953807530014933</v>
      </c>
      <c r="K178" t="n">
        <v>0.0912084438713039</v>
      </c>
      <c r="L178" t="n">
        <v>0.08493070264771482</v>
      </c>
      <c r="M178" t="n">
        <v>0.08242530336780532</v>
      </c>
      <c r="N178" t="n">
        <v>0.1421961577783982</v>
      </c>
      <c r="O178" t="n">
        <v>0.08234098583267975</v>
      </c>
    </row>
    <row r="179" ht="15" customHeight="1">
      <c r="F179" t="n">
        <v>0.02057167698071735</v>
      </c>
      <c r="G179" t="n">
        <v>0.08280915749189267</v>
      </c>
      <c r="J179" t="n">
        <v>0.03933641136320094</v>
      </c>
      <c r="K179" t="n">
        <v>0.09201559824184642</v>
      </c>
      <c r="L179" t="n">
        <v>0.08490532085032626</v>
      </c>
      <c r="M179" t="n">
        <v>0.08315473083123721</v>
      </c>
      <c r="N179" t="n">
        <v>0.1418689673069302</v>
      </c>
      <c r="O179" t="n">
        <v>0.08306966712323444</v>
      </c>
    </row>
    <row r="180" ht="15" customHeight="1">
      <c r="F180" t="n">
        <v>0.02257945265275187</v>
      </c>
      <c r="G180" t="n">
        <v>0.08353555361024262</v>
      </c>
      <c r="J180" t="n">
        <v>0.03892228954694751</v>
      </c>
      <c r="K180" t="n">
        <v>0.09282275261238893</v>
      </c>
      <c r="L180" t="n">
        <v>0.08437912183360557</v>
      </c>
      <c r="M180" t="n">
        <v>0.08388415829466912</v>
      </c>
      <c r="N180" t="n">
        <v>0.142025425731145</v>
      </c>
      <c r="O180" t="n">
        <v>0.08379834841378912</v>
      </c>
    </row>
    <row r="181" ht="15" customHeight="1">
      <c r="F181" t="n">
        <v>0.02058608974374619</v>
      </c>
      <c r="G181" t="n">
        <v>0.08426194972859255</v>
      </c>
      <c r="J181" t="n">
        <v>0.03869732606998111</v>
      </c>
      <c r="K181" t="n">
        <v>0.09362990698293143</v>
      </c>
      <c r="L181" t="n">
        <v>0.0844521085946969</v>
      </c>
      <c r="M181" t="n">
        <v>0.08461358575810103</v>
      </c>
      <c r="N181" t="n">
        <v>0.1424650858846147</v>
      </c>
      <c r="O181" t="n">
        <v>0.08452702970434381</v>
      </c>
    </row>
    <row r="182" ht="15" customHeight="1">
      <c r="F182" t="n">
        <v>0.0215915838587282</v>
      </c>
      <c r="G182" t="n">
        <v>0.0849883458469425</v>
      </c>
      <c r="J182" t="n">
        <v>0.03836313715089373</v>
      </c>
      <c r="K182" t="n">
        <v>0.09443706135347395</v>
      </c>
      <c r="L182" t="n">
        <v>0.08422428413074443</v>
      </c>
      <c r="M182" t="n">
        <v>0.08534301322153294</v>
      </c>
      <c r="N182" t="n">
        <v>0.1417875006009112</v>
      </c>
      <c r="O182" t="n">
        <v>0.0852557109948985</v>
      </c>
    </row>
    <row r="183" ht="15" customHeight="1">
      <c r="F183" t="n">
        <v>0.02159593060272579</v>
      </c>
      <c r="G183" t="n">
        <v>0.08571474196529243</v>
      </c>
      <c r="J183" t="n">
        <v>0.03842133900827736</v>
      </c>
      <c r="K183" t="n">
        <v>0.09524421572401646</v>
      </c>
      <c r="L183" t="n">
        <v>0.08469565143889218</v>
      </c>
      <c r="M183" t="n">
        <v>0.08607244068496485</v>
      </c>
      <c r="N183" t="n">
        <v>0.1430922227136071</v>
      </c>
      <c r="O183" t="n">
        <v>0.08598439228545318</v>
      </c>
    </row>
    <row r="184" ht="15" customHeight="1">
      <c r="F184" t="n">
        <v>0.02059912558076679</v>
      </c>
      <c r="G184" t="n">
        <v>0.08644113808364236</v>
      </c>
      <c r="J184" t="n">
        <v>0.03807354786072405</v>
      </c>
      <c r="K184" t="n">
        <v>0.09605137009455898</v>
      </c>
      <c r="L184" t="n">
        <v>0.08476621351628436</v>
      </c>
      <c r="M184" t="n">
        <v>0.08680186814839674</v>
      </c>
      <c r="N184" t="n">
        <v>0.1419788050562742</v>
      </c>
      <c r="O184" t="n">
        <v>0.08671307357600787</v>
      </c>
    </row>
    <row r="185" ht="15" customHeight="1">
      <c r="F185" t="n">
        <v>0.0216011643978791</v>
      </c>
      <c r="G185" t="n">
        <v>0.0871675342019923</v>
      </c>
      <c r="J185" t="n">
        <v>0.0379213799268258</v>
      </c>
      <c r="K185" t="n">
        <v>0.0968585244651015</v>
      </c>
      <c r="L185" t="n">
        <v>0.08433597336006501</v>
      </c>
      <c r="M185" t="n">
        <v>0.08753129561182865</v>
      </c>
      <c r="N185" t="n">
        <v>0.1427468004624849</v>
      </c>
      <c r="O185" t="n">
        <v>0.08744175486656255</v>
      </c>
    </row>
    <row r="186" ht="15" customHeight="1">
      <c r="F186" t="n">
        <v>0.0206020426590906</v>
      </c>
      <c r="G186" t="n">
        <v>0.08789393032034223</v>
      </c>
      <c r="J186" t="n">
        <v>0.03766645142517462</v>
      </c>
      <c r="K186" t="n">
        <v>0.09766567883564399</v>
      </c>
      <c r="L186" t="n">
        <v>0.08400493396737838</v>
      </c>
      <c r="M186" t="n">
        <v>0.08826072307526056</v>
      </c>
      <c r="N186" t="n">
        <v>0.1422957617658113</v>
      </c>
      <c r="O186" t="n">
        <v>0.08817043615711724</v>
      </c>
    </row>
    <row r="187" ht="15" customHeight="1">
      <c r="F187" t="n">
        <v>0.02059792650316437</v>
      </c>
      <c r="G187" t="n">
        <v>0.08862032643869217</v>
      </c>
      <c r="J187" t="n">
        <v>0.03731037857436255</v>
      </c>
      <c r="K187" t="n">
        <v>0.09847283320618651</v>
      </c>
      <c r="L187" t="n">
        <v>0.08406872152004211</v>
      </c>
      <c r="M187" t="n">
        <v>0.08899015053869247</v>
      </c>
      <c r="N187" t="n">
        <v>0.1429252417998255</v>
      </c>
      <c r="O187" t="n">
        <v>0.08889911744767193</v>
      </c>
    </row>
    <row r="188" ht="15" customHeight="1">
      <c r="F188" t="n">
        <v>0.02057969298591544</v>
      </c>
      <c r="G188" t="n">
        <v>0.0893467225570421</v>
      </c>
      <c r="J188" t="n">
        <v>0.03715477759298158</v>
      </c>
      <c r="K188" t="n">
        <v>0.09927998757672903</v>
      </c>
      <c r="L188" t="n">
        <v>0.084388725421878</v>
      </c>
      <c r="M188" t="n">
        <v>0.08971957800212438</v>
      </c>
      <c r="N188" t="n">
        <v>0.1427347513730686</v>
      </c>
      <c r="O188" t="n">
        <v>0.08962779873822661</v>
      </c>
    </row>
    <row r="189" ht="15" customHeight="1">
      <c r="F189" t="n">
        <v>0.02154763897406231</v>
      </c>
      <c r="G189" t="n">
        <v>0.09007311867539204</v>
      </c>
      <c r="J189" t="n">
        <v>0.03660126469962376</v>
      </c>
      <c r="K189" t="n">
        <v>0.1000871419472715</v>
      </c>
      <c r="L189" t="n">
        <v>0.08425883092139569</v>
      </c>
      <c r="M189" t="n">
        <v>0.09044900546555627</v>
      </c>
      <c r="N189" t="n">
        <v>0.1428669063997817</v>
      </c>
      <c r="O189" t="n">
        <v>0.09035648002878131</v>
      </c>
    </row>
    <row r="190" ht="15" customHeight="1">
      <c r="F190" t="n">
        <v>0.02150251535363024</v>
      </c>
      <c r="G190" t="n">
        <v>0.09079951479374197</v>
      </c>
      <c r="J190" t="n">
        <v>0.03655145611288103</v>
      </c>
      <c r="K190" t="n">
        <v>0.1008942963178141</v>
      </c>
      <c r="L190" t="n">
        <v>0.08418270231109737</v>
      </c>
      <c r="M190" t="n">
        <v>0.09117843292898818</v>
      </c>
      <c r="N190" t="n">
        <v>0.1428752080087871</v>
      </c>
      <c r="O190" t="n">
        <v>0.091085161319336</v>
      </c>
    </row>
    <row r="191" ht="15" customHeight="1">
      <c r="F191" t="n">
        <v>0.02044507301064445</v>
      </c>
      <c r="G191" t="n">
        <v>0.0915259109120919</v>
      </c>
      <c r="J191" t="n">
        <v>0.03630696805134551</v>
      </c>
      <c r="K191" t="n">
        <v>0.1017014506883566</v>
      </c>
      <c r="L191" t="n">
        <v>0.08396400388348532</v>
      </c>
      <c r="M191" t="n">
        <v>0.09190786039242009</v>
      </c>
      <c r="N191" t="n">
        <v>0.1422665844151297</v>
      </c>
      <c r="O191" t="n">
        <v>0.09181384260989069</v>
      </c>
    </row>
    <row r="192" ht="15" customHeight="1">
      <c r="F192" t="n">
        <v>0.02037606283113023</v>
      </c>
      <c r="G192" t="n">
        <v>0.09225230703044185</v>
      </c>
      <c r="J192" t="n">
        <v>0.03596941673360914</v>
      </c>
      <c r="K192" t="n">
        <v>0.1025086050588991</v>
      </c>
      <c r="L192" t="n">
        <v>0.08350639993106179</v>
      </c>
      <c r="M192" t="n">
        <v>0.092637287855852</v>
      </c>
      <c r="N192" t="n">
        <v>0.1413479638338543</v>
      </c>
      <c r="O192" t="n">
        <v>0.09254252390044537</v>
      </c>
    </row>
    <row r="193" ht="15" customHeight="1">
      <c r="F193" t="n">
        <v>0.02129623570111283</v>
      </c>
      <c r="G193" t="n">
        <v>0.09297870314879178</v>
      </c>
      <c r="J193" t="n">
        <v>0.03564041837826397</v>
      </c>
      <c r="K193" t="n">
        <v>0.1033157594294416</v>
      </c>
      <c r="L193" t="n">
        <v>0.08321355474632905</v>
      </c>
      <c r="M193" t="n">
        <v>0.09336671531928391</v>
      </c>
      <c r="N193" t="n">
        <v>0.1415262744800056</v>
      </c>
      <c r="O193" t="n">
        <v>0.09327120519100006</v>
      </c>
    </row>
    <row r="194" ht="15" customHeight="1">
      <c r="F194" t="n">
        <v>0.02220634250661747</v>
      </c>
      <c r="G194" t="n">
        <v>0.09370509926714173</v>
      </c>
      <c r="J194" t="n">
        <v>0.035421589203902</v>
      </c>
      <c r="K194" t="n">
        <v>0.1041229137999841</v>
      </c>
      <c r="L194" t="n">
        <v>0.08298913262178936</v>
      </c>
      <c r="M194" t="n">
        <v>0.0940961427827158</v>
      </c>
      <c r="N194" t="n">
        <v>0.1407084445686285</v>
      </c>
      <c r="O194" t="n">
        <v>0.09399988648155475</v>
      </c>
    </row>
    <row r="195" ht="15" customHeight="1">
      <c r="F195" t="n">
        <v>0.02210713413366944</v>
      </c>
      <c r="G195" t="n">
        <v>0.09443149538549166</v>
      </c>
      <c r="J195" t="n">
        <v>0.03531454542911525</v>
      </c>
      <c r="K195" t="n">
        <v>0.1049300681705266</v>
      </c>
      <c r="L195" t="n">
        <v>0.08243679784994501</v>
      </c>
      <c r="M195" t="n">
        <v>0.09482557024614771</v>
      </c>
      <c r="N195" t="n">
        <v>0.1400014023147677</v>
      </c>
      <c r="O195" t="n">
        <v>0.09472856777210943</v>
      </c>
    </row>
    <row r="196" ht="15" customHeight="1">
      <c r="F196" t="n">
        <v>0.01999936146829395</v>
      </c>
      <c r="G196" t="n">
        <v>0.09515789150384159</v>
      </c>
      <c r="J196" t="n">
        <v>0.03522090327249573</v>
      </c>
      <c r="K196" t="n">
        <v>0.1057372225410691</v>
      </c>
      <c r="L196" t="n">
        <v>0.0824602147232982</v>
      </c>
      <c r="M196" t="n">
        <v>0.09555499770957962</v>
      </c>
      <c r="N196" t="n">
        <v>0.1385120759334681</v>
      </c>
      <c r="O196" t="n">
        <v>0.09545724906266413</v>
      </c>
    </row>
    <row r="197" ht="15" customHeight="1">
      <c r="F197" t="n">
        <v>0.02088377539651628</v>
      </c>
      <c r="G197" t="n">
        <v>0.09588428762219152</v>
      </c>
      <c r="J197" t="n">
        <v>0.03514227895263547</v>
      </c>
      <c r="K197" t="n">
        <v>0.1065443769116116</v>
      </c>
      <c r="L197" t="n">
        <v>0.08166304753435125</v>
      </c>
      <c r="M197" t="n">
        <v>0.09628442517301153</v>
      </c>
      <c r="N197" t="n">
        <v>0.1387473936397745</v>
      </c>
      <c r="O197" t="n">
        <v>0.09618593035321882</v>
      </c>
    </row>
    <row r="198" ht="15" customHeight="1">
      <c r="F198" t="n">
        <v>0.02076112680436168</v>
      </c>
      <c r="G198" t="n">
        <v>0.09661068374054146</v>
      </c>
      <c r="J198" t="n">
        <v>0.0348802886881265</v>
      </c>
      <c r="K198" t="n">
        <v>0.1073515312821541</v>
      </c>
      <c r="L198" t="n">
        <v>0.08114896057560639</v>
      </c>
      <c r="M198" t="n">
        <v>0.09701385263644342</v>
      </c>
      <c r="N198" t="n">
        <v>0.1379142836487317</v>
      </c>
      <c r="O198" t="n">
        <v>0.0969146116437735</v>
      </c>
    </row>
    <row r="199" ht="15" customHeight="1">
      <c r="F199" t="n">
        <v>0.02063216657785538</v>
      </c>
      <c r="G199" t="n">
        <v>0.0973370798588914</v>
      </c>
      <c r="J199" t="n">
        <v>0.0348365486975608</v>
      </c>
      <c r="K199" t="n">
        <v>0.1081586856526967</v>
      </c>
      <c r="L199" t="n">
        <v>0.08082161813956587</v>
      </c>
      <c r="M199" t="n">
        <v>0.09774328009987533</v>
      </c>
      <c r="N199" t="n">
        <v>0.1361196741753844</v>
      </c>
      <c r="O199" t="n">
        <v>0.09764329293432819</v>
      </c>
    </row>
    <row r="200" ht="15" customHeight="1">
      <c r="F200" t="n">
        <v>0.01949764560302267</v>
      </c>
      <c r="G200" t="n">
        <v>0.09806347597724133</v>
      </c>
      <c r="J200" t="n">
        <v>0.03451267519953037</v>
      </c>
      <c r="K200" t="n">
        <v>0.1089658400232392</v>
      </c>
      <c r="L200" t="n">
        <v>0.08058468451873199</v>
      </c>
      <c r="M200" t="n">
        <v>0.09847270756330724</v>
      </c>
      <c r="N200" t="n">
        <v>0.1350704934347776</v>
      </c>
      <c r="O200" t="n">
        <v>0.09837197422488288</v>
      </c>
    </row>
    <row r="201" ht="15" customHeight="1">
      <c r="F201" t="n">
        <v>0.01935831476588876</v>
      </c>
      <c r="G201" t="n">
        <v>0.09878987209559127</v>
      </c>
      <c r="J201" t="n">
        <v>0.0343102844126273</v>
      </c>
      <c r="K201" t="n">
        <v>0.1097729943937817</v>
      </c>
      <c r="L201" t="n">
        <v>0.07984182400560702</v>
      </c>
      <c r="M201" t="n">
        <v>0.09920213502673915</v>
      </c>
      <c r="N201" t="n">
        <v>0.134473669641956</v>
      </c>
      <c r="O201" t="n">
        <v>0.09910065551543756</v>
      </c>
    </row>
    <row r="202" ht="15" customHeight="1">
      <c r="F202" t="n">
        <v>0.01921492495247892</v>
      </c>
      <c r="G202" t="n">
        <v>0.0995162682139412</v>
      </c>
      <c r="J202" t="n">
        <v>0.03433099255544353</v>
      </c>
      <c r="K202" t="n">
        <v>0.1105801487643242</v>
      </c>
      <c r="L202" t="n">
        <v>0.07959670089269316</v>
      </c>
      <c r="M202" t="n">
        <v>0.09993156249017106</v>
      </c>
      <c r="N202" t="n">
        <v>0.1335361310119644</v>
      </c>
      <c r="O202" t="n">
        <v>0.09982933680599226</v>
      </c>
    </row>
    <row r="203" ht="15" customHeight="1">
      <c r="F203" t="n">
        <v>0.0210682270488184</v>
      </c>
      <c r="G203" t="n">
        <v>0.1002426643322911</v>
      </c>
      <c r="J203" t="n">
        <v>0.03417641584657113</v>
      </c>
      <c r="K203" t="n">
        <v>0.1113873031348667</v>
      </c>
      <c r="L203" t="n">
        <v>0.07945297947249266</v>
      </c>
      <c r="M203" t="n">
        <v>0.100660989953603</v>
      </c>
      <c r="N203" t="n">
        <v>0.1314648057598476</v>
      </c>
      <c r="O203" t="n">
        <v>0.100558018096547</v>
      </c>
    </row>
    <row r="204" ht="15" customHeight="1">
      <c r="F204" t="n">
        <v>0.01991897194093244</v>
      </c>
      <c r="G204" t="n">
        <v>0.1009690604506411</v>
      </c>
      <c r="J204" t="n">
        <v>0.03434817050460207</v>
      </c>
      <c r="K204" t="n">
        <v>0.1121944575054092</v>
      </c>
      <c r="L204" t="n">
        <v>0.07871432403750786</v>
      </c>
      <c r="M204" t="n">
        <v>0.1013904174170349</v>
      </c>
      <c r="N204" t="n">
        <v>0.1304666221006505</v>
      </c>
      <c r="O204" t="n">
        <v>0.1012866993871016</v>
      </c>
    </row>
    <row r="205" ht="15" customHeight="1">
      <c r="F205" t="n">
        <v>0.01976791051484632</v>
      </c>
      <c r="G205" t="n">
        <v>0.101695456568991</v>
      </c>
      <c r="J205" t="n">
        <v>0.03434442625722163</v>
      </c>
      <c r="K205" t="n">
        <v>0.1130016118759517</v>
      </c>
      <c r="L205" t="n">
        <v>0.07818439888024095</v>
      </c>
      <c r="M205" t="n">
        <v>0.1021198448804668</v>
      </c>
      <c r="N205" t="n">
        <v>0.1295485082494178</v>
      </c>
      <c r="O205" t="n">
        <v>0.1020153806776563</v>
      </c>
    </row>
    <row r="206" ht="15" customHeight="1">
      <c r="F206" t="n">
        <v>0.02061579365658527</v>
      </c>
      <c r="G206" t="n">
        <v>0.1024218526873409</v>
      </c>
      <c r="J206" t="n">
        <v>0.03444446493240563</v>
      </c>
      <c r="K206" t="n">
        <v>0.1138087662464942</v>
      </c>
      <c r="L206" t="n">
        <v>0.07816686829319427</v>
      </c>
      <c r="M206" t="n">
        <v>0.1028492723438987</v>
      </c>
      <c r="N206" t="n">
        <v>0.1281173924211942</v>
      </c>
      <c r="O206" t="n">
        <v>0.102744061968211</v>
      </c>
    </row>
    <row r="207" ht="15" customHeight="1">
      <c r="F207" t="n">
        <v>0.01846337225217453</v>
      </c>
      <c r="G207" t="n">
        <v>0.1031482488056909</v>
      </c>
      <c r="J207" t="n">
        <v>0.03444461233331989</v>
      </c>
      <c r="K207" t="n">
        <v>0.1146159206170368</v>
      </c>
      <c r="L207" t="n">
        <v>0.07706539656887001</v>
      </c>
      <c r="M207" t="n">
        <v>0.1035786998073306</v>
      </c>
      <c r="N207" t="n">
        <v>0.1272802028310248</v>
      </c>
      <c r="O207" t="n">
        <v>0.1034727432587657</v>
      </c>
    </row>
    <row r="208" ht="15" customHeight="1">
      <c r="F208" t="n">
        <v>0.02031139718763937</v>
      </c>
      <c r="G208" t="n">
        <v>0.1038746449240408</v>
      </c>
      <c r="J208" t="n">
        <v>0.03444494156233049</v>
      </c>
      <c r="K208" t="n">
        <v>0.1154230749875793</v>
      </c>
      <c r="L208" t="n">
        <v>0.07718364799977045</v>
      </c>
      <c r="M208" t="n">
        <v>0.1043081272707625</v>
      </c>
      <c r="N208" t="n">
        <v>0.1253438676939542</v>
      </c>
      <c r="O208" t="n">
        <v>0.1042014245493204</v>
      </c>
    </row>
    <row r="209" ht="15" customHeight="1">
      <c r="F209" t="n">
        <v>0.01916061934900504</v>
      </c>
      <c r="G209" t="n">
        <v>0.1046010410423907</v>
      </c>
      <c r="J209" t="n">
        <v>0.03434552572180358</v>
      </c>
      <c r="K209" t="n">
        <v>0.1162302293581218</v>
      </c>
      <c r="L209" t="n">
        <v>0.07632528687839787</v>
      </c>
      <c r="M209" t="n">
        <v>0.1050375547341944</v>
      </c>
      <c r="N209" t="n">
        <v>0.1240153152250273</v>
      </c>
      <c r="O209" t="n">
        <v>0.1049301058398751</v>
      </c>
    </row>
    <row r="210" ht="15" customHeight="1">
      <c r="F210" t="n">
        <v>0.01801178962229678</v>
      </c>
      <c r="G210" t="n">
        <v>0.1053274371607407</v>
      </c>
      <c r="J210" t="n">
        <v>0.03444643791410529</v>
      </c>
      <c r="K210" t="n">
        <v>0.1170373837286643</v>
      </c>
      <c r="L210" t="n">
        <v>0.07619397749725454</v>
      </c>
      <c r="M210" t="n">
        <v>0.1057669821976263</v>
      </c>
      <c r="N210" t="n">
        <v>0.1239014736392888</v>
      </c>
      <c r="O210" t="n">
        <v>0.1056587871304298</v>
      </c>
    </row>
    <row r="211" ht="15" customHeight="1">
      <c r="F211" t="n">
        <v>0.01986565889353986</v>
      </c>
      <c r="G211" t="n">
        <v>0.1060538332790906</v>
      </c>
      <c r="J211" t="n">
        <v>0.03424775124160172</v>
      </c>
      <c r="K211" t="n">
        <v>0.1178445380992068</v>
      </c>
      <c r="L211" t="n">
        <v>0.07609338414884265</v>
      </c>
      <c r="M211" t="n">
        <v>0.1064964096610582</v>
      </c>
      <c r="N211" t="n">
        <v>0.1227092711517835</v>
      </c>
      <c r="O211" t="n">
        <v>0.1063874684209845</v>
      </c>
    </row>
    <row r="212" ht="15" customHeight="1">
      <c r="F212" t="n">
        <v>0.01872297804875951</v>
      </c>
      <c r="G212" t="n">
        <v>0.1067802293974406</v>
      </c>
      <c r="J212" t="n">
        <v>0.034349538806659</v>
      </c>
      <c r="K212" t="n">
        <v>0.1186516924697493</v>
      </c>
      <c r="L212" t="n">
        <v>0.07542717112566455</v>
      </c>
      <c r="M212" t="n">
        <v>0.1072258371244901</v>
      </c>
      <c r="N212" t="n">
        <v>0.1209456359775564</v>
      </c>
      <c r="O212" t="n">
        <v>0.1071161497115391</v>
      </c>
    </row>
    <row r="213" ht="15" customHeight="1">
      <c r="F213" t="n">
        <v>0.01958449797398099</v>
      </c>
      <c r="G213" t="n">
        <v>0.1075066255157905</v>
      </c>
      <c r="J213" t="n">
        <v>0.03435187371164326</v>
      </c>
      <c r="K213" t="n">
        <v>0.1194588468402918</v>
      </c>
      <c r="L213" t="n">
        <v>0.07549900272022242</v>
      </c>
      <c r="M213" t="n">
        <v>0.107955264587922</v>
      </c>
      <c r="N213" t="n">
        <v>0.1192174963316521</v>
      </c>
      <c r="O213" t="n">
        <v>0.1078448310020938</v>
      </c>
    </row>
    <row r="214" ht="15" customHeight="1">
      <c r="F214" t="n">
        <v>0.01745096955522955</v>
      </c>
      <c r="G214" t="n">
        <v>0.1082330216341404</v>
      </c>
      <c r="J214" t="n">
        <v>0.03435482905892062</v>
      </c>
      <c r="K214" t="n">
        <v>0.1202660012108343</v>
      </c>
      <c r="L214" t="n">
        <v>0.07561254322501862</v>
      </c>
      <c r="M214" t="n">
        <v>0.1086846920513539</v>
      </c>
      <c r="N214" t="n">
        <v>0.1184317804291155</v>
      </c>
      <c r="O214" t="n">
        <v>0.1085735122926485</v>
      </c>
    </row>
    <row r="215" ht="15" customHeight="1">
      <c r="F215" t="n">
        <v>0.01932314367853046</v>
      </c>
      <c r="G215" t="n">
        <v>0.1089594177524904</v>
      </c>
      <c r="J215" t="n">
        <v>0.03415847795085722</v>
      </c>
      <c r="K215" t="n">
        <v>0.1210731555813769</v>
      </c>
      <c r="L215" t="n">
        <v>0.07557145693255529</v>
      </c>
      <c r="M215" t="n">
        <v>0.1094141195147858</v>
      </c>
      <c r="N215" t="n">
        <v>0.1170954164849914</v>
      </c>
      <c r="O215" t="n">
        <v>0.1093021935832032</v>
      </c>
    </row>
    <row r="216" ht="15" customHeight="1">
      <c r="F216" t="n">
        <v>0.01720144096648936</v>
      </c>
      <c r="G216" t="n">
        <v>0.1096858138708403</v>
      </c>
      <c r="J216" t="n">
        <v>0.03436289348981914</v>
      </c>
      <c r="K216" t="n">
        <v>0.1218803099519194</v>
      </c>
      <c r="L216" t="n">
        <v>0.07537940813533478</v>
      </c>
      <c r="M216" t="n">
        <v>0.1101435469782177</v>
      </c>
      <c r="N216" t="n">
        <v>0.1170153327143246</v>
      </c>
      <c r="O216" t="n">
        <v>0.1100308748737579</v>
      </c>
    </row>
    <row r="217" ht="15" customHeight="1">
      <c r="F217" t="n">
        <v>0.01808119038591369</v>
      </c>
      <c r="G217" t="n">
        <v>0.1104122099891902</v>
      </c>
      <c r="J217" t="n">
        <v>0.03416814877817252</v>
      </c>
      <c r="K217" t="n">
        <v>0.1226874643224619</v>
      </c>
      <c r="L217" t="n">
        <v>0.07504006112585931</v>
      </c>
      <c r="M217" t="n">
        <v>0.1108729744416496</v>
      </c>
      <c r="N217" t="n">
        <v>0.1161984573321599</v>
      </c>
      <c r="O217" t="n">
        <v>0.1107595561643126</v>
      </c>
    </row>
    <row r="218" ht="15" customHeight="1">
      <c r="F218" t="n">
        <v>0.01796065396776624</v>
      </c>
      <c r="G218" t="n">
        <v>0.1111386061075402</v>
      </c>
      <c r="J218" t="n">
        <v>0.03437431691828349</v>
      </c>
      <c r="K218" t="n">
        <v>0.1234946186930044</v>
      </c>
      <c r="L218" t="n">
        <v>0.07463884513579816</v>
      </c>
      <c r="M218" t="n">
        <v>0.1116024019050815</v>
      </c>
      <c r="N218" t="n">
        <v>0.1146212723067289</v>
      </c>
      <c r="O218" t="n">
        <v>0.1114882374548673</v>
      </c>
    </row>
    <row r="219" ht="15" customHeight="1">
      <c r="F219" t="n">
        <v>0.01883982987599308</v>
      </c>
      <c r="G219" t="n">
        <v>0.1118650022258901</v>
      </c>
      <c r="J219" t="n">
        <v>0.03428147101251817</v>
      </c>
      <c r="K219" t="n">
        <v>0.1243017730635469</v>
      </c>
      <c r="L219" t="n">
        <v>0.07493893334974425</v>
      </c>
      <c r="M219" t="n">
        <v>0.1123318293685134</v>
      </c>
      <c r="N219" t="n">
        <v>0.113446057909856</v>
      </c>
      <c r="O219" t="n">
        <v>0.1122169187454219</v>
      </c>
    </row>
    <row r="220" ht="15" customHeight="1">
      <c r="F220" t="n">
        <v>0.01671871627454028</v>
      </c>
      <c r="G220" t="n">
        <v>0.11259139834424</v>
      </c>
      <c r="J220" t="n">
        <v>0.03428968416324268</v>
      </c>
      <c r="K220" t="n">
        <v>0.1251089274340894</v>
      </c>
      <c r="L220" t="n">
        <v>0.07483920187502646</v>
      </c>
      <c r="M220" t="n">
        <v>0.1130612568319454</v>
      </c>
      <c r="N220" t="n">
        <v>0.1137726554835924</v>
      </c>
      <c r="O220" t="n">
        <v>0.1129456000359766</v>
      </c>
    </row>
    <row r="221" ht="15" customHeight="1">
      <c r="F221" t="n">
        <v>0.01759731132735391</v>
      </c>
      <c r="G221" t="n">
        <v>0.11331779446259</v>
      </c>
      <c r="J221" t="n">
        <v>0.03439902947282317</v>
      </c>
      <c r="K221" t="n">
        <v>0.1259160818046319</v>
      </c>
      <c r="L221" t="n">
        <v>0.07523975130358362</v>
      </c>
      <c r="M221" t="n">
        <v>0.1137906842953773</v>
      </c>
      <c r="N221" t="n">
        <v>0.1128010948980598</v>
      </c>
      <c r="O221" t="n">
        <v>0.1136742813265313</v>
      </c>
    </row>
    <row r="222" ht="15" customHeight="1">
      <c r="F222" t="n">
        <v>0.01747561319838006</v>
      </c>
      <c r="G222" t="n">
        <v>0.1140441905809399</v>
      </c>
      <c r="J222" t="n">
        <v>0.03430958004362571</v>
      </c>
      <c r="K222" t="n">
        <v>0.1267232361751744</v>
      </c>
      <c r="L222" t="n">
        <v>0.0746406822273547</v>
      </c>
      <c r="M222" t="n">
        <v>0.1145201117588092</v>
      </c>
      <c r="N222" t="n">
        <v>0.1113314060233789</v>
      </c>
      <c r="O222" t="n">
        <v>0.114402962617086</v>
      </c>
    </row>
    <row r="223" ht="15" customHeight="1">
      <c r="F223" t="n">
        <v>0.01835362005156477</v>
      </c>
      <c r="G223" t="n">
        <v>0.1147705866992898</v>
      </c>
      <c r="J223" t="n">
        <v>0.03442140897801645</v>
      </c>
      <c r="K223" t="n">
        <v>0.127530390545717</v>
      </c>
      <c r="L223" t="n">
        <v>0.07464209523827847</v>
      </c>
      <c r="M223" t="n">
        <v>0.1152495392222411</v>
      </c>
      <c r="N223" t="n">
        <v>0.1107636187296713</v>
      </c>
      <c r="O223" t="n">
        <v>0.1151316439076407</v>
      </c>
    </row>
    <row r="224" ht="15" customHeight="1">
      <c r="F224" t="n">
        <v>0.01823133005085412</v>
      </c>
      <c r="G224" t="n">
        <v>0.1154969828176398</v>
      </c>
      <c r="J224" t="n">
        <v>0.03423458937836153</v>
      </c>
      <c r="K224" t="n">
        <v>0.1283375449162595</v>
      </c>
      <c r="L224" t="n">
        <v>0.07534409092829389</v>
      </c>
      <c r="M224" t="n">
        <v>0.115978966685673</v>
      </c>
      <c r="N224" t="n">
        <v>0.1103977628870583</v>
      </c>
      <c r="O224" t="n">
        <v>0.1158603251981954</v>
      </c>
    </row>
    <row r="225" ht="15" customHeight="1">
      <c r="F225" t="n">
        <v>0.01810874136019417</v>
      </c>
      <c r="G225" t="n">
        <v>0.1162233789359897</v>
      </c>
      <c r="J225" t="n">
        <v>0.03454919434702702</v>
      </c>
      <c r="K225" t="n">
        <v>0.129144699286802</v>
      </c>
      <c r="L225" t="n">
        <v>0.07484676988933978</v>
      </c>
      <c r="M225" t="n">
        <v>0.1167083941491049</v>
      </c>
      <c r="N225" t="n">
        <v>0.109333868365661</v>
      </c>
      <c r="O225" t="n">
        <v>0.1165890064887501</v>
      </c>
    </row>
    <row r="226" ht="15" customHeight="1">
      <c r="F226" t="n">
        <v>0.017985852143531</v>
      </c>
      <c r="G226" t="n">
        <v>0.1169497750543397</v>
      </c>
      <c r="J226" t="n">
        <v>0.0342652969863791</v>
      </c>
      <c r="K226" t="n">
        <v>0.1299518536573445</v>
      </c>
      <c r="L226" t="n">
        <v>0.07545023271335502</v>
      </c>
      <c r="M226" t="n">
        <v>0.1174378216125368</v>
      </c>
      <c r="N226" t="n">
        <v>0.1084719650356007</v>
      </c>
      <c r="O226" t="n">
        <v>0.1173176877793048</v>
      </c>
    </row>
    <row r="227" ht="15" customHeight="1">
      <c r="F227" t="n">
        <v>0.01786266056481069</v>
      </c>
      <c r="G227" t="n">
        <v>0.1176761711726896</v>
      </c>
      <c r="J227" t="n">
        <v>0.03428297039878388</v>
      </c>
      <c r="K227" t="n">
        <v>0.130759008027887</v>
      </c>
      <c r="L227" t="n">
        <v>0.07535457999227854</v>
      </c>
      <c r="M227" t="n">
        <v>0.1181672490759687</v>
      </c>
      <c r="N227" t="n">
        <v>0.1077120827669988</v>
      </c>
      <c r="O227" t="n">
        <v>0.1180463690698594</v>
      </c>
    </row>
    <row r="228" ht="15" customHeight="1">
      <c r="F228" t="n">
        <v>0.01673916478797929</v>
      </c>
      <c r="G228" t="n">
        <v>0.1184025672910395</v>
      </c>
      <c r="J228" t="n">
        <v>0.03450228768660744</v>
      </c>
      <c r="K228" t="n">
        <v>0.1315661623984295</v>
      </c>
      <c r="L228" t="n">
        <v>0.07535991231804917</v>
      </c>
      <c r="M228" t="n">
        <v>0.1188966765394006</v>
      </c>
      <c r="N228" t="n">
        <v>0.1068542514299763</v>
      </c>
      <c r="O228" t="n">
        <v>0.1187750503604141</v>
      </c>
    </row>
    <row r="229" ht="15" customHeight="1">
      <c r="F229" t="n">
        <v>0.01661536297698288</v>
      </c>
      <c r="G229" t="n">
        <v>0.1191289634093895</v>
      </c>
      <c r="J229" t="n">
        <v>0.03442332195221594</v>
      </c>
      <c r="K229" t="n">
        <v>0.132373316768972</v>
      </c>
      <c r="L229" t="n">
        <v>0.07526633028260582</v>
      </c>
      <c r="M229" t="n">
        <v>0.1196261040028325</v>
      </c>
      <c r="N229" t="n">
        <v>0.1051985008946548</v>
      </c>
      <c r="O229" t="n">
        <v>0.1195037316509688</v>
      </c>
    </row>
    <row r="230" ht="15" customHeight="1">
      <c r="F230" t="n">
        <v>0.01549125329576752</v>
      </c>
      <c r="G230" t="n">
        <v>0.1198553595277394</v>
      </c>
      <c r="J230" t="n">
        <v>0.03454614629797551</v>
      </c>
      <c r="K230" t="n">
        <v>0.1331804711395146</v>
      </c>
      <c r="L230" t="n">
        <v>0.07497393447788733</v>
      </c>
      <c r="M230" t="n">
        <v>0.1203555314662644</v>
      </c>
      <c r="N230" t="n">
        <v>0.1040448610311552</v>
      </c>
      <c r="O230" t="n">
        <v>0.1202324129415235</v>
      </c>
    </row>
    <row r="231" ht="15" customHeight="1">
      <c r="F231" t="n">
        <v>0.01636683390827929</v>
      </c>
      <c r="G231" t="n">
        <v>0.1205817556460893</v>
      </c>
      <c r="J231" t="n">
        <v>0.03437083382625225</v>
      </c>
      <c r="K231" t="n">
        <v>0.1339876255100571</v>
      </c>
      <c r="L231" t="n">
        <v>0.07548282549583263</v>
      </c>
      <c r="M231" t="n">
        <v>0.1210849589296963</v>
      </c>
      <c r="N231" t="n">
        <v>0.1042933617095991</v>
      </c>
      <c r="O231" t="n">
        <v>0.1209610942320782</v>
      </c>
    </row>
    <row r="232" ht="15" customHeight="1">
      <c r="F232" t="n">
        <v>0.01524210297846425</v>
      </c>
      <c r="G232" t="n">
        <v>0.1213081517644393</v>
      </c>
      <c r="J232" t="n">
        <v>0.03449745763941228</v>
      </c>
      <c r="K232" t="n">
        <v>0.1347947798805996</v>
      </c>
      <c r="L232" t="n">
        <v>0.07489310392838056</v>
      </c>
      <c r="M232" t="n">
        <v>0.1218143863931282</v>
      </c>
      <c r="N232" t="n">
        <v>0.1027440328001075</v>
      </c>
      <c r="O232" t="n">
        <v>0.1216897755226329</v>
      </c>
    </row>
    <row r="233" ht="15" customHeight="1">
      <c r="F233" t="n">
        <v>0.01611705867026848</v>
      </c>
      <c r="G233" t="n">
        <v>0.1220345478827892</v>
      </c>
      <c r="J233" t="n">
        <v>0.03462609083982174</v>
      </c>
      <c r="K233" t="n">
        <v>0.1356019342511421</v>
      </c>
      <c r="L233" t="n">
        <v>0.07520487036746998</v>
      </c>
      <c r="M233" t="n">
        <v>0.1225438138565601</v>
      </c>
      <c r="N233" t="n">
        <v>0.102696904172802</v>
      </c>
      <c r="O233" t="n">
        <v>0.1224184568131876</v>
      </c>
    </row>
    <row r="234" ht="15" customHeight="1">
      <c r="F234" t="n">
        <v>0.01599169914763802</v>
      </c>
      <c r="G234" t="n">
        <v>0.1227609440011392</v>
      </c>
      <c r="J234" t="n">
        <v>0.03475680652984675</v>
      </c>
      <c r="K234" t="n">
        <v>0.1364090886216846</v>
      </c>
      <c r="L234" t="n">
        <v>0.0750182254050398</v>
      </c>
      <c r="M234" t="n">
        <v>0.123273241319992</v>
      </c>
      <c r="N234" t="n">
        <v>0.1009520056978034</v>
      </c>
      <c r="O234" t="n">
        <v>0.1231471381037423</v>
      </c>
    </row>
    <row r="235" ht="15" customHeight="1">
      <c r="F235" t="n">
        <v>0.01686602257451898</v>
      </c>
      <c r="G235" t="n">
        <v>0.1234873401194891</v>
      </c>
      <c r="J235" t="n">
        <v>0.03478967781185342</v>
      </c>
      <c r="K235" t="n">
        <v>0.1372162429922271</v>
      </c>
      <c r="L235" t="n">
        <v>0.07483326963302891</v>
      </c>
      <c r="M235" t="n">
        <v>0.1240026687834239</v>
      </c>
      <c r="N235" t="n">
        <v>0.1002093672452334</v>
      </c>
      <c r="O235" t="n">
        <v>0.123875819394297</v>
      </c>
    </row>
    <row r="236" ht="15" customHeight="1">
      <c r="F236" t="n">
        <v>0.01574002711485741</v>
      </c>
      <c r="G236" t="n">
        <v>0.124213736237839</v>
      </c>
      <c r="J236" t="n">
        <v>0.03452477778820789</v>
      </c>
      <c r="K236" t="n">
        <v>0.1380233973627696</v>
      </c>
      <c r="L236" t="n">
        <v>0.07515010364337615</v>
      </c>
      <c r="M236" t="n">
        <v>0.1247320962468558</v>
      </c>
      <c r="N236" t="n">
        <v>0.09926901868521298</v>
      </c>
      <c r="O236" t="n">
        <v>0.1246045006848516</v>
      </c>
    </row>
    <row r="237" ht="15" customHeight="1">
      <c r="F237" t="n">
        <v>0.01461371093259937</v>
      </c>
      <c r="G237" t="n">
        <v>0.124940132356189</v>
      </c>
      <c r="J237" t="n">
        <v>0.03466217956127625</v>
      </c>
      <c r="K237" t="n">
        <v>0.1388305517333122</v>
      </c>
      <c r="L237" t="n">
        <v>0.07516882802802044</v>
      </c>
      <c r="M237" t="n">
        <v>0.1254615237102877</v>
      </c>
      <c r="N237" t="n">
        <v>0.09933098988786354</v>
      </c>
      <c r="O237" t="n">
        <v>0.1253331819754063</v>
      </c>
    </row>
    <row r="238" ht="15" customHeight="1">
      <c r="F238" t="n">
        <v>0.01548707219169096</v>
      </c>
      <c r="G238" t="n">
        <v>0.1256665284745389</v>
      </c>
      <c r="J238" t="n">
        <v>0.03490195623342467</v>
      </c>
      <c r="K238" t="n">
        <v>0.1396377061038546</v>
      </c>
      <c r="L238" t="n">
        <v>0.07518954337890063</v>
      </c>
      <c r="M238" t="n">
        <v>0.1261909511737196</v>
      </c>
      <c r="N238" t="n">
        <v>0.09749531072330636</v>
      </c>
      <c r="O238" t="n">
        <v>0.126061863265961</v>
      </c>
    </row>
    <row r="239" ht="15" customHeight="1">
      <c r="F239" t="n">
        <v>0.01636010905607822</v>
      </c>
      <c r="G239" t="n">
        <v>0.1263929245928888</v>
      </c>
      <c r="J239" t="n">
        <v>0.03494418090701923</v>
      </c>
      <c r="K239" t="n">
        <v>0.1404448604743972</v>
      </c>
      <c r="L239" t="n">
        <v>0.07491235028795559</v>
      </c>
      <c r="M239" t="n">
        <v>0.1269203786371516</v>
      </c>
      <c r="N239" t="n">
        <v>0.09736201106166259</v>
      </c>
      <c r="O239" t="n">
        <v>0.1267905445565157</v>
      </c>
    </row>
    <row r="240" ht="15" customHeight="1">
      <c r="F240" t="n">
        <v>0.01623281968970722</v>
      </c>
      <c r="G240" t="n">
        <v>0.1271193207112388</v>
      </c>
      <c r="J240" t="n">
        <v>0.03488892668442606</v>
      </c>
      <c r="K240" t="n">
        <v>0.1412520148449397</v>
      </c>
      <c r="L240" t="n">
        <v>0.07513734934712424</v>
      </c>
      <c r="M240" t="n">
        <v>0.1276498061005834</v>
      </c>
      <c r="N240" t="n">
        <v>0.09563112077305364</v>
      </c>
      <c r="O240" t="n">
        <v>0.1275192258470704</v>
      </c>
    </row>
    <row r="241" ht="15" customHeight="1">
      <c r="F241" t="n">
        <v>0.01410520225652404</v>
      </c>
      <c r="G241" t="n">
        <v>0.1278457168295887</v>
      </c>
      <c r="J241" t="n">
        <v>0.0348362666680113</v>
      </c>
      <c r="K241" t="n">
        <v>0.1420591692154822</v>
      </c>
      <c r="L241" t="n">
        <v>0.07546464114834539</v>
      </c>
      <c r="M241" t="n">
        <v>0.1283792335640154</v>
      </c>
      <c r="N241" t="n">
        <v>0.09560266972760056</v>
      </c>
      <c r="O241" t="n">
        <v>0.1282479071376251</v>
      </c>
    </row>
    <row r="242" ht="15" customHeight="1">
      <c r="F242" t="n">
        <v>0.01497725492047475</v>
      </c>
      <c r="G242" t="n">
        <v>0.1285721129479386</v>
      </c>
      <c r="J242" t="n">
        <v>0.03498627396014108</v>
      </c>
      <c r="K242" t="n">
        <v>0.1428663235860247</v>
      </c>
      <c r="L242" t="n">
        <v>0.07549432628355798</v>
      </c>
      <c r="M242" t="n">
        <v>0.1291086610274473</v>
      </c>
      <c r="N242" t="n">
        <v>0.09387668779542491</v>
      </c>
      <c r="O242" t="n">
        <v>0.1289765884281798</v>
      </c>
    </row>
    <row r="243" ht="15" customHeight="1">
      <c r="F243" t="n">
        <v>0.01384897584550541</v>
      </c>
      <c r="G243" t="n">
        <v>0.1292985090662886</v>
      </c>
      <c r="J243" t="n">
        <v>0.03503902166318149</v>
      </c>
      <c r="K243" t="n">
        <v>0.1436734779565672</v>
      </c>
      <c r="L243" t="n">
        <v>0.07512650534470089</v>
      </c>
      <c r="M243" t="n">
        <v>0.1298380884908792</v>
      </c>
      <c r="N243" t="n">
        <v>0.09435320484664766</v>
      </c>
      <c r="O243" t="n">
        <v>0.1297052697187345</v>
      </c>
    </row>
    <row r="244" ht="15" customHeight="1">
      <c r="F244" t="n">
        <v>0.01372036319556209</v>
      </c>
      <c r="G244" t="n">
        <v>0.1300249051846385</v>
      </c>
      <c r="J244" t="n">
        <v>0.03509458287949865</v>
      </c>
      <c r="K244" t="n">
        <v>0.1444806323271097</v>
      </c>
      <c r="L244" t="n">
        <v>0.07566127892371294</v>
      </c>
      <c r="M244" t="n">
        <v>0.1305675159543111</v>
      </c>
      <c r="N244" t="n">
        <v>0.0927322507513903</v>
      </c>
      <c r="O244" t="n">
        <v>0.1304339510092891</v>
      </c>
    </row>
    <row r="245" ht="15" customHeight="1">
      <c r="F245" t="n">
        <v>0.01359141513459088</v>
      </c>
      <c r="G245" t="n">
        <v>0.1307513013029885</v>
      </c>
      <c r="J245" t="n">
        <v>0.03495303071145874</v>
      </c>
      <c r="K245" t="n">
        <v>0.1452877866976522</v>
      </c>
      <c r="L245" t="n">
        <v>0.07579874761253305</v>
      </c>
      <c r="M245" t="n">
        <v>0.131296943417743</v>
      </c>
      <c r="N245" t="n">
        <v>0.09141385537977398</v>
      </c>
      <c r="O245" t="n">
        <v>0.1311626322998438</v>
      </c>
    </row>
    <row r="246" ht="15" customHeight="1">
      <c r="F246" t="n">
        <v>0.01446212982653781</v>
      </c>
      <c r="G246" t="n">
        <v>0.1314776974213384</v>
      </c>
      <c r="J246" t="n">
        <v>0.03521443826142781</v>
      </c>
      <c r="K246" t="n">
        <v>0.1460949410681947</v>
      </c>
      <c r="L246" t="n">
        <v>0.0752390120031001</v>
      </c>
      <c r="M246" t="n">
        <v>0.1320263708811749</v>
      </c>
      <c r="N246" t="n">
        <v>0.09169804860192005</v>
      </c>
      <c r="O246" t="n">
        <v>0.1318913135903985</v>
      </c>
    </row>
    <row r="247" ht="15" customHeight="1">
      <c r="F247" t="n">
        <v>0.014332505435349</v>
      </c>
      <c r="G247" t="n">
        <v>0.1322040935396883</v>
      </c>
      <c r="J247" t="n">
        <v>0.03517887863177202</v>
      </c>
      <c r="K247" t="n">
        <v>0.1469020954387373</v>
      </c>
      <c r="L247" t="n">
        <v>0.07508217268735293</v>
      </c>
      <c r="M247" t="n">
        <v>0.1327557983446068</v>
      </c>
      <c r="N247" t="n">
        <v>0.09068486028794959</v>
      </c>
      <c r="O247" t="n">
        <v>0.1326199948809532</v>
      </c>
    </row>
    <row r="248" ht="15" customHeight="1">
      <c r="F248" t="n">
        <v>0.01320254012497047</v>
      </c>
      <c r="G248" t="n">
        <v>0.1329304896580382</v>
      </c>
      <c r="J248" t="n">
        <v>0.03514642492485751</v>
      </c>
      <c r="K248" t="n">
        <v>0.1477092498092798</v>
      </c>
      <c r="L248" t="n">
        <v>0.07542833025723045</v>
      </c>
      <c r="M248" t="n">
        <v>0.1334852258080387</v>
      </c>
      <c r="N248" t="n">
        <v>0.08917432030798406</v>
      </c>
      <c r="O248" t="n">
        <v>0.1333486761715079</v>
      </c>
    </row>
    <row r="249" ht="15" customHeight="1">
      <c r="F249" t="n">
        <v>0.01507223205934833</v>
      </c>
      <c r="G249" t="n">
        <v>0.1336568857763882</v>
      </c>
      <c r="J249" t="n">
        <v>0.03531715024305034</v>
      </c>
      <c r="K249" t="n">
        <v>0.1485164041798223</v>
      </c>
      <c r="L249" t="n">
        <v>0.07577758530467155</v>
      </c>
      <c r="M249" t="n">
        <v>0.1342146532714706</v>
      </c>
      <c r="N249" t="n">
        <v>0.08916645853214467</v>
      </c>
      <c r="O249" t="n">
        <v>0.1340773574620626</v>
      </c>
    </row>
    <row r="250" ht="15" customHeight="1">
      <c r="F250" t="n">
        <v>0.01394157940242861</v>
      </c>
      <c r="G250" t="n">
        <v>0.1343832818947381</v>
      </c>
      <c r="J250" t="n">
        <v>0.03559112768871669</v>
      </c>
      <c r="K250" t="n">
        <v>0.1493235585503648</v>
      </c>
      <c r="L250" t="n">
        <v>0.07563003842161506</v>
      </c>
      <c r="M250" t="n">
        <v>0.1349440807349025</v>
      </c>
      <c r="N250" t="n">
        <v>0.08826130483055261</v>
      </c>
      <c r="O250" t="n">
        <v>0.1348060387526173</v>
      </c>
    </row>
    <row r="251" ht="15" customHeight="1">
      <c r="F251" t="n">
        <v>0.01381058031815741</v>
      </c>
      <c r="G251" t="n">
        <v>0.135109678013088</v>
      </c>
      <c r="J251" t="n">
        <v>0.03566843036422268</v>
      </c>
      <c r="K251" t="n">
        <v>0.1501307129209073</v>
      </c>
      <c r="L251" t="n">
        <v>0.07558579019999992</v>
      </c>
      <c r="M251" t="n">
        <v>0.1356735081983344</v>
      </c>
      <c r="N251" t="n">
        <v>0.08675888907332929</v>
      </c>
      <c r="O251" t="n">
        <v>0.135534720043172</v>
      </c>
    </row>
    <row r="252" ht="15" customHeight="1">
      <c r="F252" t="n">
        <v>0.01267923297048078</v>
      </c>
      <c r="G252" t="n">
        <v>0.135836074131438</v>
      </c>
      <c r="J252" t="n">
        <v>0.0356491313719344</v>
      </c>
      <c r="K252" t="n">
        <v>0.1509378672914498</v>
      </c>
      <c r="L252" t="n">
        <v>0.07594494123176498</v>
      </c>
      <c r="M252" t="n">
        <v>0.1364029356617663</v>
      </c>
      <c r="N252" t="n">
        <v>0.0867592411305958</v>
      </c>
      <c r="O252" t="n">
        <v>0.1362634013337266</v>
      </c>
    </row>
    <row r="253" ht="15" customHeight="1">
      <c r="F253" t="n">
        <v>0.01454753552334481</v>
      </c>
      <c r="G253" t="n">
        <v>0.1365624702497879</v>
      </c>
      <c r="J253" t="n">
        <v>0.035833303814218</v>
      </c>
      <c r="K253" t="n">
        <v>0.1517450216619923</v>
      </c>
      <c r="L253" t="n">
        <v>0.0758075921088491</v>
      </c>
      <c r="M253" t="n">
        <v>0.1371323631251982</v>
      </c>
      <c r="N253" t="n">
        <v>0.08566239087247357</v>
      </c>
      <c r="O253" t="n">
        <v>0.1369920826242813</v>
      </c>
    </row>
    <row r="254" ht="15" customHeight="1">
      <c r="F254" t="n">
        <v>0.01441548614069555</v>
      </c>
      <c r="G254" t="n">
        <v>0.1372888663681379</v>
      </c>
      <c r="J254" t="n">
        <v>0.03572102079343957</v>
      </c>
      <c r="K254" t="n">
        <v>0.1525521760325348</v>
      </c>
      <c r="L254" t="n">
        <v>0.07607384342319118</v>
      </c>
      <c r="M254" t="n">
        <v>0.1378617905886301</v>
      </c>
      <c r="N254" t="n">
        <v>0.08546836816908382</v>
      </c>
      <c r="O254" t="n">
        <v>0.137720763914836</v>
      </c>
    </row>
    <row r="255" ht="15" customHeight="1">
      <c r="F255" t="n">
        <v>0.01228308298647907</v>
      </c>
      <c r="G255" t="n">
        <v>0.1380152624864878</v>
      </c>
      <c r="J255" t="n">
        <v>0.03571235541196528</v>
      </c>
      <c r="K255" t="n">
        <v>0.1533593304030774</v>
      </c>
      <c r="L255" t="n">
        <v>0.0757437957667301</v>
      </c>
      <c r="M255" t="n">
        <v>0.138591218052062</v>
      </c>
      <c r="N255" t="n">
        <v>0.08357720289054771</v>
      </c>
      <c r="O255" t="n">
        <v>0.1384494452053907</v>
      </c>
    </row>
    <row r="256" ht="15" customHeight="1">
      <c r="F256" t="n">
        <v>0.01415032422464146</v>
      </c>
      <c r="G256" t="n">
        <v>0.1387416586048377</v>
      </c>
      <c r="J256" t="n">
        <v>0.0359073807721612</v>
      </c>
      <c r="K256" t="n">
        <v>0.1541664847736199</v>
      </c>
      <c r="L256" t="n">
        <v>0.07641754973140469</v>
      </c>
      <c r="M256" t="n">
        <v>0.1393206455154939</v>
      </c>
      <c r="N256" t="n">
        <v>0.08338892490698663</v>
      </c>
      <c r="O256" t="n">
        <v>0.1391781264959454</v>
      </c>
    </row>
    <row r="257" ht="15" customHeight="1">
      <c r="F257" t="n">
        <v>0.01401720801912876</v>
      </c>
      <c r="G257" t="n">
        <v>0.1394680547231877</v>
      </c>
      <c r="J257" t="n">
        <v>0.03590616997639351</v>
      </c>
      <c r="K257" t="n">
        <v>0.1549736391441624</v>
      </c>
      <c r="L257" t="n">
        <v>0.0762952059091539</v>
      </c>
      <c r="M257" t="n">
        <v>0.1400500729789259</v>
      </c>
      <c r="N257" t="n">
        <v>0.08300356408852178</v>
      </c>
      <c r="O257" t="n">
        <v>0.1399068077865001</v>
      </c>
    </row>
    <row r="258" ht="15" customHeight="1">
      <c r="F258" t="n">
        <v>0.01288373253388706</v>
      </c>
      <c r="G258" t="n">
        <v>0.1401944508415376</v>
      </c>
      <c r="J258" t="n">
        <v>0.03620879612702826</v>
      </c>
      <c r="K258" t="n">
        <v>0.1557807935147049</v>
      </c>
      <c r="L258" t="n">
        <v>0.07587686489191656</v>
      </c>
      <c r="M258" t="n">
        <v>0.1407795004423578</v>
      </c>
      <c r="N258" t="n">
        <v>0.0821211503052745</v>
      </c>
      <c r="O258" t="n">
        <v>0.1406354890770548</v>
      </c>
    </row>
    <row r="259" ht="15" customHeight="1">
      <c r="F259" t="n">
        <v>0.01374989593286242</v>
      </c>
      <c r="G259" t="n">
        <v>0.1409208469598875</v>
      </c>
      <c r="J259" t="n">
        <v>0.03611533232643165</v>
      </c>
      <c r="K259" t="n">
        <v>0.1565879478852474</v>
      </c>
      <c r="L259" t="n">
        <v>0.07606262727163157</v>
      </c>
      <c r="M259" t="n">
        <v>0.1415089279057897</v>
      </c>
      <c r="N259" t="n">
        <v>0.08074171342736586</v>
      </c>
      <c r="O259" t="n">
        <v>0.1413641703676095</v>
      </c>
    </row>
    <row r="260" ht="15" customHeight="1">
      <c r="F260" t="n">
        <v>0.01161569638000092</v>
      </c>
      <c r="G260" t="n">
        <v>0.1416472430782375</v>
      </c>
      <c r="J260" t="n">
        <v>0.03652585167696974</v>
      </c>
      <c r="K260" t="n">
        <v>0.1573951022557899</v>
      </c>
      <c r="L260" t="n">
        <v>0.07655259364023778</v>
      </c>
      <c r="M260" t="n">
        <v>0.1422383553692216</v>
      </c>
      <c r="N260" t="n">
        <v>0.07976528332491734</v>
      </c>
      <c r="O260" t="n">
        <v>0.1420928516581642</v>
      </c>
    </row>
    <row r="261" ht="15" customHeight="1">
      <c r="F261" t="n">
        <v>0.01348113203924862</v>
      </c>
      <c r="G261" t="n">
        <v>0.1423736391965874</v>
      </c>
      <c r="J261" t="n">
        <v>0.03664042728100869</v>
      </c>
      <c r="K261" t="n">
        <v>0.1582022566263324</v>
      </c>
      <c r="L261" t="n">
        <v>0.0768468645896741</v>
      </c>
      <c r="M261" t="n">
        <v>0.1429677828326535</v>
      </c>
      <c r="N261" t="n">
        <v>0.07899188986805017</v>
      </c>
      <c r="O261" t="n">
        <v>0.1428215329487188</v>
      </c>
    </row>
    <row r="262" ht="15" customHeight="1">
      <c r="F262" t="n">
        <v>0.01234620107455159</v>
      </c>
      <c r="G262" t="n">
        <v>0.1431000353149373</v>
      </c>
      <c r="J262" t="n">
        <v>0.03645913224091461</v>
      </c>
      <c r="K262" t="n">
        <v>0.1590094109968749</v>
      </c>
      <c r="L262" t="n">
        <v>0.07694554071187942</v>
      </c>
      <c r="M262" t="n">
        <v>0.1436972102960854</v>
      </c>
      <c r="N262" t="n">
        <v>0.07822156292688542</v>
      </c>
      <c r="O262" t="n">
        <v>0.1435502142392735</v>
      </c>
    </row>
    <row r="263" ht="15" customHeight="1">
      <c r="F263" t="n">
        <v>0.0132109016498559</v>
      </c>
      <c r="G263" t="n">
        <v>0.1438264314332873</v>
      </c>
      <c r="J263" t="n">
        <v>0.03688203965905362</v>
      </c>
      <c r="K263" t="n">
        <v>0.1598165653674175</v>
      </c>
      <c r="L263" t="n">
        <v>0.07704872259879256</v>
      </c>
      <c r="M263" t="n">
        <v>0.1444266377595173</v>
      </c>
      <c r="N263" t="n">
        <v>0.07845433237154464</v>
      </c>
      <c r="O263" t="n">
        <v>0.1442788955298282</v>
      </c>
    </row>
    <row r="264" ht="15" customHeight="1">
      <c r="F264" t="n">
        <v>0.01107523192910761</v>
      </c>
      <c r="G264" t="n">
        <v>0.1445528275516372</v>
      </c>
      <c r="J264" t="n">
        <v>0.03670922263779185</v>
      </c>
      <c r="K264" t="n">
        <v>0.16062371973796</v>
      </c>
      <c r="L264" t="n">
        <v>0.07695651084235244</v>
      </c>
      <c r="M264" t="n">
        <v>0.1451560652229492</v>
      </c>
      <c r="N264" t="n">
        <v>0.07759022807214899</v>
      </c>
      <c r="O264" t="n">
        <v>0.1450075768203829</v>
      </c>
    </row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</sheetData>
  <mergeCells count="22">
    <mergeCell ref="M2:U2"/>
    <mergeCell ref="A60:K60"/>
    <mergeCell ref="A1:K1"/>
    <mergeCell ref="M7:U7"/>
    <mergeCell ref="A61:K61"/>
    <mergeCell ref="A6:K6"/>
    <mergeCell ref="M6:U6"/>
    <mergeCell ref="A7:K7"/>
    <mergeCell ref="M18:U18"/>
    <mergeCell ref="M27:U27"/>
    <mergeCell ref="M3:U3"/>
    <mergeCell ref="M61:U61"/>
    <mergeCell ref="A27:K27"/>
    <mergeCell ref="A18:K18"/>
    <mergeCell ref="M9:V9"/>
    <mergeCell ref="A3:K3"/>
    <mergeCell ref="A2:K2"/>
    <mergeCell ref="A9:L9"/>
    <mergeCell ref="A5:K5"/>
    <mergeCell ref="M5:U5"/>
    <mergeCell ref="M1:U1"/>
    <mergeCell ref="M60:U60"/>
  </mergeCells>
  <pageMargins left="0.7" right="0.7" top="0.75" bottom="0.75" header="0.3" footer="0.3"/>
  <pageSetup orientation="portrait" paperSize="9" scale="62" fitToWidth="2" horizontalDpi="1200" verticalDpi="12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2023-07-15T21:27:59Z</dcterms:modified>
  <cp:lastModifiedBy>MSI GP66</cp:lastModifiedBy>
</cp:coreProperties>
</file>