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00000"/>
    <numFmt numFmtId="165" formatCode="0.0"/>
    <numFmt numFmtId="166" formatCode="0.00000"/>
    <numFmt numFmtId="167" formatCode="General_)"/>
    <numFmt numFmtId="168" formatCode="0.000"/>
    <numFmt numFmtId="169" formatCode="_-* #,##0.00_-;\-* #,##0.00_-;_-* &quot;-&quot;??_-;_-@_-"/>
    <numFmt numFmtId="170" formatCode="0.0000"/>
  </numFmts>
  <fonts count="28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family val="2"/>
      <color theme="1"/>
      <sz val="8"/>
      <scheme val="minor"/>
    </font>
    <font>
      <name val="Calibri"/>
      <charset val="204"/>
      <family val="2"/>
      <b val="1"/>
      <i val="1"/>
      <color theme="1"/>
      <sz val="8"/>
      <scheme val="minor"/>
    </font>
    <font>
      <name val="Arial Cyr"/>
      <charset val="204"/>
      <family val="2"/>
      <b val="1"/>
      <sz val="8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theme="1"/>
      <sz val="10"/>
      <scheme val="minor"/>
    </font>
    <font>
      <name val="Calibri"/>
      <charset val="204"/>
      <family val="2"/>
      <color indexed="8"/>
      <sz val="10"/>
    </font>
    <font>
      <name val="Calibri"/>
      <family val="2"/>
      <color theme="1"/>
      <sz val="11"/>
      <scheme val="minor"/>
    </font>
    <font>
      <name val="Calibri"/>
      <charset val="204"/>
      <family val="2"/>
      <i val="1"/>
      <color theme="1"/>
      <sz val="11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24" fillId="0" borderId="0"/>
    <xf numFmtId="0" fontId="1" fillId="0" borderId="0"/>
    <xf numFmtId="0" fontId="8" fillId="0" borderId="0"/>
    <xf numFmtId="0" fontId="1" fillId="0" borderId="0"/>
    <xf numFmtId="43" fontId="24" fillId="0" borderId="0"/>
  </cellStyleXfs>
  <cellXfs count="174">
    <xf numFmtId="0" fontId="0" fillId="0" borderId="0" pivotButton="0" quotePrefix="0" xfId="0"/>
    <xf numFmtId="0" fontId="4" fillId="0" borderId="0" pivotButton="0" quotePrefix="0" xfId="0"/>
    <xf numFmtId="0" fontId="7" fillId="0" borderId="0" pivotButton="0" quotePrefix="0" xfId="1"/>
    <xf numFmtId="0" fontId="6" fillId="0" borderId="0" applyAlignment="1" pivotButton="0" quotePrefix="1" xfId="2">
      <alignment horizontal="left"/>
    </xf>
    <xf numFmtId="0" fontId="7" fillId="0" borderId="0" applyAlignment="1" pivotButton="0" quotePrefix="1" xfId="2">
      <alignment horizontal="left"/>
    </xf>
    <xf numFmtId="0" fontId="6" fillId="0" borderId="0" applyAlignment="1" pivotButton="0" quotePrefix="0" xfId="2">
      <alignment horizontal="left"/>
    </xf>
    <xf numFmtId="0" fontId="7" fillId="0" borderId="0" applyAlignment="1" pivotButton="0" quotePrefix="0" xfId="2">
      <alignment horizontal="left"/>
    </xf>
    <xf numFmtId="0" fontId="11" fillId="0" borderId="0" pivotButton="0" quotePrefix="0" xfId="0"/>
    <xf numFmtId="0" fontId="7" fillId="0" borderId="0" applyProtection="1" pivotButton="0" quotePrefix="0" xfId="2">
      <protection locked="0" hidden="0"/>
    </xf>
    <xf numFmtId="0" fontId="7" fillId="0" borderId="0" pivotButton="0" quotePrefix="0" xfId="0"/>
    <xf numFmtId="0" fontId="7" fillId="0" borderId="0" pivotButton="0" quotePrefix="0" xfId="2"/>
    <xf numFmtId="0" fontId="9" fillId="0" borderId="0" pivotButton="0" quotePrefix="0" xfId="1"/>
    <xf numFmtId="0" fontId="12" fillId="0" borderId="0" applyAlignment="1" pivotButton="0" quotePrefix="0" xfId="1">
      <alignment horizontal="left"/>
    </xf>
    <xf numFmtId="0" fontId="12" fillId="0" borderId="0" applyProtection="1" pivotButton="0" quotePrefix="0" xfId="2">
      <protection locked="0" hidden="0"/>
    </xf>
    <xf numFmtId="0" fontId="9" fillId="0" borderId="0" applyAlignment="1" pivotButton="0" quotePrefix="1" xfId="2">
      <alignment horizontal="left"/>
    </xf>
    <xf numFmtId="0" fontId="12" fillId="0" borderId="0" applyAlignment="1" pivotButton="0" quotePrefix="1" xfId="2">
      <alignment horizontal="left"/>
    </xf>
    <xf numFmtId="0" fontId="9" fillId="0" borderId="0" applyAlignment="1" pivotButton="0" quotePrefix="0" xfId="2">
      <alignment horizontal="left"/>
    </xf>
    <xf numFmtId="0" fontId="12" fillId="0" borderId="0" applyAlignment="1" pivotButton="0" quotePrefix="0" xfId="2">
      <alignment horizontal="left"/>
    </xf>
    <xf numFmtId="0" fontId="9" fillId="0" borderId="0" applyAlignment="1" pivotButton="0" quotePrefix="0" xfId="1">
      <alignment horizontal="left"/>
    </xf>
    <xf numFmtId="0" fontId="9" fillId="0" borderId="0" applyAlignment="1" pivotButton="0" quotePrefix="0" xfId="1">
      <alignment wrapText="1"/>
    </xf>
    <xf numFmtId="0" fontId="9" fillId="0" borderId="0" pivotButton="0" quotePrefix="0" xfId="2"/>
    <xf numFmtId="0" fontId="12" fillId="0" borderId="0" pivotButton="0" quotePrefix="0" xfId="2"/>
    <xf numFmtId="0" fontId="9" fillId="0" borderId="0" applyAlignment="1" pivotButton="0" quotePrefix="0" xfId="2">
      <alignment horizontal="right"/>
    </xf>
    <xf numFmtId="0" fontId="12" fillId="0" borderId="0" pivotButton="0" quotePrefix="0" xfId="0"/>
    <xf numFmtId="0" fontId="9" fillId="0" borderId="0" applyAlignment="1" applyProtection="1" pivotButton="0" quotePrefix="0" xfId="0">
      <alignment horizontal="left"/>
      <protection locked="0" hidden="0"/>
    </xf>
    <xf numFmtId="0" fontId="9" fillId="0" borderId="0" pivotButton="0" quotePrefix="0" xfId="0"/>
    <xf numFmtId="0" fontId="9" fillId="0" borderId="0" applyAlignment="1" pivotButton="0" quotePrefix="0" xfId="0">
      <alignment horizontal="left" vertical="center"/>
    </xf>
    <xf numFmtId="0" fontId="9" fillId="0" borderId="0" applyAlignment="1" pivotButton="0" quotePrefix="1" xfId="0">
      <alignment horizontal="left"/>
    </xf>
    <xf numFmtId="0" fontId="3" fillId="0" borderId="0" applyAlignment="1" pivotButton="0" quotePrefix="0" xfId="0">
      <alignment horizontal="center" vertical="center" wrapText="1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164" fontId="13" fillId="0" borderId="0" pivotButton="0" quotePrefix="0" xfId="0"/>
    <xf numFmtId="1" fontId="5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0" fillId="0" borderId="0" applyAlignment="1" pivotButton="0" quotePrefix="0" xfId="0">
      <alignment wrapText="1"/>
    </xf>
    <xf numFmtId="0" fontId="16" fillId="0" borderId="2" applyAlignment="1" pivotButton="0" quotePrefix="0" xfId="0">
      <alignment horizontal="center" vertical="center"/>
    </xf>
    <xf numFmtId="0" fontId="16" fillId="2" borderId="2" applyAlignment="1" pivotButton="0" quotePrefix="0" xfId="0">
      <alignment horizontal="center" vertical="center"/>
    </xf>
    <xf numFmtId="0" fontId="16" fillId="0" borderId="3" pivotButton="0" quotePrefix="0" xfId="0"/>
    <xf numFmtId="0" fontId="16" fillId="0" borderId="4" pivotButton="0" quotePrefix="0" xfId="0"/>
    <xf numFmtId="0" fontId="16" fillId="0" borderId="2" pivotButton="0" quotePrefix="0" xfId="0"/>
    <xf numFmtId="0" fontId="16" fillId="0" borderId="5" applyAlignment="1" pivotButton="0" quotePrefix="0" xfId="0">
      <alignment horizontal="center"/>
    </xf>
    <xf numFmtId="0" fontId="16" fillId="0" borderId="1" applyAlignment="1" pivotButton="0" quotePrefix="0" xfId="0">
      <alignment horizontal="center"/>
    </xf>
    <xf numFmtId="165" fontId="16" fillId="2" borderId="1" applyAlignment="1" pivotButton="0" quotePrefix="0" xfId="0">
      <alignment horizontal="center"/>
    </xf>
    <xf numFmtId="0" fontId="18" fillId="0" borderId="0" pivotButton="0" quotePrefix="0" xfId="0"/>
    <xf numFmtId="0" fontId="18" fillId="0" borderId="6" pivotButton="0" quotePrefix="0" xfId="0"/>
    <xf numFmtId="0" fontId="18" fillId="0" borderId="7" pivotButton="0" quotePrefix="0" xfId="0"/>
    <xf numFmtId="0" fontId="18" fillId="0" borderId="8" pivotButton="0" quotePrefix="0" xfId="0"/>
    <xf numFmtId="1" fontId="17" fillId="3" borderId="5" applyAlignment="1" pivotButton="0" quotePrefix="0" xfId="0">
      <alignment horizontal="center"/>
    </xf>
    <xf numFmtId="0" fontId="19" fillId="0" borderId="0" pivotButton="0" quotePrefix="0" xfId="0"/>
    <xf numFmtId="0" fontId="16" fillId="0" borderId="0" pivotButton="0" quotePrefix="0" xfId="0"/>
    <xf numFmtId="0" fontId="16" fillId="0" borderId="9" pivotButton="0" quotePrefix="0" xfId="0"/>
    <xf numFmtId="0" fontId="16" fillId="0" borderId="10" pivotButton="0" quotePrefix="0" xfId="0"/>
    <xf numFmtId="0" fontId="16" fillId="0" borderId="11" pivotButton="0" quotePrefix="0" xfId="0"/>
    <xf numFmtId="1" fontId="16" fillId="0" borderId="5" applyAlignment="1" pivotButton="0" quotePrefix="0" xfId="0">
      <alignment horizontal="center"/>
    </xf>
    <xf numFmtId="1" fontId="16" fillId="0" borderId="12" applyAlignment="1" pivotButton="0" quotePrefix="0" xfId="0">
      <alignment horizontal="center"/>
    </xf>
    <xf numFmtId="0" fontId="16" fillId="0" borderId="1" applyAlignment="1" pivotButton="0" quotePrefix="0" xfId="0">
      <alignment horizontal="center" vertical="center"/>
    </xf>
    <xf numFmtId="0" fontId="16" fillId="0" borderId="13" pivotButton="0" quotePrefix="0" xfId="0"/>
    <xf numFmtId="166" fontId="0" fillId="0" borderId="0" applyAlignment="1" pivotButton="0" quotePrefix="0" xfId="0">
      <alignment horizontal="center" vertical="center"/>
    </xf>
    <xf numFmtId="0" fontId="20" fillId="0" borderId="14" applyAlignment="1" pivotButton="0" quotePrefix="0" xfId="0">
      <alignment horizontal="center"/>
    </xf>
    <xf numFmtId="0" fontId="20" fillId="0" borderId="15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" fontId="21" fillId="3" borderId="16" applyAlignment="1" pivotButton="0" quotePrefix="0" xfId="0">
      <alignment horizontal="center"/>
    </xf>
    <xf numFmtId="1" fontId="21" fillId="3" borderId="17" applyAlignment="1" pivotButton="0" quotePrefix="0" xfId="0">
      <alignment horizontal="center"/>
    </xf>
    <xf numFmtId="166" fontId="16" fillId="0" borderId="12" applyAlignment="1" pivotButton="0" quotePrefix="0" xfId="0">
      <alignment horizontal="center"/>
    </xf>
    <xf numFmtId="1" fontId="16" fillId="0" borderId="1" applyAlignment="1" pivotButton="0" quotePrefix="0" xfId="0">
      <alignment horizontal="center"/>
    </xf>
    <xf numFmtId="0" fontId="0" fillId="6" borderId="0" pivotButton="0" quotePrefix="0" xfId="0"/>
    <xf numFmtId="0" fontId="0" fillId="4" borderId="0" pivotButton="0" quotePrefix="0" xfId="0"/>
    <xf numFmtId="0" fontId="0" fillId="6" borderId="0" applyAlignment="1" pivotButton="0" quotePrefix="0" xfId="0">
      <alignment horizontal="left"/>
    </xf>
    <xf numFmtId="0" fontId="0" fillId="5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2" borderId="0" applyAlignment="1" pivotButton="0" quotePrefix="0" xfId="0">
      <alignment horizontal="center" vertical="center"/>
    </xf>
    <xf numFmtId="1" fontId="17" fillId="3" borderId="2" applyAlignment="1" pivotButton="0" quotePrefix="0" xfId="0">
      <alignment horizontal="center" vertical="center"/>
    </xf>
    <xf numFmtId="0" fontId="10" fillId="0" borderId="0" pivotButton="0" quotePrefix="0" xfId="0"/>
    <xf numFmtId="0" fontId="0" fillId="2" borderId="19" pivotButton="0" quotePrefix="0" xfId="0"/>
    <xf numFmtId="0" fontId="0" fillId="2" borderId="0" pivotButton="0" quotePrefix="0" xfId="0"/>
    <xf numFmtId="0" fontId="22" fillId="2" borderId="13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21" fillId="2" borderId="19" applyAlignment="1" pivotButton="0" quotePrefix="0" xfId="0">
      <alignment horizontal="center" vertical="center"/>
    </xf>
    <xf numFmtId="0" fontId="21" fillId="2" borderId="0" applyAlignment="1" pivotButton="0" quotePrefix="0" xfId="0">
      <alignment horizontal="center" vertical="center"/>
    </xf>
    <xf numFmtId="0" fontId="21" fillId="2" borderId="13" applyAlignment="1" pivotButton="0" quotePrefix="0" xfId="0">
      <alignment horizontal="center" vertical="center"/>
    </xf>
    <xf numFmtId="0" fontId="15" fillId="0" borderId="0" pivotButton="0" quotePrefix="0" xfId="0"/>
    <xf numFmtId="1" fontId="0" fillId="0" borderId="0" pivotButton="0" quotePrefix="0" xfId="0"/>
    <xf numFmtId="0" fontId="23" fillId="2" borderId="13" applyAlignment="1" pivotButton="0" quotePrefix="0" xfId="0">
      <alignment horizontal="right" vertical="center"/>
    </xf>
    <xf numFmtId="0" fontId="0" fillId="2" borderId="20" pivotButton="0" quotePrefix="0" xfId="0"/>
    <xf numFmtId="0" fontId="0" fillId="2" borderId="21" pivotButton="0" quotePrefix="0" xfId="0"/>
    <xf numFmtId="0" fontId="22" fillId="2" borderId="22" applyAlignment="1" pivotButton="0" quotePrefix="0" xfId="0">
      <alignment horizontal="right" vertical="center"/>
    </xf>
    <xf numFmtId="0" fontId="21" fillId="2" borderId="21" applyAlignment="1" pivotButton="0" quotePrefix="0" xfId="0">
      <alignment horizontal="center" vertical="center"/>
    </xf>
    <xf numFmtId="0" fontId="21" fillId="2" borderId="22" applyAlignment="1" pivotButton="0" quotePrefix="0" xfId="0">
      <alignment horizontal="center" vertical="center"/>
    </xf>
    <xf numFmtId="0" fontId="0" fillId="2" borderId="18" pivotButton="0" quotePrefix="0" xfId="0"/>
    <xf numFmtId="0" fontId="0" fillId="2" borderId="3" pivotButton="0" quotePrefix="0" xfId="0"/>
    <xf numFmtId="0" fontId="22" fillId="2" borderId="4" applyAlignment="1" pivotButton="0" quotePrefix="0" xfId="0">
      <alignment horizontal="right" vertical="center"/>
    </xf>
    <xf numFmtId="1" fontId="21" fillId="2" borderId="18" applyAlignment="1" pivotButton="0" quotePrefix="0" xfId="0">
      <alignment horizontal="center" vertical="center"/>
    </xf>
    <xf numFmtId="1" fontId="21" fillId="2" borderId="3" applyAlignment="1" pivotButton="0" quotePrefix="0" xfId="0">
      <alignment vertical="center"/>
    </xf>
    <xf numFmtId="1" fontId="21" fillId="2" borderId="4" applyAlignment="1" pivotButton="0" quotePrefix="0" xfId="0">
      <alignment vertical="center"/>
    </xf>
    <xf numFmtId="14" fontId="12" fillId="0" borderId="0" pivotButton="0" quotePrefix="0" xfId="2"/>
    <xf numFmtId="14" fontId="12" fillId="0" borderId="0" applyProtection="1" pivotButton="0" quotePrefix="0" xfId="2">
      <protection locked="0" hidden="0"/>
    </xf>
    <xf numFmtId="1" fontId="9" fillId="0" borderId="0" pivotButton="0" quotePrefix="0" xfId="0"/>
    <xf numFmtId="1" fontId="21" fillId="0" borderId="0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2" pivotButton="0" quotePrefix="0" xfId="0"/>
    <xf numFmtId="0" fontId="0" fillId="0" borderId="16" pivotButton="0" quotePrefix="0" xfId="0"/>
    <xf numFmtId="0" fontId="0" fillId="0" borderId="23" pivotButton="0" quotePrefix="0" xfId="0"/>
    <xf numFmtId="0" fontId="0" fillId="0" borderId="17" pivotButton="0" quotePrefix="0" xfId="0"/>
    <xf numFmtId="165" fontId="9" fillId="0" borderId="0" applyAlignment="1" pivotButton="0" quotePrefix="0" xfId="0">
      <alignment horizontal="left"/>
    </xf>
    <xf numFmtId="2" fontId="9" fillId="0" borderId="0" pivotButton="0" quotePrefix="0" xfId="0"/>
    <xf numFmtId="0" fontId="9" fillId="0" borderId="0" applyProtection="1" pivotButton="0" quotePrefix="0" xfId="2">
      <protection locked="0" hidden="0"/>
    </xf>
    <xf numFmtId="0" fontId="20" fillId="3" borderId="1" applyAlignment="1" pivotButton="0" quotePrefix="0" xfId="0">
      <alignment horizontal="center" vertical="center"/>
    </xf>
    <xf numFmtId="1" fontId="14" fillId="4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/>
    </xf>
    <xf numFmtId="0" fontId="16" fillId="0" borderId="24" applyAlignment="1" pivotButton="0" quotePrefix="0" xfId="0">
      <alignment horizontal="center"/>
    </xf>
    <xf numFmtId="1" fontId="17" fillId="3" borderId="1" applyAlignment="1" pivotButton="0" quotePrefix="0" xfId="0">
      <alignment horizontal="center" vertical="center"/>
    </xf>
    <xf numFmtId="0" fontId="16" fillId="0" borderId="1" pivotButton="0" quotePrefix="0" xfId="0"/>
    <xf numFmtId="0" fontId="16" fillId="2" borderId="1" applyAlignment="1" pivotButton="0" quotePrefix="0" xfId="0">
      <alignment horizontal="center" vertical="center"/>
    </xf>
    <xf numFmtId="1" fontId="17" fillId="3" borderId="1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21" fillId="2" borderId="19" applyAlignment="1" pivotButton="0" quotePrefix="0" xfId="0">
      <alignment horizontal="center" vertical="center"/>
    </xf>
    <xf numFmtId="0" fontId="6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wrapText="1"/>
    </xf>
    <xf numFmtId="0" fontId="7" fillId="0" borderId="0" applyAlignment="1" pivotButton="0" quotePrefix="0" xfId="1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7" fillId="0" borderId="0" applyAlignment="1" pivotButton="0" quotePrefix="0" xfId="1">
      <alignment horizontal="right" vertic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10" fillId="0" borderId="0" pivotButton="0" quotePrefix="0" xfId="0"/>
    <xf numFmtId="170" fontId="10" fillId="0" borderId="0" pivotButton="0" quotePrefix="0" xfId="0"/>
    <xf numFmtId="0" fontId="10" fillId="0" borderId="0" applyAlignment="1" pivotButton="0" quotePrefix="0" xfId="0">
      <alignment horizontal="right" vertic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5" fontId="10" fillId="0" borderId="0" pivotButton="0" quotePrefix="0" xfId="0"/>
    <xf numFmtId="165" fontId="21" fillId="2" borderId="20" applyAlignment="1" pivotButton="0" quotePrefix="0" xfId="0">
      <alignment horizontal="center" vertical="center"/>
    </xf>
    <xf numFmtId="0" fontId="26" fillId="0" borderId="0" pivotButton="0" quotePrefix="0" xfId="0"/>
    <xf numFmtId="0" fontId="26" fillId="0" borderId="0" applyAlignment="1" pivotButton="0" quotePrefix="0" xfId="0">
      <alignment horizontal="right"/>
    </xf>
    <xf numFmtId="165" fontId="26" fillId="0" borderId="0" applyAlignment="1" pivotButton="0" quotePrefix="0" xfId="0">
      <alignment horizontal="left"/>
    </xf>
    <xf numFmtId="2" fontId="26" fillId="0" borderId="0" applyAlignment="1" pivotButton="0" quotePrefix="0" xfId="0">
      <alignment horizontal="left"/>
    </xf>
    <xf numFmtId="0" fontId="27" fillId="0" borderId="0" pivotButton="0" quotePrefix="0" xfId="0"/>
    <xf numFmtId="168" fontId="27" fillId="0" borderId="0" pivotButton="0" quotePrefix="0" xfId="0"/>
    <xf numFmtId="0" fontId="6" fillId="0" borderId="0" applyAlignment="1" pivotButton="0" quotePrefix="0" xfId="1">
      <alignment horizontal="center"/>
    </xf>
    <xf numFmtId="0" fontId="10" fillId="0" borderId="0" pivotButton="0" quotePrefix="0" xfId="0"/>
    <xf numFmtId="0" fontId="7" fillId="0" borderId="0" applyAlignment="1" pivotButton="0" quotePrefix="0" xfId="1">
      <alignment horizontal="right" vertical="center"/>
    </xf>
    <xf numFmtId="0" fontId="7" fillId="0" borderId="0" applyAlignment="1" pivotButton="0" quotePrefix="0" xfId="1">
      <alignment horizontal="center" vertical="center"/>
    </xf>
    <xf numFmtId="0" fontId="6" fillId="0" borderId="0" applyAlignment="1" pivotButton="0" quotePrefix="0" xfId="1">
      <alignment horizont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1">
      <alignment horizont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27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8" fontId="10" fillId="0" borderId="0" pivotButton="0" quotePrefix="0" xfId="0"/>
    <xf numFmtId="170" fontId="10" fillId="0" borderId="0" pivotButton="0" quotePrefix="0" xfId="0"/>
  </cellXfs>
  <cellStyles count="5">
    <cellStyle name="Обычный" xfId="0" builtinId="0"/>
    <cellStyle name="Обычный 2 2" xfId="1"/>
    <cellStyle name="Обычный 2" xfId="2"/>
    <cellStyle name="Обычный 2 4" xfId="3"/>
    <cellStyle name="Финансовый" xfId="4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'1'!$AC$6:$AC$42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'1'!$D$85:$D$86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'1'!$D$78:$D$79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'1'!$B$81:$B$82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'1'!$B$75:$B$76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0.000</formatCode>
                <ptCount val="2"/>
                <pt idx="0">
                  <v>0</v>
                </pt>
                <pt idx="1">
                  <v>#N/A</v>
                </pt>
              </numCache>
            </numRef>
          </xVal>
          <yVal>
            <numRef>
              <f>'1'!$B$85:$B$86</f>
              <numCache>
                <formatCode>0.000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0.000</formatCode>
                <ptCount val="2"/>
                <pt idx="0">
                  <v>#N/A</v>
                </pt>
                <pt idx="1">
                  <v>#N/A</v>
                </pt>
              </numCache>
            </numRef>
          </xVal>
          <yVal>
            <numRef>
              <f>'1'!$B$88:$B$89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'1'!$B$78:$B$79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12</col>
      <colOff>74840</colOff>
      <row>28</row>
      <rowOff>20412</rowOff>
    </from>
    <to>
      <col>16</col>
      <colOff>444500</colOff>
      <row>43</row>
      <rowOff>95251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264"/>
  <sheetViews>
    <sheetView tabSelected="1" view="pageBreakPreview" topLeftCell="A3" zoomScale="70" zoomScaleNormal="40" zoomScaleSheetLayoutView="85" workbookViewId="0">
      <selection activeCell="J22" sqref="J22"/>
    </sheetView>
  </sheetViews>
  <sheetFormatPr baseColWidth="8" defaultColWidth="9.140625" defaultRowHeight="14.25"/>
  <cols>
    <col width="15.85546875" customWidth="1" style="151" min="1" max="1"/>
    <col width="18.28515625" customWidth="1" style="151" min="2" max="2"/>
    <col width="12.42578125" customWidth="1" style="151" min="3" max="3"/>
    <col width="9.140625" customWidth="1" style="151" min="4" max="4"/>
    <col width="12.42578125" bestFit="1" customWidth="1" style="151" min="5" max="6"/>
    <col width="9.140625" customWidth="1" style="151" min="7" max="7"/>
    <col width="12.42578125" customWidth="1" style="151" min="8" max="8"/>
    <col width="9.140625" customWidth="1" style="151" min="9" max="11"/>
    <col width="10.140625" customWidth="1" style="151" min="12" max="12"/>
    <col width="14.140625" customWidth="1" style="151" min="13" max="13"/>
    <col width="16.28515625" customWidth="1" style="151" min="14" max="16"/>
    <col width="12.42578125" bestFit="1" customWidth="1" style="151" min="17" max="17"/>
    <col width="13" customWidth="1" style="151" min="18" max="18"/>
    <col width="9.140625" customWidth="1" style="151" min="19" max="19"/>
    <col width="13" customWidth="1" style="151" min="20" max="20"/>
    <col width="9.140625" customWidth="1" style="151" min="21" max="21"/>
    <col width="12" customWidth="1" style="151" min="22" max="22"/>
    <col width="9.140625" customWidth="1" style="151" min="23" max="35"/>
    <col width="9.5703125" customWidth="1" style="151" min="36" max="36"/>
    <col width="9.7109375" customWidth="1" style="151" min="37" max="37"/>
    <col width="9.140625" customWidth="1" style="151" min="38" max="39"/>
    <col width="9.140625" customWidth="1" style="151" min="40" max="16384"/>
  </cols>
  <sheetData>
    <row r="1" ht="15" customHeight="1">
      <c r="A1" s="150" t="inlineStr">
        <is>
          <t>Общество с ограниченной ответственностью "Инженерная геология" (ООО "ИнжГео")</t>
        </is>
      </c>
      <c r="L1" s="150" t="n"/>
      <c r="M1" s="150" t="inlineStr">
        <is>
          <t>Общество с ограниченной ответственностью "Инженерная геология" (ООО "ИнжГео")</t>
        </is>
      </c>
      <c r="X1" s="114">
        <f>AF51-AH51</f>
        <v/>
      </c>
      <c r="Y1" s="115" t="n"/>
      <c r="Z1" s="57" t="n"/>
      <c r="AA1" s="116" t="n"/>
      <c r="AB1" s="39" t="n"/>
      <c r="AC1" s="39" t="n"/>
      <c r="AD1" s="39" t="n"/>
      <c r="AE1" s="40" t="n"/>
      <c r="AF1" s="114">
        <f>AF48-AH48</f>
        <v/>
      </c>
      <c r="AG1" s="115" t="n"/>
      <c r="AH1" s="57" t="n"/>
      <c r="AI1" s="116" t="n"/>
      <c r="AJ1" s="39" t="n"/>
      <c r="AK1" s="39" t="n"/>
      <c r="AL1" s="39" t="n"/>
      <c r="AM1" s="40" t="n"/>
      <c r="AN1" s="74">
        <f>AF49-AH49</f>
        <v/>
      </c>
      <c r="AO1" s="41" t="n"/>
      <c r="AP1" s="37" t="n"/>
      <c r="AQ1" s="38" t="n"/>
      <c r="AR1" s="39" t="n"/>
      <c r="AS1" s="39" t="n"/>
      <c r="AT1" s="39" t="n"/>
      <c r="AU1" s="39" t="n"/>
      <c r="AV1" s="114">
        <f>AF50-AH50</f>
        <v/>
      </c>
      <c r="AW1" s="115" t="n"/>
      <c r="AX1" s="37" t="n"/>
      <c r="AY1" s="38" t="n"/>
      <c r="AZ1" s="39" t="n"/>
      <c r="BA1" s="39" t="n"/>
      <c r="BB1" s="39" t="n"/>
      <c r="BC1" s="40" t="n"/>
    </row>
    <row r="2" ht="15" customHeight="1">
      <c r="A2" s="150" t="inlineStr">
        <is>
          <t>Юр. адрес: 117279, г. Москва, ул. Миклухо-Маклая, 36 а, этаж 5, пом. XXIII к. 76-84</t>
        </is>
      </c>
      <c r="L2" s="150" t="n"/>
      <c r="M2" s="150" t="inlineStr">
        <is>
          <t>Юр. адрес: 117279, г. Москва, ул. Миклухо-Маклая, 36 а, этаж 5, пом. XXIII к. 76-84</t>
        </is>
      </c>
      <c r="X2" s="117">
        <f>AG51-AH51</f>
        <v/>
      </c>
      <c r="Y2" s="43" t="inlineStr">
        <is>
          <t>нагр</t>
        </is>
      </c>
      <c r="Z2" s="43" t="n"/>
      <c r="AA2" s="44" t="n"/>
      <c r="AB2" s="45" t="n"/>
      <c r="AC2" s="46" t="inlineStr">
        <is>
          <t>X0</t>
        </is>
      </c>
      <c r="AD2" s="47" t="inlineStr">
        <is>
          <t>Y0</t>
        </is>
      </c>
      <c r="AE2" s="48" t="inlineStr">
        <is>
          <t>R</t>
        </is>
      </c>
      <c r="AF2" s="117">
        <f>AG48-AH48</f>
        <v/>
      </c>
      <c r="AG2" s="43" t="inlineStr">
        <is>
          <t>нагр</t>
        </is>
      </c>
      <c r="AH2" s="43" t="n"/>
      <c r="AI2" s="44" t="n"/>
      <c r="AJ2" s="45" t="n"/>
      <c r="AK2" s="46" t="inlineStr">
        <is>
          <t>X0</t>
        </is>
      </c>
      <c r="AL2" s="47" t="inlineStr">
        <is>
          <t>Y0</t>
        </is>
      </c>
      <c r="AM2" s="48" t="inlineStr">
        <is>
          <t>R</t>
        </is>
      </c>
      <c r="AN2" s="49">
        <f>AG49-AH49</f>
        <v/>
      </c>
      <c r="AO2" s="43" t="inlineStr">
        <is>
          <t>нагр</t>
        </is>
      </c>
      <c r="AP2" s="43" t="n"/>
      <c r="AQ2" s="44" t="n"/>
      <c r="AR2" s="45" t="n"/>
      <c r="AS2" s="46" t="inlineStr">
        <is>
          <t>X0</t>
        </is>
      </c>
      <c r="AT2" s="47" t="inlineStr">
        <is>
          <t>Y0</t>
        </is>
      </c>
      <c r="AU2" s="47" t="inlineStr">
        <is>
          <t>R</t>
        </is>
      </c>
      <c r="AV2" s="117">
        <f>AG50-AH50</f>
        <v/>
      </c>
      <c r="AW2" s="43" t="inlineStr">
        <is>
          <t>нагр</t>
        </is>
      </c>
      <c r="AX2" s="43" t="n"/>
      <c r="AY2" s="44" t="n"/>
      <c r="AZ2" s="45" t="n"/>
      <c r="BA2" s="46" t="inlineStr">
        <is>
          <t>X0</t>
        </is>
      </c>
      <c r="BB2" s="47" t="inlineStr">
        <is>
          <t>Y0</t>
        </is>
      </c>
      <c r="BC2" s="48" t="inlineStr">
        <is>
          <t>R</t>
        </is>
      </c>
      <c r="BD2" s="50" t="n"/>
    </row>
    <row r="3" ht="15" customHeight="1">
      <c r="A3" s="150" t="inlineStr">
        <is>
          <t>Телефон/факс +7 (495) 132-30-00,  Адрес электронной почты inbox@inj-geo.ru</t>
        </is>
      </c>
      <c r="L3" s="150" t="n"/>
      <c r="M3" s="150" t="inlineStr">
        <is>
          <t>Телефон/факс +7 (495) 132-30-00,  Адрес электронной почты inbox@inj-geo.ru</t>
        </is>
      </c>
      <c r="X3" s="65" t="n"/>
      <c r="Y3" s="113" t="n"/>
      <c r="Z3" s="51" t="n"/>
      <c r="AA3" s="51" t="n"/>
      <c r="AB3" s="51" t="n"/>
      <c r="AC3" s="52">
        <f>X5</f>
        <v/>
      </c>
      <c r="AD3" s="53" t="n">
        <v>0</v>
      </c>
      <c r="AE3" s="54">
        <f>X4/2</f>
        <v/>
      </c>
      <c r="AF3" s="65" t="n"/>
      <c r="AG3" s="113" t="n"/>
      <c r="AH3" s="51" t="n"/>
      <c r="AI3" s="51" t="n"/>
      <c r="AJ3" s="51" t="n"/>
      <c r="AK3" s="52">
        <f>AF5</f>
        <v/>
      </c>
      <c r="AL3" s="53" t="n">
        <v>0</v>
      </c>
      <c r="AM3" s="54">
        <f>AF4/2</f>
        <v/>
      </c>
      <c r="AN3" s="55" t="n"/>
      <c r="AO3" s="43" t="n"/>
      <c r="AP3" s="51" t="n"/>
      <c r="AQ3" s="51" t="n"/>
      <c r="AR3" s="51" t="n"/>
      <c r="AS3" s="52">
        <f>AN5</f>
        <v/>
      </c>
      <c r="AT3" s="53" t="n">
        <v>0</v>
      </c>
      <c r="AU3" s="54">
        <f>AN4/2</f>
        <v/>
      </c>
      <c r="AV3" s="56" t="n"/>
      <c r="AW3" s="113" t="n"/>
      <c r="AX3" s="51" t="n"/>
      <c r="AY3" s="51" t="n"/>
      <c r="AZ3" s="51" t="n"/>
      <c r="BA3" s="52">
        <f>AV5</f>
        <v/>
      </c>
      <c r="BB3" s="53" t="n">
        <v>0</v>
      </c>
      <c r="BC3" s="54">
        <f>AV4/2</f>
        <v/>
      </c>
    </row>
    <row r="4" ht="15" customHeight="1">
      <c r="A4" s="150" t="n"/>
      <c r="B4" s="150" t="n"/>
      <c r="C4" s="150" t="n"/>
      <c r="D4" s="150" t="n"/>
      <c r="E4" s="150" t="n"/>
      <c r="F4" s="150" t="n"/>
      <c r="G4" s="150" t="n"/>
      <c r="H4" s="150" t="n"/>
      <c r="I4" s="150" t="n"/>
      <c r="J4" s="150" t="n"/>
      <c r="K4" s="150" t="n"/>
      <c r="L4" s="150" t="n"/>
      <c r="M4" s="150" t="n"/>
      <c r="N4" s="150" t="n"/>
      <c r="O4" s="150" t="n"/>
      <c r="P4" s="150" t="n"/>
      <c r="Q4" s="150" t="n"/>
      <c r="R4" s="150" t="n"/>
      <c r="S4" s="150" t="n"/>
      <c r="T4" s="150" t="n"/>
      <c r="U4" s="150" t="n"/>
      <c r="X4" s="66">
        <f>X2-X1</f>
        <v/>
      </c>
      <c r="Y4" s="57" t="inlineStr">
        <is>
          <t>девиатор</t>
        </is>
      </c>
      <c r="Z4" s="51" t="n"/>
      <c r="AA4" s="51" t="n"/>
      <c r="AB4" s="51" t="n"/>
      <c r="AC4" s="51" t="n"/>
      <c r="AD4" s="51" t="n"/>
      <c r="AE4" s="58" t="n"/>
      <c r="AF4" s="66">
        <f>AF2-AF1</f>
        <v/>
      </c>
      <c r="AG4" s="57" t="inlineStr">
        <is>
          <t>девиатор</t>
        </is>
      </c>
      <c r="AH4" s="51" t="n"/>
      <c r="AI4" s="51" t="n"/>
      <c r="AJ4" s="51" t="n"/>
      <c r="AK4" s="51" t="n"/>
      <c r="AL4" s="51" t="n"/>
      <c r="AM4" s="58" t="n"/>
      <c r="AN4" s="55">
        <f>AN2-AN1</f>
        <v/>
      </c>
      <c r="AO4" s="57" t="inlineStr">
        <is>
          <t>девиатор</t>
        </is>
      </c>
      <c r="AP4" s="51" t="n"/>
      <c r="AQ4" s="51" t="n"/>
      <c r="AR4" s="51" t="n"/>
      <c r="AS4" s="51" t="n"/>
      <c r="AT4" s="51" t="n"/>
      <c r="AU4" s="58" t="n"/>
      <c r="AV4" s="55">
        <f>AV2-AV1</f>
        <v/>
      </c>
      <c r="AW4" s="57" t="inlineStr">
        <is>
          <t>девиатор</t>
        </is>
      </c>
      <c r="AX4" s="51" t="n"/>
      <c r="AY4" s="51" t="n"/>
      <c r="AZ4" s="51" t="n"/>
      <c r="BA4" s="51" t="n"/>
      <c r="BB4" s="51" t="n"/>
      <c r="BC4" s="58" t="n"/>
    </row>
    <row r="5" ht="15" customHeight="1">
      <c r="A5" s="150" t="inlineStr">
        <is>
          <t>Испытательная лаборатория ООО «ИнжГео»</t>
        </is>
      </c>
      <c r="L5" s="150" t="n"/>
      <c r="M5" s="150" t="inlineStr">
        <is>
          <t>Испытательная лаборатория ООО «ИнжГео»</t>
        </is>
      </c>
      <c r="X5" s="57">
        <f>X4/2+X1</f>
        <v/>
      </c>
      <c r="Y5" s="57" t="inlineStr">
        <is>
          <t>x0</t>
        </is>
      </c>
      <c r="Z5" s="51" t="n"/>
      <c r="AA5" s="43" t="inlineStr">
        <is>
          <t>Угол</t>
        </is>
      </c>
      <c r="AB5" s="43" t="inlineStr">
        <is>
          <t>X</t>
        </is>
      </c>
      <c r="AC5" s="43" t="inlineStr">
        <is>
          <t>Y</t>
        </is>
      </c>
      <c r="AD5" s="51" t="n"/>
      <c r="AE5" s="58" t="n"/>
      <c r="AF5" s="57">
        <f>AF4/2+AF1</f>
        <v/>
      </c>
      <c r="AG5" s="57" t="inlineStr">
        <is>
          <t>x0</t>
        </is>
      </c>
      <c r="AH5" s="51" t="n"/>
      <c r="AI5" s="43" t="inlineStr">
        <is>
          <t>Угол</t>
        </is>
      </c>
      <c r="AJ5" s="43" t="inlineStr">
        <is>
          <t>X</t>
        </is>
      </c>
      <c r="AK5" s="43" t="inlineStr">
        <is>
          <t>Y</t>
        </is>
      </c>
      <c r="AL5" s="51" t="n"/>
      <c r="AM5" s="58" t="n"/>
      <c r="AN5" s="42">
        <f>AN4/2+AN1</f>
        <v/>
      </c>
      <c r="AO5" s="43" t="inlineStr">
        <is>
          <t>x0</t>
        </is>
      </c>
      <c r="AP5" s="51" t="n"/>
      <c r="AQ5" s="43" t="inlineStr">
        <is>
          <t>Угол</t>
        </is>
      </c>
      <c r="AR5" s="43" t="inlineStr">
        <is>
          <t>X</t>
        </is>
      </c>
      <c r="AS5" s="43" t="inlineStr">
        <is>
          <t>Y</t>
        </is>
      </c>
      <c r="AT5" s="51" t="n"/>
      <c r="AU5" s="58" t="n"/>
      <c r="AV5" s="42">
        <f>AV4/2+AV1</f>
        <v/>
      </c>
      <c r="AW5" s="43" t="inlineStr">
        <is>
          <t>x0</t>
        </is>
      </c>
      <c r="AX5" s="51" t="n"/>
      <c r="AY5" s="43" t="inlineStr">
        <is>
          <t>Угол</t>
        </is>
      </c>
      <c r="AZ5" s="43" t="inlineStr">
        <is>
          <t>X</t>
        </is>
      </c>
      <c r="BA5" s="43" t="inlineStr">
        <is>
          <t>Y</t>
        </is>
      </c>
      <c r="BB5" s="51" t="n"/>
      <c r="BC5" s="58" t="n"/>
    </row>
    <row r="6" ht="15" customHeight="1">
      <c r="A6" s="154" t="inlineStr">
        <is>
          <t>Адрес места осуществления деятельности лаборатории: г. Москва, просп. Вернадского, д. 51, стр. 1</t>
        </is>
      </c>
      <c r="L6" s="154" t="n"/>
      <c r="M6" s="154" t="inlineStr">
        <is>
          <t>Адрес места осуществления деятельности лаборатории: г. Москва, просп. Вернадского, д. 51, стр. 1</t>
        </is>
      </c>
      <c r="X6" s="51" t="n"/>
      <c r="Y6" s="51" t="n"/>
      <c r="Z6" s="51" t="n"/>
      <c r="AA6" s="43" t="n">
        <v>0</v>
      </c>
      <c r="AB6" s="66">
        <f>$AC$3+$AE$3*COS(AA6*PI()/180)</f>
        <v/>
      </c>
      <c r="AC6" s="66">
        <f>$AD$3+$AE$3*SIN(AA6*PI()/180)</f>
        <v/>
      </c>
      <c r="AD6" s="51" t="n"/>
      <c r="AE6" s="58" t="n"/>
      <c r="AF6" s="51" t="n"/>
      <c r="AG6" s="51" t="n"/>
      <c r="AH6" s="51" t="n"/>
      <c r="AI6" s="43" t="n">
        <v>0</v>
      </c>
      <c r="AJ6" s="66">
        <f>$AK$3+$AM$3*COS(AI6*PI()/180)</f>
        <v/>
      </c>
      <c r="AK6" s="66">
        <f>$AL$3+$AM$3*SIN(AI6*PI()/180)</f>
        <v/>
      </c>
      <c r="AL6" s="51" t="n"/>
      <c r="AM6" s="58" t="n"/>
      <c r="AN6" s="51" t="n"/>
      <c r="AO6" s="51" t="n"/>
      <c r="AP6" s="51" t="n"/>
      <c r="AQ6" s="43" t="n">
        <v>0</v>
      </c>
      <c r="AR6" s="43">
        <f>$AS$3+$AU$3*COS(AQ6*PI()/180)</f>
        <v/>
      </c>
      <c r="AS6" s="43">
        <f>$AT$3+$AU$3*SIN(AQ6*PI()/180)</f>
        <v/>
      </c>
      <c r="AT6" s="51" t="n"/>
      <c r="AU6" s="58" t="n"/>
      <c r="AV6" s="51" t="n"/>
      <c r="AW6" s="51" t="n"/>
      <c r="AX6" s="51" t="n"/>
      <c r="AY6" s="43" t="n">
        <v>0</v>
      </c>
      <c r="AZ6" s="43">
        <f>$BA$3+$BC$3*COS(AY6*PI()/180)</f>
        <v/>
      </c>
      <c r="BA6" s="43">
        <f>$BB$3+$BC$3*SIN(AY6*PI()/180)</f>
        <v/>
      </c>
      <c r="BB6" s="51" t="n"/>
      <c r="BC6" s="58" t="n"/>
      <c r="BE6" s="67" t="n"/>
      <c r="BF6" s="67" t="n"/>
    </row>
    <row r="7" ht="15" customHeight="1">
      <c r="A7" s="150" t="inlineStr">
        <is>
          <t>Телефон +7(910)4557682, E-mail: slg85@mail.ru</t>
        </is>
      </c>
      <c r="L7" s="150" t="n"/>
      <c r="M7" s="150" t="inlineStr">
        <is>
          <t>Телефон +7(910)4557682, E-mail: slg85@mail.ru</t>
        </is>
      </c>
      <c r="X7" s="51" t="n"/>
      <c r="Y7" s="51" t="n"/>
      <c r="Z7" s="51" t="n"/>
      <c r="AA7" s="43" t="n">
        <v>5</v>
      </c>
      <c r="AB7" s="66">
        <f>$AC$3+$AE$3*COS(AA7*PI()/180)</f>
        <v/>
      </c>
      <c r="AC7" s="66">
        <f>$AD$3+$AE$3*SIN(AA7*PI()/180)</f>
        <v/>
      </c>
      <c r="AD7" s="51" t="n"/>
      <c r="AE7" s="58" t="n"/>
      <c r="AF7" s="51" t="n"/>
      <c r="AG7" s="51" t="n"/>
      <c r="AH7" s="51" t="n"/>
      <c r="AI7" s="43" t="n">
        <v>5</v>
      </c>
      <c r="AJ7" s="66">
        <f>$AK$3+$AM$3*COS(AI7*PI()/180)</f>
        <v/>
      </c>
      <c r="AK7" s="66">
        <f>$AL$3+$AM$3*SIN(AI7*PI()/180)</f>
        <v/>
      </c>
      <c r="AL7" s="51" t="n"/>
      <c r="AM7" s="58" t="n"/>
      <c r="AN7" s="51" t="n"/>
      <c r="AO7" s="51" t="n"/>
      <c r="AP7" s="51" t="n"/>
      <c r="AQ7" s="43" t="n">
        <v>5</v>
      </c>
      <c r="AR7" s="66">
        <f>$AS$3+$AU$3*COS(AQ7*PI()/180)</f>
        <v/>
      </c>
      <c r="AS7" s="66">
        <f>$AT$3+$AU$3*SIN(AQ7*PI()/180)</f>
        <v/>
      </c>
      <c r="AT7" s="51" t="n"/>
      <c r="AU7" s="58" t="n"/>
      <c r="AV7" s="51" t="n"/>
      <c r="AW7" s="51" t="n"/>
      <c r="AX7" s="51" t="n"/>
      <c r="AY7" s="43" t="n">
        <v>5</v>
      </c>
      <c r="AZ7" s="66">
        <f>$BA$3+$BC$3*COS(AY7*PI()/180)</f>
        <v/>
      </c>
      <c r="BA7" s="66">
        <f>$BB$3+$BC$3*SIN(AY7*PI()/180)</f>
        <v/>
      </c>
      <c r="BB7" s="51" t="n"/>
      <c r="BC7" s="58" t="n"/>
      <c r="BE7" s="68" t="n"/>
      <c r="BF7" s="69" t="n"/>
    </row>
    <row r="8" ht="15" customHeight="1">
      <c r="A8" s="2" t="n"/>
      <c r="B8" s="8" t="n"/>
      <c r="C8" s="8" t="n"/>
      <c r="D8" s="8" t="n"/>
      <c r="E8" s="8" t="n"/>
      <c r="F8" s="10" t="n"/>
      <c r="G8" s="10" t="n"/>
      <c r="H8" s="3" t="n"/>
      <c r="I8" s="4" t="n"/>
      <c r="J8" s="5" t="n"/>
      <c r="K8" s="6" t="n"/>
      <c r="L8" s="6" t="n"/>
      <c r="M8" s="2" t="n"/>
      <c r="N8" s="8" t="n"/>
      <c r="O8" s="8" t="n"/>
      <c r="P8" s="8" t="n"/>
      <c r="Q8" s="8" t="n"/>
      <c r="R8" s="10" t="n"/>
      <c r="S8" s="10" t="n"/>
      <c r="T8" s="3" t="n"/>
      <c r="U8" s="4" t="n"/>
      <c r="X8" s="51" t="n"/>
      <c r="Y8" s="51" t="n"/>
      <c r="Z8" s="51" t="n"/>
      <c r="AA8" s="43" t="n">
        <v>10</v>
      </c>
      <c r="AB8" s="66">
        <f>$AC$3+$AE$3*COS(AA8*PI()/180)</f>
        <v/>
      </c>
      <c r="AC8" s="66">
        <f>$AD$3+$AE$3*SIN(AA8*PI()/180)</f>
        <v/>
      </c>
      <c r="AD8" s="51" t="n"/>
      <c r="AE8" s="58" t="n"/>
      <c r="AF8" s="51" t="n"/>
      <c r="AG8" s="51" t="n"/>
      <c r="AH8" s="51" t="n"/>
      <c r="AI8" s="43" t="n">
        <v>10</v>
      </c>
      <c r="AJ8" s="66">
        <f>$AK$3+$AM$3*COS(AI8*PI()/180)</f>
        <v/>
      </c>
      <c r="AK8" s="66">
        <f>$AL$3+$AM$3*SIN(AI8*PI()/180)</f>
        <v/>
      </c>
      <c r="AL8" s="51" t="n"/>
      <c r="AM8" s="58" t="n"/>
      <c r="AN8" s="51" t="n"/>
      <c r="AO8" s="51" t="n"/>
      <c r="AP8" s="51" t="n"/>
      <c r="AQ8" s="43" t="n">
        <v>10</v>
      </c>
      <c r="AR8" s="66">
        <f>$AS$3+$AU$3*COS(AQ8*PI()/180)</f>
        <v/>
      </c>
      <c r="AS8" s="66">
        <f>$AT$3+$AU$3*SIN(AQ8*PI()/180)</f>
        <v/>
      </c>
      <c r="AT8" s="51" t="n"/>
      <c r="AU8" s="58" t="n"/>
      <c r="AV8" s="51" t="n"/>
      <c r="AW8" s="51" t="n"/>
      <c r="AX8" s="51" t="n"/>
      <c r="AY8" s="43" t="n">
        <v>10</v>
      </c>
      <c r="AZ8" s="66">
        <f>$BA$3+$BC$3*COS(AY8*PI()/180)</f>
        <v/>
      </c>
      <c r="BA8" s="66">
        <f>$BB$3+$BC$3*SIN(AY8*PI()/180)</f>
        <v/>
      </c>
      <c r="BB8" s="51" t="n"/>
      <c r="BC8" s="58" t="n"/>
      <c r="BE8" s="70" t="n"/>
      <c r="BF8" s="67" t="n"/>
    </row>
    <row r="9" ht="15" customHeight="1">
      <c r="A9" s="156" t="n"/>
      <c r="M9" s="156" t="inlineStr">
        <is>
          <t>Протокол испытаний № 13-63/354 от 18-10-2023</t>
        </is>
      </c>
      <c r="X9" s="51" t="n"/>
      <c r="Y9" s="51" t="n"/>
      <c r="Z9" s="51" t="n"/>
      <c r="AA9" s="43" t="n">
        <v>15</v>
      </c>
      <c r="AB9" s="66">
        <f>$AC$3+$AE$3*COS(AA9*PI()/180)</f>
        <v/>
      </c>
      <c r="AC9" s="66">
        <f>$AD$3+$AE$3*SIN(AA9*PI()/180)</f>
        <v/>
      </c>
      <c r="AD9" s="51" t="n"/>
      <c r="AE9" s="58" t="n"/>
      <c r="AF9" s="51" t="n"/>
      <c r="AG9" s="51" t="n"/>
      <c r="AH9" s="51" t="n"/>
      <c r="AI9" s="43" t="n">
        <v>15</v>
      </c>
      <c r="AJ9" s="66">
        <f>$AK$3+$AM$3*COS(AI9*PI()/180)</f>
        <v/>
      </c>
      <c r="AK9" s="66">
        <f>$AL$3+$AM$3*SIN(AI9*PI()/180)</f>
        <v/>
      </c>
      <c r="AL9" s="51" t="n"/>
      <c r="AM9" s="58" t="n"/>
      <c r="AN9" s="51" t="n"/>
      <c r="AO9" s="51" t="n"/>
      <c r="AP9" s="51" t="n"/>
      <c r="AQ9" s="43" t="n">
        <v>15</v>
      </c>
      <c r="AR9" s="66">
        <f>$AS$3+$AU$3*COS(AQ9*PI()/180)</f>
        <v/>
      </c>
      <c r="AS9" s="66">
        <f>$AT$3+$AU$3*SIN(AQ9*PI()/180)</f>
        <v/>
      </c>
      <c r="AT9" s="51" t="n"/>
      <c r="AU9" s="58" t="n"/>
      <c r="AV9" s="51" t="n"/>
      <c r="AW9" s="51" t="n"/>
      <c r="AX9" s="51" t="n"/>
      <c r="AY9" s="43" t="n">
        <v>15</v>
      </c>
      <c r="AZ9" s="66">
        <f>$BA$3+$BC$3*COS(AY9*PI()/180)</f>
        <v/>
      </c>
      <c r="BA9" s="66">
        <f>$BB$3+$BC$3*SIN(AY9*PI()/180)</f>
        <v/>
      </c>
      <c r="BB9" s="51" t="n"/>
      <c r="BC9" s="58" t="n"/>
      <c r="BE9" s="71" t="n"/>
      <c r="BF9" s="67" t="n"/>
    </row>
    <row r="10" ht="15" customHeight="1">
      <c r="A10" s="12" t="n"/>
      <c r="B10" s="13" t="n"/>
      <c r="C10" s="13" t="n"/>
      <c r="D10" s="13" t="n"/>
      <c r="E10" s="13" t="n"/>
      <c r="F10" s="21" t="n"/>
      <c r="G10" s="21" t="n"/>
      <c r="H10" s="14" t="n"/>
      <c r="I10" s="15" t="n"/>
      <c r="J10" s="16" t="n"/>
      <c r="K10" s="17" t="n"/>
      <c r="L10" s="17" t="n"/>
      <c r="M10" s="12" t="n"/>
      <c r="N10" s="13" t="n"/>
      <c r="O10" s="13" t="n"/>
      <c r="P10" s="13" t="n"/>
      <c r="Q10" s="13" t="n"/>
      <c r="R10" s="21" t="n"/>
      <c r="S10" s="21" t="n"/>
      <c r="T10" s="14" t="n"/>
      <c r="U10" s="15" t="n"/>
      <c r="X10" s="51" t="n"/>
      <c r="Y10" s="51" t="n"/>
      <c r="Z10" s="51" t="n"/>
      <c r="AA10" s="43" t="n">
        <v>20</v>
      </c>
      <c r="AB10" s="66">
        <f>$AC$3+$AE$3*COS(AA10*PI()/180)</f>
        <v/>
      </c>
      <c r="AC10" s="66">
        <f>$AD$3+$AE$3*SIN(AA10*PI()/180)</f>
        <v/>
      </c>
      <c r="AD10" s="51" t="n"/>
      <c r="AE10" s="58" t="n"/>
      <c r="AF10" s="51" t="n"/>
      <c r="AG10" s="51" t="n"/>
      <c r="AH10" s="51" t="n"/>
      <c r="AI10" s="43" t="n">
        <v>20</v>
      </c>
      <c r="AJ10" s="66">
        <f>$AK$3+$AM$3*COS(AI10*PI()/180)</f>
        <v/>
      </c>
      <c r="AK10" s="66">
        <f>$AL$3+$AM$3*SIN(AI10*PI()/180)</f>
        <v/>
      </c>
      <c r="AL10" s="51" t="n"/>
      <c r="AM10" s="58" t="n"/>
      <c r="AN10" s="51" t="n"/>
      <c r="AO10" s="51" t="n"/>
      <c r="AP10" s="51" t="n"/>
      <c r="AQ10" s="43" t="n">
        <v>20</v>
      </c>
      <c r="AR10" s="66">
        <f>$AS$3+$AU$3*COS(AQ10*PI()/180)</f>
        <v/>
      </c>
      <c r="AS10" s="66">
        <f>$AT$3+$AU$3*SIN(AQ10*PI()/180)</f>
        <v/>
      </c>
      <c r="AT10" s="51" t="n"/>
      <c r="AU10" s="58" t="n"/>
      <c r="AV10" s="51" t="n"/>
      <c r="AW10" s="51" t="n"/>
      <c r="AX10" s="51" t="n"/>
      <c r="AY10" s="43" t="n">
        <v>20</v>
      </c>
      <c r="AZ10" s="66">
        <f>$BA$3+$BC$3*COS(AY10*PI()/180)</f>
        <v/>
      </c>
      <c r="BA10" s="66">
        <f>$BB$3+$BC$3*SIN(AY10*PI()/180)</f>
        <v/>
      </c>
      <c r="BB10" s="51" t="n"/>
      <c r="BC10" s="58" t="n"/>
      <c r="BE10" s="72" t="n"/>
      <c r="BF10" s="67" t="n"/>
    </row>
    <row r="11" ht="15" customHeight="1">
      <c r="A11" s="18">
        <f>M11</f>
        <v/>
      </c>
      <c r="B11" s="13" t="n"/>
      <c r="C11" s="13" t="n"/>
      <c r="D11" s="108" t="n"/>
      <c r="E11" s="13" t="n"/>
      <c r="F11" s="21" t="n"/>
      <c r="G11" s="21" t="n"/>
      <c r="H11" s="14" t="n"/>
      <c r="I11" s="15" t="n"/>
      <c r="J11" s="16" t="n"/>
      <c r="K11" s="17" t="n"/>
      <c r="L11" s="17" t="n"/>
      <c r="M11" s="18" t="inlineStr">
        <is>
          <t>Наименование и адрес заказчика: Переход трубопровода через р. Енисей</t>
        </is>
      </c>
      <c r="N11" s="13" t="n"/>
      <c r="O11" s="13" t="n"/>
      <c r="P11" s="13" t="n"/>
      <c r="Q11" s="13" t="n"/>
      <c r="R11" s="21" t="n"/>
      <c r="S11" s="21" t="n"/>
      <c r="T11" s="14" t="n"/>
      <c r="U11" s="15" t="n"/>
      <c r="X11" s="51" t="n"/>
      <c r="Y11" s="51" t="n"/>
      <c r="Z11" s="51" t="n"/>
      <c r="AA11" s="43" t="n">
        <v>25</v>
      </c>
      <c r="AB11" s="66">
        <f>$AC$3+$AE$3*COS(AA11*PI()/180)</f>
        <v/>
      </c>
      <c r="AC11" s="66">
        <f>$AD$3+$AE$3*SIN(AA11*PI()/180)</f>
        <v/>
      </c>
      <c r="AD11" s="51" t="n"/>
      <c r="AE11" s="58" t="n"/>
      <c r="AF11" s="51" t="n"/>
      <c r="AG11" s="51" t="n"/>
      <c r="AH11" s="51" t="n"/>
      <c r="AI11" s="43" t="n">
        <v>25</v>
      </c>
      <c r="AJ11" s="66">
        <f>$AK$3+$AM$3*COS(AI11*PI()/180)</f>
        <v/>
      </c>
      <c r="AK11" s="66">
        <f>$AL$3+$AM$3*SIN(AI11*PI()/180)</f>
        <v/>
      </c>
      <c r="AL11" s="51" t="n"/>
      <c r="AM11" s="58" t="n"/>
      <c r="AN11" s="51" t="n"/>
      <c r="AO11" s="51" t="n"/>
      <c r="AP11" s="51" t="n"/>
      <c r="AQ11" s="43" t="n">
        <v>25</v>
      </c>
      <c r="AR11" s="66">
        <f>$AS$3+$AU$3*COS(AQ11*PI()/180)</f>
        <v/>
      </c>
      <c r="AS11" s="66">
        <f>$AT$3+$AU$3*SIN(AQ11*PI()/180)</f>
        <v/>
      </c>
      <c r="AT11" s="51" t="n"/>
      <c r="AU11" s="58" t="n"/>
      <c r="AV11" s="51" t="n"/>
      <c r="AW11" s="51" t="n"/>
      <c r="AX11" s="51" t="n"/>
      <c r="AY11" s="43" t="n">
        <v>25</v>
      </c>
      <c r="AZ11" s="66">
        <f>$BA$3+$BC$3*COS(AY11*PI()/180)</f>
        <v/>
      </c>
      <c r="BA11" s="66">
        <f>$BB$3+$BC$3*SIN(AY11*PI()/180)</f>
        <v/>
      </c>
      <c r="BB11" s="51" t="n"/>
      <c r="BC11" s="58" t="n"/>
      <c r="BE11" s="67" t="n"/>
      <c r="BF11" s="67" t="n"/>
    </row>
    <row r="12" ht="15" customHeight="1">
      <c r="A12" s="11">
        <f>M12</f>
        <v/>
      </c>
      <c r="B12" s="19" t="n"/>
      <c r="C12" s="19" t="n"/>
      <c r="D12" s="11" t="n"/>
      <c r="E12" s="19" t="n"/>
      <c r="F12" s="19" t="n"/>
      <c r="G12" s="19" t="n"/>
      <c r="H12" s="19" t="n"/>
      <c r="I12" s="19" t="n"/>
      <c r="J12" s="19" t="n"/>
      <c r="K12" s="19" t="n"/>
      <c r="L12" s="19" t="n"/>
      <c r="M12" s="11" t="inlineStr">
        <is>
          <t>Наименование объекта: ООО Регионстрой</t>
        </is>
      </c>
      <c r="N12" s="19" t="n"/>
      <c r="O12" s="19" t="n"/>
      <c r="P12" s="19" t="n"/>
      <c r="Q12" s="19" t="n"/>
      <c r="R12" s="19" t="n"/>
      <c r="S12" s="19" t="n"/>
      <c r="T12" s="19" t="n"/>
      <c r="U12" s="19" t="n"/>
      <c r="V12" s="19" t="n"/>
      <c r="X12" s="51" t="n"/>
      <c r="Y12" s="51" t="n"/>
      <c r="Z12" s="51" t="n"/>
      <c r="AA12" s="43" t="n">
        <v>30</v>
      </c>
      <c r="AB12" s="66">
        <f>$AC$3+$AE$3*COS(AA12*PI()/180)</f>
        <v/>
      </c>
      <c r="AC12" s="66">
        <f>$AD$3+$AE$3*SIN(AA12*PI()/180)</f>
        <v/>
      </c>
      <c r="AD12" s="51" t="n"/>
      <c r="AE12" s="58" t="n"/>
      <c r="AF12" s="51" t="n"/>
      <c r="AG12" s="51" t="n"/>
      <c r="AH12" s="51" t="n"/>
      <c r="AI12" s="43" t="n">
        <v>30</v>
      </c>
      <c r="AJ12" s="66">
        <f>$AK$3+$AM$3*COS(AI12*PI()/180)</f>
        <v/>
      </c>
      <c r="AK12" s="66">
        <f>$AL$3+$AM$3*SIN(AI12*PI()/180)</f>
        <v/>
      </c>
      <c r="AL12" s="51" t="n"/>
      <c r="AM12" s="58" t="n"/>
      <c r="AN12" s="51" t="n"/>
      <c r="AO12" s="51" t="n"/>
      <c r="AP12" s="51" t="n"/>
      <c r="AQ12" s="43" t="n">
        <v>30</v>
      </c>
      <c r="AR12" s="66">
        <f>$AS$3+$AU$3*COS(AQ12*PI()/180)</f>
        <v/>
      </c>
      <c r="AS12" s="66">
        <f>$AT$3+$AU$3*SIN(AQ12*PI()/180)</f>
        <v/>
      </c>
      <c r="AT12" s="51" t="n"/>
      <c r="AU12" s="58" t="n"/>
      <c r="AV12" s="51" t="n"/>
      <c r="AW12" s="51" t="n"/>
      <c r="AX12" s="51" t="n"/>
      <c r="AY12" s="43" t="n">
        <v>30</v>
      </c>
      <c r="AZ12" s="66">
        <f>$BA$3+$BC$3*COS(AY12*PI()/180)</f>
        <v/>
      </c>
      <c r="BA12" s="66">
        <f>$BB$3+$BC$3*SIN(AY12*PI()/180)</f>
        <v/>
      </c>
      <c r="BB12" s="51" t="n"/>
      <c r="BC12" s="58" t="n"/>
    </row>
    <row r="13" ht="15" customHeight="1">
      <c r="A13" s="18" t="inlineStr">
        <is>
          <t xml:space="preserve">Наименование используемого метода/методики: ГОСТ 12248.4-2020 </t>
        </is>
      </c>
      <c r="B13" s="13" t="n"/>
      <c r="C13" s="13" t="n"/>
      <c r="D13" s="13" t="n"/>
      <c r="E13" s="13" t="n"/>
      <c r="F13" s="21" t="n"/>
      <c r="G13" s="21" t="n"/>
      <c r="H13" s="20" t="n"/>
      <c r="I13" s="20" t="n"/>
      <c r="J13" s="20" t="n"/>
      <c r="K13" s="21" t="n"/>
      <c r="L13" s="21" t="n"/>
      <c r="M13" s="18" t="inlineStr">
        <is>
          <t xml:space="preserve">Наименование используемого метода/методики: ГОСТ 12248.3-2020 </t>
        </is>
      </c>
      <c r="N13" s="13" t="n"/>
      <c r="O13" s="13" t="n"/>
      <c r="P13" s="13" t="n"/>
      <c r="Q13" s="13" t="n"/>
      <c r="R13" s="21" t="n"/>
      <c r="S13" s="21" t="n"/>
      <c r="T13" s="20" t="n"/>
      <c r="U13" s="20" t="n"/>
      <c r="X13" s="51" t="n"/>
      <c r="Y13" s="51" t="n"/>
      <c r="Z13" s="51" t="n"/>
      <c r="AA13" s="43" t="n">
        <v>35</v>
      </c>
      <c r="AB13" s="66">
        <f>$AC$3+$AE$3*COS(AA13*PI()/180)</f>
        <v/>
      </c>
      <c r="AC13" s="66">
        <f>$AD$3+$AE$3*SIN(AA13*PI()/180)</f>
        <v/>
      </c>
      <c r="AD13" s="51" t="n"/>
      <c r="AE13" s="58" t="n"/>
      <c r="AF13" s="51" t="n"/>
      <c r="AG13" s="51" t="n"/>
      <c r="AH13" s="51" t="n"/>
      <c r="AI13" s="43" t="n">
        <v>35</v>
      </c>
      <c r="AJ13" s="66">
        <f>$AK$3+$AM$3*COS(AI13*PI()/180)</f>
        <v/>
      </c>
      <c r="AK13" s="66">
        <f>$AL$3+$AM$3*SIN(AI13*PI()/180)</f>
        <v/>
      </c>
      <c r="AL13" s="51" t="n"/>
      <c r="AM13" s="58" t="n"/>
      <c r="AN13" s="51" t="n"/>
      <c r="AO13" s="51" t="n"/>
      <c r="AP13" s="51" t="n"/>
      <c r="AQ13" s="43" t="n">
        <v>35</v>
      </c>
      <c r="AR13" s="66">
        <f>$AS$3+$AU$3*COS(AQ13*PI()/180)</f>
        <v/>
      </c>
      <c r="AS13" s="66">
        <f>$AT$3+$AU$3*SIN(AQ13*PI()/180)</f>
        <v/>
      </c>
      <c r="AT13" s="51" t="n"/>
      <c r="AU13" s="58" t="n"/>
      <c r="AV13" s="51" t="n"/>
      <c r="AW13" s="51" t="n"/>
      <c r="AX13" s="51" t="n"/>
      <c r="AY13" s="43" t="n">
        <v>35</v>
      </c>
      <c r="AZ13" s="66">
        <f>$BA$3+$BC$3*COS(AY13*PI()/180)</f>
        <v/>
      </c>
      <c r="BA13" s="66">
        <f>$BB$3+$BC$3*SIN(AY13*PI()/180)</f>
        <v/>
      </c>
      <c r="BB13" s="51" t="n"/>
      <c r="BC13" s="58" t="n"/>
    </row>
    <row r="14" ht="17.65" customHeight="1">
      <c r="A14" s="18" t="inlineStr">
        <is>
          <t>Условия проведения испытания: температура окружающей среды (18 - 25)0С, влажность воздуха (40 - 75)%</t>
        </is>
      </c>
      <c r="B14" s="13" t="n"/>
      <c r="C14" s="13" t="n"/>
      <c r="D14" s="13" t="n"/>
      <c r="E14" s="13" t="n"/>
      <c r="F14" s="21" t="n"/>
      <c r="G14" s="21" t="n"/>
      <c r="H14" s="16" t="n"/>
      <c r="I14" s="16" t="n"/>
      <c r="J14" s="22" t="n"/>
      <c r="K14" s="20" t="n"/>
      <c r="L14" s="20" t="n"/>
      <c r="M14" s="18" t="inlineStr">
        <is>
          <t>Условия проведения испытания: температура окружающей среды (18 - 25)0С, влажность воздуха (40 - 75)%</t>
        </is>
      </c>
      <c r="N14" s="13" t="n"/>
      <c r="O14" s="13" t="n"/>
      <c r="P14" s="13" t="n"/>
      <c r="Q14" s="13" t="n"/>
      <c r="R14" s="21" t="n"/>
      <c r="S14" s="21" t="n"/>
      <c r="T14" s="16" t="n"/>
      <c r="U14" s="16" t="n"/>
      <c r="X14" s="51" t="n"/>
      <c r="Y14" s="51" t="n"/>
      <c r="Z14" s="51" t="n"/>
      <c r="AA14" s="43" t="n">
        <v>40</v>
      </c>
      <c r="AB14" s="66">
        <f>$AC$3+$AE$3*COS(AA14*PI()/180)</f>
        <v/>
      </c>
      <c r="AC14" s="66">
        <f>$AD$3+$AE$3*SIN(AA14*PI()/180)</f>
        <v/>
      </c>
      <c r="AD14" s="51" t="n"/>
      <c r="AE14" s="58" t="n"/>
      <c r="AF14" s="51" t="n"/>
      <c r="AG14" s="51" t="n"/>
      <c r="AH14" s="51" t="n"/>
      <c r="AI14" s="43" t="n">
        <v>40</v>
      </c>
      <c r="AJ14" s="66">
        <f>$AK$3+$AM$3*COS(AI14*PI()/180)</f>
        <v/>
      </c>
      <c r="AK14" s="66">
        <f>$AL$3+$AM$3*SIN(AI14*PI()/180)</f>
        <v/>
      </c>
      <c r="AL14" s="51" t="n"/>
      <c r="AM14" s="58" t="n"/>
      <c r="AN14" s="51" t="n"/>
      <c r="AO14" s="51" t="n"/>
      <c r="AP14" s="51" t="n"/>
      <c r="AQ14" s="43" t="n">
        <v>40</v>
      </c>
      <c r="AR14" s="66">
        <f>$AS$3+$AU$3*COS(AQ14*PI()/180)</f>
        <v/>
      </c>
      <c r="AS14" s="66">
        <f>$AT$3+$AU$3*SIN(AQ14*PI()/180)</f>
        <v/>
      </c>
      <c r="AT14" s="51" t="n"/>
      <c r="AU14" s="58" t="n"/>
      <c r="AV14" s="51" t="n"/>
      <c r="AW14" s="51" t="n"/>
      <c r="AX14" s="51" t="n"/>
      <c r="AY14" s="43" t="n">
        <v>40</v>
      </c>
      <c r="AZ14" s="66">
        <f>$BA$3+$BC$3*COS(AY14*PI()/180)</f>
        <v/>
      </c>
      <c r="BA14" s="66">
        <f>$BB$3+$BC$3*SIN(AY14*PI()/180)</f>
        <v/>
      </c>
      <c r="BB14" s="51" t="n"/>
      <c r="BC14" s="58" t="n"/>
    </row>
    <row r="15" ht="15" customHeight="1">
      <c r="A15" s="18">
        <f>M15</f>
        <v/>
      </c>
      <c r="B15" s="13" t="n"/>
      <c r="C15" s="13" t="n"/>
      <c r="D15" s="13" t="n"/>
      <c r="E15" s="13" t="n"/>
      <c r="F15" s="97" t="n"/>
      <c r="G15" s="21" t="n"/>
      <c r="H15" s="16" t="n"/>
      <c r="I15" s="16" t="n"/>
      <c r="J15" s="22" t="n"/>
      <c r="K15" s="20" t="n"/>
      <c r="L15" s="20" t="n"/>
      <c r="M15" s="18" t="inlineStr">
        <is>
          <t>Дата получение объекта подлежащего испытаниям: 21-09-2023</t>
        </is>
      </c>
      <c r="N15" s="13" t="n"/>
      <c r="O15" s="13" t="n"/>
      <c r="P15" s="13" t="n"/>
      <c r="Q15" s="98" t="n"/>
      <c r="R15" s="21" t="n"/>
      <c r="S15" s="21" t="n"/>
      <c r="T15" s="16" t="n"/>
      <c r="U15" s="16" t="n"/>
      <c r="X15" s="51" t="n"/>
      <c r="Y15" s="51" t="n"/>
      <c r="Z15" s="51" t="n"/>
      <c r="AA15" s="43" t="n">
        <v>45</v>
      </c>
      <c r="AB15" s="66">
        <f>$AC$3+$AE$3*COS(AA15*PI()/180)</f>
        <v/>
      </c>
      <c r="AC15" s="66">
        <f>$AD$3+$AE$3*SIN(AA15*PI()/180)</f>
        <v/>
      </c>
      <c r="AD15" s="51" t="n"/>
      <c r="AE15" s="58" t="n"/>
      <c r="AF15" s="51" t="n"/>
      <c r="AG15" s="51" t="n"/>
      <c r="AH15" s="51" t="n"/>
      <c r="AI15" s="43" t="n">
        <v>45</v>
      </c>
      <c r="AJ15" s="66">
        <f>$AK$3+$AM$3*COS(AI15*PI()/180)</f>
        <v/>
      </c>
      <c r="AK15" s="66">
        <f>$AL$3+$AM$3*SIN(AI15*PI()/180)</f>
        <v/>
      </c>
      <c r="AL15" s="51" t="n"/>
      <c r="AM15" s="58" t="n"/>
      <c r="AN15" s="51" t="n"/>
      <c r="AO15" s="51" t="n"/>
      <c r="AP15" s="51" t="n"/>
      <c r="AQ15" s="43" t="n">
        <v>45</v>
      </c>
      <c r="AR15" s="66">
        <f>$AS$3+$AU$3*COS(AQ15*PI()/180)</f>
        <v/>
      </c>
      <c r="AS15" s="66">
        <f>$AT$3+$AU$3*SIN(AQ15*PI()/180)</f>
        <v/>
      </c>
      <c r="AT15" s="51" t="n"/>
      <c r="AU15" s="58" t="n"/>
      <c r="AV15" s="51" t="n"/>
      <c r="AW15" s="51" t="n"/>
      <c r="AX15" s="51" t="n"/>
      <c r="AY15" s="43" t="n">
        <v>45</v>
      </c>
      <c r="AZ15" s="66">
        <f>$BA$3+$BC$3*COS(AY15*PI()/180)</f>
        <v/>
      </c>
      <c r="BA15" s="66">
        <f>$BB$3+$BC$3*SIN(AY15*PI()/180)</f>
        <v/>
      </c>
      <c r="BB15" s="51" t="n"/>
      <c r="BC15" s="58" t="n"/>
      <c r="BE15" s="73" t="n"/>
    </row>
    <row r="16" ht="15.6" customHeight="1">
      <c r="A16" s="18">
        <f>M16</f>
        <v/>
      </c>
      <c r="B16" s="13" t="n"/>
      <c r="C16" s="98" t="n"/>
      <c r="D16" s="13" t="n"/>
      <c r="G16" s="21" t="n"/>
      <c r="H16" s="157" t="n"/>
      <c r="I16" s="16" t="n"/>
      <c r="J16" s="17" t="n"/>
      <c r="K16" s="21" t="n"/>
      <c r="L16" s="21" t="n"/>
      <c r="M16" s="18" t="inlineStr">
        <is>
          <t>Дата испытания: 25.10.2022-19.11.2354</t>
        </is>
      </c>
      <c r="N16" s="13" t="n"/>
      <c r="O16" s="98" t="n"/>
      <c r="P16" s="13" t="n"/>
      <c r="Q16" s="13" t="n"/>
      <c r="R16" s="21" t="n"/>
      <c r="S16" s="21" t="n"/>
      <c r="T16" s="157" t="n"/>
      <c r="U16" s="16" t="n"/>
      <c r="X16" s="51" t="n"/>
      <c r="Y16" s="51" t="n"/>
      <c r="Z16" s="51" t="n"/>
      <c r="AA16" s="43" t="n">
        <v>50</v>
      </c>
      <c r="AB16" s="66">
        <f>$AC$3+$AE$3*COS(AA16*PI()/180)</f>
        <v/>
      </c>
      <c r="AC16" s="66">
        <f>$AD$3+$AE$3*SIN(AA16*PI()/180)</f>
        <v/>
      </c>
      <c r="AD16" s="51" t="n"/>
      <c r="AE16" s="58" t="n"/>
      <c r="AF16" s="51" t="n"/>
      <c r="AG16" s="51" t="n"/>
      <c r="AH16" s="51" t="n"/>
      <c r="AI16" s="43" t="n">
        <v>50</v>
      </c>
      <c r="AJ16" s="66">
        <f>$AK$3+$AM$3*COS(AI16*PI()/180)</f>
        <v/>
      </c>
      <c r="AK16" s="66">
        <f>$AL$3+$AM$3*SIN(AI16*PI()/180)</f>
        <v/>
      </c>
      <c r="AL16" s="51" t="n"/>
      <c r="AM16" s="58" t="n"/>
      <c r="AN16" s="51" t="n"/>
      <c r="AO16" s="51" t="n"/>
      <c r="AP16" s="51" t="n"/>
      <c r="AQ16" s="43" t="n">
        <v>50</v>
      </c>
      <c r="AR16" s="66">
        <f>$AS$3+$AU$3*COS(AQ16*PI()/180)</f>
        <v/>
      </c>
      <c r="AS16" s="66">
        <f>$AT$3+$AU$3*SIN(AQ16*PI()/180)</f>
        <v/>
      </c>
      <c r="AT16" s="51" t="n"/>
      <c r="AU16" s="58" t="n"/>
      <c r="AV16" s="51" t="n"/>
      <c r="AW16" s="51" t="n"/>
      <c r="AX16" s="51" t="n"/>
      <c r="AY16" s="43" t="n">
        <v>50</v>
      </c>
      <c r="AZ16" s="66">
        <f>$BA$3+$BC$3*COS(AY16*PI()/180)</f>
        <v/>
      </c>
      <c r="BA16" s="66">
        <f>$BB$3+$BC$3*SIN(AY16*PI()/180)</f>
        <v/>
      </c>
      <c r="BB16" s="51" t="n"/>
      <c r="BC16" s="58" t="n"/>
    </row>
    <row r="17" ht="15" customHeight="1">
      <c r="A17" s="23" t="n"/>
      <c r="B17" s="23" t="n"/>
      <c r="C17" s="23" t="n"/>
      <c r="D17" s="23" t="n"/>
      <c r="E17" s="23" t="n"/>
      <c r="F17" s="23" t="n"/>
      <c r="G17" s="23" t="n"/>
      <c r="H17" s="23" t="n"/>
      <c r="I17" s="23" t="n"/>
      <c r="J17" s="23" t="n"/>
      <c r="K17" s="23" t="n"/>
      <c r="L17" s="23" t="n"/>
      <c r="M17" s="23" t="n"/>
      <c r="N17" s="23" t="n"/>
      <c r="O17" s="23" t="n"/>
      <c r="P17" s="23" t="n"/>
      <c r="Q17" s="23" t="n"/>
      <c r="R17" s="23" t="n"/>
      <c r="S17" s="23" t="n"/>
      <c r="T17" s="23" t="n"/>
      <c r="U17" s="23" t="n"/>
      <c r="X17" s="51" t="n"/>
      <c r="Y17" s="51" t="n"/>
      <c r="Z17" s="51" t="n"/>
      <c r="AA17" s="43" t="n">
        <v>55</v>
      </c>
      <c r="AB17" s="66">
        <f>$AC$3+$AE$3*COS(AA17*PI()/180)</f>
        <v/>
      </c>
      <c r="AC17" s="66">
        <f>$AD$3+$AE$3*SIN(AA17*PI()/180)</f>
        <v/>
      </c>
      <c r="AD17" s="51" t="n"/>
      <c r="AE17" s="58" t="n"/>
      <c r="AF17" s="51" t="n"/>
      <c r="AG17" s="51" t="n"/>
      <c r="AH17" s="51" t="n"/>
      <c r="AI17" s="43" t="n">
        <v>55</v>
      </c>
      <c r="AJ17" s="66">
        <f>$AK$3+$AM$3*COS(AI17*PI()/180)</f>
        <v/>
      </c>
      <c r="AK17" s="66">
        <f>$AL$3+$AM$3*SIN(AI17*PI()/180)</f>
        <v/>
      </c>
      <c r="AL17" s="51" t="n"/>
      <c r="AM17" s="58" t="n"/>
      <c r="AN17" s="51" t="n"/>
      <c r="AO17" s="51" t="n"/>
      <c r="AP17" s="51" t="n"/>
      <c r="AQ17" s="43" t="n">
        <v>55</v>
      </c>
      <c r="AR17" s="66">
        <f>$AS$3+$AU$3*COS(AQ17*PI()/180)</f>
        <v/>
      </c>
      <c r="AS17" s="66">
        <f>$AT$3+$AU$3*SIN(AQ17*PI()/180)</f>
        <v/>
      </c>
      <c r="AT17" s="51" t="n"/>
      <c r="AU17" s="58" t="n"/>
      <c r="AV17" s="51" t="n"/>
      <c r="AW17" s="51" t="n"/>
      <c r="AX17" s="51" t="n"/>
      <c r="AY17" s="43" t="n">
        <v>55</v>
      </c>
      <c r="AZ17" s="66">
        <f>$BA$3+$BC$3*COS(AY17*PI()/180)</f>
        <v/>
      </c>
      <c r="BA17" s="66">
        <f>$BB$3+$BC$3*SIN(AY17*PI()/180)</f>
        <v/>
      </c>
      <c r="BB17" s="51" t="n"/>
      <c r="BC17" s="58" t="n"/>
    </row>
    <row r="18" ht="15" customHeight="1">
      <c r="A18" s="155" t="inlineStr">
        <is>
          <t>Испытание грунтов методом трехосного сжатия</t>
        </is>
      </c>
      <c r="L18" s="155" t="n"/>
      <c r="M18" s="155" t="inlineStr">
        <is>
          <t>Испытание грунтов методом трехосного сжатия</t>
        </is>
      </c>
      <c r="X18" s="51" t="n"/>
      <c r="Y18" s="51" t="n"/>
      <c r="Z18" s="51" t="n"/>
      <c r="AA18" s="43" t="n">
        <v>60</v>
      </c>
      <c r="AB18" s="66">
        <f>$AC$3+$AE$3*COS(AA18*PI()/180)</f>
        <v/>
      </c>
      <c r="AC18" s="66">
        <f>$AD$3+$AE$3*SIN(AA18*PI()/180)</f>
        <v/>
      </c>
      <c r="AD18" s="51" t="n"/>
      <c r="AE18" s="58" t="n"/>
      <c r="AF18" s="51" t="n"/>
      <c r="AG18" s="51" t="n"/>
      <c r="AH18" s="51" t="n"/>
      <c r="AI18" s="43" t="n">
        <v>60</v>
      </c>
      <c r="AJ18" s="66">
        <f>$AK$3+$AM$3*COS(AI18*PI()/180)</f>
        <v/>
      </c>
      <c r="AK18" s="66">
        <f>$AL$3+$AM$3*SIN(AI18*PI()/180)</f>
        <v/>
      </c>
      <c r="AL18" s="51" t="n"/>
      <c r="AM18" s="58" t="n"/>
      <c r="AN18" s="51" t="n"/>
      <c r="AO18" s="51" t="n"/>
      <c r="AP18" s="51" t="n"/>
      <c r="AQ18" s="43" t="n">
        <v>60</v>
      </c>
      <c r="AR18" s="66">
        <f>$AS$3+$AU$3*COS(AQ18*PI()/180)</f>
        <v/>
      </c>
      <c r="AS18" s="66">
        <f>$AT$3+$AU$3*SIN(AQ18*PI()/180)</f>
        <v/>
      </c>
      <c r="AT18" s="51" t="n"/>
      <c r="AU18" s="58" t="n"/>
      <c r="AV18" s="51" t="n"/>
      <c r="AW18" s="51" t="n"/>
      <c r="AX18" s="51" t="n"/>
      <c r="AY18" s="43" t="n">
        <v>60</v>
      </c>
      <c r="AZ18" s="66">
        <f>$BA$3+$BC$3*COS(AY18*PI()/180)</f>
        <v/>
      </c>
      <c r="BA18" s="66">
        <f>$BB$3+$BC$3*SIN(AY18*PI()/180)</f>
        <v/>
      </c>
      <c r="BB18" s="51" t="n"/>
      <c r="BC18" s="58" t="n"/>
    </row>
    <row r="19" ht="15" customHeight="1">
      <c r="A19" s="23" t="n"/>
      <c r="B19" s="23" t="n"/>
      <c r="C19" s="23" t="n"/>
      <c r="D19" s="23" t="n"/>
      <c r="E19" s="23" t="n"/>
      <c r="F19" s="23" t="n"/>
      <c r="G19" s="23" t="n"/>
      <c r="H19" s="23" t="n"/>
      <c r="I19" s="23" t="n"/>
      <c r="J19" s="23" t="n"/>
      <c r="K19" s="23" t="n"/>
      <c r="L19" s="23" t="n"/>
      <c r="M19" s="23" t="n"/>
      <c r="N19" s="23" t="n"/>
      <c r="O19" s="23" t="n"/>
      <c r="P19" s="23" t="n"/>
      <c r="Q19" s="23" t="n"/>
      <c r="R19" s="23" t="n"/>
      <c r="S19" s="23" t="n"/>
      <c r="T19" s="23" t="n"/>
      <c r="U19" s="23" t="n"/>
      <c r="X19" s="51" t="n"/>
      <c r="Y19" s="51" t="n"/>
      <c r="Z19" s="51" t="n"/>
      <c r="AA19" s="43" t="n">
        <v>65</v>
      </c>
      <c r="AB19" s="66">
        <f>$AC$3+$AE$3*COS(AA19*PI()/180)</f>
        <v/>
      </c>
      <c r="AC19" s="66">
        <f>$AD$3+$AE$3*SIN(AA19*PI()/180)</f>
        <v/>
      </c>
      <c r="AD19" s="51" t="n"/>
      <c r="AE19" s="58" t="n"/>
      <c r="AF19" s="51" t="n"/>
      <c r="AG19" s="51" t="n"/>
      <c r="AH19" s="51" t="n"/>
      <c r="AI19" s="43" t="n">
        <v>65</v>
      </c>
      <c r="AJ19" s="66">
        <f>$AK$3+$AM$3*COS(AI19*PI()/180)</f>
        <v/>
      </c>
      <c r="AK19" s="66">
        <f>$AL$3+$AM$3*SIN(AI19*PI()/180)</f>
        <v/>
      </c>
      <c r="AL19" s="51" t="n"/>
      <c r="AM19" s="58" t="n"/>
      <c r="AN19" s="51" t="n"/>
      <c r="AO19" s="51" t="n"/>
      <c r="AP19" s="51" t="n"/>
      <c r="AQ19" s="43" t="n">
        <v>65</v>
      </c>
      <c r="AR19" s="66">
        <f>$AS$3+$AU$3*COS(AQ19*PI()/180)</f>
        <v/>
      </c>
      <c r="AS19" s="66">
        <f>$AT$3+$AU$3*SIN(AQ19*PI()/180)</f>
        <v/>
      </c>
      <c r="AT19" s="51" t="n"/>
      <c r="AU19" s="58" t="n"/>
      <c r="AV19" s="51" t="n"/>
      <c r="AW19" s="51" t="n"/>
      <c r="AX19" s="51" t="n"/>
      <c r="AY19" s="43" t="n">
        <v>65</v>
      </c>
      <c r="AZ19" s="66">
        <f>$BA$3+$BC$3*COS(AY19*PI()/180)</f>
        <v/>
      </c>
      <c r="BA19" s="66">
        <f>$BB$3+$BC$3*SIN(AY19*PI()/180)</f>
        <v/>
      </c>
      <c r="BB19" s="51" t="n"/>
      <c r="BC19" s="58" t="n"/>
    </row>
    <row r="20" ht="16.9" customHeight="1">
      <c r="A20" s="24" t="inlineStr">
        <is>
          <t xml:space="preserve">Лабораторный номер: </t>
        </is>
      </c>
      <c r="B20" s="25" t="n"/>
      <c r="C20" s="35">
        <f>O20</f>
        <v/>
      </c>
      <c r="D20" s="25" t="n"/>
      <c r="E20" s="25" t="n"/>
      <c r="F20" s="25" t="n"/>
      <c r="G20" s="25" t="n"/>
      <c r="H20" s="26" t="inlineStr">
        <is>
          <t>We, д.е. =</t>
        </is>
      </c>
      <c r="I20" s="158">
        <f>U20</f>
        <v/>
      </c>
      <c r="J20" s="25" t="n"/>
      <c r="K20" s="25" t="n"/>
      <c r="L20" s="25" t="n"/>
      <c r="M20" s="24" t="inlineStr">
        <is>
          <t xml:space="preserve">Лабораторный номер: </t>
        </is>
      </c>
      <c r="N20" s="25" t="n"/>
      <c r="O20" s="35" t="inlineStr">
        <is>
          <t>1389</t>
        </is>
      </c>
      <c r="P20" s="25" t="n"/>
      <c r="Q20" s="25" t="n"/>
      <c r="R20" s="25" t="n"/>
      <c r="S20" s="25" t="n"/>
      <c r="T20" s="26" t="inlineStr">
        <is>
          <t>We, д.е. =</t>
        </is>
      </c>
      <c r="U20" s="158" t="n">
        <v>0.16</v>
      </c>
      <c r="X20" s="51" t="n"/>
      <c r="Y20" s="51" t="n"/>
      <c r="Z20" s="51" t="n"/>
      <c r="AA20" s="43" t="n">
        <v>70</v>
      </c>
      <c r="AB20" s="66">
        <f>$AC$3+$AE$3*COS(AA20*PI()/180)</f>
        <v/>
      </c>
      <c r="AC20" s="66">
        <f>$AD$3+$AE$3*SIN(AA20*PI()/180)</f>
        <v/>
      </c>
      <c r="AD20" s="51" t="n"/>
      <c r="AE20" s="58" t="n"/>
      <c r="AF20" s="51" t="n"/>
      <c r="AG20" s="51" t="n"/>
      <c r="AH20" s="51" t="n"/>
      <c r="AI20" s="43" t="n">
        <v>70</v>
      </c>
      <c r="AJ20" s="66">
        <f>$AK$3+$AM$3*COS(AI20*PI()/180)</f>
        <v/>
      </c>
      <c r="AK20" s="66">
        <f>$AL$3+$AM$3*SIN(AI20*PI()/180)</f>
        <v/>
      </c>
      <c r="AL20" s="51" t="n"/>
      <c r="AM20" s="58" t="n"/>
      <c r="AN20" s="51" t="n"/>
      <c r="AO20" s="51" t="n"/>
      <c r="AP20" s="51" t="n"/>
      <c r="AQ20" s="43" t="n">
        <v>70</v>
      </c>
      <c r="AR20" s="66">
        <f>$AS$3+$AU$3*COS(AQ20*PI()/180)</f>
        <v/>
      </c>
      <c r="AS20" s="66">
        <f>$AT$3+$AU$3*SIN(AQ20*PI()/180)</f>
        <v/>
      </c>
      <c r="AT20" s="51" t="n"/>
      <c r="AU20" s="58" t="n"/>
      <c r="AV20" s="51" t="n"/>
      <c r="AW20" s="51" t="n"/>
      <c r="AX20" s="51" t="n"/>
      <c r="AY20" s="43" t="n">
        <v>70</v>
      </c>
      <c r="AZ20" s="66">
        <f>$BA$3+$BC$3*COS(AY20*PI()/180)</f>
        <v/>
      </c>
      <c r="BA20" s="66">
        <f>$BB$3+$BC$3*SIN(AY20*PI()/180)</f>
        <v/>
      </c>
      <c r="BB20" s="51" t="n"/>
      <c r="BC20" s="58" t="n"/>
    </row>
    <row r="21" ht="15" customHeight="1">
      <c r="A21" s="24" t="inlineStr">
        <is>
          <t xml:space="preserve">Номер скважины: </t>
        </is>
      </c>
      <c r="B21" s="25" t="n"/>
      <c r="C21" s="35">
        <f>O21</f>
        <v/>
      </c>
      <c r="D21" s="25" t="n"/>
      <c r="E21" s="25" t="n"/>
      <c r="F21" s="25" t="n"/>
      <c r="G21" s="25" t="n"/>
      <c r="H21" s="26" t="inlineStr">
        <is>
          <t>ρ, г/см3 =</t>
        </is>
      </c>
      <c r="I21" s="158">
        <f>U21</f>
        <v/>
      </c>
      <c r="J21" s="25" t="n"/>
      <c r="K21" s="25" t="n"/>
      <c r="L21" s="25" t="n"/>
      <c r="M21" s="24" t="inlineStr">
        <is>
          <t xml:space="preserve">Номер скважины: </t>
        </is>
      </c>
      <c r="N21" s="25" t="n"/>
      <c r="O21" s="35" t="inlineStr">
        <is>
          <t>BH-156</t>
        </is>
      </c>
      <c r="P21" s="25" t="n"/>
      <c r="Q21" s="25" t="n"/>
      <c r="R21" s="25" t="n"/>
      <c r="S21" s="25" t="n"/>
      <c r="T21" s="26" t="inlineStr">
        <is>
          <t>ρ, г/см3 =</t>
        </is>
      </c>
      <c r="U21" s="107" t="n"/>
      <c r="X21" s="51" t="n"/>
      <c r="Y21" s="51" t="n"/>
      <c r="Z21" s="51" t="n"/>
      <c r="AA21" s="43" t="n">
        <v>75</v>
      </c>
      <c r="AB21" s="66">
        <f>$AC$3+$AE$3*COS(AA21*PI()/180)</f>
        <v/>
      </c>
      <c r="AC21" s="66">
        <f>$AD$3+$AE$3*SIN(AA21*PI()/180)</f>
        <v/>
      </c>
      <c r="AD21" s="51" t="n"/>
      <c r="AE21" s="58" t="n"/>
      <c r="AF21" s="51" t="n"/>
      <c r="AG21" s="51" t="n"/>
      <c r="AH21" s="51" t="n"/>
      <c r="AI21" s="43" t="n">
        <v>75</v>
      </c>
      <c r="AJ21" s="66">
        <f>$AK$3+$AM$3*COS(AI21*PI()/180)</f>
        <v/>
      </c>
      <c r="AK21" s="66">
        <f>$AL$3+$AM$3*SIN(AI21*PI()/180)</f>
        <v/>
      </c>
      <c r="AL21" s="51" t="n"/>
      <c r="AM21" s="58" t="n"/>
      <c r="AN21" s="51" t="n"/>
      <c r="AO21" s="51" t="n"/>
      <c r="AP21" s="51" t="n"/>
      <c r="AQ21" s="43" t="n">
        <v>75</v>
      </c>
      <c r="AR21" s="66">
        <f>$AS$3+$AU$3*COS(AQ21*PI()/180)</f>
        <v/>
      </c>
      <c r="AS21" s="66">
        <f>$AT$3+$AU$3*SIN(AQ21*PI()/180)</f>
        <v/>
      </c>
      <c r="AT21" s="51" t="n"/>
      <c r="AU21" s="58" t="n"/>
      <c r="AV21" s="51" t="n"/>
      <c r="AW21" s="51" t="n"/>
      <c r="AX21" s="51" t="n"/>
      <c r="AY21" s="43" t="n">
        <v>75</v>
      </c>
      <c r="AZ21" s="66">
        <f>$BA$3+$BC$3*COS(AY21*PI()/180)</f>
        <v/>
      </c>
      <c r="BA21" s="66">
        <f>$BB$3+$BC$3*SIN(AY21*PI()/180)</f>
        <v/>
      </c>
      <c r="BB21" s="51" t="n"/>
      <c r="BC21" s="58" t="n"/>
    </row>
    <row r="22" ht="16.9" customHeight="1">
      <c r="A22" s="24" t="inlineStr">
        <is>
          <t xml:space="preserve">Глубина отбора, м: </t>
        </is>
      </c>
      <c r="B22" s="25" t="n"/>
      <c r="C22" s="35">
        <f>O22</f>
        <v/>
      </c>
      <c r="D22" s="25" t="n"/>
      <c r="E22" s="25" t="n"/>
      <c r="F22" s="25" t="n"/>
      <c r="G22" s="25" t="n"/>
      <c r="H22" s="26" t="inlineStr">
        <is>
          <t>ρs, г/см3 =</t>
        </is>
      </c>
      <c r="I22" s="158">
        <f>U22</f>
        <v/>
      </c>
      <c r="J22" s="25" t="n"/>
      <c r="K22" s="25" t="n"/>
      <c r="L22" s="25" t="n"/>
      <c r="M22" s="24" t="inlineStr">
        <is>
          <t xml:space="preserve">Глубина отбора, м: </t>
        </is>
      </c>
      <c r="N22" s="25" t="n"/>
      <c r="O22" s="106" t="n">
        <v>4.4</v>
      </c>
      <c r="P22" s="25" t="n"/>
      <c r="Q22" s="25" t="n"/>
      <c r="R22" s="25" t="n"/>
      <c r="S22" s="25" t="n"/>
      <c r="T22" s="26" t="inlineStr">
        <is>
          <t>ρs, г/см3 =</t>
        </is>
      </c>
      <c r="U22" s="107" t="n">
        <v>2.73</v>
      </c>
      <c r="X22" s="51" t="n"/>
      <c r="Y22" s="51" t="n"/>
      <c r="Z22" s="51" t="n"/>
      <c r="AA22" s="43" t="n">
        <v>80</v>
      </c>
      <c r="AB22" s="66">
        <f>$AC$3+$AE$3*COS(AA22*PI()/180)</f>
        <v/>
      </c>
      <c r="AC22" s="66">
        <f>$AD$3+$AE$3*SIN(AA22*PI()/180)</f>
        <v/>
      </c>
      <c r="AD22" s="51" t="n"/>
      <c r="AE22" s="58" t="n"/>
      <c r="AF22" s="51" t="n"/>
      <c r="AG22" s="51" t="n"/>
      <c r="AH22" s="51" t="n"/>
      <c r="AI22" s="43" t="n">
        <v>80</v>
      </c>
      <c r="AJ22" s="66">
        <f>$AK$3+$AM$3*COS(AI22*PI()/180)</f>
        <v/>
      </c>
      <c r="AK22" s="66">
        <f>$AL$3+$AM$3*SIN(AI22*PI()/180)</f>
        <v/>
      </c>
      <c r="AL22" s="51" t="n"/>
      <c r="AM22" s="58" t="n"/>
      <c r="AN22" s="51" t="n"/>
      <c r="AO22" s="51" t="n"/>
      <c r="AP22" s="51" t="n"/>
      <c r="AQ22" s="43" t="n">
        <v>80</v>
      </c>
      <c r="AR22" s="66">
        <f>$AS$3+$AU$3*COS(AQ22*PI()/180)</f>
        <v/>
      </c>
      <c r="AS22" s="66">
        <f>$AT$3+$AU$3*SIN(AQ22*PI()/180)</f>
        <v/>
      </c>
      <c r="AT22" s="51" t="n"/>
      <c r="AU22" s="58" t="n"/>
      <c r="AV22" s="51" t="n"/>
      <c r="AW22" s="51" t="n"/>
      <c r="AX22" s="51" t="n"/>
      <c r="AY22" s="43" t="n">
        <v>80</v>
      </c>
      <c r="AZ22" s="66">
        <f>$BA$3+$BC$3*COS(AY22*PI()/180)</f>
        <v/>
      </c>
      <c r="BA22" s="66">
        <f>$BB$3+$BC$3*SIN(AY22*PI()/180)</f>
        <v/>
      </c>
      <c r="BB22" s="51" t="n"/>
      <c r="BC22" s="58" t="n"/>
    </row>
    <row r="23" ht="15.6" customHeight="1">
      <c r="A23" s="24" t="inlineStr">
        <is>
          <t xml:space="preserve">Наименование грунта: </t>
        </is>
      </c>
      <c r="B23" s="25" t="n"/>
      <c r="C23" s="35">
        <f>O23</f>
        <v/>
      </c>
      <c r="D23" s="25" t="n"/>
      <c r="E23" s="25" t="n"/>
      <c r="F23" s="25" t="n"/>
      <c r="G23" s="25" t="n"/>
      <c r="H23" s="26" t="inlineStr">
        <is>
          <t>e, д.е. =</t>
        </is>
      </c>
      <c r="I23" s="158">
        <f>U23</f>
        <v/>
      </c>
      <c r="J23" s="25" t="n"/>
      <c r="K23" s="25" t="n"/>
      <c r="L23" s="25" t="n"/>
      <c r="M23" s="24" t="inlineStr">
        <is>
          <t xml:space="preserve">Наименование грунта: </t>
        </is>
      </c>
      <c r="N23" s="25" t="n"/>
      <c r="O23" s="35" t="inlineStr">
        <is>
          <t>Щебенистый грунт, заполнитель суглинок, легкий пылеватый, после оттаивания текучепластичный</t>
        </is>
      </c>
      <c r="P23" s="25" t="n"/>
      <c r="Q23" s="25" t="n"/>
      <c r="R23" s="25" t="n"/>
      <c r="S23" s="25" t="n"/>
      <c r="T23" s="26" t="inlineStr">
        <is>
          <t>e, д.е. =</t>
        </is>
      </c>
      <c r="U23" s="107" t="n"/>
      <c r="X23" s="51" t="n"/>
      <c r="Y23" s="51" t="n"/>
      <c r="Z23" s="51" t="n"/>
      <c r="AA23" s="43" t="n">
        <v>85</v>
      </c>
      <c r="AB23" s="66">
        <f>$AC$3+$AE$3*COS(AA23*PI()/180)</f>
        <v/>
      </c>
      <c r="AC23" s="66">
        <f>$AD$3+$AE$3*SIN(AA23*PI()/180)</f>
        <v/>
      </c>
      <c r="AD23" s="51" t="n"/>
      <c r="AE23" s="58" t="n"/>
      <c r="AF23" s="51" t="n"/>
      <c r="AG23" s="51" t="n"/>
      <c r="AH23" s="51" t="n"/>
      <c r="AI23" s="43" t="n">
        <v>85</v>
      </c>
      <c r="AJ23" s="66">
        <f>$AK$3+$AM$3*COS(AI23*PI()/180)</f>
        <v/>
      </c>
      <c r="AK23" s="66">
        <f>$AL$3+$AM$3*SIN(AI23*PI()/180)</f>
        <v/>
      </c>
      <c r="AL23" s="51" t="n"/>
      <c r="AM23" s="58" t="n"/>
      <c r="AN23" s="51" t="n"/>
      <c r="AO23" s="51" t="n"/>
      <c r="AP23" s="51" t="n"/>
      <c r="AQ23" s="43" t="n">
        <v>85</v>
      </c>
      <c r="AR23" s="66">
        <f>$AS$3+$AU$3*COS(AQ23*PI()/180)</f>
        <v/>
      </c>
      <c r="AS23" s="66">
        <f>$AT$3+$AU$3*SIN(AQ23*PI()/180)</f>
        <v/>
      </c>
      <c r="AT23" s="51" t="n"/>
      <c r="AU23" s="58" t="n"/>
      <c r="AV23" s="51" t="n"/>
      <c r="AW23" s="51" t="n"/>
      <c r="AX23" s="51" t="n"/>
      <c r="AY23" s="43" t="n">
        <v>85</v>
      </c>
      <c r="AZ23" s="66">
        <f>$BA$3+$BC$3*COS(AY23*PI()/180)</f>
        <v/>
      </c>
      <c r="BA23" s="66">
        <f>$BB$3+$BC$3*SIN(AY23*PI()/180)</f>
        <v/>
      </c>
      <c r="BB23" s="51" t="n"/>
      <c r="BC23" s="58" t="n"/>
    </row>
    <row r="24" ht="16.9" customHeight="1">
      <c r="A24" s="25" t="inlineStr">
        <is>
          <t>Схема проведения опыта:</t>
        </is>
      </c>
      <c r="B24" s="25" t="n"/>
      <c r="C24" s="35">
        <f>O24</f>
        <v/>
      </c>
      <c r="D24" s="25" t="n"/>
      <c r="E24" s="25" t="n"/>
      <c r="F24" s="25" t="n"/>
      <c r="G24" s="25" t="n"/>
      <c r="H24" s="26" t="inlineStr">
        <is>
          <t>IL, д.е. =</t>
        </is>
      </c>
      <c r="I24" s="158">
        <f>U24</f>
        <v/>
      </c>
      <c r="J24" s="99" t="n"/>
      <c r="K24" s="25" t="n"/>
      <c r="L24" s="25" t="n"/>
      <c r="M24" s="25" t="inlineStr">
        <is>
          <t>Схема проведения опыта:</t>
        </is>
      </c>
      <c r="N24" s="25" t="n"/>
      <c r="O24" s="35" t="inlineStr">
        <is>
          <t>КД</t>
        </is>
      </c>
      <c r="P24" s="25" t="n"/>
      <c r="Q24" s="25" t="n"/>
      <c r="R24" s="25" t="n"/>
      <c r="S24" s="25" t="n"/>
      <c r="T24" s="26" t="inlineStr">
        <is>
          <t>IL, д.е. =</t>
        </is>
      </c>
      <c r="U24" s="107" t="n">
        <v>0.83940704138357</v>
      </c>
      <c r="X24" s="51" t="n"/>
      <c r="Y24" s="51" t="n"/>
      <c r="Z24" s="51" t="n"/>
      <c r="AA24" s="43" t="n">
        <v>90</v>
      </c>
      <c r="AB24" s="66">
        <f>$AC$3+$AE$3*COS(AA24*PI()/180)</f>
        <v/>
      </c>
      <c r="AC24" s="66">
        <f>$AD$3+$AE$3*SIN(AA24*PI()/180)</f>
        <v/>
      </c>
      <c r="AD24" s="51" t="n"/>
      <c r="AE24" s="58" t="n"/>
      <c r="AF24" s="51" t="n"/>
      <c r="AG24" s="51" t="n"/>
      <c r="AH24" s="51" t="n"/>
      <c r="AI24" s="43" t="n">
        <v>90</v>
      </c>
      <c r="AJ24" s="66">
        <f>$AK$3+$AM$3*COS(AI24*PI()/180)</f>
        <v/>
      </c>
      <c r="AK24" s="66">
        <f>$AL$3+$AM$3*SIN(AI24*PI()/180)</f>
        <v/>
      </c>
      <c r="AL24" s="51" t="n"/>
      <c r="AM24" s="58" t="n"/>
      <c r="AN24" s="51" t="n"/>
      <c r="AO24" s="51" t="n"/>
      <c r="AP24" s="51" t="n"/>
      <c r="AQ24" s="43" t="n">
        <v>90</v>
      </c>
      <c r="AR24" s="66">
        <f>$AS$3+$AU$3*COS(AQ24*PI()/180)</f>
        <v/>
      </c>
      <c r="AS24" s="66">
        <f>$AT$3+$AU$3*SIN(AQ24*PI()/180)</f>
        <v/>
      </c>
      <c r="AT24" s="51" t="n"/>
      <c r="AU24" s="58" t="n"/>
      <c r="AV24" s="51" t="n"/>
      <c r="AW24" s="51" t="n"/>
      <c r="AX24" s="51" t="n"/>
      <c r="AY24" s="43" t="n">
        <v>90</v>
      </c>
      <c r="AZ24" s="66">
        <f>$BA$3+$BC$3*COS(AY24*PI()/180)</f>
        <v/>
      </c>
      <c r="BA24" s="66">
        <f>$BB$3+$BC$3*SIN(AY24*PI()/180)</f>
        <v/>
      </c>
      <c r="BB24" s="51" t="n"/>
      <c r="BC24" s="58" t="n"/>
    </row>
    <row r="25" ht="15" customHeight="1">
      <c r="A25" s="25" t="n"/>
      <c r="B25" s="25" t="n"/>
      <c r="C25" s="35" t="n"/>
      <c r="D25" s="25" t="n"/>
      <c r="E25" s="25" t="n"/>
      <c r="F25" s="25" t="n"/>
      <c r="G25" s="27" t="n"/>
      <c r="H25" s="25" t="n"/>
      <c r="I25" s="35" t="n"/>
      <c r="J25" s="25" t="n"/>
      <c r="K25" s="25" t="n"/>
      <c r="L25" s="25" t="n"/>
      <c r="M25" s="25" t="n"/>
      <c r="N25" s="25" t="n"/>
      <c r="O25" s="25" t="n"/>
      <c r="P25" s="25" t="n"/>
      <c r="Q25" s="25" t="n"/>
      <c r="R25" s="25" t="n"/>
      <c r="S25" s="27" t="n"/>
      <c r="T25" s="25" t="n"/>
      <c r="U25" s="25" t="n"/>
      <c r="X25" s="51" t="n"/>
      <c r="Y25" s="51" t="n"/>
      <c r="Z25" s="51" t="n"/>
      <c r="AA25" s="43" t="n">
        <v>95</v>
      </c>
      <c r="AB25" s="66">
        <f>$AC$3+$AE$3*COS(AA25*PI()/180)</f>
        <v/>
      </c>
      <c r="AC25" s="66">
        <f>$AD$3+$AE$3*SIN(AA25*PI()/180)</f>
        <v/>
      </c>
      <c r="AD25" s="51" t="n"/>
      <c r="AE25" s="58" t="n"/>
      <c r="AF25" s="51" t="n"/>
      <c r="AG25" s="51" t="n"/>
      <c r="AH25" s="51" t="n"/>
      <c r="AI25" s="43" t="n">
        <v>95</v>
      </c>
      <c r="AJ25" s="66">
        <f>$AK$3+$AM$3*COS(AI25*PI()/180)</f>
        <v/>
      </c>
      <c r="AK25" s="66">
        <f>$AL$3+$AM$3*SIN(AI25*PI()/180)</f>
        <v/>
      </c>
      <c r="AL25" s="51" t="n"/>
      <c r="AM25" s="58" t="n"/>
      <c r="AN25" s="51" t="n"/>
      <c r="AO25" s="51" t="n"/>
      <c r="AP25" s="51" t="n"/>
      <c r="AQ25" s="43" t="n">
        <v>95</v>
      </c>
      <c r="AR25" s="66">
        <f>$AS$3+$AU$3*COS(AQ25*PI()/180)</f>
        <v/>
      </c>
      <c r="AS25" s="66">
        <f>$AT$3+$AU$3*SIN(AQ25*PI()/180)</f>
        <v/>
      </c>
      <c r="AT25" s="51" t="n"/>
      <c r="AU25" s="58" t="n"/>
      <c r="AV25" s="51" t="n"/>
      <c r="AW25" s="51" t="n"/>
      <c r="AX25" s="51" t="n"/>
      <c r="AY25" s="43" t="n">
        <v>95</v>
      </c>
      <c r="AZ25" s="66">
        <f>$BA$3+$BC$3*COS(AY25*PI()/180)</f>
        <v/>
      </c>
      <c r="BA25" s="66">
        <f>$BB$3+$BC$3*SIN(AY25*PI()/180)</f>
        <v/>
      </c>
      <c r="BB25" s="51" t="n"/>
      <c r="BC25" s="58" t="n"/>
    </row>
    <row r="26" ht="15" customHeight="1">
      <c r="X26" s="51" t="n"/>
      <c r="Y26" s="51" t="n"/>
      <c r="Z26" s="51" t="n"/>
      <c r="AA26" s="43" t="n">
        <v>100</v>
      </c>
      <c r="AB26" s="66">
        <f>$AC$3+$AE$3*COS(AA26*PI()/180)</f>
        <v/>
      </c>
      <c r="AC26" s="66">
        <f>$AD$3+$AE$3*SIN(AA26*PI()/180)</f>
        <v/>
      </c>
      <c r="AD26" s="51" t="n"/>
      <c r="AE26" s="58" t="n"/>
      <c r="AF26" s="51" t="n"/>
      <c r="AG26" s="51" t="n"/>
      <c r="AH26" s="51" t="n"/>
      <c r="AI26" s="43" t="n">
        <v>100</v>
      </c>
      <c r="AJ26" s="66">
        <f>$AK$3+$AM$3*COS(AI26*PI()/180)</f>
        <v/>
      </c>
      <c r="AK26" s="66">
        <f>$AL$3+$AM$3*SIN(AI26*PI()/180)</f>
        <v/>
      </c>
      <c r="AL26" s="51" t="n"/>
      <c r="AM26" s="58" t="n"/>
      <c r="AN26" s="51" t="n"/>
      <c r="AO26" s="51" t="n"/>
      <c r="AP26" s="51" t="n"/>
      <c r="AQ26" s="43" t="n">
        <v>100</v>
      </c>
      <c r="AR26" s="66">
        <f>$AS$3+$AU$3*COS(AQ26*PI()/180)</f>
        <v/>
      </c>
      <c r="AS26" s="66">
        <f>$AT$3+$AU$3*SIN(AQ26*PI()/180)</f>
        <v/>
      </c>
      <c r="AT26" s="51" t="n"/>
      <c r="AU26" s="58" t="n"/>
      <c r="AV26" s="51" t="n"/>
      <c r="AW26" s="51" t="n"/>
      <c r="AX26" s="51" t="n"/>
      <c r="AY26" s="43" t="n">
        <v>100</v>
      </c>
      <c r="AZ26" s="66">
        <f>$BA$3+$BC$3*COS(AY26*PI()/180)</f>
        <v/>
      </c>
      <c r="BA26" s="66">
        <f>$BB$3+$BC$3*SIN(AY26*PI()/180)</f>
        <v/>
      </c>
      <c r="BB26" s="51" t="n"/>
      <c r="BC26" s="58" t="n"/>
    </row>
    <row r="27" ht="15" customHeight="1">
      <c r="A27" s="155" t="inlineStr">
        <is>
          <t xml:space="preserve">Результаты испытаний </t>
        </is>
      </c>
      <c r="L27" s="155" t="n"/>
      <c r="M27" s="155" t="inlineStr">
        <is>
          <t xml:space="preserve">Результаты испытаний </t>
        </is>
      </c>
      <c r="X27" s="51" t="n"/>
      <c r="Y27" s="51" t="n"/>
      <c r="Z27" s="51" t="n"/>
      <c r="AA27" s="43" t="n">
        <v>105</v>
      </c>
      <c r="AB27" s="66">
        <f>$AC$3+$AE$3*COS(AA27*PI()/180)</f>
        <v/>
      </c>
      <c r="AC27" s="66">
        <f>$AD$3+$AE$3*SIN(AA27*PI()/180)</f>
        <v/>
      </c>
      <c r="AD27" s="51" t="n"/>
      <c r="AE27" s="58" t="n"/>
      <c r="AF27" s="51" t="n"/>
      <c r="AG27" s="51" t="n"/>
      <c r="AH27" s="51" t="n"/>
      <c r="AI27" s="43" t="n">
        <v>105</v>
      </c>
      <c r="AJ27" s="66">
        <f>$AK$3+$AM$3*COS(AI27*PI()/180)</f>
        <v/>
      </c>
      <c r="AK27" s="66">
        <f>$AL$3+$AM$3*SIN(AI27*PI()/180)</f>
        <v/>
      </c>
      <c r="AL27" s="51" t="n"/>
      <c r="AM27" s="58" t="n"/>
      <c r="AN27" s="51" t="n"/>
      <c r="AO27" s="51" t="n"/>
      <c r="AP27" s="51" t="n"/>
      <c r="AQ27" s="43" t="n">
        <v>105</v>
      </c>
      <c r="AR27" s="66">
        <f>$AS$3+$AU$3*COS(AQ27*PI()/180)</f>
        <v/>
      </c>
      <c r="AS27" s="66">
        <f>$AT$3+$AU$3*SIN(AQ27*PI()/180)</f>
        <v/>
      </c>
      <c r="AT27" s="51" t="n"/>
      <c r="AU27" s="58" t="n"/>
      <c r="AV27" s="51" t="n"/>
      <c r="AW27" s="51" t="n"/>
      <c r="AX27" s="51" t="n"/>
      <c r="AY27" s="43" t="n">
        <v>105</v>
      </c>
      <c r="AZ27" s="66">
        <f>$BA$3+$BC$3*COS(AY27*PI()/180)</f>
        <v/>
      </c>
      <c r="BA27" s="66">
        <f>$BB$3+$BC$3*SIN(AY27*PI()/180)</f>
        <v/>
      </c>
      <c r="BB27" s="51" t="n"/>
      <c r="BC27" s="58" t="n"/>
    </row>
    <row r="28" ht="15" customHeight="1">
      <c r="X28" s="51" t="n"/>
      <c r="Y28" s="51" t="n"/>
      <c r="Z28" s="51" t="n"/>
      <c r="AA28" s="43" t="n">
        <v>110</v>
      </c>
      <c r="AB28" s="66">
        <f>$AC$3+$AE$3*COS(AA28*PI()/180)</f>
        <v/>
      </c>
      <c r="AC28" s="66">
        <f>$AD$3+$AE$3*SIN(AA28*PI()/180)</f>
        <v/>
      </c>
      <c r="AD28" s="51" t="n"/>
      <c r="AE28" s="58" t="n"/>
      <c r="AF28" s="51" t="n"/>
      <c r="AG28" s="51" t="n"/>
      <c r="AH28" s="51" t="n"/>
      <c r="AI28" s="43" t="n">
        <v>110</v>
      </c>
      <c r="AJ28" s="66">
        <f>$AK$3+$AM$3*COS(AI28*PI()/180)</f>
        <v/>
      </c>
      <c r="AK28" s="66">
        <f>$AL$3+$AM$3*SIN(AI28*PI()/180)</f>
        <v/>
      </c>
      <c r="AL28" s="51" t="n"/>
      <c r="AM28" s="58" t="n"/>
      <c r="AN28" s="51" t="n"/>
      <c r="AO28" s="51" t="n"/>
      <c r="AP28" s="51" t="n"/>
      <c r="AQ28" s="43" t="n">
        <v>110</v>
      </c>
      <c r="AR28" s="66">
        <f>$AS$3+$AU$3*COS(AQ28*PI()/180)</f>
        <v/>
      </c>
      <c r="AS28" s="66">
        <f>$AT$3+$AU$3*SIN(AQ28*PI()/180)</f>
        <v/>
      </c>
      <c r="AT28" s="51" t="n"/>
      <c r="AU28" s="58" t="n"/>
      <c r="AV28" s="51" t="n"/>
      <c r="AW28" s="51" t="n"/>
      <c r="AX28" s="51" t="n"/>
      <c r="AY28" s="43" t="n">
        <v>110</v>
      </c>
      <c r="AZ28" s="66">
        <f>$BA$3+$BC$3*COS(AY28*PI()/180)</f>
        <v/>
      </c>
      <c r="BA28" s="66">
        <f>$BB$3+$BC$3*SIN(AY28*PI()/180)</f>
        <v/>
      </c>
      <c r="BB28" s="51" t="n"/>
      <c r="BC28" s="58" t="n"/>
    </row>
    <row r="29" ht="15" customHeight="1">
      <c r="X29" s="51" t="n"/>
      <c r="Y29" s="51" t="n"/>
      <c r="Z29" s="51" t="n"/>
      <c r="AA29" s="43" t="n">
        <v>115</v>
      </c>
      <c r="AB29" s="66">
        <f>$AC$3+$AE$3*COS(AA29*PI()/180)</f>
        <v/>
      </c>
      <c r="AC29" s="66">
        <f>$AD$3+$AE$3*SIN(AA29*PI()/180)</f>
        <v/>
      </c>
      <c r="AD29" s="51" t="n"/>
      <c r="AE29" s="58" t="n"/>
      <c r="AF29" s="51" t="n"/>
      <c r="AG29" s="51" t="n"/>
      <c r="AH29" s="51" t="n"/>
      <c r="AI29" s="43" t="n">
        <v>115</v>
      </c>
      <c r="AJ29" s="66">
        <f>$AK$3+$AM$3*COS(AI29*PI()/180)</f>
        <v/>
      </c>
      <c r="AK29" s="66">
        <f>$AL$3+$AM$3*SIN(AI29*PI()/180)</f>
        <v/>
      </c>
      <c r="AL29" s="51" t="n"/>
      <c r="AM29" s="58" t="n"/>
      <c r="AN29" s="51" t="n"/>
      <c r="AO29" s="51" t="n"/>
      <c r="AP29" s="51" t="n"/>
      <c r="AQ29" s="43" t="n">
        <v>115</v>
      </c>
      <c r="AR29" s="66">
        <f>$AS$3+$AU$3*COS(AQ29*PI()/180)</f>
        <v/>
      </c>
      <c r="AS29" s="66">
        <f>$AT$3+$AU$3*SIN(AQ29*PI()/180)</f>
        <v/>
      </c>
      <c r="AT29" s="51" t="n"/>
      <c r="AU29" s="58" t="n"/>
      <c r="AV29" s="51" t="n"/>
      <c r="AW29" s="51" t="n"/>
      <c r="AX29" s="51" t="n"/>
      <c r="AY29" s="43" t="n">
        <v>115</v>
      </c>
      <c r="AZ29" s="66">
        <f>$BA$3+$BC$3*COS(AY29*PI()/180)</f>
        <v/>
      </c>
      <c r="BA29" s="66">
        <f>$BB$3+$BC$3*SIN(AY29*PI()/180)</f>
        <v/>
      </c>
      <c r="BB29" s="51" t="n"/>
      <c r="BC29" s="58" t="n"/>
    </row>
    <row r="30" ht="15.6" customHeight="1">
      <c r="X30" s="51" t="n"/>
      <c r="Y30" s="51" t="n"/>
      <c r="Z30" s="51" t="n"/>
      <c r="AA30" s="43" t="n">
        <v>120</v>
      </c>
      <c r="AB30" s="66">
        <f>$AC$3+$AE$3*COS(AA30*PI()/180)</f>
        <v/>
      </c>
      <c r="AC30" s="66">
        <f>$AD$3+$AE$3*SIN(AA30*PI()/180)</f>
        <v/>
      </c>
      <c r="AD30" s="51" t="n"/>
      <c r="AE30" s="58" t="n"/>
      <c r="AF30" s="51" t="n"/>
      <c r="AG30" s="51" t="n"/>
      <c r="AH30" s="51" t="n"/>
      <c r="AI30" s="43" t="n">
        <v>120</v>
      </c>
      <c r="AJ30" s="66">
        <f>$AK$3+$AM$3*COS(AI30*PI()/180)</f>
        <v/>
      </c>
      <c r="AK30" s="66">
        <f>$AL$3+$AM$3*SIN(AI30*PI()/180)</f>
        <v/>
      </c>
      <c r="AL30" s="51" t="n"/>
      <c r="AM30" s="58" t="n"/>
      <c r="AN30" s="51" t="n"/>
      <c r="AO30" s="51" t="n"/>
      <c r="AP30" s="51" t="n"/>
      <c r="AQ30" s="43" t="n">
        <v>120</v>
      </c>
      <c r="AR30" s="66">
        <f>$AS$3+$AU$3*COS(AQ30*PI()/180)</f>
        <v/>
      </c>
      <c r="AS30" s="66">
        <f>$AT$3+$AU$3*SIN(AQ30*PI()/180)</f>
        <v/>
      </c>
      <c r="AT30" s="51" t="n"/>
      <c r="AU30" s="58" t="n"/>
      <c r="AV30" s="51" t="n"/>
      <c r="AW30" s="51" t="n"/>
      <c r="AX30" s="51" t="n"/>
      <c r="AY30" s="43" t="n">
        <v>120</v>
      </c>
      <c r="AZ30" s="66">
        <f>$BA$3+$BC$3*COS(AY30*PI()/180)</f>
        <v/>
      </c>
      <c r="BA30" s="66">
        <f>$BB$3+$BC$3*SIN(AY30*PI()/180)</f>
        <v/>
      </c>
      <c r="BB30" s="51" t="n"/>
      <c r="BC30" s="58" t="n"/>
    </row>
    <row r="31" ht="15" customHeight="1">
      <c r="X31" s="51" t="n"/>
      <c r="Y31" s="51" t="n"/>
      <c r="Z31" s="51" t="n"/>
      <c r="AA31" s="43" t="n">
        <v>125</v>
      </c>
      <c r="AB31" s="66">
        <f>$AC$3+$AE$3*COS(AA31*PI()/180)</f>
        <v/>
      </c>
      <c r="AC31" s="66">
        <f>$AD$3+$AE$3*SIN(AA31*PI()/180)</f>
        <v/>
      </c>
      <c r="AD31" s="51" t="n"/>
      <c r="AE31" s="58" t="n"/>
      <c r="AF31" s="51" t="n"/>
      <c r="AG31" s="51" t="n"/>
      <c r="AH31" s="51" t="n"/>
      <c r="AI31" s="43" t="n">
        <v>125</v>
      </c>
      <c r="AJ31" s="66">
        <f>$AK$3+$AM$3*COS(AI31*PI()/180)</f>
        <v/>
      </c>
      <c r="AK31" s="66">
        <f>$AL$3+$AM$3*SIN(AI31*PI()/180)</f>
        <v/>
      </c>
      <c r="AL31" s="51" t="n"/>
      <c r="AM31" s="58" t="n"/>
      <c r="AN31" s="51" t="n"/>
      <c r="AO31" s="51" t="n"/>
      <c r="AP31" s="51" t="n"/>
      <c r="AQ31" s="43" t="n">
        <v>125</v>
      </c>
      <c r="AR31" s="66">
        <f>$AS$3+$AU$3*COS(AQ31*PI()/180)</f>
        <v/>
      </c>
      <c r="AS31" s="66">
        <f>$AT$3+$AU$3*SIN(AQ31*PI()/180)</f>
        <v/>
      </c>
      <c r="AT31" s="51" t="n"/>
      <c r="AU31" s="58" t="n"/>
      <c r="AV31" s="51" t="n"/>
      <c r="AW31" s="51" t="n"/>
      <c r="AX31" s="51" t="n"/>
      <c r="AY31" s="43" t="n">
        <v>125</v>
      </c>
      <c r="AZ31" s="66">
        <f>$BA$3+$BC$3*COS(AY31*PI()/180)</f>
        <v/>
      </c>
      <c r="BA31" s="66">
        <f>$BB$3+$BC$3*SIN(AY31*PI()/180)</f>
        <v/>
      </c>
      <c r="BB31" s="51" t="n"/>
      <c r="BC31" s="58" t="n"/>
    </row>
    <row r="32" ht="15" customHeight="1">
      <c r="X32" s="51" t="n"/>
      <c r="Y32" s="51" t="n"/>
      <c r="Z32" s="51" t="n"/>
      <c r="AA32" s="43" t="n">
        <v>130</v>
      </c>
      <c r="AB32" s="66">
        <f>$AC$3+$AE$3*COS(AA32*PI()/180)</f>
        <v/>
      </c>
      <c r="AC32" s="66">
        <f>$AD$3+$AE$3*SIN(AA32*PI()/180)</f>
        <v/>
      </c>
      <c r="AD32" s="51" t="n"/>
      <c r="AE32" s="58" t="n"/>
      <c r="AF32" s="51" t="n"/>
      <c r="AG32" s="51" t="n"/>
      <c r="AH32" s="51" t="n"/>
      <c r="AI32" s="43" t="n">
        <v>130</v>
      </c>
      <c r="AJ32" s="66">
        <f>$AK$3+$AM$3*COS(AI32*PI()/180)</f>
        <v/>
      </c>
      <c r="AK32" s="66">
        <f>$AL$3+$AM$3*SIN(AI32*PI()/180)</f>
        <v/>
      </c>
      <c r="AL32" s="51" t="n"/>
      <c r="AM32" s="58" t="n"/>
      <c r="AN32" s="51" t="n"/>
      <c r="AO32" s="51" t="n"/>
      <c r="AP32" s="51" t="n"/>
      <c r="AQ32" s="43" t="n">
        <v>130</v>
      </c>
      <c r="AR32" s="66">
        <f>$AS$3+$AU$3*COS(AQ32*PI()/180)</f>
        <v/>
      </c>
      <c r="AS32" s="66">
        <f>$AT$3+$AU$3*SIN(AQ32*PI()/180)</f>
        <v/>
      </c>
      <c r="AT32" s="51" t="n"/>
      <c r="AU32" s="58" t="n"/>
      <c r="AV32" s="51" t="n"/>
      <c r="AW32" s="51" t="n"/>
      <c r="AX32" s="51" t="n"/>
      <c r="AY32" s="43" t="n">
        <v>130</v>
      </c>
      <c r="AZ32" s="66">
        <f>$BA$3+$BC$3*COS(AY32*PI()/180)</f>
        <v/>
      </c>
      <c r="BA32" s="66">
        <f>$BB$3+$BC$3*SIN(AY32*PI()/180)</f>
        <v/>
      </c>
      <c r="BB32" s="51" t="n"/>
      <c r="BC32" s="58" t="n"/>
    </row>
    <row r="33" ht="15" customHeight="1">
      <c r="X33" s="51" t="n"/>
      <c r="Y33" s="51" t="n"/>
      <c r="Z33" s="51" t="n"/>
      <c r="AA33" s="43" t="n">
        <v>135</v>
      </c>
      <c r="AB33" s="66">
        <f>$AC$3+$AE$3*COS(AA33*PI()/180)</f>
        <v/>
      </c>
      <c r="AC33" s="66">
        <f>$AD$3+$AE$3*SIN(AA33*PI()/180)</f>
        <v/>
      </c>
      <c r="AD33" s="51" t="n"/>
      <c r="AE33" s="58" t="n"/>
      <c r="AF33" s="51" t="n"/>
      <c r="AG33" s="51" t="n"/>
      <c r="AH33" s="51" t="n"/>
      <c r="AI33" s="43" t="n">
        <v>135</v>
      </c>
      <c r="AJ33" s="66">
        <f>$AK$3+$AM$3*COS(AI33*PI()/180)</f>
        <v/>
      </c>
      <c r="AK33" s="66">
        <f>$AL$3+$AM$3*SIN(AI33*PI()/180)</f>
        <v/>
      </c>
      <c r="AL33" s="51" t="n"/>
      <c r="AM33" s="58" t="n"/>
      <c r="AN33" s="51" t="n"/>
      <c r="AO33" s="51" t="n"/>
      <c r="AP33" s="51" t="n"/>
      <c r="AQ33" s="43" t="n">
        <v>135</v>
      </c>
      <c r="AR33" s="66">
        <f>$AS$3+$AU$3*COS(AQ33*PI()/180)</f>
        <v/>
      </c>
      <c r="AS33" s="66">
        <f>$AT$3+$AU$3*SIN(AQ33*PI()/180)</f>
        <v/>
      </c>
      <c r="AT33" s="51" t="n"/>
      <c r="AU33" s="58" t="n"/>
      <c r="AV33" s="51" t="n"/>
      <c r="AW33" s="51" t="n"/>
      <c r="AX33" s="51" t="n"/>
      <c r="AY33" s="43" t="n">
        <v>135</v>
      </c>
      <c r="AZ33" s="66">
        <f>$BA$3+$BC$3*COS(AY33*PI()/180)</f>
        <v/>
      </c>
      <c r="BA33" s="66">
        <f>$BB$3+$BC$3*SIN(AY33*PI()/180)</f>
        <v/>
      </c>
      <c r="BB33" s="51" t="n"/>
      <c r="BC33" s="58" t="n"/>
    </row>
    <row r="34" ht="15" customHeight="1">
      <c r="X34" s="51" t="n"/>
      <c r="Y34" s="51" t="n"/>
      <c r="Z34" s="51" t="n"/>
      <c r="AA34" s="43" t="n">
        <v>140</v>
      </c>
      <c r="AB34" s="66">
        <f>$AC$3+$AE$3*COS(AA34*PI()/180)</f>
        <v/>
      </c>
      <c r="AC34" s="66">
        <f>$AD$3+$AE$3*SIN(AA34*PI()/180)</f>
        <v/>
      </c>
      <c r="AD34" s="51" t="n"/>
      <c r="AE34" s="58" t="n"/>
      <c r="AF34" s="51" t="n"/>
      <c r="AG34" s="51" t="n"/>
      <c r="AH34" s="51" t="n"/>
      <c r="AI34" s="43" t="n">
        <v>140</v>
      </c>
      <c r="AJ34" s="66">
        <f>$AK$3+$AM$3*COS(AI34*PI()/180)</f>
        <v/>
      </c>
      <c r="AK34" s="66">
        <f>$AL$3+$AM$3*SIN(AI34*PI()/180)</f>
        <v/>
      </c>
      <c r="AL34" s="51" t="n"/>
      <c r="AM34" s="58" t="n"/>
      <c r="AN34" s="51" t="n"/>
      <c r="AO34" s="51" t="n"/>
      <c r="AP34" s="51" t="n"/>
      <c r="AQ34" s="43" t="n">
        <v>140</v>
      </c>
      <c r="AR34" s="66">
        <f>$AS$3+$AU$3*COS(AQ34*PI()/180)</f>
        <v/>
      </c>
      <c r="AS34" s="66">
        <f>$AT$3+$AU$3*SIN(AQ34*PI()/180)</f>
        <v/>
      </c>
      <c r="AT34" s="51" t="n"/>
      <c r="AU34" s="58" t="n"/>
      <c r="AV34" s="51" t="n"/>
      <c r="AW34" s="51" t="n"/>
      <c r="AX34" s="51" t="n"/>
      <c r="AY34" s="43" t="n">
        <v>140</v>
      </c>
      <c r="AZ34" s="66">
        <f>$BA$3+$BC$3*COS(AY34*PI()/180)</f>
        <v/>
      </c>
      <c r="BA34" s="66">
        <f>$BB$3+$BC$3*SIN(AY34*PI()/180)</f>
        <v/>
      </c>
      <c r="BB34" s="51" t="n"/>
      <c r="BC34" s="58" t="n"/>
    </row>
    <row r="35" ht="15" customHeight="1">
      <c r="X35" s="51" t="n"/>
      <c r="Y35" s="51" t="n"/>
      <c r="Z35" s="51" t="n"/>
      <c r="AA35" s="43" t="n">
        <v>145</v>
      </c>
      <c r="AB35" s="66">
        <f>$AC$3+$AE$3*COS(AA35*PI()/180)</f>
        <v/>
      </c>
      <c r="AC35" s="66">
        <f>$AD$3+$AE$3*SIN(AA35*PI()/180)</f>
        <v/>
      </c>
      <c r="AD35" s="51" t="n"/>
      <c r="AE35" s="58" t="n"/>
      <c r="AF35" s="51" t="n"/>
      <c r="AG35" s="51" t="n"/>
      <c r="AH35" s="51" t="n"/>
      <c r="AI35" s="43" t="n">
        <v>145</v>
      </c>
      <c r="AJ35" s="66">
        <f>$AK$3+$AM$3*COS(AI35*PI()/180)</f>
        <v/>
      </c>
      <c r="AK35" s="66">
        <f>$AL$3+$AM$3*SIN(AI35*PI()/180)</f>
        <v/>
      </c>
      <c r="AL35" s="51" t="n"/>
      <c r="AM35" s="58" t="n"/>
      <c r="AN35" s="51" t="n"/>
      <c r="AO35" s="51" t="n"/>
      <c r="AP35" s="51" t="n"/>
      <c r="AQ35" s="43" t="n">
        <v>145</v>
      </c>
      <c r="AR35" s="66">
        <f>$AS$3+$AU$3*COS(AQ35*PI()/180)</f>
        <v/>
      </c>
      <c r="AS35" s="66">
        <f>$AT$3+$AU$3*SIN(AQ35*PI()/180)</f>
        <v/>
      </c>
      <c r="AT35" s="51" t="n"/>
      <c r="AU35" s="58" t="n"/>
      <c r="AV35" s="51" t="n"/>
      <c r="AW35" s="51" t="n"/>
      <c r="AX35" s="51" t="n"/>
      <c r="AY35" s="43" t="n">
        <v>145</v>
      </c>
      <c r="AZ35" s="66">
        <f>$BA$3+$BC$3*COS(AY35*PI()/180)</f>
        <v/>
      </c>
      <c r="BA35" s="66">
        <f>$BB$3+$BC$3*SIN(AY35*PI()/180)</f>
        <v/>
      </c>
      <c r="BB35" s="51" t="n"/>
      <c r="BC35" s="58" t="n"/>
    </row>
    <row r="36" ht="15" customHeight="1">
      <c r="X36" s="51" t="n"/>
      <c r="Y36" s="51" t="n"/>
      <c r="Z36" s="51" t="n"/>
      <c r="AA36" s="43" t="n">
        <v>150</v>
      </c>
      <c r="AB36" s="66">
        <f>$AC$3+$AE$3*COS(AA36*PI()/180)</f>
        <v/>
      </c>
      <c r="AC36" s="66">
        <f>$AD$3+$AE$3*SIN(AA36*PI()/180)</f>
        <v/>
      </c>
      <c r="AD36" s="51" t="n"/>
      <c r="AE36" s="58" t="n"/>
      <c r="AF36" s="51" t="n"/>
      <c r="AG36" s="51" t="n"/>
      <c r="AH36" s="51" t="n"/>
      <c r="AI36" s="43" t="n">
        <v>150</v>
      </c>
      <c r="AJ36" s="66">
        <f>$AK$3+$AM$3*COS(AI36*PI()/180)</f>
        <v/>
      </c>
      <c r="AK36" s="66">
        <f>$AL$3+$AM$3*SIN(AI36*PI()/180)</f>
        <v/>
      </c>
      <c r="AL36" s="51" t="n"/>
      <c r="AM36" s="58" t="n"/>
      <c r="AN36" s="51" t="n"/>
      <c r="AO36" s="51" t="n"/>
      <c r="AP36" s="51" t="n"/>
      <c r="AQ36" s="43" t="n">
        <v>150</v>
      </c>
      <c r="AR36" s="66">
        <f>$AS$3+$AU$3*COS(AQ36*PI()/180)</f>
        <v/>
      </c>
      <c r="AS36" s="66">
        <f>$AT$3+$AU$3*SIN(AQ36*PI()/180)</f>
        <v/>
      </c>
      <c r="AT36" s="51" t="n"/>
      <c r="AU36" s="58" t="n"/>
      <c r="AV36" s="51" t="n"/>
      <c r="AW36" s="51" t="n"/>
      <c r="AX36" s="51" t="n"/>
      <c r="AY36" s="43" t="n">
        <v>150</v>
      </c>
      <c r="AZ36" s="66">
        <f>$BA$3+$BC$3*COS(AY36*PI()/180)</f>
        <v/>
      </c>
      <c r="BA36" s="66">
        <f>$BB$3+$BC$3*SIN(AY36*PI()/180)</f>
        <v/>
      </c>
      <c r="BB36" s="51" t="n"/>
      <c r="BC36" s="58" t="n"/>
    </row>
    <row r="37" ht="15" customHeight="1">
      <c r="X37" s="51" t="n"/>
      <c r="Y37" s="51" t="n"/>
      <c r="Z37" s="51" t="n"/>
      <c r="AA37" s="43" t="n">
        <v>155</v>
      </c>
      <c r="AB37" s="66">
        <f>$AC$3+$AE$3*COS(AA37*PI()/180)</f>
        <v/>
      </c>
      <c r="AC37" s="66">
        <f>$AD$3+$AE$3*SIN(AA37*PI()/180)</f>
        <v/>
      </c>
      <c r="AD37" s="51" t="n"/>
      <c r="AE37" s="58" t="n"/>
      <c r="AF37" s="51" t="n"/>
      <c r="AG37" s="51" t="n"/>
      <c r="AH37" s="51" t="n"/>
      <c r="AI37" s="43" t="n">
        <v>155</v>
      </c>
      <c r="AJ37" s="66">
        <f>$AK$3+$AM$3*COS(AI37*PI()/180)</f>
        <v/>
      </c>
      <c r="AK37" s="66">
        <f>$AL$3+$AM$3*SIN(AI37*PI()/180)</f>
        <v/>
      </c>
      <c r="AL37" s="51" t="n"/>
      <c r="AM37" s="58" t="n"/>
      <c r="AN37" s="51" t="n"/>
      <c r="AO37" s="51" t="n"/>
      <c r="AP37" s="51" t="n"/>
      <c r="AQ37" s="43" t="n">
        <v>155</v>
      </c>
      <c r="AR37" s="66">
        <f>$AS$3+$AU$3*COS(AQ37*PI()/180)</f>
        <v/>
      </c>
      <c r="AS37" s="66">
        <f>$AT$3+$AU$3*SIN(AQ37*PI()/180)</f>
        <v/>
      </c>
      <c r="AT37" s="51" t="n"/>
      <c r="AU37" s="58" t="n"/>
      <c r="AV37" s="51" t="n"/>
      <c r="AW37" s="51" t="n"/>
      <c r="AX37" s="51" t="n"/>
      <c r="AY37" s="43" t="n">
        <v>155</v>
      </c>
      <c r="AZ37" s="66">
        <f>$BA$3+$BC$3*COS(AY37*PI()/180)</f>
        <v/>
      </c>
      <c r="BA37" s="66">
        <f>$BB$3+$BC$3*SIN(AY37*PI()/180)</f>
        <v/>
      </c>
      <c r="BB37" s="51" t="n"/>
      <c r="BC37" s="58" t="n"/>
    </row>
    <row r="38" ht="15" customHeight="1">
      <c r="X38" s="51" t="n"/>
      <c r="Y38" s="51" t="n"/>
      <c r="Z38" s="51" t="n"/>
      <c r="AA38" s="43" t="n">
        <v>160</v>
      </c>
      <c r="AB38" s="66">
        <f>$AC$3+$AE$3*COS(AA38*PI()/180)</f>
        <v/>
      </c>
      <c r="AC38" s="66">
        <f>$AD$3+$AE$3*SIN(AA38*PI()/180)</f>
        <v/>
      </c>
      <c r="AD38" s="51" t="n"/>
      <c r="AE38" s="58" t="n"/>
      <c r="AF38" s="51" t="n"/>
      <c r="AG38" s="51" t="n"/>
      <c r="AH38" s="51" t="n"/>
      <c r="AI38" s="43" t="n">
        <v>160</v>
      </c>
      <c r="AJ38" s="66">
        <f>$AK$3+$AM$3*COS(AI38*PI()/180)</f>
        <v/>
      </c>
      <c r="AK38" s="66">
        <f>$AL$3+$AM$3*SIN(AI38*PI()/180)</f>
        <v/>
      </c>
      <c r="AL38" s="51" t="n"/>
      <c r="AM38" s="58" t="n"/>
      <c r="AN38" s="51" t="n"/>
      <c r="AO38" s="51" t="n"/>
      <c r="AP38" s="51" t="n"/>
      <c r="AQ38" s="43" t="n">
        <v>160</v>
      </c>
      <c r="AR38" s="66">
        <f>$AS$3+$AU$3*COS(AQ38*PI()/180)</f>
        <v/>
      </c>
      <c r="AS38" s="66">
        <f>$AT$3+$AU$3*SIN(AQ38*PI()/180)</f>
        <v/>
      </c>
      <c r="AT38" s="51" t="n"/>
      <c r="AU38" s="58" t="n"/>
      <c r="AV38" s="51" t="n"/>
      <c r="AW38" s="51" t="n"/>
      <c r="AX38" s="51" t="n"/>
      <c r="AY38" s="43" t="n">
        <v>160</v>
      </c>
      <c r="AZ38" s="66">
        <f>$BA$3+$BC$3*COS(AY38*PI()/180)</f>
        <v/>
      </c>
      <c r="BA38" s="66">
        <f>$BB$3+$BC$3*SIN(AY38*PI()/180)</f>
        <v/>
      </c>
      <c r="BB38" s="51" t="n"/>
      <c r="BC38" s="58" t="n"/>
    </row>
    <row r="39" ht="15" customHeight="1">
      <c r="X39" s="51" t="n"/>
      <c r="Y39" s="51" t="n"/>
      <c r="Z39" s="51" t="n"/>
      <c r="AA39" s="43" t="n">
        <v>165</v>
      </c>
      <c r="AB39" s="66">
        <f>$AC$3+$AE$3*COS(AA39*PI()/180)</f>
        <v/>
      </c>
      <c r="AC39" s="66">
        <f>$AD$3+$AE$3*SIN(AA39*PI()/180)</f>
        <v/>
      </c>
      <c r="AD39" s="51" t="n"/>
      <c r="AE39" s="58" t="n"/>
      <c r="AF39" s="51" t="n"/>
      <c r="AG39" s="51" t="n"/>
      <c r="AH39" s="51" t="n"/>
      <c r="AI39" s="43" t="n">
        <v>165</v>
      </c>
      <c r="AJ39" s="66">
        <f>$AK$3+$AM$3*COS(AI39*PI()/180)</f>
        <v/>
      </c>
      <c r="AK39" s="66">
        <f>$AL$3+$AM$3*SIN(AI39*PI()/180)</f>
        <v/>
      </c>
      <c r="AL39" s="51" t="n"/>
      <c r="AM39" s="58" t="n"/>
      <c r="AN39" s="51" t="n"/>
      <c r="AO39" s="51" t="n"/>
      <c r="AP39" s="51" t="n"/>
      <c r="AQ39" s="43" t="n">
        <v>165</v>
      </c>
      <c r="AR39" s="66">
        <f>$AS$3+$AU$3*COS(AQ39*PI()/180)</f>
        <v/>
      </c>
      <c r="AS39" s="66">
        <f>$AT$3+$AU$3*SIN(AQ39*PI()/180)</f>
        <v/>
      </c>
      <c r="AT39" s="51" t="n"/>
      <c r="AU39" s="58" t="n"/>
      <c r="AV39" s="51" t="n"/>
      <c r="AW39" s="51" t="n"/>
      <c r="AX39" s="51" t="n"/>
      <c r="AY39" s="43" t="n">
        <v>165</v>
      </c>
      <c r="AZ39" s="66">
        <f>$BA$3+$BC$3*COS(AY39*PI()/180)</f>
        <v/>
      </c>
      <c r="BA39" s="66">
        <f>$BB$3+$BC$3*SIN(AY39*PI()/180)</f>
        <v/>
      </c>
      <c r="BB39" s="51" t="n"/>
      <c r="BC39" s="58" t="n"/>
    </row>
    <row r="40" ht="15" customHeight="1">
      <c r="X40" s="51" t="n"/>
      <c r="Y40" s="51" t="n"/>
      <c r="Z40" s="51" t="n"/>
      <c r="AA40" s="43" t="n">
        <v>170</v>
      </c>
      <c r="AB40" s="66">
        <f>$AC$3+$AE$3*COS(AA40*PI()/180)</f>
        <v/>
      </c>
      <c r="AC40" s="66">
        <f>$AD$3+$AE$3*SIN(AA40*PI()/180)</f>
        <v/>
      </c>
      <c r="AD40" s="51" t="n"/>
      <c r="AE40" s="58" t="n"/>
      <c r="AF40" s="51" t="n"/>
      <c r="AG40" s="51" t="n"/>
      <c r="AH40" s="51" t="n"/>
      <c r="AI40" s="43" t="n">
        <v>170</v>
      </c>
      <c r="AJ40" s="66">
        <f>$AK$3+$AM$3*COS(AI40*PI()/180)</f>
        <v/>
      </c>
      <c r="AK40" s="66">
        <f>$AL$3+$AM$3*SIN(AI40*PI()/180)</f>
        <v/>
      </c>
      <c r="AL40" s="51" t="n"/>
      <c r="AM40" s="58" t="n"/>
      <c r="AN40" s="51" t="n"/>
      <c r="AO40" s="51" t="n"/>
      <c r="AP40" s="51" t="n"/>
      <c r="AQ40" s="43" t="n">
        <v>170</v>
      </c>
      <c r="AR40" s="66">
        <f>$AS$3+$AU$3*COS(AQ40*PI()/180)</f>
        <v/>
      </c>
      <c r="AS40" s="66">
        <f>$AT$3+$AU$3*SIN(AQ40*PI()/180)</f>
        <v/>
      </c>
      <c r="AT40" s="51" t="n"/>
      <c r="AU40" s="58" t="n"/>
      <c r="AV40" s="51" t="n"/>
      <c r="AW40" s="51" t="n"/>
      <c r="AX40" s="51" t="n"/>
      <c r="AY40" s="43" t="n">
        <v>170</v>
      </c>
      <c r="AZ40" s="66">
        <f>$BA$3+$BC$3*COS(AY40*PI()/180)</f>
        <v/>
      </c>
      <c r="BA40" s="66">
        <f>$BB$3+$BC$3*SIN(AY40*PI()/180)</f>
        <v/>
      </c>
      <c r="BB40" s="51" t="n"/>
      <c r="BC40" s="58" t="n"/>
    </row>
    <row r="41" ht="15" customHeight="1">
      <c r="X41" s="51" t="n"/>
      <c r="Y41" s="51" t="n"/>
      <c r="Z41" s="51" t="n"/>
      <c r="AA41" s="43" t="n">
        <v>175</v>
      </c>
      <c r="AB41" s="66">
        <f>$AC$3+$AE$3*COS(AA41*PI()/180)</f>
        <v/>
      </c>
      <c r="AC41" s="66">
        <f>$AD$3+$AE$3*SIN(AA41*PI()/180)</f>
        <v/>
      </c>
      <c r="AD41" s="51" t="n"/>
      <c r="AE41" s="58" t="n"/>
      <c r="AF41" s="51" t="n"/>
      <c r="AG41" s="51" t="n"/>
      <c r="AH41" s="51" t="n"/>
      <c r="AI41" s="43" t="n">
        <v>175</v>
      </c>
      <c r="AJ41" s="66">
        <f>$AK$3+$AM$3*COS(AI41*PI()/180)</f>
        <v/>
      </c>
      <c r="AK41" s="66">
        <f>$AL$3+$AM$3*SIN(AI41*PI()/180)</f>
        <v/>
      </c>
      <c r="AL41" s="51" t="n"/>
      <c r="AM41" s="58" t="n"/>
      <c r="AN41" s="51" t="n"/>
      <c r="AO41" s="51" t="n"/>
      <c r="AP41" s="51" t="n"/>
      <c r="AQ41" s="43" t="n">
        <v>175</v>
      </c>
      <c r="AR41" s="66">
        <f>$AS$3+$AU$3*COS(AQ41*PI()/180)</f>
        <v/>
      </c>
      <c r="AS41" s="66">
        <f>$AT$3+$AU$3*SIN(AQ41*PI()/180)</f>
        <v/>
      </c>
      <c r="AT41" s="51" t="n"/>
      <c r="AU41" s="58" t="n"/>
      <c r="AV41" s="51" t="n"/>
      <c r="AW41" s="51" t="n"/>
      <c r="AX41" s="51" t="n"/>
      <c r="AY41" s="43" t="n">
        <v>175</v>
      </c>
      <c r="AZ41" s="66">
        <f>$BA$3+$BC$3*COS(AY41*PI()/180)</f>
        <v/>
      </c>
      <c r="BA41" s="66">
        <f>$BB$3+$BC$3*SIN(AY41*PI()/180)</f>
        <v/>
      </c>
      <c r="BB41" s="51" t="n"/>
      <c r="BC41" s="58" t="n"/>
    </row>
    <row r="42" ht="15" customHeight="1">
      <c r="X42" s="51" t="n"/>
      <c r="Y42" s="51" t="n"/>
      <c r="Z42" s="51" t="n"/>
      <c r="AA42" s="43" t="n">
        <v>180</v>
      </c>
      <c r="AB42" s="66">
        <f>$AC$3+$AE$3*COS(AA42*PI()/180)</f>
        <v/>
      </c>
      <c r="AC42" s="66">
        <f>$AD$3+$AE$3*SIN(AA42*PI()/180)</f>
        <v/>
      </c>
      <c r="AD42" s="51" t="n"/>
      <c r="AE42" s="58" t="n"/>
      <c r="AF42" s="51" t="n"/>
      <c r="AG42" s="51" t="n"/>
      <c r="AH42" s="51" t="n"/>
      <c r="AI42" s="43" t="n">
        <v>180</v>
      </c>
      <c r="AJ42" s="66">
        <f>$AK$3+$AM$3*COS(AI42*PI()/180)</f>
        <v/>
      </c>
      <c r="AK42" s="66">
        <f>$AL$3+$AM$3*SIN(AI42*PI()/180)</f>
        <v/>
      </c>
      <c r="AL42" s="51" t="n"/>
      <c r="AM42" s="58" t="n"/>
      <c r="AN42" s="51" t="n"/>
      <c r="AO42" s="51" t="n"/>
      <c r="AP42" s="51" t="n"/>
      <c r="AQ42" s="43" t="n">
        <v>180</v>
      </c>
      <c r="AR42" s="66">
        <f>$AS$3+$AU$3*COS(AQ42*PI()/180)</f>
        <v/>
      </c>
      <c r="AS42" s="66">
        <f>$AT$3+$AU$3*SIN(AQ42*PI()/180)</f>
        <v/>
      </c>
      <c r="AT42" s="51" t="n"/>
      <c r="AU42" s="58" t="n"/>
      <c r="AV42" s="51" t="n"/>
      <c r="AW42" s="51" t="n"/>
      <c r="AX42" s="51" t="n"/>
      <c r="AY42" s="43" t="n">
        <v>180</v>
      </c>
      <c r="AZ42" s="66">
        <f>$BA$3+$BC$3*COS(AY42*PI()/180)</f>
        <v/>
      </c>
      <c r="BA42" s="66">
        <f>$BB$3+$BC$3*SIN(AY42*PI()/180)</f>
        <v/>
      </c>
      <c r="BB42" s="51" t="n"/>
      <c r="BC42" s="58" t="n"/>
    </row>
    <row r="43">
      <c r="X43" s="51" t="n"/>
      <c r="Y43" s="51" t="n"/>
      <c r="Z43" s="51" t="n"/>
      <c r="AA43" s="51" t="n"/>
      <c r="AB43" s="51" t="n"/>
      <c r="AC43" s="51" t="n"/>
      <c r="AD43" s="51" t="n"/>
      <c r="AE43" s="58" t="n"/>
      <c r="AF43" s="51" t="n"/>
      <c r="AG43" s="51" t="n"/>
      <c r="AH43" s="51" t="n"/>
      <c r="AI43" s="51" t="n"/>
      <c r="AJ43" s="51" t="n"/>
      <c r="AK43" s="51" t="n"/>
      <c r="AL43" s="51" t="n"/>
      <c r="AM43" s="58" t="n"/>
      <c r="AN43" s="51" t="n"/>
      <c r="AO43" s="51" t="n"/>
      <c r="AP43" s="51" t="n"/>
      <c r="AQ43" s="51" t="n"/>
      <c r="AR43" s="51" t="n"/>
      <c r="AS43" s="51" t="n"/>
      <c r="AT43" s="51" t="n"/>
      <c r="AU43" s="58" t="n"/>
      <c r="AV43" s="51" t="n"/>
      <c r="AW43" s="51" t="n"/>
      <c r="AX43" s="51" t="n"/>
      <c r="AY43" s="51" t="n"/>
      <c r="AZ43" s="51" t="n"/>
      <c r="BA43" s="51" t="n"/>
      <c r="BB43" s="51" t="n"/>
      <c r="BC43" s="58" t="n"/>
    </row>
    <row r="44">
      <c r="X44" s="51" t="n"/>
      <c r="Y44" s="51" t="n"/>
      <c r="Z44" s="51" t="n"/>
      <c r="AA44" s="51" t="n"/>
      <c r="AB44" s="51" t="n"/>
      <c r="AC44" s="51" t="n"/>
      <c r="AD44" s="51" t="n"/>
      <c r="AE44" s="58" t="n"/>
      <c r="AF44" s="51" t="n"/>
      <c r="AG44" s="51" t="n"/>
      <c r="AH44" s="51" t="n"/>
      <c r="AI44" s="51" t="n"/>
      <c r="AJ44" s="51" t="n"/>
      <c r="AK44" s="51" t="n"/>
      <c r="AL44" s="51" t="n"/>
      <c r="AM44" s="58" t="n"/>
      <c r="AN44" s="51" t="n"/>
      <c r="AO44" s="51" t="n"/>
      <c r="AP44" s="51" t="n"/>
      <c r="AQ44" s="51" t="n"/>
      <c r="AR44" s="51" t="n"/>
      <c r="AS44" s="51" t="n"/>
      <c r="AT44" s="51" t="n"/>
      <c r="AU44" s="58" t="n"/>
      <c r="AV44" s="51" t="n"/>
      <c r="AW44" s="51" t="n"/>
      <c r="AX44" s="51" t="n"/>
      <c r="AY44" s="51" t="n"/>
      <c r="AZ44" s="51" t="n"/>
      <c r="BA44" s="51" t="n"/>
      <c r="BB44" s="51" t="n"/>
      <c r="BC44" s="58" t="n"/>
    </row>
    <row r="46" ht="38.25" customHeight="1" thickBot="1">
      <c r="B46" s="7" t="n"/>
      <c r="C46" s="7" t="n"/>
      <c r="N46" s="30" t="inlineStr">
        <is>
          <t xml:space="preserve">Давление в камере, Мпа
σ3 </t>
        </is>
      </c>
      <c r="O46" s="30" t="inlineStr">
        <is>
          <t>Вертикальная нагрузка, Мпа
σ1</t>
        </is>
      </c>
      <c r="P46" s="30" t="inlineStr">
        <is>
          <t>Поровое давление, Мпа
u</t>
        </is>
      </c>
      <c r="AU46" s="79" t="n"/>
    </row>
    <row r="47" ht="16.5" customHeight="1">
      <c r="A47" s="144" t="n"/>
      <c r="B47" s="144" t="inlineStr">
        <is>
          <t>K0, д.е.</t>
        </is>
      </c>
      <c r="C47" s="144" t="n">
        <v>0.7076282952772632</v>
      </c>
      <c r="D47" s="144" t="n"/>
      <c r="E47" s="144" t="n"/>
      <c r="F47" s="144" t="n"/>
      <c r="G47" s="144" t="n"/>
      <c r="H47" s="144" t="inlineStr">
        <is>
          <t>Коэфф. Точки</t>
        </is>
      </c>
      <c r="I47" s="144" t="n"/>
      <c r="J47" s="144">
        <f>(C48+B70)/C48</f>
        <v/>
      </c>
      <c r="K47" s="144" t="n"/>
      <c r="L47" s="144" t="n"/>
      <c r="N47" s="159" t="n">
        <v>0.15</v>
      </c>
      <c r="O47" s="159" t="n">
        <v>0.3090883742540999</v>
      </c>
      <c r="P47" s="160" t="n"/>
      <c r="W47" s="151" t="n">
        <v>1</v>
      </c>
      <c r="AF47" s="109" t="inlineStr">
        <is>
          <t>σ3,кПа</t>
        </is>
      </c>
      <c r="AG47" s="109" t="inlineStr">
        <is>
          <t>σ1,кПа</t>
        </is>
      </c>
      <c r="AH47" s="109" t="inlineStr">
        <is>
          <t>u, кПа</t>
        </is>
      </c>
      <c r="AL47" t="n">
        <v>4</v>
      </c>
      <c r="AM47" s="91" t="n"/>
      <c r="AN47" s="92" t="n"/>
      <c r="AO47" s="92" t="n"/>
      <c r="AP47" s="93" t="n"/>
      <c r="AQ47" s="94" t="n"/>
      <c r="AR47" s="95" t="n"/>
      <c r="AS47" s="96" t="n"/>
      <c r="AU47" s="79" t="n"/>
      <c r="AV47" s="161" t="n"/>
    </row>
    <row r="48" ht="16.5" customHeight="1">
      <c r="A48" s="144" t="n"/>
      <c r="B48" s="144" t="inlineStr">
        <is>
          <t>q_zg, МПа</t>
        </is>
      </c>
      <c r="C48" s="144" t="n">
        <v>0.1061442442915895</v>
      </c>
      <c r="D48" s="144" t="n"/>
      <c r="E48" s="144" t="n"/>
      <c r="F48" s="144" t="n"/>
      <c r="G48" s="144" t="n"/>
      <c r="H48" s="144" t="n"/>
      <c r="I48" s="144" t="n"/>
      <c r="J48" s="144" t="n"/>
      <c r="K48" s="144" t="n"/>
      <c r="L48" s="144" t="n"/>
      <c r="N48" s="159" t="n">
        <v>0.25</v>
      </c>
      <c r="O48" s="159" t="n">
        <v>0.4917226348324391</v>
      </c>
      <c r="P48" s="160" t="n"/>
      <c r="Q48" s="28" t="n"/>
      <c r="AF48" s="110">
        <f>N47*1000</f>
        <v/>
      </c>
      <c r="AG48" s="110">
        <f>O47*1000</f>
        <v/>
      </c>
      <c r="AH48" s="162">
        <f>P47*1000</f>
        <v/>
      </c>
      <c r="AM48" s="76" t="n"/>
      <c r="AN48" s="77" t="n"/>
      <c r="AO48" s="77" t="n"/>
      <c r="AP48" s="78" t="n"/>
      <c r="AQ48" s="80" t="n"/>
      <c r="AR48" s="81" t="n"/>
      <c r="AS48" s="82" t="n"/>
      <c r="AU48" s="79" t="n"/>
      <c r="AV48" s="83" t="inlineStr">
        <is>
          <t>δ3, Мпа</t>
        </is>
      </c>
      <c r="AW48" s="83" t="inlineStr">
        <is>
          <t>δ1-δ3, МПа</t>
        </is>
      </c>
      <c r="AX48" s="83" t="inlineStr">
        <is>
          <t>δ1, МПа</t>
        </is>
      </c>
      <c r="AY48" s="83" t="inlineStr">
        <is>
          <t>δ1, КПа</t>
        </is>
      </c>
    </row>
    <row r="49" ht="16.5" customHeight="1">
      <c r="A49" s="144" t="n"/>
      <c r="B49" s="144" t="n"/>
      <c r="C49" s="144" t="n"/>
      <c r="D49" s="145" t="inlineStr">
        <is>
          <t>Модуль деформации, МПа:</t>
        </is>
      </c>
      <c r="E49" s="144" t="n"/>
      <c r="F49" s="144" t="n"/>
      <c r="G49" s="144" t="n"/>
      <c r="H49" s="144" t="n"/>
      <c r="I49" s="144" t="n"/>
      <c r="J49" s="144" t="n"/>
      <c r="K49" s="144" t="n"/>
      <c r="L49" s="144" t="n"/>
      <c r="N49" s="159" t="n">
        <v>0.35</v>
      </c>
      <c r="O49" s="159" t="n">
        <v>0.6743568954107783</v>
      </c>
      <c r="P49" s="160" t="n"/>
      <c r="Q49" s="29" t="n"/>
      <c r="AF49" s="111">
        <f>N48*1000</f>
        <v/>
      </c>
      <c r="AG49" s="111">
        <f>O48*1000</f>
        <v/>
      </c>
      <c r="AH49" s="162">
        <f>P48*1000</f>
        <v/>
      </c>
      <c r="AJ49" s="100" t="n"/>
      <c r="AK49" s="100" t="n"/>
      <c r="AM49" s="76" t="n"/>
      <c r="AN49" s="77" t="n"/>
      <c r="AO49" s="77" t="n"/>
      <c r="AP49" s="78" t="inlineStr">
        <is>
          <t>С, МПа:</t>
        </is>
      </c>
      <c r="AQ49" s="163">
        <f>O54</f>
        <v/>
      </c>
      <c r="AR49" s="81" t="n"/>
      <c r="AS49" s="82" t="n"/>
      <c r="AU49">
        <f>CONCATENATE(ROUND(AV49,2)," МПа")</f>
        <v/>
      </c>
      <c r="AV49" s="164">
        <f>N47</f>
        <v/>
      </c>
      <c r="AW49" s="164">
        <f>2*(AV49+AQ49/TAN(RADIANS(AQ50)))*SIN(RADIANS(AQ50))/(1-SIN(RADIANS(AQ50)))+AZ49</f>
        <v/>
      </c>
      <c r="AX49" s="164">
        <f>AW49+AV49</f>
        <v/>
      </c>
      <c r="AY49" s="84">
        <f>AX49*1000</f>
        <v/>
      </c>
      <c r="AZ49">
        <f>-AZ50-AZ51</f>
        <v/>
      </c>
    </row>
    <row r="50" ht="16.5" customHeight="1">
      <c r="A50" s="144" t="n"/>
      <c r="B50" s="144" t="n"/>
      <c r="C50" s="144" t="n"/>
      <c r="D50" s="145" t="inlineStr">
        <is>
          <t>Е0=</t>
        </is>
      </c>
      <c r="E50" s="146">
        <f>B70/A70</f>
        <v/>
      </c>
      <c r="F50" s="144" t="inlineStr">
        <is>
          <t>Точки модуля (полное напр.), МПа</t>
        </is>
      </c>
      <c r="G50" s="144" t="n"/>
      <c r="H50" s="144" t="n"/>
      <c r="I50" s="144" t="n"/>
      <c r="J50" s="144" t="n">
        <v>0.1061442442915895</v>
      </c>
      <c r="K50" s="144" t="n">
        <v>0.1698307908665432</v>
      </c>
      <c r="L50" s="144" t="n"/>
      <c r="N50" s="148">
        <f>J50</f>
        <v/>
      </c>
      <c r="O50" s="165">
        <f>MAX(F65:F533)+N50</f>
        <v/>
      </c>
      <c r="Q50" s="29" t="n"/>
      <c r="AF50" s="112">
        <f>N49*1000</f>
        <v/>
      </c>
      <c r="AG50" s="112">
        <f>O49*1000</f>
        <v/>
      </c>
      <c r="AH50" s="162">
        <f>P49*1000</f>
        <v/>
      </c>
      <c r="AJ50" s="59" t="n"/>
      <c r="AK50" s="166" t="n"/>
      <c r="AM50" s="76" t="n"/>
      <c r="AN50" s="77" t="n"/>
      <c r="AO50" s="77" t="n"/>
      <c r="AP50" s="85" t="inlineStr">
        <is>
          <t>φ, град:</t>
        </is>
      </c>
      <c r="AQ50" s="119">
        <f>O53</f>
        <v/>
      </c>
      <c r="AR50" s="81" t="n"/>
      <c r="AS50" s="82" t="n"/>
      <c r="AU50">
        <f>CONCATENATE(ROUND(AV50,2)," МПа")</f>
        <v/>
      </c>
      <c r="AV50" s="164">
        <f>N48</f>
        <v/>
      </c>
      <c r="AW50" s="164">
        <f>2*(AV50+AQ49/TAN(RADIANS(AQ50)))*SIN(RADIANS(AQ50))/(1-SIN(RADIANS(AQ50)))+AZ50</f>
        <v/>
      </c>
      <c r="AX50" s="164">
        <f>AW50+AV50</f>
        <v/>
      </c>
      <c r="AY50" s="84">
        <f>AX50*1000</f>
        <v/>
      </c>
      <c r="AZ50">
        <f>RANDBETWEEN(-3,3)*0.01</f>
        <v/>
      </c>
    </row>
    <row r="51" ht="16.5" customHeight="1" thickBot="1">
      <c r="A51" s="144" t="n"/>
      <c r="B51" s="144" t="n"/>
      <c r="C51" s="144" t="n"/>
      <c r="D51" s="145" t="inlineStr">
        <is>
          <t xml:space="preserve">E50 = </t>
        </is>
      </c>
      <c r="E51" s="146">
        <f>A65/B65</f>
        <v/>
      </c>
      <c r="F51" s="144" t="inlineStr">
        <is>
          <t>qf (полное напр.), МПа</t>
        </is>
      </c>
      <c r="G51" s="144" t="n"/>
      <c r="H51" s="144" t="n"/>
      <c r="I51" s="144" t="n"/>
      <c r="J51" s="144" t="n">
        <v>0.2646357838349167</v>
      </c>
      <c r="K51" s="144" t="n"/>
      <c r="L51" s="144" t="n"/>
      <c r="M51" s="1" t="n"/>
      <c r="N51" s="1" t="n"/>
      <c r="O51" s="1" t="n"/>
      <c r="P51" s="1" t="n"/>
      <c r="Q51" s="33" t="n"/>
      <c r="R51" s="1" t="n"/>
      <c r="S51" s="1" t="n"/>
      <c r="T51" s="1" t="n"/>
      <c r="U51" s="1" t="n"/>
      <c r="AF51" s="112">
        <f>N50*1000</f>
        <v/>
      </c>
      <c r="AG51" s="112">
        <f>O50*1000</f>
        <v/>
      </c>
      <c r="AH51" s="162">
        <f>P50*1000</f>
        <v/>
      </c>
      <c r="AM51" s="86" t="n"/>
      <c r="AN51" s="87" t="n"/>
      <c r="AO51" s="87" t="n"/>
      <c r="AP51" s="88" t="inlineStr">
        <is>
          <t>E, Мпа</t>
        </is>
      </c>
      <c r="AQ51" s="143">
        <f>E50</f>
        <v/>
      </c>
      <c r="AR51" s="89" t="n"/>
      <c r="AS51" s="90" t="n"/>
      <c r="AU51">
        <f>CONCATENATE(ROUND(AV51,2)," МПа")</f>
        <v/>
      </c>
      <c r="AV51" s="164">
        <f>N49</f>
        <v/>
      </c>
      <c r="AW51" s="164">
        <f>2*(AV51+AQ49/TAN(RADIANS(AQ50)))*SIN(RADIANS(AQ50))/(1-SIN(RADIANS(AQ50)))+AZ51</f>
        <v/>
      </c>
      <c r="AX51" s="164">
        <f>AW51+AV51</f>
        <v/>
      </c>
      <c r="AY51" s="84">
        <f>AX51*1000</f>
        <v/>
      </c>
      <c r="AZ51">
        <f>RANDBETWEEN(-3,3)*0.01</f>
        <v/>
      </c>
    </row>
    <row r="52" ht="16.5" customHeight="1" thickBot="1">
      <c r="A52" s="144" t="n"/>
      <c r="B52" s="144" t="n"/>
      <c r="C52" s="144" t="n"/>
      <c r="D52" s="145" t="inlineStr">
        <is>
          <t xml:space="preserve">Коэф. Поперечной деформации, ϑ = </t>
        </is>
      </c>
      <c r="E52" s="147" t="n"/>
      <c r="F52" s="144" t="n"/>
      <c r="G52" s="144" t="n"/>
      <c r="H52" s="144" t="n"/>
      <c r="I52" s="144" t="n"/>
      <c r="J52" s="144" t="n"/>
      <c r="K52" s="144" t="n"/>
      <c r="L52" s="144" t="n"/>
      <c r="M52" s="1" t="n"/>
      <c r="N52" s="31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  <c r="AF52" s="101" t="inlineStr">
        <is>
          <t>x</t>
        </is>
      </c>
      <c r="AG52" s="102" t="n">
        <v>0</v>
      </c>
      <c r="AH52" s="167">
        <f>AG50</f>
        <v/>
      </c>
    </row>
    <row r="53" ht="16.5" customHeight="1" thickBot="1">
      <c r="A53" s="144" t="n"/>
      <c r="B53" s="144" t="n"/>
      <c r="C53" s="144" t="n"/>
      <c r="D53" s="144" t="n"/>
      <c r="E53" s="144" t="n"/>
      <c r="F53" s="144" t="n"/>
      <c r="G53" s="144" t="n"/>
      <c r="H53" s="144" t="n"/>
      <c r="I53" s="144" t="n"/>
      <c r="J53" s="144" t="n"/>
      <c r="K53" s="144" t="n"/>
      <c r="L53" s="144" t="n"/>
      <c r="M53" s="1" t="n"/>
      <c r="N53" s="32" t="inlineStr">
        <is>
          <t>ϕ', град. =</t>
        </is>
      </c>
      <c r="O53" s="34" t="n">
        <v>17</v>
      </c>
      <c r="P53" s="1" t="n"/>
      <c r="Q53" s="1" t="n"/>
      <c r="R53" s="1" t="n"/>
      <c r="S53" s="1" t="n"/>
      <c r="T53" s="1" t="n"/>
      <c r="U53" s="1" t="n"/>
      <c r="AF53" s="103" t="inlineStr">
        <is>
          <t>y</t>
        </is>
      </c>
      <c r="AG53" s="104">
        <f>AQ49*1000</f>
        <v/>
      </c>
      <c r="AH53" s="105">
        <f>((AH52)*TAN(RADIANS(AQ50))+AQ49*1000)</f>
        <v/>
      </c>
      <c r="AJ53" s="60" t="inlineStr">
        <is>
          <t>С, кПа</t>
        </is>
      </c>
      <c r="AK53" s="61" t="inlineStr">
        <is>
          <t>φ,°</t>
        </is>
      </c>
    </row>
    <row r="54" ht="16.5" customHeight="1" thickBot="1">
      <c r="A54" s="144" t="n"/>
      <c r="B54" s="144" t="n"/>
      <c r="C54" s="144" t="n"/>
      <c r="D54" s="144" t="n"/>
      <c r="E54" s="144" t="n"/>
      <c r="F54" s="144" t="n"/>
      <c r="G54" s="144" t="n"/>
      <c r="H54" s="144" t="n"/>
      <c r="I54" s="144" t="n"/>
      <c r="J54" s="144" t="n"/>
      <c r="K54" s="144" t="n"/>
      <c r="L54" s="144" t="n"/>
      <c r="M54" s="1" t="n"/>
      <c r="N54" s="32" t="inlineStr">
        <is>
          <t>С', МПа =</t>
        </is>
      </c>
      <c r="O54" s="168" t="n">
        <v>0.013</v>
      </c>
      <c r="P54" s="1" t="n"/>
      <c r="Q54" s="1" t="n"/>
      <c r="R54" s="1" t="n"/>
      <c r="S54" s="1" t="n"/>
      <c r="T54" s="1" t="n"/>
      <c r="U54" s="1" t="n"/>
      <c r="AG54" s="169" t="n"/>
      <c r="AH54" s="62" t="n"/>
      <c r="AJ54" s="63">
        <f>AQ49*1000</f>
        <v/>
      </c>
      <c r="AK54" s="64">
        <f>AQ50</f>
        <v/>
      </c>
    </row>
    <row r="55" ht="15" customHeight="1">
      <c r="A55" s="144" t="n"/>
      <c r="B55" s="144" t="n"/>
      <c r="C55" s="144" t="n"/>
      <c r="D55" s="144" t="n"/>
      <c r="E55" s="144" t="n"/>
      <c r="F55" s="144" t="n"/>
      <c r="G55" s="144" t="n"/>
      <c r="H55" s="144" t="n"/>
      <c r="I55" s="144" t="n"/>
      <c r="J55" s="144" t="n"/>
      <c r="K55" s="144" t="n"/>
      <c r="L55" s="144" t="n"/>
    </row>
    <row r="56" ht="15" customHeight="1">
      <c r="A56" s="144" t="n"/>
      <c r="B56" s="144" t="n"/>
      <c r="C56" s="144" t="n"/>
      <c r="D56" s="144" t="n"/>
      <c r="E56" s="144" t="n"/>
      <c r="F56" s="144" t="n"/>
      <c r="G56" s="144" t="n"/>
      <c r="H56" s="144" t="n"/>
      <c r="I56" s="144" t="n"/>
      <c r="J56" s="144" t="n"/>
      <c r="K56" s="144" t="n"/>
      <c r="L56" s="144" t="n"/>
    </row>
    <row r="57" ht="15" customHeight="1">
      <c r="A57" s="10" t="n"/>
      <c r="B57" s="8" t="inlineStr">
        <is>
          <t>Исполнитель:</t>
        </is>
      </c>
      <c r="C57" s="9" t="n"/>
      <c r="D57" s="8" t="n"/>
      <c r="E57" s="8" t="n"/>
      <c r="F57" s="8" t="n"/>
      <c r="G57" s="8" t="n"/>
      <c r="H57" s="8" t="n"/>
      <c r="I57" s="10" t="inlineStr">
        <is>
          <t>Морозов Д.С.</t>
        </is>
      </c>
      <c r="J57" s="10" t="n"/>
      <c r="K57" s="6" t="n"/>
      <c r="L57" s="6" t="n"/>
      <c r="M57" s="10" t="n"/>
      <c r="N57" s="8" t="inlineStr">
        <is>
          <t>Исполнитель:</t>
        </is>
      </c>
      <c r="O57" s="9" t="n"/>
      <c r="P57" s="8" t="n"/>
      <c r="Q57" s="8" t="n"/>
      <c r="R57" s="8" t="n"/>
      <c r="S57" s="8" t="n"/>
      <c r="T57" s="10" t="inlineStr">
        <is>
          <t>Морозов Д.С.</t>
        </is>
      </c>
    </row>
    <row r="58">
      <c r="A58" s="10" t="n"/>
      <c r="B58" s="8" t="inlineStr">
        <is>
          <t>Начальник исп. лаборатории:</t>
        </is>
      </c>
      <c r="C58" s="9" t="n"/>
      <c r="D58" s="8" t="n"/>
      <c r="E58" s="8" t="n"/>
      <c r="F58" s="8" t="n"/>
      <c r="G58" s="8" t="n"/>
      <c r="H58" s="8" t="n"/>
      <c r="I58" s="8" t="inlineStr">
        <is>
          <t>Семиколенова Л.Г.</t>
        </is>
      </c>
      <c r="J58" s="10" t="n"/>
      <c r="K58" s="6" t="n"/>
      <c r="L58" s="6" t="n"/>
      <c r="M58" s="10" t="n"/>
      <c r="N58" s="8" t="inlineStr">
        <is>
          <t>Начальник исп. лаборатории:</t>
        </is>
      </c>
      <c r="O58" s="9" t="n"/>
      <c r="P58" s="8" t="n"/>
      <c r="Q58" s="8" t="n"/>
      <c r="R58" s="8" t="n"/>
      <c r="S58" s="8" t="n"/>
      <c r="T58" s="8" t="inlineStr">
        <is>
          <t>Семиколенова Л.Г.</t>
        </is>
      </c>
    </row>
    <row r="59">
      <c r="A59" s="10" t="n"/>
      <c r="B59" s="10" t="n"/>
      <c r="C59" s="8" t="n"/>
      <c r="D59" s="8" t="n"/>
      <c r="E59" s="8" t="n"/>
      <c r="F59" s="8" t="n"/>
      <c r="G59" s="8" t="n"/>
      <c r="H59" s="8" t="n"/>
      <c r="I59" s="10" t="n"/>
      <c r="J59" s="10" t="n"/>
      <c r="K59" s="10" t="n"/>
      <c r="L59" s="10" t="n"/>
      <c r="M59" s="10" t="n"/>
      <c r="N59" s="10" t="n"/>
      <c r="O59" s="8" t="n"/>
      <c r="P59" s="8" t="n"/>
      <c r="Q59" s="8" t="n"/>
      <c r="R59" s="8" t="n"/>
      <c r="S59" s="8" t="n"/>
      <c r="T59" s="8" t="n"/>
      <c r="U59" s="10" t="n"/>
    </row>
    <row r="60">
      <c r="A60" s="152" t="inlineStr">
        <is>
          <t>Лист 1 , всего листов 2</t>
        </is>
      </c>
      <c r="L60" s="152" t="n"/>
      <c r="M60" s="152" t="inlineStr">
        <is>
          <t>Лист 2 , всего листов 2</t>
        </is>
      </c>
    </row>
    <row r="61">
      <c r="A61" s="153" t="inlineStr">
        <is>
          <t>Частичное воспроизведение протокола испытаний без письменного разрешения  ООО «ИнжГео» ЗАПРЕЩАЕТСЯ</t>
        </is>
      </c>
      <c r="L61" s="153" t="n"/>
      <c r="M61" s="15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6" t="inlineStr">
        <is>
          <t xml:space="preserve">второй  график </t>
        </is>
      </c>
      <c r="H63" s="36" t="inlineStr">
        <is>
          <t xml:space="preserve">первый график </t>
        </is>
      </c>
      <c r="S63" s="151" t="inlineStr">
        <is>
          <t xml:space="preserve">К Пуассона </t>
        </is>
      </c>
    </row>
    <row r="64">
      <c r="A64" s="151" t="inlineStr">
        <is>
          <t>dev50</t>
        </is>
      </c>
      <c r="B64" s="151" t="inlineStr">
        <is>
          <t>epsE50</t>
        </is>
      </c>
      <c r="C64" s="151" t="inlineStr">
        <is>
          <t>ind</t>
        </is>
      </c>
      <c r="D64" s="151" t="inlineStr">
        <is>
          <t>devE0</t>
        </is>
      </c>
      <c r="E64" s="151" t="inlineStr">
        <is>
          <t>epsE0</t>
        </is>
      </c>
      <c r="F64" s="151" t="inlineStr">
        <is>
          <t>dev</t>
        </is>
      </c>
      <c r="G64" s="151" t="inlineStr">
        <is>
          <t>eps</t>
        </is>
      </c>
      <c r="H64" s="151" t="inlineStr">
        <is>
          <t>sigma</t>
        </is>
      </c>
      <c r="J64" s="118" t="inlineStr">
        <is>
          <t>dev1</t>
        </is>
      </c>
      <c r="K64" s="118" t="inlineStr">
        <is>
          <t>eps1</t>
        </is>
      </c>
      <c r="L64" s="118" t="inlineStr">
        <is>
          <t>dev2</t>
        </is>
      </c>
      <c r="M64" s="118" t="inlineStr">
        <is>
          <t>eps2</t>
        </is>
      </c>
      <c r="N64" s="118" t="inlineStr">
        <is>
          <t>dev3</t>
        </is>
      </c>
      <c r="O64" s="118" t="inlineStr">
        <is>
          <t>eps3</t>
        </is>
      </c>
      <c r="Q64" s="151" t="inlineStr">
        <is>
          <t xml:space="preserve">Глины </t>
        </is>
      </c>
    </row>
    <row r="65">
      <c r="A65" t="n">
        <v>0.1146357838349167</v>
      </c>
      <c r="B65" t="n">
        <v>0.002300196927651415</v>
      </c>
      <c r="C65" s="151">
        <f>MATCH(A65,F65:F1000,1)-A67</f>
        <v/>
      </c>
      <c r="D65" s="151">
        <f>B70</f>
        <v/>
      </c>
      <c r="E65" s="151">
        <f>A70</f>
        <v/>
      </c>
      <c r="F65" s="170" t="n">
        <v>0</v>
      </c>
      <c r="G65" s="171" t="n">
        <v>0</v>
      </c>
      <c r="H65" s="171" t="n"/>
      <c r="J65" s="170" t="n">
        <v>0</v>
      </c>
      <c r="K65" s="171" t="n">
        <v>0</v>
      </c>
      <c r="L65" s="172" t="n">
        <v>0.02200000000000002</v>
      </c>
      <c r="M65" s="170" t="n">
        <v>0.0001746339202965711</v>
      </c>
      <c r="N65" s="171" t="n">
        <v>0</v>
      </c>
      <c r="O65" s="172" t="n">
        <v>0</v>
      </c>
      <c r="Q65" s="151" t="inlineStr">
        <is>
          <t>&lt; 0</t>
        </is>
      </c>
      <c r="S65" s="151" t="inlineStr">
        <is>
          <t>0,20-0,30</t>
        </is>
      </c>
    </row>
    <row r="66">
      <c r="A66" s="151" t="inlineStr">
        <is>
          <t>ind</t>
        </is>
      </c>
      <c r="F66" s="170" t="n">
        <v>0.06368654657495371</v>
      </c>
      <c r="G66" s="171" t="n">
        <v>0.0007667323092171384</v>
      </c>
      <c r="H66" s="171" t="n"/>
      <c r="J66" s="170" t="n">
        <v>0.05299999999999999</v>
      </c>
      <c r="K66" s="171" t="n">
        <v>0.0006380753012048191</v>
      </c>
      <c r="L66" s="172" t="n">
        <v>0.0722059462215579</v>
      </c>
      <c r="M66" s="170" t="n">
        <v>0.0007314902726525598</v>
      </c>
      <c r="N66" s="171" t="n">
        <v>0.153</v>
      </c>
      <c r="O66" s="172" t="n">
        <v>0.0007518330464716009</v>
      </c>
      <c r="Q66" s="151" t="inlineStr">
        <is>
          <t>0-0,25</t>
        </is>
      </c>
      <c r="S66" s="151" t="inlineStr">
        <is>
          <t>0,30-0,38</t>
        </is>
      </c>
    </row>
    <row r="67">
      <c r="A67" s="151" t="n">
        <v>2</v>
      </c>
      <c r="F67" s="170" t="n">
        <v>0.09474206007833894</v>
      </c>
      <c r="G67" s="171" t="n">
        <v>0.001466607089803823</v>
      </c>
      <c r="H67" s="171" t="n"/>
      <c r="J67" s="170" t="n">
        <v>0.07954418712704991</v>
      </c>
      <c r="K67" s="171" t="n">
        <v>0.001596074879251097</v>
      </c>
      <c r="L67" s="172" t="n">
        <v>0.1208613174162195</v>
      </c>
      <c r="M67" s="170" t="n">
        <v>0.001598976187318382</v>
      </c>
      <c r="N67" s="171" t="n">
        <v>0.1621784477053891</v>
      </c>
      <c r="O67" s="172" t="n">
        <v>0.001328225668958365</v>
      </c>
      <c r="Q67" s="151" t="inlineStr">
        <is>
          <t>0,25&lt;</t>
        </is>
      </c>
      <c r="S67" s="151" t="inlineStr">
        <is>
          <t>0,38-0,45</t>
        </is>
      </c>
    </row>
    <row r="68">
      <c r="A68" s="151" t="inlineStr">
        <is>
          <t>E0</t>
        </is>
      </c>
      <c r="F68" s="170" t="n">
        <v>0.1146357838349167</v>
      </c>
      <c r="G68" s="171" t="n">
        <v>0.002300196927651415</v>
      </c>
      <c r="H68" s="171" t="n"/>
      <c r="J68" s="170" t="n">
        <v>0.08292506283101359</v>
      </c>
      <c r="K68" s="171" t="n">
        <v>0.002194513720868482</v>
      </c>
      <c r="L68" s="172" t="n">
        <v>0.1245018532319437</v>
      </c>
      <c r="M68" s="170" t="n">
        <v>0.002194470817957679</v>
      </c>
      <c r="N68" s="171" t="n">
        <v>0.1678975630080751</v>
      </c>
      <c r="O68" s="172" t="n">
        <v>0.002192423060059673</v>
      </c>
      <c r="Q68" s="151" t="inlineStr">
        <is>
          <t>Суглинки</t>
        </is>
      </c>
      <c r="S68" s="151" t="inlineStr">
        <is>
          <t>0,35-0,37</t>
        </is>
      </c>
    </row>
    <row r="69">
      <c r="A69" s="151" t="inlineStr">
        <is>
          <t>epsE0</t>
        </is>
      </c>
      <c r="B69" s="151" t="inlineStr">
        <is>
          <t>devE0</t>
        </is>
      </c>
      <c r="F69" s="170" t="n">
        <v>0.1076775982511848</v>
      </c>
      <c r="G69" s="171" t="n">
        <v>0.002933214179607646</v>
      </c>
      <c r="H69" s="171" t="n"/>
      <c r="J69" s="170" t="n">
        <v>0.08693046330330559</v>
      </c>
      <c r="K69" s="171" t="n">
        <v>0.002926018294491308</v>
      </c>
      <c r="L69" s="172" t="n">
        <v>0.1311477627843537</v>
      </c>
      <c r="M69" s="170" t="n">
        <v>0.002925961090610239</v>
      </c>
      <c r="N69" s="171" t="n">
        <v>0.173652466986039</v>
      </c>
      <c r="O69" s="172" t="n">
        <v>0.00292323074674623</v>
      </c>
      <c r="Q69" s="151" t="inlineStr">
        <is>
          <t xml:space="preserve">Пески и супеси </t>
        </is>
      </c>
      <c r="S69" s="151" t="inlineStr">
        <is>
          <t>0,30-0,35</t>
        </is>
      </c>
    </row>
    <row r="70" ht="15" customHeight="1">
      <c r="A70" t="n">
        <v>0.0007667323092171384</v>
      </c>
      <c r="B70" t="n">
        <v>0.06368654657495371</v>
      </c>
      <c r="F70" s="170" t="n">
        <v>0.1073413497078841</v>
      </c>
      <c r="G70" s="171" t="n">
        <v>0.003666517724509558</v>
      </c>
      <c r="H70" s="171" t="n"/>
      <c r="J70" s="170" t="n">
        <v>0.08969804231458506</v>
      </c>
      <c r="K70" s="171" t="n">
        <v>0.003657522868114136</v>
      </c>
      <c r="L70" s="172" t="n">
        <v>0.1386614000451544</v>
      </c>
      <c r="M70" s="170" t="n">
        <v>0.0036574513632628</v>
      </c>
      <c r="N70" s="171" t="n">
        <v>0.1817972515144607</v>
      </c>
      <c r="O70" s="172" t="n">
        <v>0.003654038433432787</v>
      </c>
    </row>
    <row r="71">
      <c r="F71" s="170" t="n">
        <v>0.1088179922502626</v>
      </c>
      <c r="G71" s="171" t="n">
        <v>0.00439982126941147</v>
      </c>
      <c r="H71" s="171" t="n"/>
      <c r="J71" s="170" t="n">
        <v>0.09353007518347778</v>
      </c>
      <c r="K71" s="171" t="n">
        <v>0.004389027441736963</v>
      </c>
      <c r="L71" s="172" t="n">
        <v>0.1439469801946361</v>
      </c>
      <c r="M71" s="170" t="n">
        <v>0.004388941635915359</v>
      </c>
      <c r="N71" s="171" t="n">
        <v>0.1850309616792872</v>
      </c>
      <c r="O71" s="172" t="n">
        <v>0.004384846120119345</v>
      </c>
    </row>
    <row r="72">
      <c r="A72" s="151" t="inlineStr">
        <is>
          <t>График E50</t>
        </is>
      </c>
      <c r="C72" s="151" t="inlineStr">
        <is>
          <t>График E</t>
        </is>
      </c>
      <c r="F72" s="170" t="n">
        <v>0.1301103400498032</v>
      </c>
      <c r="G72" s="171" t="n">
        <v>0.005133124814313381</v>
      </c>
      <c r="H72" s="171" t="n"/>
      <c r="J72" s="170" t="n">
        <v>0.09662883722860985</v>
      </c>
      <c r="K72" s="171" t="n">
        <v>0.00512053201535979</v>
      </c>
      <c r="L72" s="172" t="n">
        <v>0.1494087184130893</v>
      </c>
      <c r="M72" s="170" t="n">
        <v>0.005120431908567919</v>
      </c>
      <c r="N72" s="171" t="n">
        <v>0.1917526425664653</v>
      </c>
      <c r="O72" s="172" t="n">
        <v>0.005115653806805902</v>
      </c>
    </row>
    <row r="73">
      <c r="A73" s="139" t="inlineStr">
        <is>
          <t>eps</t>
        </is>
      </c>
      <c r="B73" s="139" t="inlineStr">
        <is>
          <t>q</t>
        </is>
      </c>
      <c r="C73" s="151" t="inlineStr">
        <is>
          <t>sigma</t>
        </is>
      </c>
      <c r="D73" s="173">
        <f>B70</f>
        <v/>
      </c>
      <c r="F73" s="170" t="n">
        <v>0.1332212072779891</v>
      </c>
      <c r="G73" s="171" t="n">
        <v>0.005866428359215292</v>
      </c>
      <c r="H73" s="171" t="n"/>
      <c r="J73" s="170" t="n">
        <v>0.1005966037686071</v>
      </c>
      <c r="K73" s="171" t="n">
        <v>0.005852036588982617</v>
      </c>
      <c r="L73" s="172" t="n">
        <v>0.1532508298808046</v>
      </c>
      <c r="M73" s="170" t="n">
        <v>0.005851922181220479</v>
      </c>
      <c r="N73" s="171" t="n">
        <v>0.1988613392619415</v>
      </c>
      <c r="O73" s="172" t="n">
        <v>0.005846461493492459</v>
      </c>
    </row>
    <row r="74">
      <c r="A74" s="151" t="inlineStr">
        <is>
          <t>Горизонтальная линия E50</t>
        </is>
      </c>
      <c r="C74" s="151" t="inlineStr">
        <is>
          <t>Касательная</t>
        </is>
      </c>
      <c r="F74" s="170" t="n">
        <v>0.1331534081063032</v>
      </c>
      <c r="G74" s="171" t="n">
        <v>0.006599731904117204</v>
      </c>
      <c r="H74" s="171" t="n"/>
      <c r="J74" s="170" t="n">
        <v>0.1045356501220955</v>
      </c>
      <c r="K74" s="171" t="n">
        <v>0.006583541162605444</v>
      </c>
      <c r="L74" s="172" t="n">
        <v>0.1598775297780725</v>
      </c>
      <c r="M74" s="170" t="n">
        <v>0.006583412453873039</v>
      </c>
      <c r="N74" s="171" t="n">
        <v>0.2025560968516625</v>
      </c>
      <c r="O74" s="172" t="n">
        <v>0.006577269180179018</v>
      </c>
    </row>
    <row r="75">
      <c r="A75" s="151" t="n">
        <v>0</v>
      </c>
      <c r="B75" s="151">
        <f>A65</f>
        <v/>
      </c>
      <c r="C75" s="151" t="inlineStr">
        <is>
          <t>a</t>
        </is>
      </c>
      <c r="D75" s="151" t="inlineStr">
        <is>
          <t>b</t>
        </is>
      </c>
      <c r="F75" s="170" t="n">
        <v>0.1289097567062285</v>
      </c>
      <c r="G75" s="171" t="n">
        <v>0.007333035449019115</v>
      </c>
      <c r="H75" s="171" t="n"/>
      <c r="J75" s="170" t="n">
        <v>0.1077482516077009</v>
      </c>
      <c r="K75" s="171" t="n">
        <v>0.007315045736228271</v>
      </c>
      <c r="L75" s="172" t="n">
        <v>0.1635930332851832</v>
      </c>
      <c r="M75" s="170" t="n">
        <v>0.007314902726525599</v>
      </c>
      <c r="N75" s="171" t="n">
        <v>0.2078359604215754</v>
      </c>
      <c r="O75" s="172" t="n">
        <v>0.007308076866865574</v>
      </c>
    </row>
    <row r="76">
      <c r="A76" s="173">
        <f>B65</f>
        <v/>
      </c>
      <c r="B76" s="151">
        <f>B75</f>
        <v/>
      </c>
      <c r="C76" s="142">
        <f>E50</f>
        <v/>
      </c>
      <c r="D76" s="151" t="n">
        <v>0</v>
      </c>
      <c r="F76" s="170" t="n">
        <v>0.1384930672492482</v>
      </c>
      <c r="G76" s="171" t="n">
        <v>0.008066338993921026</v>
      </c>
      <c r="H76" s="171" t="n"/>
      <c r="J76" s="170" t="n">
        <v>0.1102366835440494</v>
      </c>
      <c r="K76" s="171" t="n">
        <v>0.008046550309851097</v>
      </c>
      <c r="L76" s="172" t="n">
        <v>0.1684015555824274</v>
      </c>
      <c r="M76" s="170" t="n">
        <v>0.008046392999178158</v>
      </c>
      <c r="N76" s="171" t="n">
        <v>0.2149999750576264</v>
      </c>
      <c r="O76" s="172" t="n">
        <v>0.008038884553552131</v>
      </c>
    </row>
    <row r="77" ht="15" customHeight="1">
      <c r="A77" s="151" t="inlineStr">
        <is>
          <t>Вертикальная линия E50</t>
        </is>
      </c>
      <c r="C77" s="151" t="inlineStr">
        <is>
          <t>p1 и p2</t>
        </is>
      </c>
      <c r="F77" t="n">
        <v>0.1589061539068451</v>
      </c>
      <c r="G77" t="n">
        <v>0.008799642538822939</v>
      </c>
      <c r="J77" t="n">
        <v>0.1133032212497667</v>
      </c>
      <c r="K77" t="n">
        <v>0.008778054883473926</v>
      </c>
      <c r="L77" t="n">
        <v>0.1753073118500955</v>
      </c>
      <c r="M77" t="n">
        <v>0.008777883271830718</v>
      </c>
      <c r="N77" t="n">
        <v>0.2193471858457625</v>
      </c>
      <c r="O77" t="n">
        <v>0.008769692240238691</v>
      </c>
    </row>
    <row r="78" ht="15" customHeight="1">
      <c r="A78" s="173">
        <f>A76</f>
        <v/>
      </c>
      <c r="B78" s="151" t="n">
        <v>0</v>
      </c>
      <c r="C78" s="151" t="n">
        <v>0</v>
      </c>
      <c r="D78" s="151">
        <f>D76</f>
        <v/>
      </c>
      <c r="F78" t="n">
        <v>0.1611518308505022</v>
      </c>
      <c r="G78" t="n">
        <v>0.00953294608372485</v>
      </c>
      <c r="J78" t="n">
        <v>0.1164501400434789</v>
      </c>
      <c r="K78" t="n">
        <v>0.009509559457096754</v>
      </c>
      <c r="L78" t="n">
        <v>0.177814517268478</v>
      </c>
      <c r="M78" t="n">
        <v>0.009509373544483278</v>
      </c>
      <c r="N78" t="n">
        <v>0.2252766378719304</v>
      </c>
      <c r="O78" t="n">
        <v>0.009500499926925247</v>
      </c>
    </row>
    <row r="79" ht="15" customHeight="1">
      <c r="A79" s="173">
        <f>A76</f>
        <v/>
      </c>
      <c r="B79" s="151">
        <f>B76</f>
        <v/>
      </c>
      <c r="C79" s="151">
        <f>(D79-D76)/C76</f>
        <v/>
      </c>
      <c r="D79" s="172">
        <f>B89+0.2*B89</f>
        <v/>
      </c>
      <c r="F79" t="n">
        <v>0.1542329122517027</v>
      </c>
      <c r="G79" t="n">
        <v>0.01026624962862676</v>
      </c>
      <c r="J79" t="n">
        <v>0.1193797152438117</v>
      </c>
      <c r="K79" t="n">
        <v>0.01024106403071958</v>
      </c>
      <c r="L79" t="n">
        <v>0.1820273870178654</v>
      </c>
      <c r="M79" t="n">
        <v>0.01024086381713584</v>
      </c>
      <c r="N79" t="n">
        <v>0.2306873762220768</v>
      </c>
      <c r="O79" t="n">
        <v>0.0102313076136118</v>
      </c>
    </row>
    <row r="80" ht="15" customHeight="1">
      <c r="A80" s="151" t="inlineStr">
        <is>
          <t>Касательная линия E50</t>
        </is>
      </c>
      <c r="F80" t="n">
        <v>0.1661522122819296</v>
      </c>
      <c r="G80" t="n">
        <v>0.01099955317352867</v>
      </c>
      <c r="J80" t="n">
        <v>0.1214942221693914</v>
      </c>
      <c r="K80" t="n">
        <v>0.01097256860434241</v>
      </c>
      <c r="L80" t="n">
        <v>0.1872501362785482</v>
      </c>
      <c r="M80" t="n">
        <v>0.0109723540897884</v>
      </c>
      <c r="N80" t="n">
        <v>0.2353784459821484</v>
      </c>
      <c r="O80" t="n">
        <v>0.01096211530029836</v>
      </c>
    </row>
    <row r="81" ht="15" customHeight="1">
      <c r="A81" s="151" t="n">
        <v>0</v>
      </c>
      <c r="B81" s="151" t="n">
        <v>0</v>
      </c>
      <c r="C81" s="151" t="inlineStr">
        <is>
          <t>Горизонтальная 1</t>
        </is>
      </c>
      <c r="F81" t="n">
        <v>0.1599125451126658</v>
      </c>
      <c r="G81" t="n">
        <v>0.01173285671843058</v>
      </c>
      <c r="J81" t="n">
        <v>0.1248959361388438</v>
      </c>
      <c r="K81" t="n">
        <v>0.01170407317796523</v>
      </c>
      <c r="L81" t="n">
        <v>0.1897869802308167</v>
      </c>
      <c r="M81" t="n">
        <v>0.01170384436244096</v>
      </c>
      <c r="N81" t="n">
        <v>0.2382488922380921</v>
      </c>
      <c r="O81" t="n">
        <v>0.01169292298698492</v>
      </c>
    </row>
    <row r="82" ht="15" customHeight="1">
      <c r="A82" s="173">
        <f>B82/(B76/A76)</f>
        <v/>
      </c>
      <c r="B82" s="173">
        <f>B79+(B86-B79)*0.8</f>
        <v/>
      </c>
      <c r="F82" t="n">
        <v>0.1655167249153945</v>
      </c>
      <c r="G82" t="n">
        <v>0.0124661602633325</v>
      </c>
      <c r="J82" t="n">
        <v>0.1269871324707945</v>
      </c>
      <c r="K82" t="n">
        <v>0.01243557775158806</v>
      </c>
      <c r="L82" t="n">
        <v>0.1930421340549616</v>
      </c>
      <c r="M82" t="n">
        <v>0.01243533463509352</v>
      </c>
      <c r="N82" t="n">
        <v>0.2424977600758541</v>
      </c>
      <c r="O82" t="n">
        <v>0.01242373067367148</v>
      </c>
    </row>
    <row r="83" ht="15" customHeight="1">
      <c r="A83" s="151" t="inlineStr">
        <is>
          <t>Горизонтальная линия qкр</t>
        </is>
      </c>
      <c r="F83" t="n">
        <v>0.1799675658615985</v>
      </c>
      <c r="G83" t="n">
        <v>0.01319946380823441</v>
      </c>
      <c r="J83" t="n">
        <v>0.1284700864838698</v>
      </c>
      <c r="K83" t="n">
        <v>0.01316708232521089</v>
      </c>
      <c r="L83" t="n">
        <v>0.1968198129312733</v>
      </c>
      <c r="M83" t="n">
        <v>0.01316682490774608</v>
      </c>
      <c r="N83" t="n">
        <v>0.2492240945813816</v>
      </c>
      <c r="O83" t="n">
        <v>0.01315453836035804</v>
      </c>
    </row>
    <row r="84" ht="15" customHeight="1">
      <c r="A84" s="151" t="inlineStr">
        <is>
          <t>Горизонтальная линия q</t>
        </is>
      </c>
      <c r="C84" s="151" t="inlineStr">
        <is>
          <t>Горизонтальная 2</t>
        </is>
      </c>
      <c r="F84" t="n">
        <v>0.1792678821227609</v>
      </c>
      <c r="G84" t="n">
        <v>0.01393276735313632</v>
      </c>
      <c r="J84" t="n">
        <v>0.1315470734966956</v>
      </c>
      <c r="K84" t="n">
        <v>0.01389858689883372</v>
      </c>
      <c r="L84" t="n">
        <v>0.2002242320400421</v>
      </c>
      <c r="M84" t="n">
        <v>0.01389831518039864</v>
      </c>
      <c r="N84" t="n">
        <v>0.2533269408406212</v>
      </c>
      <c r="O84" t="n">
        <v>0.01388534604704459</v>
      </c>
    </row>
    <row r="85" ht="15" customHeight="1">
      <c r="A85" s="172" t="n">
        <v>0</v>
      </c>
      <c r="B85" s="172">
        <f>MAX(F65:F1000)</f>
        <v/>
      </c>
      <c r="C85" s="151" t="n">
        <v>0</v>
      </c>
      <c r="D85" s="173">
        <f>D73</f>
        <v/>
      </c>
      <c r="F85" t="n">
        <v>0.1754204878703648</v>
      </c>
      <c r="G85" t="n">
        <v>0.01466607089803823</v>
      </c>
      <c r="J85" t="n">
        <v>0.1337203688278977</v>
      </c>
      <c r="K85" t="n">
        <v>0.01463009147245654</v>
      </c>
      <c r="L85" t="n">
        <v>0.2047596065615587</v>
      </c>
      <c r="M85" t="n">
        <v>0.0146298054530512</v>
      </c>
      <c r="N85" t="n">
        <v>0.2575053439395197</v>
      </c>
      <c r="O85" t="n">
        <v>0.01461615373373115</v>
      </c>
    </row>
    <row r="86" ht="15" customHeight="1">
      <c r="A86" s="172">
        <f>INDEX(G65:G1000,MATCH(B86,F65:F1000,0),)</f>
        <v/>
      </c>
      <c r="B86" s="172">
        <f>MAX(F65:F1000)</f>
        <v/>
      </c>
      <c r="C86" s="151">
        <f>(D86-D76)/C76</f>
        <v/>
      </c>
      <c r="D86" s="173">
        <f>D73</f>
        <v/>
      </c>
      <c r="F86" t="n">
        <v>0.173428197275893</v>
      </c>
      <c r="G86" t="n">
        <v>0.01539937444294014</v>
      </c>
      <c r="J86" t="n">
        <v>0.135392247796102</v>
      </c>
      <c r="K86" t="n">
        <v>0.01536159604607937</v>
      </c>
      <c r="L86" t="n">
        <v>0.2079301516761135</v>
      </c>
      <c r="M86" t="n">
        <v>0.01536129572570376</v>
      </c>
      <c r="N86" t="n">
        <v>0.2599583489640235</v>
      </c>
      <c r="O86" t="n">
        <v>0.01534696142041771</v>
      </c>
    </row>
    <row r="87" ht="15" customHeight="1">
      <c r="A87" s="151" t="inlineStr">
        <is>
          <t>Вертикальная линия q</t>
        </is>
      </c>
      <c r="F87" t="n">
        <v>0.1872938245108288</v>
      </c>
      <c r="G87" t="n">
        <v>0.01613267798784205</v>
      </c>
      <c r="J87" t="n">
        <v>0.1367649857199345</v>
      </c>
      <c r="K87" t="n">
        <v>0.01609310061970219</v>
      </c>
      <c r="L87" t="n">
        <v>0.211040082563997</v>
      </c>
      <c r="M87" t="n">
        <v>0.01609278599835632</v>
      </c>
      <c r="N87" t="n">
        <v>0.2657850010000796</v>
      </c>
      <c r="O87" t="n">
        <v>0.01607776910710426</v>
      </c>
    </row>
    <row r="88" ht="15" customHeight="1">
      <c r="A88" s="172">
        <f>A86</f>
        <v/>
      </c>
      <c r="B88" s="151" t="n">
        <v>0</v>
      </c>
      <c r="C88" s="139" t="n"/>
      <c r="D88" s="139" t="n"/>
      <c r="F88" t="n">
        <v>0.1820201837466551</v>
      </c>
      <c r="G88" t="n">
        <v>0.01686598153274397</v>
      </c>
      <c r="J88" t="n">
        <v>0.1394408579180211</v>
      </c>
      <c r="K88" t="n">
        <v>0.01682460519332503</v>
      </c>
      <c r="L88" t="n">
        <v>0.2122936144054995</v>
      </c>
      <c r="M88" t="n">
        <v>0.01682427627100888</v>
      </c>
      <c r="N88" t="n">
        <v>0.2676843451336347</v>
      </c>
      <c r="O88" t="n">
        <v>0.01680857679379082</v>
      </c>
    </row>
    <row r="89" ht="15" customHeight="1">
      <c r="A89" s="172">
        <f>A86</f>
        <v/>
      </c>
      <c r="B89" s="172">
        <f>B86</f>
        <v/>
      </c>
      <c r="F89" t="n">
        <v>0.181610089154855</v>
      </c>
      <c r="G89" t="n">
        <v>0.01759928507764588</v>
      </c>
      <c r="J89" t="n">
        <v>0.1407221397089878</v>
      </c>
      <c r="K89" t="n">
        <v>0.01755610976694785</v>
      </c>
      <c r="L89" t="n">
        <v>0.2156949623809118</v>
      </c>
      <c r="M89" t="n">
        <v>0.01755576654366144</v>
      </c>
      <c r="N89" t="n">
        <v>0.2740554264506355</v>
      </c>
      <c r="O89" t="n">
        <v>0.01753938448047738</v>
      </c>
    </row>
    <row r="90" ht="15" customHeight="1">
      <c r="F90" t="n">
        <v>0.2010663549069113</v>
      </c>
      <c r="G90" t="n">
        <v>0.01833258862254779</v>
      </c>
      <c r="J90" t="n">
        <v>0.1418111064114605</v>
      </c>
      <c r="K90" t="n">
        <v>0.01828761434057068</v>
      </c>
      <c r="L90" t="n">
        <v>0.2175483416705242</v>
      </c>
      <c r="M90" t="n">
        <v>0.018287256816314</v>
      </c>
      <c r="N90" t="n">
        <v>0.2759972900370287</v>
      </c>
      <c r="O90" t="n">
        <v>0.01827019216716394</v>
      </c>
    </row>
    <row r="91" ht="15" customHeight="1">
      <c r="F91" t="n">
        <v>0.1893917951743071</v>
      </c>
      <c r="G91" t="n">
        <v>0.0190658921674497</v>
      </c>
      <c r="J91" t="n">
        <v>0.1435100333440651</v>
      </c>
      <c r="K91" t="n">
        <v>0.01901911891419351</v>
      </c>
      <c r="L91" t="n">
        <v>0.2185579674546271</v>
      </c>
      <c r="M91" t="n">
        <v>0.01901874708896656</v>
      </c>
      <c r="N91" t="n">
        <v>0.2810089809787607</v>
      </c>
      <c r="O91" t="n">
        <v>0.01900099985385049</v>
      </c>
    </row>
    <row r="92" ht="15" customHeight="1">
      <c r="F92" t="n">
        <v>0.1935892241285256</v>
      </c>
      <c r="G92" t="n">
        <v>0.01979919571235161</v>
      </c>
      <c r="J92" t="n">
        <v>0.1455211958254275</v>
      </c>
      <c r="K92" t="n">
        <v>0.01975062348781633</v>
      </c>
      <c r="L92" t="n">
        <v>0.220928054913511</v>
      </c>
      <c r="M92" t="n">
        <v>0.01975023736161912</v>
      </c>
      <c r="N92" t="n">
        <v>0.2831895443617788</v>
      </c>
      <c r="O92" t="n">
        <v>0.01973180754053705</v>
      </c>
    </row>
    <row r="93" ht="15" customHeight="1">
      <c r="F93" t="n">
        <v>0.2046614559410496</v>
      </c>
      <c r="G93" t="n">
        <v>0.02053249925725352</v>
      </c>
      <c r="J93" t="n">
        <v>0.1455468691741736</v>
      </c>
      <c r="K93" t="n">
        <v>0.02048212806143916</v>
      </c>
      <c r="L93" t="n">
        <v>0.2227628192274664</v>
      </c>
      <c r="M93" t="n">
        <v>0.02048172763427168</v>
      </c>
      <c r="N93" t="n">
        <v>0.2870380252720293</v>
      </c>
      <c r="O93" t="n">
        <v>0.02046261522722361</v>
      </c>
    </row>
    <row r="94" ht="15" customHeight="1">
      <c r="F94" t="n">
        <v>0.2076113047833623</v>
      </c>
      <c r="G94" t="n">
        <v>0.02126580280215544</v>
      </c>
      <c r="J94" t="n">
        <v>0.1475893287089295</v>
      </c>
      <c r="K94" t="n">
        <v>0.02121363263506199</v>
      </c>
      <c r="L94" t="n">
        <v>0.225466475576784</v>
      </c>
      <c r="M94" t="n">
        <v>0.02121321790692424</v>
      </c>
      <c r="N94" t="n">
        <v>0.2895534687954591</v>
      </c>
      <c r="O94" t="n">
        <v>0.02119342291391017</v>
      </c>
    </row>
    <row r="95" ht="15" customHeight="1">
      <c r="F95" t="n">
        <v>0.2104415848269465</v>
      </c>
      <c r="G95" t="n">
        <v>0.02199910634705735</v>
      </c>
      <c r="J95" t="n">
        <v>0.148750849748321</v>
      </c>
      <c r="K95" t="n">
        <v>0.02194513720868481</v>
      </c>
      <c r="L95" t="n">
        <v>0.2267432391417539</v>
      </c>
      <c r="M95" t="n">
        <v>0.02194470817957679</v>
      </c>
      <c r="N95" t="n">
        <v>0.2918349200180149</v>
      </c>
      <c r="O95" t="n">
        <v>0.02192423060059672</v>
      </c>
    </row>
    <row r="96" ht="15" customHeight="1">
      <c r="F96" t="n">
        <v>0.2021551102432854</v>
      </c>
      <c r="G96" t="n">
        <v>0.02273240989195926</v>
      </c>
      <c r="J96" t="n">
        <v>0.1497337076109741</v>
      </c>
      <c r="K96" t="n">
        <v>0.02267664178230764</v>
      </c>
      <c r="L96" t="n">
        <v>0.2296973251026669</v>
      </c>
      <c r="M96" t="n">
        <v>0.02267619845222936</v>
      </c>
      <c r="N96" t="n">
        <v>0.2955814240256432</v>
      </c>
      <c r="O96" t="n">
        <v>0.02265503828728328</v>
      </c>
    </row>
    <row r="97" ht="15" customHeight="1">
      <c r="F97" t="n">
        <v>0.2007546952038619</v>
      </c>
      <c r="G97" t="n">
        <v>0.02346571343686117</v>
      </c>
      <c r="J97" t="n">
        <v>0.1502401776155146</v>
      </c>
      <c r="K97" t="n">
        <v>0.02340814635593047</v>
      </c>
      <c r="L97" t="n">
        <v>0.2291329486398131</v>
      </c>
      <c r="M97" t="n">
        <v>0.02340768872488191</v>
      </c>
      <c r="N97" t="n">
        <v>0.2983920259042913</v>
      </c>
      <c r="O97" t="n">
        <v>0.02338584597396984</v>
      </c>
    </row>
    <row r="98" ht="15" customHeight="1">
      <c r="F98" t="n">
        <v>0.2032431538801593</v>
      </c>
      <c r="G98" t="n">
        <v>0.02419901698176308</v>
      </c>
      <c r="J98" t="n">
        <v>0.1511725350805684</v>
      </c>
      <c r="K98" t="n">
        <v>0.02413965092955329</v>
      </c>
      <c r="L98" t="n">
        <v>0.2302543249334834</v>
      </c>
      <c r="M98" t="n">
        <v>0.02413917899753447</v>
      </c>
      <c r="N98" t="n">
        <v>0.3006657707399051</v>
      </c>
      <c r="O98" t="n">
        <v>0.0241166536606564</v>
      </c>
    </row>
    <row r="99" ht="15" customHeight="1">
      <c r="F99" t="n">
        <v>0.2196233004436601</v>
      </c>
      <c r="G99" t="n">
        <v>0.02493232052666499</v>
      </c>
      <c r="J99" t="n">
        <v>0.1532330553247617</v>
      </c>
      <c r="K99" t="n">
        <v>0.02487115550317612</v>
      </c>
      <c r="L99" t="n">
        <v>0.2314656691639679</v>
      </c>
      <c r="M99" t="n">
        <v>0.02487066927018703</v>
      </c>
      <c r="N99" t="n">
        <v>0.3047017036184319</v>
      </c>
      <c r="O99" t="n">
        <v>0.02484746134734295</v>
      </c>
    </row>
    <row r="100" ht="15" customHeight="1">
      <c r="F100" t="n">
        <v>0.2058979490658479</v>
      </c>
      <c r="G100" t="n">
        <v>0.0256656240715669</v>
      </c>
      <c r="J100" t="n">
        <v>0.1528240136667202</v>
      </c>
      <c r="K100" t="n">
        <v>0.02560266007679895</v>
      </c>
      <c r="L100" t="n">
        <v>0.2335711965115574</v>
      </c>
      <c r="M100" t="n">
        <v>0.02560215954283959</v>
      </c>
      <c r="N100" t="n">
        <v>0.3042988696258183</v>
      </c>
      <c r="O100" t="n">
        <v>0.02557826903402951</v>
      </c>
    </row>
    <row r="101" ht="15" customHeight="1">
      <c r="F101" t="n">
        <v>0.2150699139182053</v>
      </c>
      <c r="G101" t="n">
        <v>0.02639892761646882</v>
      </c>
      <c r="J101" t="n">
        <v>0.1538476854250699</v>
      </c>
      <c r="K101" t="n">
        <v>0.02633416465042178</v>
      </c>
      <c r="L101" t="n">
        <v>0.2342751221565422</v>
      </c>
      <c r="M101" t="n">
        <v>0.02633364981549216</v>
      </c>
      <c r="N101" t="n">
        <v>0.3092563138480109</v>
      </c>
      <c r="O101" t="n">
        <v>0.02630907672071607</v>
      </c>
    </row>
    <row r="102" ht="15" customHeight="1">
      <c r="F102" t="n">
        <v>0.2081420091722155</v>
      </c>
      <c r="G102" t="n">
        <v>0.02713223116137073</v>
      </c>
      <c r="J102" t="n">
        <v>0.1549063459184367</v>
      </c>
      <c r="K102" t="n">
        <v>0.0270656692240446</v>
      </c>
      <c r="L102" t="n">
        <v>0.2355816612792126</v>
      </c>
      <c r="M102" t="n">
        <v>0.02706514008814472</v>
      </c>
      <c r="N102" t="n">
        <v>0.3108730813709565</v>
      </c>
      <c r="O102" t="n">
        <v>0.02703988440740263</v>
      </c>
    </row>
    <row r="103" ht="15" customHeight="1">
      <c r="F103" t="n">
        <v>0.2021170489993614</v>
      </c>
      <c r="G103" t="n">
        <v>0.02786553470627264</v>
      </c>
      <c r="J103" t="n">
        <v>0.1545022704654465</v>
      </c>
      <c r="K103" t="n">
        <v>0.02779717379766743</v>
      </c>
      <c r="L103" t="n">
        <v>0.2372950290598595</v>
      </c>
      <c r="M103" t="n">
        <v>0.02779663036079728</v>
      </c>
      <c r="N103" t="n">
        <v>0.3124482172806017</v>
      </c>
      <c r="O103" t="n">
        <v>0.02777069209408918</v>
      </c>
    </row>
    <row r="104" ht="15" customHeight="1">
      <c r="F104" t="n">
        <v>0.2189978475711261</v>
      </c>
      <c r="G104" t="n">
        <v>0.02859883825117455</v>
      </c>
      <c r="J104" t="n">
        <v>0.1553377343847253</v>
      </c>
      <c r="K104" t="n">
        <v>0.02852867837129026</v>
      </c>
      <c r="L104" t="n">
        <v>0.2363194406787731</v>
      </c>
      <c r="M104" t="n">
        <v>0.02852812063344983</v>
      </c>
      <c r="N104" t="n">
        <v>0.3124807666628934</v>
      </c>
      <c r="O104" t="n">
        <v>0.02850149978077574</v>
      </c>
    </row>
    <row r="105" ht="15" customHeight="1">
      <c r="F105" t="n">
        <v>0.2197872190589927</v>
      </c>
      <c r="G105" t="n">
        <v>0.02933214179607646</v>
      </c>
      <c r="J105" t="n">
        <v>0.155815012994899</v>
      </c>
      <c r="K105" t="n">
        <v>0.02926018294491308</v>
      </c>
      <c r="L105" t="n">
        <v>0.2384591113162439</v>
      </c>
      <c r="M105" t="n">
        <v>0.0292596109061024</v>
      </c>
      <c r="N105" t="n">
        <v>0.3137697746037782</v>
      </c>
      <c r="O105" t="n">
        <v>0.0292323074674623</v>
      </c>
    </row>
    <row r="106" ht="15" customHeight="1">
      <c r="F106" t="n">
        <v>0.2134879776344441</v>
      </c>
      <c r="G106" t="n">
        <v>0.03006544534097837</v>
      </c>
      <c r="J106" t="n">
        <v>0.1573363816145936</v>
      </c>
      <c r="K106" t="n">
        <v>0.02999168751853591</v>
      </c>
      <c r="L106" t="n">
        <v>0.2389182561525625</v>
      </c>
      <c r="M106" t="n">
        <v>0.02999110117875495</v>
      </c>
      <c r="N106" t="n">
        <v>0.3177142861892029</v>
      </c>
      <c r="O106" t="n">
        <v>0.02996311515414886</v>
      </c>
    </row>
    <row r="107" ht="15" customHeight="1">
      <c r="F107" t="n">
        <v>0.2051029374689633</v>
      </c>
      <c r="G107" t="n">
        <v>0.03079874888588028</v>
      </c>
      <c r="J107" t="n">
        <v>0.1568041155624349</v>
      </c>
      <c r="K107" t="n">
        <v>0.03072319209215874</v>
      </c>
      <c r="L107" t="n">
        <v>0.238301090368019</v>
      </c>
      <c r="M107" t="n">
        <v>0.03072259145140752</v>
      </c>
      <c r="N107" t="n">
        <v>0.3169133465051143</v>
      </c>
      <c r="O107" t="n">
        <v>0.03069392284083541</v>
      </c>
    </row>
    <row r="108" ht="15" customHeight="1">
      <c r="F108" t="n">
        <v>0.2096349127340334</v>
      </c>
      <c r="G108" t="n">
        <v>0.03153205243078219</v>
      </c>
      <c r="J108" t="n">
        <v>0.1566204901570488</v>
      </c>
      <c r="K108" t="n">
        <v>0.03145469666578157</v>
      </c>
      <c r="L108" t="n">
        <v>0.2399118291429044</v>
      </c>
      <c r="M108" t="n">
        <v>0.03145408172406008</v>
      </c>
      <c r="N108" t="n">
        <v>0.3178660006374587</v>
      </c>
      <c r="O108" t="n">
        <v>0.03142473052752198</v>
      </c>
    </row>
    <row r="109" ht="15" customHeight="1">
      <c r="F109" t="n">
        <v>0.2170867176011374</v>
      </c>
      <c r="G109" t="n">
        <v>0.03226535597568411</v>
      </c>
      <c r="J109" t="n">
        <v>0.1581877807170615</v>
      </c>
      <c r="K109" t="n">
        <v>0.03218620123940439</v>
      </c>
      <c r="L109" t="n">
        <v>0.2388546876575088</v>
      </c>
      <c r="M109" t="n">
        <v>0.03218557199671263</v>
      </c>
      <c r="N109" t="n">
        <v>0.3198712936721834</v>
      </c>
      <c r="O109" t="n">
        <v>0.03215553821420852</v>
      </c>
    </row>
    <row r="110" ht="15" customHeight="1">
      <c r="F110" t="n">
        <v>0.2274611662417584</v>
      </c>
      <c r="G110" t="n">
        <v>0.03299865952058603</v>
      </c>
      <c r="J110" t="n">
        <v>0.1581082625610986</v>
      </c>
      <c r="K110" t="n">
        <v>0.03291770581302722</v>
      </c>
      <c r="L110" t="n">
        <v>0.2410338810921229</v>
      </c>
      <c r="M110" t="n">
        <v>0.03291706226936519</v>
      </c>
      <c r="N110" t="n">
        <v>0.3196282706952346</v>
      </c>
      <c r="O110" t="n">
        <v>0.03288634590089509</v>
      </c>
    </row>
    <row r="111" ht="15" customHeight="1">
      <c r="F111" t="n">
        <v>0.2187610728273791</v>
      </c>
      <c r="G111" t="n">
        <v>0.03373196306548793</v>
      </c>
      <c r="J111" t="n">
        <v>0.1575842110077862</v>
      </c>
      <c r="K111" t="n">
        <v>0.03364921038665005</v>
      </c>
      <c r="L111" t="n">
        <v>0.241053624627037</v>
      </c>
      <c r="M111" t="n">
        <v>0.03364855254201776</v>
      </c>
      <c r="N111" t="n">
        <v>0.3208359767925594</v>
      </c>
      <c r="O111" t="n">
        <v>0.03361715358758164</v>
      </c>
    </row>
    <row r="112" ht="15" customHeight="1">
      <c r="F112" t="n">
        <v>0.222989251529483</v>
      </c>
      <c r="G112" t="n">
        <v>0.03446526661038984</v>
      </c>
      <c r="J112" t="n">
        <v>0.1581179013757502</v>
      </c>
      <c r="K112" t="n">
        <v>0.03438071496027287</v>
      </c>
      <c r="L112" t="n">
        <v>0.2413181334425416</v>
      </c>
      <c r="M112" t="n">
        <v>0.03438004281467031</v>
      </c>
      <c r="N112" t="n">
        <v>0.3219934570501042</v>
      </c>
      <c r="O112" t="n">
        <v>0.0343479612742682</v>
      </c>
    </row>
    <row r="113" ht="15" customHeight="1">
      <c r="F113" t="n">
        <v>0.2291485165195527</v>
      </c>
      <c r="G113" t="n">
        <v>0.03519857015529176</v>
      </c>
      <c r="J113" t="n">
        <v>0.1579116089836165</v>
      </c>
      <c r="K113" t="n">
        <v>0.03511221953389571</v>
      </c>
      <c r="L113" t="n">
        <v>0.2404316227189274</v>
      </c>
      <c r="M113" t="n">
        <v>0.03511153308732287</v>
      </c>
      <c r="N113" t="n">
        <v>0.321099756553816</v>
      </c>
      <c r="O113" t="n">
        <v>0.03507876896095476</v>
      </c>
    </row>
    <row r="114" ht="15" customHeight="1">
      <c r="F114" t="n">
        <v>0.2292715676698333</v>
      </c>
      <c r="G114" t="n">
        <v>0.03593187370019366</v>
      </c>
      <c r="J114" t="n">
        <v>0.1590883742540998</v>
      </c>
      <c r="K114" t="n">
        <v>0.03584372410751853</v>
      </c>
      <c r="L114" t="n">
        <v>0.2417226348324391</v>
      </c>
      <c r="M114" t="n">
        <v>0.03584302335997543</v>
      </c>
      <c r="N114" t="n">
        <v>0.3243568954107783</v>
      </c>
      <c r="O114" t="n">
        <v>0.03580957664764132</v>
      </c>
    </row>
    <row r="115" ht="15" customHeight="1">
      <c r="F115" t="n">
        <v>0.2262715569006114</v>
      </c>
      <c r="G115" t="n">
        <v>0.03666517724509558</v>
      </c>
      <c r="J115" t="n">
        <v>0.1589881771935598</v>
      </c>
      <c r="K115" t="n">
        <v>0.03657522868114136</v>
      </c>
      <c r="L115" t="n">
        <v>0.2399224033755036</v>
      </c>
      <c r="M115" t="n">
        <v>0.03657451363262799</v>
      </c>
      <c r="N115" t="n">
        <v>0.3211549936435271</v>
      </c>
      <c r="O115" t="n">
        <v>0.03654038433432787</v>
      </c>
    </row>
    <row r="116" ht="15" customHeight="1">
      <c r="F116" t="n">
        <v>0.2252129013596348</v>
      </c>
      <c r="G116" t="n">
        <v>0.03739848078999749</v>
      </c>
      <c r="J116" t="n">
        <v>0.157746264798202</v>
      </c>
      <c r="K116" t="n">
        <v>0.03730673325476418</v>
      </c>
      <c r="L116" t="n">
        <v>0.2414557862126201</v>
      </c>
      <c r="M116" t="n">
        <v>0.03730600390528055</v>
      </c>
      <c r="N116" t="n">
        <v>0.3210744147069027</v>
      </c>
      <c r="O116" t="n">
        <v>0.03727119202101443</v>
      </c>
    </row>
    <row r="117" ht="15" customHeight="1">
      <c r="F117" t="n">
        <v>0.2260435371957242</v>
      </c>
      <c r="G117" t="n">
        <v>0.0381317843348994</v>
      </c>
      <c r="J117" t="n">
        <v>0.157401498271362</v>
      </c>
      <c r="K117" t="n">
        <v>0.03803823782838701</v>
      </c>
      <c r="L117" t="n">
        <v>0.2406256242712573</v>
      </c>
      <c r="M117" t="n">
        <v>0.03803749417793311</v>
      </c>
      <c r="N117" t="n">
        <v>0.3233685798941178</v>
      </c>
      <c r="O117" t="n">
        <v>0.03800199970770099</v>
      </c>
    </row>
    <row r="118" ht="15" customHeight="1">
      <c r="F118" t="n">
        <v>0.2187686282698605</v>
      </c>
      <c r="G118" t="n">
        <v>0.03886508787980131</v>
      </c>
      <c r="J118" t="n">
        <v>0.1581582400468354</v>
      </c>
      <c r="K118" t="n">
        <v>0.03876974240200984</v>
      </c>
      <c r="L118" t="n">
        <v>0.2403387577746404</v>
      </c>
      <c r="M118" t="n">
        <v>0.03876898445058567</v>
      </c>
      <c r="N118" t="n">
        <v>0.321447003082608</v>
      </c>
      <c r="O118" t="n">
        <v>0.03873280739438754</v>
      </c>
    </row>
    <row r="119" ht="15" customHeight="1">
      <c r="F119" t="n">
        <v>0.2163933384430245</v>
      </c>
      <c r="G119" t="n">
        <v>0.03959839142470322</v>
      </c>
      <c r="J119" t="n">
        <v>0.1578212991616056</v>
      </c>
      <c r="K119" t="n">
        <v>0.03950124697563266</v>
      </c>
      <c r="L119" t="n">
        <v>0.2404028379946317</v>
      </c>
      <c r="M119" t="n">
        <v>0.03950047472323823</v>
      </c>
      <c r="N119" t="n">
        <v>0.320820204079776</v>
      </c>
      <c r="O119" t="n">
        <v>0.03946361508107411</v>
      </c>
    </row>
    <row r="120" ht="15" customHeight="1">
      <c r="F120" t="n">
        <v>0.2199228315761974</v>
      </c>
      <c r="G120" t="n">
        <v>0.04033169496960513</v>
      </c>
      <c r="J120" t="n">
        <v>0.1567954846526561</v>
      </c>
      <c r="K120" t="n">
        <v>0.04023275154925549</v>
      </c>
      <c r="L120" t="n">
        <v>0.2388255162030941</v>
      </c>
      <c r="M120" t="n">
        <v>0.04023196499589079</v>
      </c>
      <c r="N120" t="n">
        <v>0.3211987026930243</v>
      </c>
      <c r="O120" t="n">
        <v>0.04019442276776066</v>
      </c>
    </row>
    <row r="121" ht="15" customHeight="1">
      <c r="F121" t="n">
        <v>0.22336227153036</v>
      </c>
      <c r="G121" t="n">
        <v>0.04106499851450705</v>
      </c>
      <c r="J121" t="n">
        <v>0.1560856055569704</v>
      </c>
      <c r="K121" t="n">
        <v>0.04096425612287832</v>
      </c>
      <c r="L121" t="n">
        <v>0.23701444367189</v>
      </c>
      <c r="M121" t="n">
        <v>0.04096345526854335</v>
      </c>
      <c r="N121" t="n">
        <v>0.3195930187297563</v>
      </c>
      <c r="O121" t="n">
        <v>0.04092523045444722</v>
      </c>
    </row>
    <row r="122" ht="15" customHeight="1">
      <c r="F122" t="n">
        <v>0.2227168221664931</v>
      </c>
      <c r="G122" t="n">
        <v>0.04179830205940895</v>
      </c>
      <c r="J122" t="n">
        <v>0.155696470911532</v>
      </c>
      <c r="K122" t="n">
        <v>0.04169576069650114</v>
      </c>
      <c r="L122" t="n">
        <v>0.2367772716728823</v>
      </c>
      <c r="M122" t="n">
        <v>0.04169494554119591</v>
      </c>
      <c r="N122" t="n">
        <v>0.3175136719973742</v>
      </c>
      <c r="O122" t="n">
        <v>0.04165603814113378</v>
      </c>
    </row>
    <row r="123" ht="15" customHeight="1">
      <c r="F123" t="n">
        <v>0.2259916473455779</v>
      </c>
      <c r="G123" t="n">
        <v>0.04253160560431087</v>
      </c>
      <c r="J123" t="n">
        <v>0.1549328897533243</v>
      </c>
      <c r="K123" t="n">
        <v>0.04242726527012397</v>
      </c>
      <c r="L123" t="n">
        <v>0.2360216514779334</v>
      </c>
      <c r="M123" t="n">
        <v>0.04242643581384847</v>
      </c>
      <c r="N123" t="n">
        <v>0.3148711823032816</v>
      </c>
      <c r="O123" t="n">
        <v>0.04238684582782033</v>
      </c>
    </row>
    <row r="124" ht="15" customHeight="1">
      <c r="F124" t="n">
        <v>0.216191910928595</v>
      </c>
      <c r="G124" t="n">
        <v>0.04326490914921279</v>
      </c>
      <c r="J124" t="n">
        <v>0.1552996711193305</v>
      </c>
      <c r="K124" t="n">
        <v>0.0431587698437468</v>
      </c>
      <c r="L124" t="n">
        <v>0.2344552343589062</v>
      </c>
      <c r="M124" t="n">
        <v>0.04315792608650103</v>
      </c>
      <c r="N124" t="n">
        <v>0.3161760694548807</v>
      </c>
      <c r="O124" t="n">
        <v>0.04311765351450689</v>
      </c>
    </row>
    <row r="125" ht="15" customHeight="1">
      <c r="F125" t="n">
        <v>0.2103227767765256</v>
      </c>
      <c r="G125" t="n">
        <v>0.04399821269411469</v>
      </c>
      <c r="J125" t="n">
        <v>0.1533016240465344</v>
      </c>
      <c r="K125" t="n">
        <v>0.04389027441736962</v>
      </c>
      <c r="L125" t="n">
        <v>0.2324856715876631</v>
      </c>
      <c r="M125" t="n">
        <v>0.04388941635915359</v>
      </c>
      <c r="N125" t="n">
        <v>0.3122388532595747</v>
      </c>
      <c r="O125" t="n">
        <v>0.04384846120119345</v>
      </c>
    </row>
    <row r="126" ht="15" customHeight="1">
      <c r="F126" t="n">
        <v>0.2143894087503506</v>
      </c>
      <c r="G126" t="n">
        <v>0.0447315162390166</v>
      </c>
      <c r="J126" t="n">
        <v>0.1528435575719193</v>
      </c>
      <c r="K126" t="n">
        <v>0.04462177899099246</v>
      </c>
      <c r="L126" t="n">
        <v>0.2320206144360669</v>
      </c>
      <c r="M126" t="n">
        <v>0.04462090663180615</v>
      </c>
      <c r="N126" t="n">
        <v>0.3115700535247664</v>
      </c>
      <c r="O126" t="n">
        <v>0.04457926888788001</v>
      </c>
    </row>
    <row r="127" ht="15" customHeight="1">
      <c r="F127" t="n">
        <v>0.2123969707110508</v>
      </c>
      <c r="G127" t="n">
        <v>0.04546481978391852</v>
      </c>
      <c r="J127" t="n">
        <v>0.1513302807324686</v>
      </c>
      <c r="K127" t="n">
        <v>0.04535328356461528</v>
      </c>
      <c r="L127" t="n">
        <v>0.2309677141759802</v>
      </c>
      <c r="M127" t="n">
        <v>0.04535239690445871</v>
      </c>
      <c r="N127" t="n">
        <v>0.3105801900578584</v>
      </c>
      <c r="O127" t="n">
        <v>0.04531007657456656</v>
      </c>
    </row>
    <row r="128" ht="15" customHeight="1">
      <c r="F128" t="n">
        <v>0.2143506265196072</v>
      </c>
      <c r="G128" t="n">
        <v>0.04619812332882043</v>
      </c>
      <c r="J128" t="n">
        <v>0.1515666025651658</v>
      </c>
      <c r="K128" t="n">
        <v>0.04608478813823811</v>
      </c>
      <c r="L128" t="n">
        <v>0.2281346220792656</v>
      </c>
      <c r="M128" t="n">
        <v>0.04608388717711127</v>
      </c>
      <c r="N128" t="n">
        <v>0.307279782666254</v>
      </c>
      <c r="O128" t="n">
        <v>0.04604088426125312</v>
      </c>
    </row>
    <row r="129" ht="15" customHeight="1">
      <c r="F129" t="n">
        <v>0.2152555400370007</v>
      </c>
      <c r="G129" t="n">
        <v>0.04693142687372234</v>
      </c>
      <c r="J129" t="n">
        <v>0.1507573321069945</v>
      </c>
      <c r="K129" t="n">
        <v>0.04681629271186093</v>
      </c>
      <c r="L129" t="n">
        <v>0.2273289894177857</v>
      </c>
      <c r="M129" t="n">
        <v>0.04681537744976383</v>
      </c>
      <c r="N129" t="n">
        <v>0.3054793511573556</v>
      </c>
      <c r="O129" t="n">
        <v>0.04677169194793968</v>
      </c>
    </row>
    <row r="130" ht="15" customHeight="1">
      <c r="F130" t="n">
        <v>0.1991168751242122</v>
      </c>
      <c r="G130" t="n">
        <v>0.04766473041862425</v>
      </c>
      <c r="J130" t="n">
        <v>0.1489072783949378</v>
      </c>
      <c r="K130" t="n">
        <v>0.04754779728548376</v>
      </c>
      <c r="L130" t="n">
        <v>0.2265584674634035</v>
      </c>
      <c r="M130" t="n">
        <v>0.04754686772241639</v>
      </c>
      <c r="N130" t="n">
        <v>0.3021894153385664</v>
      </c>
      <c r="O130" t="n">
        <v>0.04750249963462624</v>
      </c>
    </row>
    <row r="131" ht="15" customHeight="1">
      <c r="F131" t="n">
        <v>0.1979397956422228</v>
      </c>
      <c r="G131" t="n">
        <v>0.04839803396352616</v>
      </c>
      <c r="J131" t="n">
        <v>0.1481212504659795</v>
      </c>
      <c r="K131" t="n">
        <v>0.04827930185910659</v>
      </c>
      <c r="L131" t="n">
        <v>0.2228307074879811</v>
      </c>
      <c r="M131" t="n">
        <v>0.04827835799506894</v>
      </c>
      <c r="N131" t="n">
        <v>0.3015204950172889</v>
      </c>
      <c r="O131" t="n">
        <v>0.04823330732131279</v>
      </c>
    </row>
    <row r="132" ht="15" customHeight="1">
      <c r="F132" t="n">
        <v>0.1997294654520132</v>
      </c>
      <c r="G132" t="n">
        <v>0.04913133750842807</v>
      </c>
      <c r="J132" t="n">
        <v>0.1474040573571028</v>
      </c>
      <c r="K132" t="n">
        <v>0.04901080643272942</v>
      </c>
      <c r="L132" t="n">
        <v>0.2226533607633816</v>
      </c>
      <c r="M132" t="n">
        <v>0.04900984826772151</v>
      </c>
      <c r="N132" t="n">
        <v>0.2970831100009264</v>
      </c>
      <c r="O132" t="n">
        <v>0.04896411500799935</v>
      </c>
    </row>
    <row r="133" ht="15" customHeight="1">
      <c r="F133" t="n">
        <v>0.2134910484145645</v>
      </c>
      <c r="G133" t="n">
        <v>0.04986464105332998</v>
      </c>
      <c r="J133" t="n">
        <v>0.1455605081052913</v>
      </c>
      <c r="K133" t="n">
        <v>0.04974231100635224</v>
      </c>
      <c r="L133" t="n">
        <v>0.2202340785614674</v>
      </c>
      <c r="M133" t="n">
        <v>0.04974133854037407</v>
      </c>
      <c r="N133" t="n">
        <v>0.2961877800968812</v>
      </c>
      <c r="O133" t="n">
        <v>0.04969492269468591</v>
      </c>
    </row>
    <row r="134" ht="15" customHeight="1">
      <c r="F134" t="n">
        <v>0.2022297083908575</v>
      </c>
      <c r="G134" t="n">
        <v>0.05059794459823189</v>
      </c>
      <c r="J134" t="n">
        <v>0.1450954117475284</v>
      </c>
      <c r="K134" t="n">
        <v>0.05047381557997507</v>
      </c>
      <c r="L134" t="n">
        <v>0.2185805121541012</v>
      </c>
      <c r="M134" t="n">
        <v>0.05047282881302663</v>
      </c>
      <c r="N134" t="n">
        <v>0.2934450251125564</v>
      </c>
      <c r="O134" t="n">
        <v>0.05042573038137246</v>
      </c>
    </row>
    <row r="135" ht="15" customHeight="1">
      <c r="F135" t="n">
        <v>0.2069506092418732</v>
      </c>
      <c r="G135" t="n">
        <v>0.05133124814313381</v>
      </c>
      <c r="J135" t="n">
        <v>0.1436135773207975</v>
      </c>
      <c r="K135" t="n">
        <v>0.0512053201535979</v>
      </c>
      <c r="L135" t="n">
        <v>0.2178003128131457</v>
      </c>
      <c r="M135" t="n">
        <v>0.05120431908567918</v>
      </c>
      <c r="N135" t="n">
        <v>0.2910653648553551</v>
      </c>
      <c r="O135" t="n">
        <v>0.05115653806805903</v>
      </c>
    </row>
    <row r="136" ht="15" customHeight="1">
      <c r="F136" t="n">
        <v>0.2046589148285926</v>
      </c>
      <c r="G136" t="n">
        <v>0.05206455168803572</v>
      </c>
      <c r="J136" t="n">
        <v>0.1423198138620821</v>
      </c>
      <c r="K136" t="n">
        <v>0.05193682472722073</v>
      </c>
      <c r="L136" t="n">
        <v>0.2148011318104635</v>
      </c>
      <c r="M136" t="n">
        <v>0.05193580935833175</v>
      </c>
      <c r="N136" t="n">
        <v>0.28695931913268</v>
      </c>
      <c r="O136" t="n">
        <v>0.05188734575474558</v>
      </c>
    </row>
    <row r="137" ht="15" customHeight="1">
      <c r="F137" t="n">
        <v>0.1883597890119965</v>
      </c>
      <c r="G137" t="n">
        <v>0.05279785523293763</v>
      </c>
      <c r="J137" t="n">
        <v>0.1416189304083657</v>
      </c>
      <c r="K137" t="n">
        <v>0.05266832930084355</v>
      </c>
      <c r="L137" t="n">
        <v>0.2124906204179171</v>
      </c>
      <c r="M137" t="n">
        <v>0.05266729963098431</v>
      </c>
      <c r="N137" t="n">
        <v>0.2841374077519337</v>
      </c>
      <c r="O137" t="n">
        <v>0.05261815344143214</v>
      </c>
    </row>
    <row r="138" ht="15" customHeight="1">
      <c r="F138" t="n">
        <v>0.1980583956530659</v>
      </c>
      <c r="G138" t="n">
        <v>0.05353115877783954</v>
      </c>
      <c r="J138" t="n">
        <v>0.1391157359966316</v>
      </c>
      <c r="K138" t="n">
        <v>0.05339983387446638</v>
      </c>
      <c r="L138" t="n">
        <v>0.2097764299073693</v>
      </c>
      <c r="M138" t="n">
        <v>0.05339878990363687</v>
      </c>
      <c r="N138" t="n">
        <v>0.2820101505205193</v>
      </c>
      <c r="O138" t="n">
        <v>0.05334896112811869</v>
      </c>
    </row>
    <row r="139" ht="15" customHeight="1">
      <c r="F139" t="n">
        <v>0.1987598986127817</v>
      </c>
      <c r="G139" t="n">
        <v>0.05426446232274146</v>
      </c>
      <c r="J139" t="n">
        <v>0.1390150396638635</v>
      </c>
      <c r="K139" t="n">
        <v>0.05413133844808921</v>
      </c>
      <c r="L139" t="n">
        <v>0.2081662115506829</v>
      </c>
      <c r="M139" t="n">
        <v>0.05413028017628943</v>
      </c>
      <c r="N139" t="n">
        <v>0.2803880672458393</v>
      </c>
      <c r="O139" t="n">
        <v>0.05407976881480526</v>
      </c>
    </row>
    <row r="140" ht="15" customHeight="1">
      <c r="F140" t="n">
        <v>0.1904694617521249</v>
      </c>
      <c r="G140" t="n">
        <v>0.05499776586764336</v>
      </c>
      <c r="J140" t="n">
        <v>0.1377216504470445</v>
      </c>
      <c r="K140" t="n">
        <v>0.05486284302171203</v>
      </c>
      <c r="L140" t="n">
        <v>0.2081676166197203</v>
      </c>
      <c r="M140" t="n">
        <v>0.05486177044894199</v>
      </c>
      <c r="N140" t="n">
        <v>0.276981677735297</v>
      </c>
      <c r="O140" t="n">
        <v>0.05481057650149181</v>
      </c>
    </row>
    <row r="141" ht="15" customHeight="1">
      <c r="F141" t="n">
        <v>0.1861922489320763</v>
      </c>
      <c r="G141" t="n">
        <v>0.05573106941254528</v>
      </c>
      <c r="J141" t="n">
        <v>0.1366403773831583</v>
      </c>
      <c r="K141" t="n">
        <v>0.05559434759533486</v>
      </c>
      <c r="L141" t="n">
        <v>0.2054882963863441</v>
      </c>
      <c r="M141" t="n">
        <v>0.05559326072159455</v>
      </c>
      <c r="N141" t="n">
        <v>0.2732015017962952</v>
      </c>
      <c r="O141" t="n">
        <v>0.05554138418817836</v>
      </c>
    </row>
    <row r="142" ht="15" customHeight="1">
      <c r="F142" t="n">
        <v>0.1959334240136169</v>
      </c>
      <c r="G142" t="n">
        <v>0.0564643729574472</v>
      </c>
      <c r="J142" t="n">
        <v>0.1350760295091883</v>
      </c>
      <c r="K142" t="n">
        <v>0.05632585216895768</v>
      </c>
      <c r="L142" t="n">
        <v>0.2043359021224173</v>
      </c>
      <c r="M142" t="n">
        <v>0.05632475099424711</v>
      </c>
      <c r="N142" t="n">
        <v>0.2721580592362365</v>
      </c>
      <c r="O142" t="n">
        <v>0.05627219187486493</v>
      </c>
    </row>
    <row r="143" ht="15" customHeight="1">
      <c r="F143" t="n">
        <v>0.1906981508577276</v>
      </c>
      <c r="G143" t="n">
        <v>0.0571976765023491</v>
      </c>
      <c r="J143" t="n">
        <v>0.133233415862118</v>
      </c>
      <c r="K143" t="n">
        <v>0.05705735674258051</v>
      </c>
      <c r="L143" t="n">
        <v>0.2028180850998021</v>
      </c>
      <c r="M143" t="n">
        <v>0.05705624126689967</v>
      </c>
      <c r="N143" t="n">
        <v>0.2691618698625238</v>
      </c>
      <c r="O143" t="n">
        <v>0.05700299956155148</v>
      </c>
    </row>
    <row r="144" ht="15" customHeight="1">
      <c r="F144" t="n">
        <v>0.1884915933253894</v>
      </c>
      <c r="G144" t="n">
        <v>0.05793098004725102</v>
      </c>
      <c r="J144" t="n">
        <v>0.1327173454789307</v>
      </c>
      <c r="K144" t="n">
        <v>0.05778886131620334</v>
      </c>
      <c r="L144" t="n">
        <v>0.1987424965903614</v>
      </c>
      <c r="M144" t="n">
        <v>0.05778773153955223</v>
      </c>
      <c r="N144" t="n">
        <v>0.2681234534825601</v>
      </c>
      <c r="O144" t="n">
        <v>0.05773380724823805</v>
      </c>
    </row>
    <row r="145" ht="15" customHeight="1">
      <c r="F145" t="n">
        <v>0.1833189152775832</v>
      </c>
      <c r="G145" t="n">
        <v>0.05866428359215292</v>
      </c>
      <c r="J145" t="n">
        <v>0.1314326273966099</v>
      </c>
      <c r="K145" t="n">
        <v>0.05852036588982617</v>
      </c>
      <c r="L145" t="n">
        <v>0.1988167878659579</v>
      </c>
      <c r="M145" t="n">
        <v>0.05851922181220479</v>
      </c>
      <c r="N145" t="n">
        <v>0.2659533299037481</v>
      </c>
      <c r="O145" t="n">
        <v>0.05846461493492459</v>
      </c>
    </row>
    <row r="146" ht="15" customHeight="1">
      <c r="F146" t="n">
        <v>0.1801852805752898</v>
      </c>
      <c r="G146" t="n">
        <v>0.05939758713705484</v>
      </c>
      <c r="J146" t="n">
        <v>0.1300840706521391</v>
      </c>
      <c r="K146" t="n">
        <v>0.05925187046344899</v>
      </c>
      <c r="L146" t="n">
        <v>0.196648610198454</v>
      </c>
      <c r="M146" t="n">
        <v>0.05925071208485735</v>
      </c>
      <c r="N146" t="n">
        <v>0.2616620189334907</v>
      </c>
      <c r="O146" t="n">
        <v>0.05919542262161116</v>
      </c>
    </row>
    <row r="147" ht="15" customHeight="1">
      <c r="F147" t="n">
        <v>0.1920958530794904</v>
      </c>
      <c r="G147" t="n">
        <v>0.06013089068195674</v>
      </c>
      <c r="J147" t="n">
        <v>0.1303764842825018</v>
      </c>
      <c r="K147" t="n">
        <v>0.05998337503707182</v>
      </c>
      <c r="L147" t="n">
        <v>0.1939456148597126</v>
      </c>
      <c r="M147" t="n">
        <v>0.05998220235750991</v>
      </c>
      <c r="N147" t="n">
        <v>0.2589600403791906</v>
      </c>
      <c r="O147" t="n">
        <v>0.05992623030829771</v>
      </c>
    </row>
    <row r="148" ht="15" customHeight="1">
      <c r="F148" t="n">
        <v>0.1820557966511656</v>
      </c>
      <c r="G148" t="n">
        <v>0.06086419422685866</v>
      </c>
      <c r="J148" t="n">
        <v>0.1289146773246813</v>
      </c>
      <c r="K148" t="n">
        <v>0.06071487961069465</v>
      </c>
      <c r="L148" t="n">
        <v>0.1929154531215962</v>
      </c>
      <c r="M148" t="n">
        <v>0.06071369263016247</v>
      </c>
      <c r="N148" t="n">
        <v>0.257357914048251</v>
      </c>
      <c r="O148" t="n">
        <v>0.06065703799498427</v>
      </c>
    </row>
    <row r="149" ht="15" customHeight="1">
      <c r="F149" t="n">
        <v>0.1860702751512966</v>
      </c>
      <c r="G149" t="n">
        <v>0.06159749777176057</v>
      </c>
      <c r="J149" t="n">
        <v>0.1283034588156612</v>
      </c>
      <c r="K149" t="n">
        <v>0.06144638418431748</v>
      </c>
      <c r="L149" t="n">
        <v>0.1929657762559674</v>
      </c>
      <c r="M149" t="n">
        <v>0.06144518290281503</v>
      </c>
      <c r="N149" t="n">
        <v>0.2570661597480745</v>
      </c>
      <c r="O149" t="n">
        <v>0.06138784568167083</v>
      </c>
    </row>
    <row r="150" ht="15" customHeight="1">
      <c r="F150" t="n">
        <v>0.1831444524408642</v>
      </c>
      <c r="G150" t="n">
        <v>0.06233080131666249</v>
      </c>
      <c r="J150" t="n">
        <v>0.1275476377924248</v>
      </c>
      <c r="K150" t="n">
        <v>0.0621778887579403</v>
      </c>
      <c r="L150" t="n">
        <v>0.190404235534689</v>
      </c>
      <c r="M150" t="n">
        <v>0.06217667317546759</v>
      </c>
      <c r="N150" t="n">
        <v>0.2541952972860639</v>
      </c>
      <c r="O150" t="n">
        <v>0.06211865336835738</v>
      </c>
    </row>
    <row r="151" ht="15" customHeight="1">
      <c r="F151" t="n">
        <v>0.1742834923808495</v>
      </c>
      <c r="G151" t="n">
        <v>0.06306410486156439</v>
      </c>
      <c r="J151" t="n">
        <v>0.1264520232919555</v>
      </c>
      <c r="K151" t="n">
        <v>0.06290939333156313</v>
      </c>
      <c r="L151" t="n">
        <v>0.1903384822296236</v>
      </c>
      <c r="M151" t="n">
        <v>0.06290816344812016</v>
      </c>
      <c r="N151" t="n">
        <v>0.2535558464696223</v>
      </c>
      <c r="O151" t="n">
        <v>0.06284946105504395</v>
      </c>
    </row>
    <row r="152" ht="15" customHeight="1">
      <c r="F152" t="n">
        <v>0.1774925588322331</v>
      </c>
      <c r="G152" t="n">
        <v>0.0637974084064663</v>
      </c>
      <c r="J152" t="n">
        <v>0.1249214243512371</v>
      </c>
      <c r="K152" t="n">
        <v>0.06364089790518596</v>
      </c>
      <c r="L152" t="n">
        <v>0.1874761676126337</v>
      </c>
      <c r="M152" t="n">
        <v>0.06363965372077271</v>
      </c>
      <c r="N152" t="n">
        <v>0.2515583271061522</v>
      </c>
      <c r="O152" t="n">
        <v>0.06358026874173051</v>
      </c>
    </row>
    <row r="153" ht="15" customHeight="1">
      <c r="F153" t="n">
        <v>0.1857661570693366</v>
      </c>
      <c r="G153" t="n">
        <v>0.06453071195136821</v>
      </c>
      <c r="J153" t="n">
        <v>0.1252509536974957</v>
      </c>
      <c r="K153" t="n">
        <v>0.06437240247880878</v>
      </c>
      <c r="L153" t="n">
        <v>0.1881095165109722</v>
      </c>
      <c r="M153" t="n">
        <v>0.06437114399342526</v>
      </c>
      <c r="N153" t="n">
        <v>0.2501936184034115</v>
      </c>
      <c r="O153" t="n">
        <v>0.06431107642841705</v>
      </c>
    </row>
    <row r="154" ht="15" customHeight="1">
      <c r="F154" t="n">
        <v>0.185039928678339</v>
      </c>
      <c r="G154" t="n">
        <v>0.06526401549627013</v>
      </c>
      <c r="J154" t="n">
        <v>0.1245809795445819</v>
      </c>
      <c r="K154" t="n">
        <v>0.06510390705243162</v>
      </c>
      <c r="L154" t="n">
        <v>0.1850436572446564</v>
      </c>
      <c r="M154" t="n">
        <v>0.06510263426607783</v>
      </c>
      <c r="N154" t="n">
        <v>0.2488317139434613</v>
      </c>
      <c r="O154" t="n">
        <v>0.06504188411510362</v>
      </c>
    </row>
    <row r="155" ht="15" customHeight="1">
      <c r="F155" t="n">
        <v>0.1753033540513585</v>
      </c>
      <c r="G155" t="n">
        <v>0.06599731904117205</v>
      </c>
      <c r="J155" t="n">
        <v>0.1241015446873147</v>
      </c>
      <c r="K155" t="n">
        <v>0.06583541162605444</v>
      </c>
      <c r="L155" t="n">
        <v>0.1858627481720092</v>
      </c>
      <c r="M155" t="n">
        <v>0.06583412453873039</v>
      </c>
      <c r="N155" t="n">
        <v>0.2458491494973907</v>
      </c>
      <c r="O155" t="n">
        <v>0.06577269180179017</v>
      </c>
    </row>
    <row r="156" ht="15" customHeight="1">
      <c r="F156" t="n">
        <v>0.17155783103446</v>
      </c>
      <c r="G156" t="n">
        <v>0.06673062258607394</v>
      </c>
      <c r="J156" t="n">
        <v>0.1233139342491902</v>
      </c>
      <c r="K156" t="n">
        <v>0.06656691619967726</v>
      </c>
      <c r="L156" t="n">
        <v>0.1830688337315619</v>
      </c>
      <c r="M156" t="n">
        <v>0.06656561481138294</v>
      </c>
      <c r="N156" t="n">
        <v>0.2457487287221252</v>
      </c>
      <c r="O156" t="n">
        <v>0.06650349948847674</v>
      </c>
    </row>
    <row r="157" ht="15" customHeight="1">
      <c r="F157" t="n">
        <v>0.1818047574737082</v>
      </c>
      <c r="G157" t="n">
        <v>0.06746392613097586</v>
      </c>
      <c r="J157" t="n">
        <v>0.1220194333537045</v>
      </c>
      <c r="K157" t="n">
        <v>0.0672984207733001</v>
      </c>
      <c r="L157" t="n">
        <v>0.1819639583618458</v>
      </c>
      <c r="M157" t="n">
        <v>0.06729710508403551</v>
      </c>
      <c r="N157" t="n">
        <v>0.2419332552745908</v>
      </c>
      <c r="O157" t="n">
        <v>0.06723430717516328</v>
      </c>
    </row>
    <row r="158" ht="15" customHeight="1">
      <c r="F158" t="n">
        <v>0.188045531215168</v>
      </c>
      <c r="G158" t="n">
        <v>0.06819722967587777</v>
      </c>
      <c r="J158" t="n">
        <v>0.1205193271243538</v>
      </c>
      <c r="K158" t="n">
        <v>0.06802992534692293</v>
      </c>
      <c r="L158" t="n">
        <v>0.1816501665013919</v>
      </c>
      <c r="M158" t="n">
        <v>0.06802859535668807</v>
      </c>
      <c r="N158" t="n">
        <v>0.2420055328117127</v>
      </c>
      <c r="O158" t="n">
        <v>0.06796511486184985</v>
      </c>
    </row>
    <row r="159" ht="15" customHeight="1">
      <c r="F159" t="n">
        <v>0.1682815501049041</v>
      </c>
      <c r="G159" t="n">
        <v>0.06893053322077969</v>
      </c>
      <c r="J159" t="n">
        <v>0.1203149006846342</v>
      </c>
      <c r="K159" t="n">
        <v>0.06876142992054575</v>
      </c>
      <c r="L159" t="n">
        <v>0.1815295025887317</v>
      </c>
      <c r="M159" t="n">
        <v>0.06876008562934062</v>
      </c>
      <c r="N159" t="n">
        <v>0.2399683649904166</v>
      </c>
      <c r="O159" t="n">
        <v>0.0686959225485364</v>
      </c>
    </row>
    <row r="160" ht="15" customHeight="1">
      <c r="F160" t="n">
        <v>0.1755142119889815</v>
      </c>
      <c r="G160" t="n">
        <v>0.06966383676568159</v>
      </c>
      <c r="J160" t="n">
        <v>0.1200074391580421</v>
      </c>
      <c r="K160" t="n">
        <v>0.06949293449416857</v>
      </c>
      <c r="L160" t="n">
        <v>0.180204011062396</v>
      </c>
      <c r="M160" t="n">
        <v>0.06949157590199319</v>
      </c>
      <c r="N160" t="n">
        <v>0.2380245554676285</v>
      </c>
      <c r="O160" t="n">
        <v>0.06942673023522296</v>
      </c>
    </row>
    <row r="161" ht="15" customHeight="1">
      <c r="F161" t="n">
        <v>0.168744914713465</v>
      </c>
      <c r="G161" t="n">
        <v>0.07039714031058351</v>
      </c>
      <c r="J161" t="n">
        <v>0.1191982276680734</v>
      </c>
      <c r="K161" t="n">
        <v>0.07022443906779141</v>
      </c>
      <c r="L161" t="n">
        <v>0.1793757363609165</v>
      </c>
      <c r="M161" t="n">
        <v>0.07022306617464574</v>
      </c>
      <c r="N161" t="n">
        <v>0.2381769079002735</v>
      </c>
      <c r="O161" t="n">
        <v>0.07015753792190953</v>
      </c>
    </row>
    <row r="162" ht="15" customHeight="1">
      <c r="F162" t="n">
        <v>0.1769750561244195</v>
      </c>
      <c r="G162" t="n">
        <v>0.07113044385548542</v>
      </c>
      <c r="J162" t="n">
        <v>0.1176885513382243</v>
      </c>
      <c r="K162" t="n">
        <v>0.07095594364141423</v>
      </c>
      <c r="L162" t="n">
        <v>0.1763467229228242</v>
      </c>
      <c r="M162" t="n">
        <v>0.07095455644729831</v>
      </c>
      <c r="N162" t="n">
        <v>0.2370282259452779</v>
      </c>
      <c r="O162" t="n">
        <v>0.07088834560859607</v>
      </c>
    </row>
    <row r="163" ht="15" customHeight="1">
      <c r="F163" t="n">
        <v>0.1792060340679096</v>
      </c>
      <c r="G163" t="n">
        <v>0.07186374740038733</v>
      </c>
      <c r="J163" t="n">
        <v>0.1184796952919911</v>
      </c>
      <c r="K163" t="n">
        <v>0.07168744821503706</v>
      </c>
      <c r="L163" t="n">
        <v>0.1758190151866502</v>
      </c>
      <c r="M163" t="n">
        <v>0.07168604671995087</v>
      </c>
      <c r="N163" t="n">
        <v>0.235281313259567</v>
      </c>
      <c r="O163" t="n">
        <v>0.07161915329528264</v>
      </c>
    </row>
    <row r="164" ht="15" customHeight="1">
      <c r="F164" t="n">
        <v>0.1644392463900004</v>
      </c>
      <c r="G164" t="n">
        <v>0.07259705094528923</v>
      </c>
      <c r="J164" t="n">
        <v>0.1172729446528699</v>
      </c>
      <c r="K164" t="n">
        <v>0.07241895278865988</v>
      </c>
      <c r="L164" t="n">
        <v>0.173894657590926</v>
      </c>
      <c r="M164" t="n">
        <v>0.07241753699260342</v>
      </c>
      <c r="N164" t="n">
        <v>0.2318389735000664</v>
      </c>
      <c r="O164" t="n">
        <v>0.07234996098196919</v>
      </c>
    </row>
    <row r="165" ht="15" customHeight="1">
      <c r="F165" t="n">
        <v>0.1736760909367566</v>
      </c>
      <c r="G165" t="n">
        <v>0.07333035449019115</v>
      </c>
      <c r="J165" t="n">
        <v>0.1163695845443569</v>
      </c>
      <c r="K165" t="n">
        <v>0.07315045736228272</v>
      </c>
      <c r="L165" t="n">
        <v>0.1724756945741825</v>
      </c>
      <c r="M165" t="n">
        <v>0.07314902726525599</v>
      </c>
      <c r="N165" t="n">
        <v>0.230304010323702</v>
      </c>
      <c r="O165" t="n">
        <v>0.07308076866865575</v>
      </c>
    </row>
    <row r="166" ht="15" customHeight="1">
      <c r="F166" t="n">
        <v>0.170917965554243</v>
      </c>
      <c r="G166" t="n">
        <v>0.07406365803509306</v>
      </c>
      <c r="J166" t="n">
        <v>0.1152709000899483</v>
      </c>
      <c r="K166" t="n">
        <v>0.07388196193590554</v>
      </c>
      <c r="L166" t="n">
        <v>0.1719641705749512</v>
      </c>
      <c r="M166" t="n">
        <v>0.07388051753790854</v>
      </c>
      <c r="N166" t="n">
        <v>0.2289792273873991</v>
      </c>
      <c r="O166" t="n">
        <v>0.0738115763553423</v>
      </c>
    </row>
    <row r="167" ht="15" customHeight="1">
      <c r="F167" t="n">
        <v>0.1811662680885246</v>
      </c>
      <c r="G167" t="n">
        <v>0.07479696157999498</v>
      </c>
      <c r="J167" t="n">
        <v>0.11427817641314</v>
      </c>
      <c r="K167" t="n">
        <v>0.07461346650952837</v>
      </c>
      <c r="L167" t="n">
        <v>0.1720621300317632</v>
      </c>
      <c r="M167" t="n">
        <v>0.0746120078105611</v>
      </c>
      <c r="N167" t="n">
        <v>0.2270674283480835</v>
      </c>
      <c r="O167" t="n">
        <v>0.07454238404202886</v>
      </c>
    </row>
    <row r="168" ht="15" customHeight="1">
      <c r="F168" t="n">
        <v>0.1784223963856661</v>
      </c>
      <c r="G168" t="n">
        <v>0.0755302651248969</v>
      </c>
      <c r="J168" t="n">
        <v>0.1142926986374286</v>
      </c>
      <c r="K168" t="n">
        <v>0.07534497108315119</v>
      </c>
      <c r="L168" t="n">
        <v>0.1710716173831497</v>
      </c>
      <c r="M168" t="n">
        <v>0.07534349808321367</v>
      </c>
      <c r="N168" t="n">
        <v>0.225671416862681</v>
      </c>
      <c r="O168" t="n">
        <v>0.07527319172871542</v>
      </c>
    </row>
    <row r="169" ht="15" customHeight="1">
      <c r="F169" t="n">
        <v>0.1736877482917324</v>
      </c>
      <c r="G169" t="n">
        <v>0.0762635686697988</v>
      </c>
      <c r="J169" t="n">
        <v>0.1140157518863098</v>
      </c>
      <c r="K169" t="n">
        <v>0.07607647565677403</v>
      </c>
      <c r="L169" t="n">
        <v>0.1693946770676419</v>
      </c>
      <c r="M169" t="n">
        <v>0.07607498835586622</v>
      </c>
      <c r="N169" t="n">
        <v>0.2256939965881172</v>
      </c>
      <c r="O169" t="n">
        <v>0.07600399941540198</v>
      </c>
    </row>
    <row r="170" ht="15" customHeight="1">
      <c r="F170" t="n">
        <v>0.1719637216527882</v>
      </c>
      <c r="G170" t="n">
        <v>0.07699687221470071</v>
      </c>
      <c r="J170" t="n">
        <v>0.1127486212832801</v>
      </c>
      <c r="K170" t="n">
        <v>0.07680798023039685</v>
      </c>
      <c r="L170" t="n">
        <v>0.1692333535237712</v>
      </c>
      <c r="M170" t="n">
        <v>0.07680647862851879</v>
      </c>
      <c r="N170" t="n">
        <v>0.2222379711813176</v>
      </c>
      <c r="O170" t="n">
        <v>0.07673480710208853</v>
      </c>
    </row>
    <row r="171" ht="15" customHeight="1">
      <c r="F171" t="n">
        <v>0.1632517143148986</v>
      </c>
      <c r="G171" t="n">
        <v>0.07773017575960262</v>
      </c>
      <c r="J171" t="n">
        <v>0.1122925919518356</v>
      </c>
      <c r="K171" t="n">
        <v>0.07753948480401968</v>
      </c>
      <c r="L171" t="n">
        <v>0.1683896911900685</v>
      </c>
      <c r="M171" t="n">
        <v>0.07753796890117134</v>
      </c>
      <c r="N171" t="n">
        <v>0.222406144299208</v>
      </c>
      <c r="O171" t="n">
        <v>0.07746561478877509</v>
      </c>
    </row>
    <row r="172" ht="15" customHeight="1">
      <c r="F172" t="n">
        <v>0.1645531241241281</v>
      </c>
      <c r="G172" t="n">
        <v>0.07846347930450454</v>
      </c>
      <c r="J172" t="n">
        <v>0.1117489490154723</v>
      </c>
      <c r="K172" t="n">
        <v>0.0782709893776425</v>
      </c>
      <c r="L172" t="n">
        <v>0.1651657345050654</v>
      </c>
      <c r="M172" t="n">
        <v>0.0782694591738239</v>
      </c>
      <c r="N172" t="n">
        <v>0.2205013195987139</v>
      </c>
      <c r="O172" t="n">
        <v>0.07819642247546164</v>
      </c>
    </row>
    <row r="173" ht="15" customHeight="1">
      <c r="F173" t="n">
        <v>0.1718693489265418</v>
      </c>
      <c r="G173" t="n">
        <v>0.07919678284940644</v>
      </c>
      <c r="J173" t="n">
        <v>0.1113189775976866</v>
      </c>
      <c r="K173" t="n">
        <v>0.07900249395126532</v>
      </c>
      <c r="L173" t="n">
        <v>0.1663635279072929</v>
      </c>
      <c r="M173" t="n">
        <v>0.07900094944647647</v>
      </c>
      <c r="N173" t="n">
        <v>0.2209263007367612</v>
      </c>
      <c r="O173" t="n">
        <v>0.07892723016214821</v>
      </c>
    </row>
    <row r="174" ht="15" customHeight="1">
      <c r="F174" t="n">
        <v>0.1602017865682044</v>
      </c>
      <c r="G174" t="n">
        <v>0.07993008639430836</v>
      </c>
      <c r="J174" t="n">
        <v>0.1107039628219745</v>
      </c>
      <c r="K174" t="n">
        <v>0.07973399852488815</v>
      </c>
      <c r="L174" t="n">
        <v>0.1636851158352822</v>
      </c>
      <c r="M174" t="n">
        <v>0.07973243971912902</v>
      </c>
      <c r="N174" t="n">
        <v>0.2194838913702754</v>
      </c>
      <c r="O174" t="n">
        <v>0.07965803784883477</v>
      </c>
    </row>
    <row r="175" ht="15" customHeight="1">
      <c r="F175" t="n">
        <v>0.1745518348951809</v>
      </c>
      <c r="G175" t="n">
        <v>0.08066338993921027</v>
      </c>
      <c r="J175" t="n">
        <v>0.1093051898118322</v>
      </c>
      <c r="K175" t="n">
        <v>0.08046550309851097</v>
      </c>
      <c r="L175" t="n">
        <v>0.1623325427275646</v>
      </c>
      <c r="M175" t="n">
        <v>0.08046392999178158</v>
      </c>
      <c r="N175" t="n">
        <v>0.2157768951561819</v>
      </c>
      <c r="O175" t="n">
        <v>0.08038884553552132</v>
      </c>
    </row>
    <row r="176" ht="15" customHeight="1">
      <c r="F176" t="n">
        <v>0.1699208917535359</v>
      </c>
      <c r="G176" t="n">
        <v>0.08139669348411219</v>
      </c>
      <c r="J176" t="n">
        <v>0.1089239436907559</v>
      </c>
      <c r="K176" t="n">
        <v>0.08119700767213381</v>
      </c>
      <c r="L176" t="n">
        <v>0.1627078530226713</v>
      </c>
      <c r="M176" t="n">
        <v>0.08119542026443415</v>
      </c>
      <c r="N176" t="n">
        <v>0.2151081157514069</v>
      </c>
      <c r="O176" t="n">
        <v>0.08111965322220788</v>
      </c>
    </row>
    <row r="177" ht="15" customHeight="1">
      <c r="F177" t="n">
        <v>0.1633103549893344</v>
      </c>
      <c r="G177" t="n">
        <v>0.08212999702901409</v>
      </c>
      <c r="J177" t="n">
        <v>0.1079615095822418</v>
      </c>
      <c r="K177" t="n">
        <v>0.08192851224575663</v>
      </c>
      <c r="L177" t="n">
        <v>0.1617130911591335</v>
      </c>
      <c r="M177" t="n">
        <v>0.0819269105370867</v>
      </c>
      <c r="N177" t="n">
        <v>0.2141803568128757</v>
      </c>
      <c r="O177" t="n">
        <v>0.08185046090889443</v>
      </c>
    </row>
    <row r="178" ht="15" customHeight="1">
      <c r="F178" t="n">
        <v>0.1667216224486412</v>
      </c>
      <c r="G178" t="n">
        <v>0.082863300573916</v>
      </c>
      <c r="J178" t="n">
        <v>0.1077191726097859</v>
      </c>
      <c r="K178" t="n">
        <v>0.08266001681937946</v>
      </c>
      <c r="L178" t="n">
        <v>0.1597503015754825</v>
      </c>
      <c r="M178" t="n">
        <v>0.08265840080973925</v>
      </c>
      <c r="N178" t="n">
        <v>0.212396421997514</v>
      </c>
      <c r="O178" t="n">
        <v>0.082581268595581</v>
      </c>
    </row>
    <row r="179" ht="15" customHeight="1">
      <c r="F179" t="n">
        <v>0.1561560919775211</v>
      </c>
      <c r="G179" t="n">
        <v>0.0835966041188179</v>
      </c>
      <c r="J179" t="n">
        <v>0.1067982178968846</v>
      </c>
      <c r="K179" t="n">
        <v>0.08339152139300228</v>
      </c>
      <c r="L179" t="n">
        <v>0.1585215287102493</v>
      </c>
      <c r="M179" t="n">
        <v>0.08338989108239182</v>
      </c>
      <c r="N179" t="n">
        <v>0.2123591149622472</v>
      </c>
      <c r="O179" t="n">
        <v>0.08331207628226756</v>
      </c>
    </row>
    <row r="180" ht="15" customHeight="1">
      <c r="F180" t="n">
        <v>0.157615161422039</v>
      </c>
      <c r="G180" t="n">
        <v>0.08432990766371982</v>
      </c>
      <c r="J180" t="n">
        <v>0.1064999305670339</v>
      </c>
      <c r="K180" t="n">
        <v>0.08412302596662512</v>
      </c>
      <c r="L180" t="n">
        <v>0.1582288170019654</v>
      </c>
      <c r="M180" t="n">
        <v>0.08412138135504438</v>
      </c>
      <c r="N180" t="n">
        <v>0.2104712393640015</v>
      </c>
      <c r="O180" t="n">
        <v>0.08404288396895411</v>
      </c>
    </row>
    <row r="181" ht="15" customHeight="1">
      <c r="F181" t="n">
        <v>0.1521002286282597</v>
      </c>
      <c r="G181" t="n">
        <v>0.08506321120862174</v>
      </c>
      <c r="J181" t="n">
        <v>0.10652559574373</v>
      </c>
      <c r="K181" t="n">
        <v>0.08485453054024794</v>
      </c>
      <c r="L181" t="n">
        <v>0.158374210889162</v>
      </c>
      <c r="M181" t="n">
        <v>0.08485287162769695</v>
      </c>
      <c r="N181" t="n">
        <v>0.2103355988597023</v>
      </c>
      <c r="O181" t="n">
        <v>0.08477369165564066</v>
      </c>
    </row>
    <row r="182" ht="15" customHeight="1">
      <c r="F182" t="n">
        <v>0.158612691442248</v>
      </c>
      <c r="G182" t="n">
        <v>0.08579651475352365</v>
      </c>
      <c r="J182" t="n">
        <v>0.1061764985504691</v>
      </c>
      <c r="K182" t="n">
        <v>0.08558603511387076</v>
      </c>
      <c r="L182" t="n">
        <v>0.1577597548103701</v>
      </c>
      <c r="M182" t="n">
        <v>0.0855843619003495</v>
      </c>
      <c r="N182" t="n">
        <v>0.208354997106275</v>
      </c>
      <c r="O182" t="n">
        <v>0.08550449934232722</v>
      </c>
    </row>
    <row r="183" ht="15" customHeight="1">
      <c r="F183" t="n">
        <v>0.1621539477100688</v>
      </c>
      <c r="G183" t="n">
        <v>0.08652981829842557</v>
      </c>
      <c r="J183" t="n">
        <v>0.1049539241107473</v>
      </c>
      <c r="K183" t="n">
        <v>0.0863175396874936</v>
      </c>
      <c r="L183" t="n">
        <v>0.157187493204121</v>
      </c>
      <c r="M183" t="n">
        <v>0.08631585217300206</v>
      </c>
      <c r="N183" t="n">
        <v>0.2072322377606456</v>
      </c>
      <c r="O183" t="n">
        <v>0.08623530702901379</v>
      </c>
    </row>
    <row r="184" ht="15" customHeight="1">
      <c r="F184" t="n">
        <v>0.1657253952777868</v>
      </c>
      <c r="G184" t="n">
        <v>0.08726312184332748</v>
      </c>
      <c r="J184" t="n">
        <v>0.1045591575480608</v>
      </c>
      <c r="K184" t="n">
        <v>0.08704904426111643</v>
      </c>
      <c r="L184" t="n">
        <v>0.1559594705089461</v>
      </c>
      <c r="M184" t="n">
        <v>0.08704734244565462</v>
      </c>
      <c r="N184" t="n">
        <v>0.2055701244797394</v>
      </c>
      <c r="O184" t="n">
        <v>0.08696611471570033</v>
      </c>
    </row>
    <row r="185" ht="15" customHeight="1">
      <c r="F185" t="n">
        <v>0.1523284319914671</v>
      </c>
      <c r="G185" t="n">
        <v>0.08799642538822938</v>
      </c>
      <c r="J185" t="n">
        <v>0.1042934839859059</v>
      </c>
      <c r="K185" t="n">
        <v>0.08778054883473925</v>
      </c>
      <c r="L185" t="n">
        <v>0.1564777311633763</v>
      </c>
      <c r="M185" t="n">
        <v>0.08777883271830718</v>
      </c>
      <c r="N185" t="n">
        <v>0.2049714609204826</v>
      </c>
      <c r="O185" t="n">
        <v>0.0876969224023869</v>
      </c>
    </row>
    <row r="186" ht="15" customHeight="1">
      <c r="F186" t="n">
        <v>0.1669644556971743</v>
      </c>
      <c r="G186" t="n">
        <v>0.08872972893313129</v>
      </c>
      <c r="J186" t="n">
        <v>0.1039581885477786</v>
      </c>
      <c r="K186" t="n">
        <v>0.08851205340836207</v>
      </c>
      <c r="L186" t="n">
        <v>0.1544443196059432</v>
      </c>
      <c r="M186" t="n">
        <v>0.08851032299095973</v>
      </c>
      <c r="N186" t="n">
        <v>0.2061390507398003</v>
      </c>
      <c r="O186" t="n">
        <v>0.08842773008907345</v>
      </c>
    </row>
    <row r="187" ht="15" customHeight="1">
      <c r="F187" t="n">
        <v>0.1656348642409733</v>
      </c>
      <c r="G187" t="n">
        <v>0.08946303247803321</v>
      </c>
      <c r="J187" t="n">
        <v>0.103954556357175</v>
      </c>
      <c r="K187" t="n">
        <v>0.08924355798198491</v>
      </c>
      <c r="L187" t="n">
        <v>0.1555612802751777</v>
      </c>
      <c r="M187" t="n">
        <v>0.0892418132636123</v>
      </c>
      <c r="N187" t="n">
        <v>0.2063756975946184</v>
      </c>
      <c r="O187" t="n">
        <v>0.08915853777576002</v>
      </c>
    </row>
    <row r="188" ht="15" customHeight="1">
      <c r="F188" t="n">
        <v>0.1693410554689289</v>
      </c>
      <c r="G188" t="n">
        <v>0.09019633602293511</v>
      </c>
      <c r="J188" t="n">
        <v>0.1046838725375914</v>
      </c>
      <c r="K188" t="n">
        <v>0.08997506255560773</v>
      </c>
      <c r="L188" t="n">
        <v>0.1538306576096112</v>
      </c>
      <c r="M188" t="n">
        <v>0.08997330353626486</v>
      </c>
      <c r="N188" t="n">
        <v>0.2038842051418625</v>
      </c>
      <c r="O188" t="n">
        <v>0.08988934546244658</v>
      </c>
    </row>
    <row r="189" ht="15" customHeight="1">
      <c r="F189" t="n">
        <v>0.1610844272271062</v>
      </c>
      <c r="G189" t="n">
        <v>0.09092963956783703</v>
      </c>
      <c r="J189" t="n">
        <v>0.1032474222125239</v>
      </c>
      <c r="K189" t="n">
        <v>0.09070656712923056</v>
      </c>
      <c r="L189" t="n">
        <v>0.1540544960477749</v>
      </c>
      <c r="M189" t="n">
        <v>0.09070479380891742</v>
      </c>
      <c r="N189" t="n">
        <v>0.2034673770384583</v>
      </c>
      <c r="O189" t="n">
        <v>0.09062015314913312</v>
      </c>
    </row>
    <row r="190" ht="15" customHeight="1">
      <c r="F190" t="n">
        <v>0.1678663773615696</v>
      </c>
      <c r="G190" t="n">
        <v>0.09166294311273894</v>
      </c>
      <c r="J190" t="n">
        <v>0.1030464905054688</v>
      </c>
      <c r="K190" t="n">
        <v>0.09143807170285338</v>
      </c>
      <c r="L190" t="n">
        <v>0.1540348400281999</v>
      </c>
      <c r="M190" t="n">
        <v>0.09143628408156998</v>
      </c>
      <c r="N190" t="n">
        <v>0.2028280169413316</v>
      </c>
      <c r="O190" t="n">
        <v>0.09135096083581969</v>
      </c>
    </row>
    <row r="191" ht="15" customHeight="1">
      <c r="F191" t="n">
        <v>0.1686883037183842</v>
      </c>
      <c r="G191" t="n">
        <v>0.09239624665764086</v>
      </c>
      <c r="J191" t="n">
        <v>0.1041823625399221</v>
      </c>
      <c r="K191" t="n">
        <v>0.09216957627647622</v>
      </c>
      <c r="L191" t="n">
        <v>0.1521737339894176</v>
      </c>
      <c r="M191" t="n">
        <v>0.09216777435422253</v>
      </c>
      <c r="N191" t="n">
        <v>0.2029689285074076</v>
      </c>
      <c r="O191" t="n">
        <v>0.09208176852250624</v>
      </c>
    </row>
    <row r="192" ht="15" customHeight="1">
      <c r="F192" t="n">
        <v>0.1515516041436148</v>
      </c>
      <c r="G192" t="n">
        <v>0.09312955020254277</v>
      </c>
      <c r="J192" t="n">
        <v>0.1025563234393801</v>
      </c>
      <c r="K192" t="n">
        <v>0.09290108085009904</v>
      </c>
      <c r="L192" t="n">
        <v>0.1532732223699591</v>
      </c>
      <c r="M192" t="n">
        <v>0.0928992646268751</v>
      </c>
      <c r="N192" t="n">
        <v>0.2032929153936124</v>
      </c>
      <c r="O192" t="n">
        <v>0.09281257620919281</v>
      </c>
    </row>
    <row r="193" ht="15" customHeight="1">
      <c r="F193" t="n">
        <v>0.1664576764833262</v>
      </c>
      <c r="G193" t="n">
        <v>0.09386285374744467</v>
      </c>
      <c r="J193" t="n">
        <v>0.1029696583273388</v>
      </c>
      <c r="K193" t="n">
        <v>0.09363258542372187</v>
      </c>
      <c r="L193" t="n">
        <v>0.1522353496083556</v>
      </c>
      <c r="M193" t="n">
        <v>0.09363075489952766</v>
      </c>
      <c r="N193" t="n">
        <v>0.2038027812568715</v>
      </c>
      <c r="O193" t="n">
        <v>0.09354338389587935</v>
      </c>
    </row>
    <row r="194" ht="15" customHeight="1">
      <c r="F194" t="n">
        <v>0.1484079185835833</v>
      </c>
      <c r="G194" t="n">
        <v>0.09459615729234659</v>
      </c>
      <c r="J194" t="n">
        <v>0.1034236523272945</v>
      </c>
      <c r="K194" t="n">
        <v>0.09436408999734469</v>
      </c>
      <c r="L194" t="n">
        <v>0.1526621601431384</v>
      </c>
      <c r="M194" t="n">
        <v>0.09436224517218021</v>
      </c>
      <c r="N194" t="n">
        <v>0.2027013297541104</v>
      </c>
      <c r="O194" t="n">
        <v>0.09427419158256591</v>
      </c>
    </row>
    <row r="195" ht="15" customHeight="1">
      <c r="F195" t="n">
        <v>0.1504023398504772</v>
      </c>
      <c r="G195" t="n">
        <v>0.0953294608372485</v>
      </c>
      <c r="J195" t="n">
        <v>0.1039183410441574</v>
      </c>
      <c r="K195" t="n">
        <v>0.09509559457096753</v>
      </c>
      <c r="L195" t="n">
        <v>0.1525537106234554</v>
      </c>
      <c r="M195" t="n">
        <v>0.09509373544483278</v>
      </c>
      <c r="N195" t="n">
        <v>0.2025888048052418</v>
      </c>
      <c r="O195" t="n">
        <v>0.09500499926925247</v>
      </c>
    </row>
    <row r="196" ht="15" customHeight="1">
      <c r="F196" t="n">
        <v>0.1494291852321954</v>
      </c>
      <c r="G196" t="n">
        <v>0.09606276438215042</v>
      </c>
      <c r="J196" t="n">
        <v>0.102542910617281</v>
      </c>
      <c r="K196" t="n">
        <v>0.09582709914459035</v>
      </c>
      <c r="L196" t="n">
        <v>0.1526927978756442</v>
      </c>
      <c r="M196" t="n">
        <v>0.09582522571748534</v>
      </c>
      <c r="N196" t="n">
        <v>0.2013418000008367</v>
      </c>
      <c r="O196" t="n">
        <v>0.09573580695593903</v>
      </c>
    </row>
    <row r="197" ht="15" customHeight="1">
      <c r="F197" t="n">
        <v>0.1594846572765723</v>
      </c>
      <c r="G197" t="n">
        <v>0.09679606792705232</v>
      </c>
      <c r="J197" t="n">
        <v>0.1036938227970942</v>
      </c>
      <c r="K197" t="n">
        <v>0.09655860371821318</v>
      </c>
      <c r="L197" t="n">
        <v>0.1534737930643607</v>
      </c>
      <c r="M197" t="n">
        <v>0.09655671599013789</v>
      </c>
      <c r="N197" t="n">
        <v>0.2032523820538001</v>
      </c>
      <c r="O197" t="n">
        <v>0.09646661464262558</v>
      </c>
    </row>
    <row r="198" ht="15" customHeight="1">
      <c r="F198" t="n">
        <v>0.1595677331851856</v>
      </c>
      <c r="G198" t="n">
        <v>0.09752937147195424</v>
      </c>
      <c r="J198" t="n">
        <v>0.1027701379628025</v>
      </c>
      <c r="K198" t="n">
        <v>0.097290108291836</v>
      </c>
      <c r="L198" t="n">
        <v>0.1538952013653047</v>
      </c>
      <c r="M198" t="n">
        <v>0.09728820626279046</v>
      </c>
      <c r="N198" t="n">
        <v>0.2012184945060198</v>
      </c>
      <c r="O198" t="n">
        <v>0.09719742232931214</v>
      </c>
    </row>
    <row r="199" ht="15" customHeight="1">
      <c r="F199" t="n">
        <v>0.1686773901596128</v>
      </c>
      <c r="G199" t="n">
        <v>0.09826267501685615</v>
      </c>
      <c r="J199" t="n">
        <v>0.1033709164936114</v>
      </c>
      <c r="K199" t="n">
        <v>0.09802161286545884</v>
      </c>
      <c r="L199" t="n">
        <v>0.154155527954176</v>
      </c>
      <c r="M199" t="n">
        <v>0.09801969653544301</v>
      </c>
      <c r="N199" t="n">
        <v>0.2044380808993835</v>
      </c>
      <c r="O199" t="n">
        <v>0.09792823001599869</v>
      </c>
    </row>
    <row r="200" ht="15" customHeight="1">
      <c r="F200" t="n">
        <v>0.1608126054014319</v>
      </c>
      <c r="G200" t="n">
        <v>0.09899597856175806</v>
      </c>
      <c r="J200" t="n">
        <v>0.1042952187687268</v>
      </c>
      <c r="K200" t="n">
        <v>0.09875311743908166</v>
      </c>
      <c r="L200" t="n">
        <v>0.1543532780066743</v>
      </c>
      <c r="M200" t="n">
        <v>0.09875118680809558</v>
      </c>
      <c r="N200" t="n">
        <v>0.202809084775779</v>
      </c>
      <c r="O200" t="n">
        <v>0.09865903770268526</v>
      </c>
    </row>
    <row r="201" ht="15" customHeight="1">
      <c r="F201" t="n">
        <v>0.1699723561122203</v>
      </c>
      <c r="G201" t="n">
        <v>0.09972928210665996</v>
      </c>
      <c r="J201" t="n">
        <v>0.1036421051673541</v>
      </c>
      <c r="K201" t="n">
        <v>0.09948462201270449</v>
      </c>
      <c r="L201" t="n">
        <v>0.1531869566984995</v>
      </c>
      <c r="M201" t="n">
        <v>0.09948267708074814</v>
      </c>
      <c r="N201" t="n">
        <v>0.205029449677094</v>
      </c>
      <c r="O201" t="n">
        <v>0.09938984538937182</v>
      </c>
    </row>
    <row r="202" ht="15" customHeight="1">
      <c r="F202" t="n">
        <v>0.1511556194935556</v>
      </c>
      <c r="G202" t="n">
        <v>0.1004625856515619</v>
      </c>
      <c r="J202" t="n">
        <v>0.103910636068699</v>
      </c>
      <c r="K202" t="n">
        <v>0.1002161265863273</v>
      </c>
      <c r="L202" t="n">
        <v>0.1530550692053512</v>
      </c>
      <c r="M202" t="n">
        <v>0.1002141673534007</v>
      </c>
      <c r="N202" t="n">
        <v>0.2026971191452164</v>
      </c>
      <c r="O202" t="n">
        <v>0.1001206530760584</v>
      </c>
    </row>
    <row r="203" ht="15" customHeight="1">
      <c r="F203" t="n">
        <v>0.1603613727470157</v>
      </c>
      <c r="G203" t="n">
        <v>0.1011958891964638</v>
      </c>
      <c r="J203" t="n">
        <v>0.1040998718519671</v>
      </c>
      <c r="K203" t="n">
        <v>0.1009476311599501</v>
      </c>
      <c r="L203" t="n">
        <v>0.1553561207029293</v>
      </c>
      <c r="M203" t="n">
        <v>0.1009456576260533</v>
      </c>
      <c r="N203" t="n">
        <v>0.205110036722034</v>
      </c>
      <c r="O203" t="n">
        <v>0.1008514607627449</v>
      </c>
    </row>
    <row r="204" ht="15" customHeight="1">
      <c r="F204" t="n">
        <v>0.1675885930741782</v>
      </c>
      <c r="G204" t="n">
        <v>0.1019291927413657</v>
      </c>
      <c r="J204" t="n">
        <v>0.1037088728963639</v>
      </c>
      <c r="K204" t="n">
        <v>0.101679135733573</v>
      </c>
      <c r="L204" t="n">
        <v>0.1541886163669334</v>
      </c>
      <c r="M204" t="n">
        <v>0.1016771478987058</v>
      </c>
      <c r="N204" t="n">
        <v>0.2049661459494345</v>
      </c>
      <c r="O204" t="n">
        <v>0.1015822684494315</v>
      </c>
    </row>
    <row r="205" ht="15" customHeight="1">
      <c r="F205" t="n">
        <v>0.1698362576766206</v>
      </c>
      <c r="G205" t="n">
        <v>0.1026624962862676</v>
      </c>
      <c r="J205" t="n">
        <v>0.1051366995810954</v>
      </c>
      <c r="K205" t="n">
        <v>0.1024106403071958</v>
      </c>
      <c r="L205" t="n">
        <v>0.1559510613730636</v>
      </c>
      <c r="M205" t="n">
        <v>0.1024086381713584</v>
      </c>
      <c r="N205" t="n">
        <v>0.2048633903693056</v>
      </c>
      <c r="O205" t="n">
        <v>0.1023130761361181</v>
      </c>
    </row>
    <row r="206" ht="15" customHeight="1">
      <c r="F206" t="n">
        <v>0.1511033437559207</v>
      </c>
      <c r="G206" t="n">
        <v>0.1033957998311695</v>
      </c>
      <c r="J206" t="n">
        <v>0.1039824122853669</v>
      </c>
      <c r="K206" t="n">
        <v>0.1031421448808186</v>
      </c>
      <c r="L206" t="n">
        <v>0.1542419608970193</v>
      </c>
      <c r="M206" t="n">
        <v>0.1031401284440109</v>
      </c>
      <c r="N206" t="n">
        <v>0.2062997135235352</v>
      </c>
      <c r="O206" t="n">
        <v>0.1030438838228046</v>
      </c>
    </row>
    <row r="207" ht="15" customHeight="1">
      <c r="F207" t="n">
        <v>0.1503888285136561</v>
      </c>
      <c r="G207" t="n">
        <v>0.1041291033760714</v>
      </c>
      <c r="J207" t="n">
        <v>0.1048450713883841</v>
      </c>
      <c r="K207" t="n">
        <v>0.1038736494544415</v>
      </c>
      <c r="L207" t="n">
        <v>0.1548598201145004</v>
      </c>
      <c r="M207" t="n">
        <v>0.1038716187166635</v>
      </c>
      <c r="N207" t="n">
        <v>0.206573058954011</v>
      </c>
      <c r="O207" t="n">
        <v>0.1037746915094912</v>
      </c>
    </row>
    <row r="208" ht="15" customHeight="1">
      <c r="F208" t="n">
        <v>0.1706916891514046</v>
      </c>
      <c r="G208" t="n">
        <v>0.1048624069209733</v>
      </c>
      <c r="J208" t="n">
        <v>0.1055237372693526</v>
      </c>
      <c r="K208" t="n">
        <v>0.1046051540280643</v>
      </c>
      <c r="L208" t="n">
        <v>0.1569031442012068</v>
      </c>
      <c r="M208" t="n">
        <v>0.1046031089893161</v>
      </c>
      <c r="N208" t="n">
        <v>0.2081813702026208</v>
      </c>
      <c r="O208" t="n">
        <v>0.1045054991961777</v>
      </c>
    </row>
    <row r="209" ht="15" customHeight="1">
      <c r="F209" t="n">
        <v>0.1520109028707436</v>
      </c>
      <c r="G209" t="n">
        <v>0.1055957104658753</v>
      </c>
      <c r="J209" t="n">
        <v>0.1061174703074781</v>
      </c>
      <c r="K209" t="n">
        <v>0.1053366586016871</v>
      </c>
      <c r="L209" t="n">
        <v>0.1554704383328382</v>
      </c>
      <c r="M209" t="n">
        <v>0.1053345992619686</v>
      </c>
      <c r="N209" t="n">
        <v>0.2066225908112524</v>
      </c>
      <c r="O209" t="n">
        <v>0.1052363068828643</v>
      </c>
    </row>
    <row r="210" ht="15" customHeight="1">
      <c r="F210" t="n">
        <v>0.167345446873251</v>
      </c>
      <c r="G210" t="n">
        <v>0.1063290140107772</v>
      </c>
      <c r="J210" t="n">
        <v>0.1055253308819663</v>
      </c>
      <c r="K210" t="n">
        <v>0.1060681631753099</v>
      </c>
      <c r="L210" t="n">
        <v>0.1574602076850942</v>
      </c>
      <c r="M210" t="n">
        <v>0.1060660895346212</v>
      </c>
      <c r="N210" t="n">
        <v>0.2081946643217937</v>
      </c>
      <c r="O210" t="n">
        <v>0.1059671145695508</v>
      </c>
    </row>
    <row r="211" ht="15" customHeight="1">
      <c r="F211" t="n">
        <v>0.1596942983605043</v>
      </c>
      <c r="G211" t="n">
        <v>0.1070623175556791</v>
      </c>
      <c r="J211" t="n">
        <v>0.1064463793720226</v>
      </c>
      <c r="K211" t="n">
        <v>0.1067996677489328</v>
      </c>
      <c r="L211" t="n">
        <v>0.1570709574336749</v>
      </c>
      <c r="M211" t="n">
        <v>0.1067975798072737</v>
      </c>
      <c r="N211" t="n">
        <v>0.2083955342761323</v>
      </c>
      <c r="O211" t="n">
        <v>0.1066979222562374</v>
      </c>
    </row>
    <row r="212" ht="15" customHeight="1">
      <c r="F212" t="n">
        <v>0.1620564345340813</v>
      </c>
      <c r="G212" t="n">
        <v>0.107795621100581</v>
      </c>
      <c r="J212" t="n">
        <v>0.1058796761568527</v>
      </c>
      <c r="K212" t="n">
        <v>0.1075311723225556</v>
      </c>
      <c r="L212" t="n">
        <v>0.1592011927542797</v>
      </c>
      <c r="M212" t="n">
        <v>0.1075290700799263</v>
      </c>
      <c r="N212" t="n">
        <v>0.2098231442161561</v>
      </c>
      <c r="O212" t="n">
        <v>0.1074287299429239</v>
      </c>
    </row>
    <row r="213" ht="15" customHeight="1">
      <c r="F213" t="n">
        <v>0.1584308325955595</v>
      </c>
      <c r="G213" t="n">
        <v>0.1085289246454829</v>
      </c>
      <c r="J213" t="n">
        <v>0.1069242816156623</v>
      </c>
      <c r="K213" t="n">
        <v>0.1082626768961784</v>
      </c>
      <c r="L213" t="n">
        <v>0.1577494188226087</v>
      </c>
      <c r="M213" t="n">
        <v>0.1082605603525789</v>
      </c>
      <c r="N213" t="n">
        <v>0.2117754376837527</v>
      </c>
      <c r="O213" t="n">
        <v>0.1081595376296105</v>
      </c>
    </row>
    <row r="214" ht="15" customHeight="1">
      <c r="F214" t="n">
        <v>0.1558164697465167</v>
      </c>
      <c r="G214" t="n">
        <v>0.1092622281903848</v>
      </c>
      <c r="J214" t="n">
        <v>0.107979256127657</v>
      </c>
      <c r="K214" t="n">
        <v>0.1089941814698012</v>
      </c>
      <c r="L214" t="n">
        <v>0.1599141408143614</v>
      </c>
      <c r="M214" t="n">
        <v>0.1089920506252314</v>
      </c>
      <c r="N214" t="n">
        <v>0.2097503582208101</v>
      </c>
      <c r="O214" t="n">
        <v>0.1088903453162971</v>
      </c>
    </row>
    <row r="215" ht="15" customHeight="1">
      <c r="F215" t="n">
        <v>0.1742123231885306</v>
      </c>
      <c r="G215" t="n">
        <v>0.1099955317352867</v>
      </c>
      <c r="J215" t="n">
        <v>0.1081436600720425</v>
      </c>
      <c r="K215" t="n">
        <v>0.1097256860434241</v>
      </c>
      <c r="L215" t="n">
        <v>0.1596938639052377</v>
      </c>
      <c r="M215" t="n">
        <v>0.109723540897884</v>
      </c>
      <c r="N215" t="n">
        <v>0.210445849369216</v>
      </c>
      <c r="O215" t="n">
        <v>0.1096211530029836</v>
      </c>
    </row>
    <row r="216" ht="15" customHeight="1">
      <c r="F216" t="n">
        <v>0.1676173701231786</v>
      </c>
      <c r="G216" t="n">
        <v>0.1107288352801886</v>
      </c>
      <c r="J216" t="n">
        <v>0.1082165538280242</v>
      </c>
      <c r="K216" t="n">
        <v>0.1104571906170469</v>
      </c>
      <c r="L216" t="n">
        <v>0.1604870932709374</v>
      </c>
      <c r="M216" t="n">
        <v>0.1104550311705365</v>
      </c>
      <c r="N216" t="n">
        <v>0.2140598546708581</v>
      </c>
      <c r="O216" t="n">
        <v>0.1103519606896702</v>
      </c>
    </row>
    <row r="217" ht="15" customHeight="1">
      <c r="F217" t="n">
        <v>0.1600305877520386</v>
      </c>
      <c r="G217" t="n">
        <v>0.1114621388250906</v>
      </c>
      <c r="J217" t="n">
        <v>0.1076969977748078</v>
      </c>
      <c r="K217" t="n">
        <v>0.1111886951906697</v>
      </c>
      <c r="L217" t="n">
        <v>0.1619923340871602</v>
      </c>
      <c r="M217" t="n">
        <v>0.1111865214431891</v>
      </c>
      <c r="N217" t="n">
        <v>0.2146903176676241</v>
      </c>
      <c r="O217" t="n">
        <v>0.1110827683763567</v>
      </c>
    </row>
    <row r="218" ht="15" customHeight="1">
      <c r="F218" t="n">
        <v>0.1744509532766882</v>
      </c>
      <c r="G218" t="n">
        <v>0.1121954423699925</v>
      </c>
      <c r="J218" t="n">
        <v>0.1089840522915991</v>
      </c>
      <c r="K218" t="n">
        <v>0.1119201997642925</v>
      </c>
      <c r="L218" t="n">
        <v>0.1617080915296059</v>
      </c>
      <c r="M218" t="n">
        <v>0.1119180117158416</v>
      </c>
      <c r="N218" t="n">
        <v>0.214335181901402</v>
      </c>
      <c r="O218" t="n">
        <v>0.1118135760630433</v>
      </c>
    </row>
    <row r="219" ht="15" customHeight="1">
      <c r="F219" t="n">
        <v>0.172877443898705</v>
      </c>
      <c r="G219" t="n">
        <v>0.1129287459148944</v>
      </c>
      <c r="J219" t="n">
        <v>0.1098767777576036</v>
      </c>
      <c r="K219" t="n">
        <v>0.1126517043379154</v>
      </c>
      <c r="L219" t="n">
        <v>0.1624328707739743</v>
      </c>
      <c r="M219" t="n">
        <v>0.1126495019884942</v>
      </c>
      <c r="N219" t="n">
        <v>0.2154923909140797</v>
      </c>
      <c r="O219" t="n">
        <v>0.1125443837497299</v>
      </c>
    </row>
    <row r="220" ht="15" customHeight="1">
      <c r="F220" t="n">
        <v>0.1733090368196667</v>
      </c>
      <c r="G220" t="n">
        <v>0.1136620494597963</v>
      </c>
      <c r="J220" t="n">
        <v>0.109574234552027</v>
      </c>
      <c r="K220" t="n">
        <v>0.1133832089115382</v>
      </c>
      <c r="L220" t="n">
        <v>0.162265176995965</v>
      </c>
      <c r="M220" t="n">
        <v>0.1133809922611468</v>
      </c>
      <c r="N220" t="n">
        <v>0.2174598882475445</v>
      </c>
      <c r="O220" t="n">
        <v>0.1132751914364164</v>
      </c>
    </row>
    <row r="221" ht="15" customHeight="1">
      <c r="F221" t="n">
        <v>0.159744709241151</v>
      </c>
      <c r="G221" t="n">
        <v>0.1143953530046982</v>
      </c>
      <c r="J221" t="n">
        <v>0.1105754830540747</v>
      </c>
      <c r="K221" t="n">
        <v>0.114114713485161</v>
      </c>
      <c r="L221" t="n">
        <v>0.164203515371278</v>
      </c>
      <c r="M221" t="n">
        <v>0.1141124825337993</v>
      </c>
      <c r="N221" t="n">
        <v>0.2187356174436845</v>
      </c>
      <c r="O221" t="n">
        <v>0.114005999123103</v>
      </c>
    </row>
    <row r="222" ht="15" customHeight="1">
      <c r="F222" t="n">
        <v>0.1731834383647355</v>
      </c>
      <c r="G222" t="n">
        <v>0.1151286565496001</v>
      </c>
      <c r="J222" t="n">
        <v>0.1108795836429525</v>
      </c>
      <c r="K222" t="n">
        <v>0.1148462180587839</v>
      </c>
      <c r="L222" t="n">
        <v>0.163146391075613</v>
      </c>
      <c r="M222" t="n">
        <v>0.1148439728064519</v>
      </c>
      <c r="N222" t="n">
        <v>0.2173175220443875</v>
      </c>
      <c r="O222" t="n">
        <v>0.1147368068097895</v>
      </c>
    </row>
    <row r="223" ht="15" customHeight="1">
      <c r="F223" t="n">
        <v>0.1586242013919979</v>
      </c>
      <c r="G223" t="n">
        <v>0.115861960094502</v>
      </c>
      <c r="J223" t="n">
        <v>0.1102855966978661</v>
      </c>
      <c r="K223" t="n">
        <v>0.1155777226324067</v>
      </c>
      <c r="L223" t="n">
        <v>0.1635923092846697</v>
      </c>
      <c r="M223" t="n">
        <v>0.1155754630791045</v>
      </c>
      <c r="N223" t="n">
        <v>0.2190035455915412</v>
      </c>
      <c r="O223" t="n">
        <v>0.1154676144964761</v>
      </c>
    </row>
    <row r="224" ht="15" customHeight="1">
      <c r="F224" t="n">
        <v>0.1730659755245158</v>
      </c>
      <c r="G224" t="n">
        <v>0.1165952636394039</v>
      </c>
      <c r="J224" t="n">
        <v>0.1110925825980209</v>
      </c>
      <c r="K224" t="n">
        <v>0.1163092272060295</v>
      </c>
      <c r="L224" t="n">
        <v>0.1655397751741479</v>
      </c>
      <c r="M224" t="n">
        <v>0.116306953351757</v>
      </c>
      <c r="N224" t="n">
        <v>0.2184916316270333</v>
      </c>
      <c r="O224" t="n">
        <v>0.1161984221831626</v>
      </c>
    </row>
    <row r="225" ht="15" customHeight="1">
      <c r="F225" t="n">
        <v>0.1625077379638669</v>
      </c>
      <c r="G225" t="n">
        <v>0.1173285671843058</v>
      </c>
      <c r="J225" t="n">
        <v>0.1110996017226228</v>
      </c>
      <c r="K225" t="n">
        <v>0.1170407317796523</v>
      </c>
      <c r="L225" t="n">
        <v>0.1667872939197473</v>
      </c>
      <c r="M225" t="n">
        <v>0.1170384436244096</v>
      </c>
      <c r="N225" t="n">
        <v>0.2196797236927517</v>
      </c>
      <c r="O225" t="n">
        <v>0.1169292298698492</v>
      </c>
    </row>
    <row r="226" ht="15" customHeight="1">
      <c r="F226" t="n">
        <v>0.1689585599540913</v>
      </c>
      <c r="G226" t="n">
        <v>0.1180618707292077</v>
      </c>
      <c r="J226" t="n">
        <v>0.1124145049215352</v>
      </c>
      <c r="K226" t="n">
        <v>0.1177722363532752</v>
      </c>
      <c r="L226" t="n">
        <v>0.1665473552845981</v>
      </c>
      <c r="M226" t="n">
        <v>0.1177699338970621</v>
      </c>
      <c r="N226" t="n">
        <v>0.221285119048189</v>
      </c>
      <c r="O226" t="n">
        <v>0.1176600375565357</v>
      </c>
    </row>
    <row r="227" ht="15" customHeight="1">
      <c r="F227" t="n">
        <v>0.1644379568052871</v>
      </c>
      <c r="G227" t="n">
        <v>0.1187951742741097</v>
      </c>
      <c r="J227" t="n">
        <v>0.1129556906410087</v>
      </c>
      <c r="K227" t="n">
        <v>0.118503740926898</v>
      </c>
      <c r="L227" t="n">
        <v>0.1677492289961327</v>
      </c>
      <c r="M227" t="n">
        <v>0.1185014241697147</v>
      </c>
      <c r="N227" t="n">
        <v>0.2217476047363357</v>
      </c>
      <c r="O227" t="n">
        <v>0.1183908452432223</v>
      </c>
    </row>
    <row r="228" ht="15" customHeight="1">
      <c r="F228" t="n">
        <v>0.1629465769145812</v>
      </c>
      <c r="G228" t="n">
        <v>0.1195284778190116</v>
      </c>
      <c r="J228" t="n">
        <v>0.1121238829091389</v>
      </c>
      <c r="K228" t="n">
        <v>0.1192352455005208</v>
      </c>
      <c r="L228" t="n">
        <v>0.1680940668964541</v>
      </c>
      <c r="M228" t="n">
        <v>0.1192329144423672</v>
      </c>
      <c r="N228" t="n">
        <v>0.2226687127088158</v>
      </c>
      <c r="O228" t="n">
        <v>0.1191216529299089</v>
      </c>
    </row>
    <row r="229" ht="15" customHeight="1">
      <c r="F229" t="n">
        <v>0.1624845417099331</v>
      </c>
      <c r="G229" t="n">
        <v>0.1202617813639135</v>
      </c>
      <c r="J229" t="n">
        <v>0.1140191899514844</v>
      </c>
      <c r="K229" t="n">
        <v>0.1199667500741436</v>
      </c>
      <c r="L229" t="n">
        <v>0.1698820411594814</v>
      </c>
      <c r="M229" t="n">
        <v>0.1199644047150198</v>
      </c>
      <c r="N229" t="n">
        <v>0.2246487047706934</v>
      </c>
      <c r="O229" t="n">
        <v>0.1198524606165954</v>
      </c>
    </row>
    <row r="230" ht="15" customHeight="1">
      <c r="F230" t="n">
        <v>0.1650519726193026</v>
      </c>
      <c r="G230" t="n">
        <v>0.1209950849088154</v>
      </c>
      <c r="J230" t="n">
        <v>0.1139417199936036</v>
      </c>
      <c r="K230" t="n">
        <v>0.1206982546477665</v>
      </c>
      <c r="L230" t="n">
        <v>0.1694133239591339</v>
      </c>
      <c r="M230" t="n">
        <v>0.1206958949876724</v>
      </c>
      <c r="N230" t="n">
        <v>0.2257878427270329</v>
      </c>
      <c r="O230" t="n">
        <v>0.120583268303282</v>
      </c>
    </row>
    <row r="231" ht="15" customHeight="1">
      <c r="F231" t="n">
        <v>0.1616489910706494</v>
      </c>
      <c r="G231" t="n">
        <v>0.1217283884537173</v>
      </c>
      <c r="J231" t="n">
        <v>0.1142915812610552</v>
      </c>
      <c r="K231" t="n">
        <v>0.1214297592213893</v>
      </c>
      <c r="L231" t="n">
        <v>0.1694880874693309</v>
      </c>
      <c r="M231" t="n">
        <v>0.1214273852603249</v>
      </c>
      <c r="N231" t="n">
        <v>0.2268863883828984</v>
      </c>
      <c r="O231" t="n">
        <v>0.1213140759899685</v>
      </c>
    </row>
    <row r="232" ht="15" customHeight="1">
      <c r="F232" t="n">
        <v>0.1792757184919331</v>
      </c>
      <c r="G232" t="n">
        <v>0.1224616919986192</v>
      </c>
      <c r="J232" t="n">
        <v>0.1146688819793976</v>
      </c>
      <c r="K232" t="n">
        <v>0.1221612637950121</v>
      </c>
      <c r="L232" t="n">
        <v>0.1721065038639916</v>
      </c>
      <c r="M232" t="n">
        <v>0.1221588755329775</v>
      </c>
      <c r="N232" t="n">
        <v>0.2269446035433539</v>
      </c>
      <c r="O232" t="n">
        <v>0.1220448836766551</v>
      </c>
    </row>
    <row r="233" ht="15" customHeight="1">
      <c r="F233" t="n">
        <v>0.1739322763111134</v>
      </c>
      <c r="G233" t="n">
        <v>0.1231949955435211</v>
      </c>
      <c r="J233" t="n">
        <v>0.1158737303741894</v>
      </c>
      <c r="K233" t="n">
        <v>0.122892768368635</v>
      </c>
      <c r="L233" t="n">
        <v>0.1726687453170355</v>
      </c>
      <c r="M233" t="n">
        <v>0.1228903658056301</v>
      </c>
      <c r="N233" t="n">
        <v>0.2294627500134633</v>
      </c>
      <c r="O233" t="n">
        <v>0.1227756913633417</v>
      </c>
    </row>
    <row r="234" ht="15" customHeight="1">
      <c r="F234" t="n">
        <v>0.1686187859561502</v>
      </c>
      <c r="G234" t="n">
        <v>0.1239282990884231</v>
      </c>
      <c r="J234" t="n">
        <v>0.1161062346709891</v>
      </c>
      <c r="K234" t="n">
        <v>0.1236242729422578</v>
      </c>
      <c r="L234" t="n">
        <v>0.1728749840023814</v>
      </c>
      <c r="M234" t="n">
        <v>0.1236218560782826</v>
      </c>
      <c r="N234" t="n">
        <v>0.232341089598291</v>
      </c>
      <c r="O234" t="n">
        <v>0.1235064990500282</v>
      </c>
    </row>
    <row r="235" ht="15" customHeight="1">
      <c r="F235" t="n">
        <v>0.1813353688550029</v>
      </c>
      <c r="G235" t="n">
        <v>0.124661602633325</v>
      </c>
      <c r="J235" t="n">
        <v>0.1169665030953553</v>
      </c>
      <c r="K235" t="n">
        <v>0.1243557775158806</v>
      </c>
      <c r="L235" t="n">
        <v>0.173425392093949</v>
      </c>
      <c r="M235" t="n">
        <v>0.1243533463509352</v>
      </c>
      <c r="N235" t="n">
        <v>0.2308798841029008</v>
      </c>
      <c r="O235" t="n">
        <v>0.1242373067367148</v>
      </c>
    </row>
    <row r="236" ht="15" customHeight="1">
      <c r="F236" t="n">
        <v>0.1760821464356313</v>
      </c>
      <c r="G236" t="n">
        <v>0.1253949061782269</v>
      </c>
      <c r="J236" t="n">
        <v>0.1177546438728465</v>
      </c>
      <c r="K236" t="n">
        <v>0.1250872820895034</v>
      </c>
      <c r="L236" t="n">
        <v>0.1764201417656575</v>
      </c>
      <c r="M236" t="n">
        <v>0.1250848366235877</v>
      </c>
      <c r="N236" t="n">
        <v>0.2335793953323571</v>
      </c>
      <c r="O236" t="n">
        <v>0.1249681144234013</v>
      </c>
    </row>
    <row r="237" ht="15" customHeight="1">
      <c r="F237" t="n">
        <v>0.1818592401259951</v>
      </c>
      <c r="G237" t="n">
        <v>0.1261282097231288</v>
      </c>
      <c r="J237" t="n">
        <v>0.1189707652290211</v>
      </c>
      <c r="K237" t="n">
        <v>0.1258187866631263</v>
      </c>
      <c r="L237" t="n">
        <v>0.177659405191426</v>
      </c>
      <c r="M237" t="n">
        <v>0.1258163268962403</v>
      </c>
      <c r="N237" t="n">
        <v>0.2365398850917239</v>
      </c>
      <c r="O237" t="n">
        <v>0.1256989221100879</v>
      </c>
    </row>
    <row r="238" ht="15" customHeight="1">
      <c r="F238" t="n">
        <v>0.1836667713540539</v>
      </c>
      <c r="G238" t="n">
        <v>0.1268615132680307</v>
      </c>
      <c r="J238" t="n">
        <v>0.1188149753894376</v>
      </c>
      <c r="K238" t="n">
        <v>0.1265502912367491</v>
      </c>
      <c r="L238" t="n">
        <v>0.1792433545451739</v>
      </c>
      <c r="M238" t="n">
        <v>0.1265478171688929</v>
      </c>
      <c r="N238" t="n">
        <v>0.2369616151860648</v>
      </c>
      <c r="O238" t="n">
        <v>0.1264297297967744</v>
      </c>
    </row>
    <row r="239" ht="15" customHeight="1">
      <c r="F239" t="n">
        <v>0.1815048615477675</v>
      </c>
      <c r="G239" t="n">
        <v>0.1275948168129326</v>
      </c>
      <c r="J239" t="n">
        <v>0.1199873825796548</v>
      </c>
      <c r="K239" t="n">
        <v>0.1272817958103719</v>
      </c>
      <c r="L239" t="n">
        <v>0.1785721620008205</v>
      </c>
      <c r="M239" t="n">
        <v>0.1272793074415454</v>
      </c>
      <c r="N239" t="n">
        <v>0.2385448474204448</v>
      </c>
      <c r="O239" t="n">
        <v>0.127160537483461</v>
      </c>
    </row>
    <row r="240" ht="15" customHeight="1">
      <c r="F240" t="n">
        <v>0.1873736321350956</v>
      </c>
      <c r="G240" t="n">
        <v>0.1283281203578345</v>
      </c>
      <c r="J240" t="n">
        <v>0.120388095025231</v>
      </c>
      <c r="K240" t="n">
        <v>0.1280133003839947</v>
      </c>
      <c r="L240" t="n">
        <v>0.1813459997322849</v>
      </c>
      <c r="M240" t="n">
        <v>0.128010797714198</v>
      </c>
      <c r="N240" t="n">
        <v>0.2390898435999275</v>
      </c>
      <c r="O240" t="n">
        <v>0.1278913451701476</v>
      </c>
    </row>
    <row r="241" ht="15" customHeight="1">
      <c r="F241" t="n">
        <v>0.1682732045439977</v>
      </c>
      <c r="G241" t="n">
        <v>0.1290614239027364</v>
      </c>
      <c r="J241" t="n">
        <v>0.1213172209517249</v>
      </c>
      <c r="K241" t="n">
        <v>0.1287448049576176</v>
      </c>
      <c r="L241" t="n">
        <v>0.1815650399134865</v>
      </c>
      <c r="M241" t="n">
        <v>0.1287422879868505</v>
      </c>
      <c r="N241" t="n">
        <v>0.2409968655295768</v>
      </c>
      <c r="O241" t="n">
        <v>0.1286221528568341</v>
      </c>
    </row>
    <row r="242" ht="15" customHeight="1">
      <c r="F242" t="n">
        <v>0.1782037002024337</v>
      </c>
      <c r="G242" t="n">
        <v>0.1297947274476383</v>
      </c>
      <c r="J242" t="n">
        <v>0.1221748685846948</v>
      </c>
      <c r="K242" t="n">
        <v>0.1294763095312404</v>
      </c>
      <c r="L242" t="n">
        <v>0.1821294547183446</v>
      </c>
      <c r="M242" t="n">
        <v>0.1294737782595031</v>
      </c>
      <c r="N242" t="n">
        <v>0.2443661750144571</v>
      </c>
      <c r="O242" t="n">
        <v>0.1293529605435207</v>
      </c>
    </row>
    <row r="243" ht="15" customHeight="1">
      <c r="F243" t="n">
        <v>0.1781652405383632</v>
      </c>
      <c r="G243" t="n">
        <v>0.1305280309925403</v>
      </c>
      <c r="J243" t="n">
        <v>0.1234611461496995</v>
      </c>
      <c r="K243" t="n">
        <v>0.1302078141048632</v>
      </c>
      <c r="L243" t="n">
        <v>0.1853394163207783</v>
      </c>
      <c r="M243" t="n">
        <v>0.1302052685321557</v>
      </c>
      <c r="N243" t="n">
        <v>0.2447980338596324</v>
      </c>
      <c r="O243" t="n">
        <v>0.1300837682302072</v>
      </c>
    </row>
    <row r="244" ht="15" customHeight="1">
      <c r="F244" t="n">
        <v>0.1851579469797458</v>
      </c>
      <c r="G244" t="n">
        <v>0.1312613345374422</v>
      </c>
      <c r="J244" t="n">
        <v>0.1243761618722973</v>
      </c>
      <c r="K244" t="n">
        <v>0.130939318678486</v>
      </c>
      <c r="L244" t="n">
        <v>0.185195096894707</v>
      </c>
      <c r="M244" t="n">
        <v>0.1309367588048082</v>
      </c>
      <c r="N244" t="n">
        <v>0.2479927038701669</v>
      </c>
      <c r="O244" t="n">
        <v>0.1308145759168938</v>
      </c>
    </row>
    <row r="245" ht="15" customHeight="1">
      <c r="F245" t="n">
        <v>0.1891819409545414</v>
      </c>
      <c r="G245" t="n">
        <v>0.1319946380823441</v>
      </c>
      <c r="J245" t="n">
        <v>0.1249200239780468</v>
      </c>
      <c r="K245" t="n">
        <v>0.1316708232521089</v>
      </c>
      <c r="L245" t="n">
        <v>0.18669666861405</v>
      </c>
      <c r="M245" t="n">
        <v>0.1316682490774608</v>
      </c>
      <c r="N245" t="n">
        <v>0.2496504468511245</v>
      </c>
      <c r="O245" t="n">
        <v>0.1315453836035803</v>
      </c>
    </row>
    <row r="246" ht="15" customHeight="1">
      <c r="F246" t="n">
        <v>0.1742374274354835</v>
      </c>
      <c r="G246" t="n">
        <v>0.132727941627246</v>
      </c>
      <c r="J246" t="n">
        <v>0.1260928849677772</v>
      </c>
      <c r="K246" t="n">
        <v>0.1324023278257317</v>
      </c>
      <c r="L246" t="n">
        <v>0.1887443740893864</v>
      </c>
      <c r="M246" t="n">
        <v>0.1323997393501133</v>
      </c>
      <c r="N246" t="n">
        <v>0.2532715699304947</v>
      </c>
      <c r="O246" t="n">
        <v>0.1322761912902669</v>
      </c>
    </row>
    <row r="247" ht="15" customHeight="1">
      <c r="F247" t="n">
        <v>0.1923649637734477</v>
      </c>
      <c r="G247" t="n">
        <v>0.1334612451721479</v>
      </c>
      <c r="J247" t="n">
        <v>0.1273314759930755</v>
      </c>
      <c r="K247" t="n">
        <v>0.1331338323993545</v>
      </c>
      <c r="L247" t="n">
        <v>0.1902966481896514</v>
      </c>
      <c r="M247" t="n">
        <v>0.1331312296227659</v>
      </c>
      <c r="N247" t="n">
        <v>0.2551349138574666</v>
      </c>
      <c r="O247" t="n">
        <v>0.1330069989769535</v>
      </c>
    </row>
    <row r="248" ht="15" customHeight="1">
      <c r="F248" t="n">
        <v>0.1865952031560751</v>
      </c>
      <c r="G248" t="n">
        <v>0.1341945487170498</v>
      </c>
      <c r="J248" t="n">
        <v>0.1283648784905035</v>
      </c>
      <c r="K248" t="n">
        <v>0.1338653369729774</v>
      </c>
      <c r="L248" t="n">
        <v>0.1922997560021205</v>
      </c>
      <c r="M248" t="n">
        <v>0.1338627198954185</v>
      </c>
      <c r="N248" t="n">
        <v>0.2583058335429691</v>
      </c>
      <c r="O248" t="n">
        <v>0.13373780666364</v>
      </c>
    </row>
    <row r="249" ht="15" customHeight="1">
      <c r="F249" t="n">
        <v>0.1869237033473402</v>
      </c>
      <c r="G249" t="n">
        <v>0.1349278522619517</v>
      </c>
      <c r="J249" t="n">
        <v>0.1298889906186867</v>
      </c>
      <c r="K249" t="n">
        <v>0.1345968415466002</v>
      </c>
      <c r="L249" t="n">
        <v>0.1952471719877692</v>
      </c>
      <c r="M249" t="n">
        <v>0.134594210168071</v>
      </c>
      <c r="N249" t="n">
        <v>0.2604753322030146</v>
      </c>
      <c r="O249" t="n">
        <v>0.1344686143503266</v>
      </c>
    </row>
    <row r="250" ht="15" customHeight="1">
      <c r="F250" t="n">
        <v>0.195346022111217</v>
      </c>
      <c r="G250" t="n">
        <v>0.1356611558068536</v>
      </c>
      <c r="J250" t="n">
        <v>0.1313997105362508</v>
      </c>
      <c r="K250" t="n">
        <v>0.135328346120223</v>
      </c>
      <c r="L250" t="n">
        <v>0.1962323706075728</v>
      </c>
      <c r="M250" t="n">
        <v>0.1353257004407236</v>
      </c>
      <c r="N250" t="n">
        <v>0.2628344130536152</v>
      </c>
      <c r="O250" t="n">
        <v>0.1351994220370131</v>
      </c>
    </row>
    <row r="251" ht="15" customHeight="1">
      <c r="F251" t="n">
        <v>0.1918577172116801</v>
      </c>
      <c r="G251" t="n">
        <v>0.1363944593517555</v>
      </c>
      <c r="J251" t="n">
        <v>0.1321929364018214</v>
      </c>
      <c r="K251" t="n">
        <v>0.1360598506938459</v>
      </c>
      <c r="L251" t="n">
        <v>0.1979488263225065</v>
      </c>
      <c r="M251" t="n">
        <v>0.1360571907133761</v>
      </c>
      <c r="N251" t="n">
        <v>0.2646740793107826</v>
      </c>
      <c r="O251" t="n">
        <v>0.1359302297236997</v>
      </c>
    </row>
    <row r="252" ht="15" customHeight="1">
      <c r="F252" t="n">
        <v>0.1804543464127036</v>
      </c>
      <c r="G252" t="n">
        <v>0.1371277628966575</v>
      </c>
      <c r="J252" t="n">
        <v>0.1329645663740242</v>
      </c>
      <c r="K252" t="n">
        <v>0.1367913552674687</v>
      </c>
      <c r="L252" t="n">
        <v>0.2000900135935458</v>
      </c>
      <c r="M252" t="n">
        <v>0.1367886809860287</v>
      </c>
      <c r="N252" t="n">
        <v>0.2686853341905291</v>
      </c>
      <c r="O252" t="n">
        <v>0.1366610374103863</v>
      </c>
    </row>
    <row r="253" ht="15" customHeight="1">
      <c r="F253" t="n">
        <v>0.1891314674782618</v>
      </c>
      <c r="G253" t="n">
        <v>0.1378610664415594</v>
      </c>
      <c r="J253" t="n">
        <v>0.1346104986114847</v>
      </c>
      <c r="K253" t="n">
        <v>0.1375228598410915</v>
      </c>
      <c r="L253" t="n">
        <v>0.2045494068816659</v>
      </c>
      <c r="M253" t="n">
        <v>0.1375201712586812</v>
      </c>
      <c r="N253" t="n">
        <v>0.2730591809088666</v>
      </c>
      <c r="O253" t="n">
        <v>0.1373918450970728</v>
      </c>
    </row>
    <row r="254" ht="15" customHeight="1">
      <c r="F254" t="n">
        <v>0.193884638172329</v>
      </c>
      <c r="G254" t="n">
        <v>0.1385943699864613</v>
      </c>
      <c r="J254" t="n">
        <v>0.1360266312728286</v>
      </c>
      <c r="K254" t="n">
        <v>0.1382543644147143</v>
      </c>
      <c r="L254" t="n">
        <v>0.2052204806478422</v>
      </c>
      <c r="M254" t="n">
        <v>0.1382516615313338</v>
      </c>
      <c r="N254" t="n">
        <v>0.2740866226818073</v>
      </c>
      <c r="O254" t="n">
        <v>0.1381226527837593</v>
      </c>
    </row>
    <row r="255" ht="15" customHeight="1">
      <c r="F255" t="n">
        <v>0.1967094162588795</v>
      </c>
      <c r="G255" t="n">
        <v>0.1393276735313632</v>
      </c>
      <c r="J255" t="n">
        <v>0.1387088625166815</v>
      </c>
      <c r="K255" t="n">
        <v>0.1389858689883371</v>
      </c>
      <c r="L255" t="n">
        <v>0.2076967093530498</v>
      </c>
      <c r="M255" t="n">
        <v>0.1389831518039864</v>
      </c>
      <c r="N255" t="n">
        <v>0.2777586627253631</v>
      </c>
      <c r="O255" t="n">
        <v>0.1388534604704459</v>
      </c>
    </row>
    <row r="256" ht="15" customHeight="1">
      <c r="F256" t="n">
        <v>0.1876013595018875</v>
      </c>
      <c r="G256" t="n">
        <v>0.1400609770762651</v>
      </c>
      <c r="J256" t="n">
        <v>0.1402530905016691</v>
      </c>
      <c r="K256" t="n">
        <v>0.13971737356196</v>
      </c>
      <c r="L256" t="n">
        <v>0.2122715674582644</v>
      </c>
      <c r="M256" t="n">
        <v>0.1397146420766389</v>
      </c>
      <c r="N256" t="n">
        <v>0.2846663042555462</v>
      </c>
      <c r="O256" t="n">
        <v>0.1395842681571325</v>
      </c>
    </row>
    <row r="257" ht="15" customHeight="1">
      <c r="F257" t="n">
        <v>0.1895560256653275</v>
      </c>
      <c r="G257" t="n">
        <v>0.140794280621167</v>
      </c>
      <c r="J257" t="n">
        <v>0.1418552133864169</v>
      </c>
      <c r="K257" t="n">
        <v>0.1404488781355828</v>
      </c>
      <c r="L257" t="n">
        <v>0.215738529424461</v>
      </c>
      <c r="M257" t="n">
        <v>0.1404461323492915</v>
      </c>
      <c r="N257" t="n">
        <v>0.2858005504883684</v>
      </c>
      <c r="O257" t="n">
        <v>0.1403150758438191</v>
      </c>
    </row>
    <row r="258" ht="15" customHeight="1">
      <c r="F258" t="n">
        <v>0.1915689725131734</v>
      </c>
      <c r="G258" t="n">
        <v>0.1415275841660689</v>
      </c>
      <c r="J258" t="n">
        <v>0.1442111293295507</v>
      </c>
      <c r="K258" t="n">
        <v>0.1411803827092056</v>
      </c>
      <c r="L258" t="n">
        <v>0.216791069712615</v>
      </c>
      <c r="M258" t="n">
        <v>0.141177622621944</v>
      </c>
      <c r="N258" t="n">
        <v>0.2915524046398419</v>
      </c>
      <c r="O258" t="n">
        <v>0.1410458835305056</v>
      </c>
    </row>
    <row r="259" ht="15" customHeight="1">
      <c r="F259" t="n">
        <v>0.1966357578093999</v>
      </c>
      <c r="G259" t="n">
        <v>0.1422608877109708</v>
      </c>
      <c r="J259" t="n">
        <v>0.146216736489696</v>
      </c>
      <c r="K259" t="n">
        <v>0.1419118872828285</v>
      </c>
      <c r="L259" t="n">
        <v>0.2204226627837018</v>
      </c>
      <c r="M259" t="n">
        <v>0.1419091128945966</v>
      </c>
      <c r="N259" t="n">
        <v>0.2938128699259788</v>
      </c>
      <c r="O259" t="n">
        <v>0.1417766912171921</v>
      </c>
    </row>
    <row r="260" ht="15" customHeight="1">
      <c r="F260" t="n">
        <v>0.2167519393179811</v>
      </c>
      <c r="G260" t="n">
        <v>0.1429941912558728</v>
      </c>
      <c r="J260" t="n">
        <v>0.1473679330254785</v>
      </c>
      <c r="K260" t="n">
        <v>0.1426433918564513</v>
      </c>
      <c r="L260" t="n">
        <v>0.2247267830986966</v>
      </c>
      <c r="M260" t="n">
        <v>0.1426406031672492</v>
      </c>
      <c r="N260" t="n">
        <v>0.2980729495627907</v>
      </c>
      <c r="O260" t="n">
        <v>0.1425074989038787</v>
      </c>
    </row>
    <row r="261" ht="15" customHeight="1">
      <c r="F261" t="n">
        <v>0.2089130748028911</v>
      </c>
      <c r="G261" t="n">
        <v>0.1437274948007747</v>
      </c>
      <c r="J261" t="n">
        <v>0.1490606170955237</v>
      </c>
      <c r="K261" t="n">
        <v>0.1433748964300741</v>
      </c>
      <c r="L261" t="n">
        <v>0.2277969051185749</v>
      </c>
      <c r="M261" t="n">
        <v>0.1433720934399017</v>
      </c>
      <c r="N261" t="n">
        <v>0.3030236467662903</v>
      </c>
      <c r="O261" t="n">
        <v>0.1432383065905653</v>
      </c>
    </row>
    <row r="262" ht="15" customHeight="1">
      <c r="F262" t="n">
        <v>0.2111147220281045</v>
      </c>
      <c r="G262" t="n">
        <v>0.1444607983456766</v>
      </c>
      <c r="J262" t="n">
        <v>0.1510906868584574</v>
      </c>
      <c r="K262" t="n">
        <v>0.144106401003697</v>
      </c>
      <c r="L262" t="n">
        <v>0.2301265033043117</v>
      </c>
      <c r="M262" t="n">
        <v>0.1441035837125543</v>
      </c>
      <c r="N262" t="n">
        <v>0.3090559647524891</v>
      </c>
      <c r="O262" t="n">
        <v>0.1439691142772518</v>
      </c>
    </row>
    <row r="263" ht="15" customHeight="1">
      <c r="F263" t="n">
        <v>0.2243524387575953</v>
      </c>
      <c r="G263" t="n">
        <v>0.1451941018905785</v>
      </c>
      <c r="J263" t="n">
        <v>0.154554040472905</v>
      </c>
      <c r="K263" t="n">
        <v>0.1448379055773198</v>
      </c>
      <c r="L263" t="n">
        <v>0.2345090521168826</v>
      </c>
      <c r="M263" t="n">
        <v>0.1448350739852068</v>
      </c>
      <c r="N263" t="n">
        <v>0.3144609067373993</v>
      </c>
      <c r="O263" t="n">
        <v>0.1446999219639384</v>
      </c>
    </row>
    <row r="264" ht="15" customHeight="1">
      <c r="F264" t="n">
        <v>0.223621782755338</v>
      </c>
      <c r="G264" t="n">
        <v>0.1459274054354804</v>
      </c>
      <c r="J264" t="n">
        <v>0.1561465760974924</v>
      </c>
      <c r="K264" t="n">
        <v>0.1455694101509426</v>
      </c>
      <c r="L264" t="n">
        <v>0.2364380260172628</v>
      </c>
      <c r="M264" t="n">
        <v>0.1455665642578594</v>
      </c>
      <c r="N264" t="n">
        <v>0.317229475937033</v>
      </c>
      <c r="O264" t="n">
        <v>0.1454307296506249</v>
      </c>
    </row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2">
    <mergeCell ref="M2:U2"/>
    <mergeCell ref="A60:K60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M5:U5"/>
    <mergeCell ref="M1:U1"/>
    <mergeCell ref="M60:U60"/>
  </mergeCells>
  <pageMargins left="0.7" right="0.7" top="0.75" bottom="0.75" header="0.3" footer="0.3"/>
  <pageSetup orientation="portrait" paperSize="9" scale="62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2023-07-12T18:18:44Z</dcterms:modified>
  <cp:lastModifiedBy>MSI GP66</cp:lastModifiedBy>
</cp:coreProperties>
</file>