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0.0000"/>
    <numFmt numFmtId="168" formatCode="General_)"/>
    <numFmt numFmtId="169" formatCode="0.000"/>
    <numFmt numFmtId="170" formatCode="_-* #,##0.00_-;\-* #,##0.00_-;_-* &quot;-&quot;??_-;_-@_-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24" fillId="0" borderId="0"/>
    <xf numFmtId="0" fontId="1" fillId="0" borderId="0"/>
    <xf numFmtId="0" fontId="7" fillId="0" borderId="0"/>
    <xf numFmtId="0" fontId="1" fillId="0" borderId="0"/>
    <xf numFmtId="43" fontId="24" fillId="0" borderId="0"/>
  </cellStyleXfs>
  <cellXfs count="17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15" fillId="0" borderId="12" applyAlignment="1" pivotButton="0" quotePrefix="0" xfId="0">
      <alignment horizontal="center"/>
    </xf>
    <xf numFmtId="14" fontId="0" fillId="2" borderId="0" pivotButton="0" quotePrefix="0" xfId="0"/>
    <xf numFmtId="14" fontId="0" fillId="0" borderId="0" pivotButton="0" quotePrefix="0" xfId="0"/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2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8" fontId="8" fillId="0" borderId="0" pivotButton="0" quotePrefix="0" xfId="2"/>
    <xf numFmtId="169" fontId="8" fillId="0" borderId="0" pivotButton="0" quotePrefix="0" xfId="0"/>
    <xf numFmtId="170" fontId="0" fillId="0" borderId="0" pivotButton="0" quotePrefix="0" xfId="4"/>
    <xf numFmtId="169" fontId="25" fillId="4" borderId="1" applyAlignment="1" pivotButton="0" quotePrefix="0" xfId="0">
      <alignment horizontal="center" vertical="center"/>
    </xf>
    <xf numFmtId="169" fontId="20" fillId="2" borderId="19" applyAlignment="1" pivotButton="0" quotePrefix="0" xfId="0">
      <alignment horizontal="center" vertical="center"/>
    </xf>
    <xf numFmtId="169" fontId="0" fillId="0" borderId="0" pivotButton="0" quotePrefix="0" xfId="0"/>
    <xf numFmtId="169" fontId="0" fillId="0" borderId="0" applyAlignment="1" pivotButton="0" quotePrefix="0" xfId="0">
      <alignment horizontal="center" vertical="center"/>
    </xf>
    <xf numFmtId="169" fontId="0" fillId="0" borderId="15" pivotButton="0" quotePrefix="0" xfId="0"/>
    <xf numFmtId="169" fontId="4" fillId="0" borderId="0" applyAlignment="1" pivotButton="0" quotePrefix="0" xfId="0">
      <alignment horizontal="left"/>
    </xf>
    <xf numFmtId="169" fontId="0" fillId="0" borderId="0" applyAlignment="1" pivotButton="0" quotePrefix="0" xfId="0">
      <alignment horizontal="center"/>
    </xf>
    <xf numFmtId="169" fontId="9" fillId="0" borderId="0" pivotButton="0" quotePrefix="0" xfId="0"/>
    <xf numFmtId="167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9" fontId="6" fillId="0" borderId="0" applyAlignment="1" pivotButton="0" quotePrefix="0" xfId="2">
      <alignment horizontal="center" vertical="center"/>
    </xf>
    <xf numFmtId="167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26" fillId="0" borderId="25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/>
    </xf>
    <xf numFmtId="169" fontId="26" fillId="0" borderId="5" applyAlignment="1" pivotButton="0" quotePrefix="0" xfId="0">
      <alignment horizontal="center"/>
    </xf>
    <xf numFmtId="0" fontId="26" fillId="0" borderId="6" applyAlignment="1" pivotButton="0" quotePrefix="0" xfId="0">
      <alignment horizontal="center"/>
    </xf>
    <xf numFmtId="0" fontId="26" fillId="0" borderId="25" applyAlignment="1" pivotButton="0" quotePrefix="0" xfId="0">
      <alignment horizontal="center"/>
    </xf>
    <xf numFmtId="2" fontId="26" fillId="0" borderId="26" applyAlignment="1" pivotButton="0" quotePrefix="0" xfId="0">
      <alignment horizontal="center"/>
    </xf>
    <xf numFmtId="1" fontId="26" fillId="0" borderId="26" applyAlignment="1" pivotButton="0" quotePrefix="0" xfId="0">
      <alignment horizontal="center"/>
    </xf>
    <xf numFmtId="169" fontId="26" fillId="6" borderId="26" applyAlignment="1" pivotButton="0" quotePrefix="0" xfId="0">
      <alignment horizontal="center"/>
    </xf>
    <xf numFmtId="0" fontId="26" fillId="0" borderId="9" applyAlignment="1" pivotButton="0" quotePrefix="0" xfId="0">
      <alignment horizontal="center"/>
    </xf>
    <xf numFmtId="0" fontId="26" fillId="0" borderId="24" applyAlignment="1" pivotButton="0" quotePrefix="0" xfId="0">
      <alignment horizontal="center"/>
    </xf>
    <xf numFmtId="170" fontId="0" fillId="0" borderId="0" pivotButton="0" quotePrefix="0" xfId="4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  <pt idx="0">
                  <v>0.1</v>
                </pt>
                <pt idx="1">
                  <v>0.2</v>
                </pt>
                <pt idx="2">
                  <v>0.3</v>
                </pt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MSI%20GP66\Desktop\Stat_v1_15\srcs\blanks\Shear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Лист1"/>
    </sheetNames>
    <sheetDataSet>
      <sheetData sheetId="0">
        <row r="32">
          <cell r="A32">
            <v>0.1</v>
          </cell>
          <cell r="B32">
            <v>2.3427930477401607E-2</v>
          </cell>
        </row>
        <row r="33">
          <cell r="A33">
            <v>0.2</v>
          </cell>
          <cell r="B33">
            <v>4.2855860954803211E-2</v>
          </cell>
        </row>
        <row r="34">
          <cell r="A34">
            <v>0.3</v>
          </cell>
          <cell r="B34">
            <v>6.2283791432204819E-2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B3" zoomScale="85" zoomScaleNormal="40" zoomScaleSheetLayoutView="85" workbookViewId="0">
      <selection activeCell="P76" sqref="P76"/>
    </sheetView>
  </sheetViews>
  <sheetFormatPr baseColWidth="8" defaultColWidth="9.140625" defaultRowHeight="14.25"/>
  <cols>
    <col width="15.85546875" customWidth="1" style="153" min="1" max="1"/>
    <col width="18.28515625" customWidth="1" style="153" min="2" max="2"/>
    <col width="12.42578125" customWidth="1" style="153" min="3" max="3"/>
    <col width="9.140625" customWidth="1" style="153" min="4" max="4"/>
    <col width="12.42578125" bestFit="1" customWidth="1" style="153" min="5" max="6"/>
    <col width="9.140625" customWidth="1" style="153" min="7" max="7"/>
    <col width="12.42578125" customWidth="1" style="153" min="8" max="8"/>
    <col width="9.140625" customWidth="1" style="153" min="9" max="11"/>
    <col width="10.140625" customWidth="1" style="153" min="12" max="12"/>
    <col width="14.140625" customWidth="1" style="153" min="13" max="13"/>
    <col width="16.28515625" customWidth="1" style="153" min="14" max="16"/>
    <col width="12.42578125" bestFit="1" customWidth="1" style="153" min="17" max="17"/>
    <col width="13" customWidth="1" style="153" min="18" max="18"/>
    <col width="9.140625" customWidth="1" style="153" min="19" max="19"/>
    <col width="13" customWidth="1" style="153" min="20" max="20"/>
    <col width="9.140625" customWidth="1" style="153" min="21" max="21"/>
    <col width="12" customWidth="1" style="153" min="22" max="22"/>
    <col width="9.140625" customWidth="1" style="153" min="23" max="35"/>
    <col width="9.5703125" customWidth="1" style="153" min="36" max="36"/>
    <col width="9.7109375" customWidth="1" style="153" min="37" max="37"/>
    <col width="9.140625" customWidth="1" style="153" min="38" max="40"/>
    <col width="9.140625" customWidth="1" style="153" min="41" max="16384"/>
  </cols>
  <sheetData>
    <row r="1" ht="15" customHeight="1">
      <c r="A1" s="152" t="inlineStr">
        <is>
          <t>Общество с ограниченной ответственностью "Инженерная геология" (ООО "ИнжГео")</t>
        </is>
      </c>
      <c r="L1" s="152" t="n"/>
      <c r="M1" s="152" t="inlineStr">
        <is>
          <t>Общество с ограниченной ответственностью "Инженерная геология" (ООО "ИнжГео")</t>
        </is>
      </c>
      <c r="X1" s="123">
        <f>X48-Z48</f>
        <v/>
      </c>
      <c r="Y1" s="124" t="n"/>
      <c r="Z1" s="55" t="n"/>
      <c r="AA1" s="125" t="n"/>
      <c r="AB1" s="37" t="n"/>
      <c r="AC1" s="37" t="n"/>
      <c r="AD1" s="37" t="n"/>
      <c r="AE1" s="38" t="n"/>
      <c r="AF1" s="82">
        <f>X49-Z49</f>
        <v/>
      </c>
      <c r="AG1" s="39" t="n"/>
      <c r="AH1" s="35" t="n"/>
      <c r="AI1" s="36" t="n"/>
      <c r="AJ1" s="37" t="n"/>
      <c r="AK1" s="37" t="n"/>
      <c r="AL1" s="37" t="n"/>
      <c r="AM1" s="37" t="n"/>
      <c r="AN1" s="123">
        <f>X50-Z50</f>
        <v/>
      </c>
      <c r="AO1" s="124" t="n"/>
      <c r="AP1" s="35" t="n"/>
      <c r="AQ1" s="36" t="n"/>
      <c r="AR1" s="37" t="n"/>
      <c r="AS1" s="37" t="n"/>
      <c r="AT1" s="37" t="n"/>
      <c r="AU1" s="38" t="n"/>
    </row>
    <row r="2" ht="15" customHeight="1">
      <c r="A2" s="152" t="inlineStr">
        <is>
          <t>Юр. адрес: 117279, г. Москва, ул. Миклухо-Маклая, 36 а, этаж 5, пом. XXIII к. 76-84</t>
        </is>
      </c>
      <c r="L2" s="152" t="n"/>
      <c r="M2" s="152" t="inlineStr">
        <is>
          <t>Юр. адрес: 117279, г. Москва, ул. Миклухо-Маклая, 36 а, этаж 5, пом. XXIII к. 76-84</t>
        </is>
      </c>
      <c r="X2" s="126">
        <f>Y48-Z48</f>
        <v/>
      </c>
      <c r="Y2" s="41" t="inlineStr">
        <is>
          <t>нагр</t>
        </is>
      </c>
      <c r="Z2" s="41" t="n"/>
      <c r="AA2" s="42" t="n"/>
      <c r="AB2" s="43" t="n"/>
      <c r="AC2" s="44" t="inlineStr">
        <is>
          <t>X0</t>
        </is>
      </c>
      <c r="AD2" s="45" t="inlineStr">
        <is>
          <t>Y0</t>
        </is>
      </c>
      <c r="AE2" s="46" t="inlineStr">
        <is>
          <t>R</t>
        </is>
      </c>
      <c r="AF2" s="47">
        <f>Y49-Z49</f>
        <v/>
      </c>
      <c r="AG2" s="41" t="inlineStr">
        <is>
          <t>нагр</t>
        </is>
      </c>
      <c r="AH2" s="41" t="n"/>
      <c r="AI2" s="42" t="n"/>
      <c r="AJ2" s="43" t="n"/>
      <c r="AK2" s="44" t="inlineStr">
        <is>
          <t>X0</t>
        </is>
      </c>
      <c r="AL2" s="45" t="inlineStr">
        <is>
          <t>Y0</t>
        </is>
      </c>
      <c r="AM2" s="45" t="inlineStr">
        <is>
          <t>R</t>
        </is>
      </c>
      <c r="AN2" s="126">
        <f>Y50-Z50</f>
        <v/>
      </c>
      <c r="AO2" s="41" t="inlineStr">
        <is>
          <t>нагр</t>
        </is>
      </c>
      <c r="AP2" s="41" t="n"/>
      <c r="AQ2" s="42" t="n"/>
      <c r="AR2" s="43" t="n"/>
      <c r="AS2" s="44" t="inlineStr">
        <is>
          <t>X0</t>
        </is>
      </c>
      <c r="AT2" s="45" t="inlineStr">
        <is>
          <t>Y0</t>
        </is>
      </c>
      <c r="AU2" s="46" t="inlineStr">
        <is>
          <t>R</t>
        </is>
      </c>
      <c r="AV2" s="48" t="n"/>
      <c r="AW2" s="48" t="n"/>
      <c r="AX2" s="48" t="n"/>
      <c r="AY2" s="48" t="n"/>
      <c r="AZ2" s="48" t="n"/>
      <c r="BA2" s="48" t="n"/>
      <c r="BB2" s="48" t="n"/>
      <c r="BC2" s="48" t="n"/>
      <c r="BD2" s="48" t="n"/>
    </row>
    <row r="3" ht="15" customHeight="1">
      <c r="A3" s="152" t="inlineStr">
        <is>
          <t>Телефон/факс +7 (495) 132-30-00,  Адрес электронной почты inbox@inj-geo.ru</t>
        </is>
      </c>
      <c r="L3" s="152" t="n"/>
      <c r="M3" s="152" t="inlineStr">
        <is>
          <t>Телефон/факс +7 (495) 132-30-00,  Адрес электронной почты inbox@inj-geo.ru</t>
        </is>
      </c>
      <c r="X3" s="70" t="n"/>
      <c r="Y3" s="122" t="n"/>
      <c r="Z3" s="49" t="n"/>
      <c r="AA3" s="49" t="n"/>
      <c r="AB3" s="49" t="n"/>
      <c r="AC3" s="50">
        <f>X5</f>
        <v/>
      </c>
      <c r="AD3" s="51" t="n">
        <v>0</v>
      </c>
      <c r="AE3" s="52">
        <f>X4/2</f>
        <v/>
      </c>
      <c r="AF3" s="53" t="n"/>
      <c r="AG3" s="41" t="n"/>
      <c r="AH3" s="49" t="n"/>
      <c r="AI3" s="49" t="n"/>
      <c r="AJ3" s="49" t="n"/>
      <c r="AK3" s="50">
        <f>AF5</f>
        <v/>
      </c>
      <c r="AL3" s="51" t="n">
        <v>0</v>
      </c>
      <c r="AM3" s="52">
        <f>AF4/2</f>
        <v/>
      </c>
      <c r="AN3" s="54" t="n"/>
      <c r="AO3" s="122" t="n"/>
      <c r="AP3" s="49" t="n"/>
      <c r="AQ3" s="49" t="n"/>
      <c r="AR3" s="49" t="n"/>
      <c r="AS3" s="50">
        <f>AN5</f>
        <v/>
      </c>
      <c r="AT3" s="51" t="n">
        <v>0</v>
      </c>
      <c r="AU3" s="52">
        <f>AN4/2</f>
        <v/>
      </c>
    </row>
    <row r="4" ht="15" customHeight="1">
      <c r="A4" s="152" t="n"/>
      <c r="B4" s="152" t="n"/>
      <c r="C4" s="152" t="n"/>
      <c r="D4" s="152" t="n"/>
      <c r="E4" s="152" t="n"/>
      <c r="F4" s="152" t="n"/>
      <c r="G4" s="152" t="n"/>
      <c r="H4" s="152" t="n"/>
      <c r="I4" s="152" t="n"/>
      <c r="J4" s="152" t="n"/>
      <c r="K4" s="152" t="n"/>
      <c r="L4" s="152" t="n"/>
      <c r="M4" s="152" t="n"/>
      <c r="N4" s="152" t="n"/>
      <c r="O4" s="152" t="n"/>
      <c r="P4" s="152" t="n"/>
      <c r="Q4" s="152" t="n"/>
      <c r="R4" s="152" t="n"/>
      <c r="S4" s="152" t="n"/>
      <c r="T4" s="152" t="n"/>
      <c r="U4" s="152" t="n"/>
      <c r="X4" s="73">
        <f>X2-X1</f>
        <v/>
      </c>
      <c r="Y4" s="55" t="inlineStr">
        <is>
          <t>девиатор</t>
        </is>
      </c>
      <c r="Z4" s="49" t="n"/>
      <c r="AA4" s="49" t="n"/>
      <c r="AB4" s="49" t="n"/>
      <c r="AC4" s="49" t="n"/>
      <c r="AD4" s="49" t="n"/>
      <c r="AE4" s="56" t="n"/>
      <c r="AF4" s="53">
        <f>AF2-AF1</f>
        <v/>
      </c>
      <c r="AG4" s="55" t="inlineStr">
        <is>
          <t>девиатор</t>
        </is>
      </c>
      <c r="AH4" s="49" t="n"/>
      <c r="AI4" s="49" t="n"/>
      <c r="AJ4" s="49" t="n"/>
      <c r="AK4" s="49" t="n"/>
      <c r="AL4" s="49" t="n"/>
      <c r="AM4" s="56" t="n"/>
      <c r="AN4" s="53">
        <f>AN2-AN1</f>
        <v/>
      </c>
      <c r="AO4" s="55" t="inlineStr">
        <is>
          <t>девиатор</t>
        </is>
      </c>
      <c r="AP4" s="49" t="n"/>
      <c r="AQ4" s="49" t="n"/>
      <c r="AR4" s="49" t="n"/>
      <c r="AS4" s="49" t="n"/>
      <c r="AT4" s="49" t="n"/>
      <c r="AU4" s="56" t="n"/>
    </row>
    <row r="5" ht="15" customHeight="1">
      <c r="A5" s="152" t="inlineStr">
        <is>
          <t>Испытательная лаборатория ООО «ИнжГео»</t>
        </is>
      </c>
      <c r="L5" s="152" t="n"/>
      <c r="M5" s="152" t="inlineStr">
        <is>
          <t>Испытательная лаборатория ООО «ИнжГео»</t>
        </is>
      </c>
      <c r="X5" s="55">
        <f>X4/2+X1</f>
        <v/>
      </c>
      <c r="Y5" s="55" t="inlineStr">
        <is>
          <t>x0</t>
        </is>
      </c>
      <c r="Z5" s="49" t="n"/>
      <c r="AA5" s="41" t="inlineStr">
        <is>
          <t>Угол</t>
        </is>
      </c>
      <c r="AB5" s="41" t="inlineStr">
        <is>
          <t>X</t>
        </is>
      </c>
      <c r="AC5" s="41" t="inlineStr">
        <is>
          <t>Y</t>
        </is>
      </c>
      <c r="AD5" s="49" t="n"/>
      <c r="AE5" s="56" t="n"/>
      <c r="AF5" s="40">
        <f>AF4/2+AF1</f>
        <v/>
      </c>
      <c r="AG5" s="41" t="inlineStr">
        <is>
          <t>x0</t>
        </is>
      </c>
      <c r="AH5" s="49" t="n"/>
      <c r="AI5" s="41" t="inlineStr">
        <is>
          <t>Угол</t>
        </is>
      </c>
      <c r="AJ5" s="41" t="inlineStr">
        <is>
          <t>X</t>
        </is>
      </c>
      <c r="AK5" s="41" t="inlineStr">
        <is>
          <t>Y</t>
        </is>
      </c>
      <c r="AL5" s="49" t="n"/>
      <c r="AM5" s="56" t="n"/>
      <c r="AN5" s="40">
        <f>AN4/2+AN1</f>
        <v/>
      </c>
      <c r="AO5" s="41" t="inlineStr">
        <is>
          <t>x0</t>
        </is>
      </c>
      <c r="AP5" s="49" t="n"/>
      <c r="AQ5" s="41" t="inlineStr">
        <is>
          <t>Угол</t>
        </is>
      </c>
      <c r="AR5" s="41" t="inlineStr">
        <is>
          <t>X</t>
        </is>
      </c>
      <c r="AS5" s="41" t="inlineStr">
        <is>
          <t>Y</t>
        </is>
      </c>
      <c r="AT5" s="49" t="n"/>
      <c r="AU5" s="56" t="n"/>
    </row>
    <row r="6" ht="15" customHeight="1">
      <c r="A6" s="157" t="inlineStr">
        <is>
          <t>Адрес места осуществления деятельности лаборатории: г. Москва, просп. Вернадского, д. 51, стр. 1</t>
        </is>
      </c>
      <c r="L6" s="157" t="n"/>
      <c r="M6" s="157" t="inlineStr">
        <is>
          <t>Адрес места осуществления деятельности лаборатории: г. Москва, просп. Вернадского, д. 51, стр. 1</t>
        </is>
      </c>
      <c r="X6" s="49" t="n"/>
      <c r="Y6" s="49" t="n"/>
      <c r="Z6" s="49" t="n"/>
      <c r="AA6" s="41" t="n">
        <v>0</v>
      </c>
      <c r="AB6" s="73">
        <f>$AC$3+$AE$3*COS(AA6*PI()/180)</f>
        <v/>
      </c>
      <c r="AC6" s="73">
        <f>$AD$3+$AE$3*SIN(AA6*PI()/180)</f>
        <v/>
      </c>
      <c r="AD6" s="49" t="n"/>
      <c r="AE6" s="56" t="n"/>
      <c r="AF6" s="49" t="n"/>
      <c r="AG6" s="49" t="n"/>
      <c r="AH6" s="49" t="n"/>
      <c r="AI6" s="41" t="n">
        <v>0</v>
      </c>
      <c r="AJ6" s="41">
        <f>$AK$3+$AM$3*COS(AI6*PI()/180)</f>
        <v/>
      </c>
      <c r="AK6" s="41">
        <f>$AL$3+$AM$3*SIN(AI6*PI()/180)</f>
        <v/>
      </c>
      <c r="AL6" s="49" t="n"/>
      <c r="AM6" s="56" t="n"/>
      <c r="AN6" s="49" t="n"/>
      <c r="AO6" s="49" t="n"/>
      <c r="AP6" s="49" t="n"/>
      <c r="AQ6" s="41" t="n">
        <v>0</v>
      </c>
      <c r="AR6" s="41">
        <f>$AS$3+$AU$3*COS(AQ6*PI()/180)</f>
        <v/>
      </c>
      <c r="AS6" s="41">
        <f>$AT$3+$AU$3*SIN(AQ6*PI()/180)</f>
        <v/>
      </c>
      <c r="AT6" s="49" t="n"/>
      <c r="AU6" s="56" t="n"/>
      <c r="BD6" s="74" t="n"/>
      <c r="BE6" s="74" t="n"/>
      <c r="BF6" s="74" t="n"/>
    </row>
    <row r="7" ht="15" customHeight="1">
      <c r="A7" s="152" t="inlineStr">
        <is>
          <t>Телефон +7(910)4557682, E-mail: slg85@mail.ru</t>
        </is>
      </c>
      <c r="L7" s="152" t="n"/>
      <c r="M7" s="152" t="inlineStr">
        <is>
          <t>Телефон +7(910)4557682, E-mail: slg85@mail.ru</t>
        </is>
      </c>
      <c r="X7" s="49" t="n"/>
      <c r="Y7" s="49" t="n"/>
      <c r="Z7" s="49" t="n"/>
      <c r="AA7" s="41" t="n">
        <v>5</v>
      </c>
      <c r="AB7" s="73">
        <f>$AC$3+$AE$3*COS(AA7*PI()/180)</f>
        <v/>
      </c>
      <c r="AC7" s="73">
        <f>$AD$3+$AE$3*SIN(AA7*PI()/180)</f>
        <v/>
      </c>
      <c r="AD7" s="49" t="n"/>
      <c r="AE7" s="56" t="n"/>
      <c r="AF7" s="49" t="n"/>
      <c r="AG7" s="49" t="n"/>
      <c r="AH7" s="49" t="n"/>
      <c r="AI7" s="41" t="n">
        <v>5</v>
      </c>
      <c r="AJ7" s="73">
        <f>$AK$3+$AM$3*COS(AI7*PI()/180)</f>
        <v/>
      </c>
      <c r="AK7" s="73">
        <f>$AL$3+$AM$3*SIN(AI7*PI()/180)</f>
        <v/>
      </c>
      <c r="AL7" s="49" t="n"/>
      <c r="AM7" s="56" t="n"/>
      <c r="AN7" s="49" t="n"/>
      <c r="AO7" s="49" t="n"/>
      <c r="AP7" s="49" t="n"/>
      <c r="AQ7" s="41" t="n">
        <v>5</v>
      </c>
      <c r="AR7" s="73">
        <f>$AS$3+$AU$3*COS(AQ7*PI()/180)</f>
        <v/>
      </c>
      <c r="AS7" s="73">
        <f>$AT$3+$AU$3*SIN(AQ7*PI()/180)</f>
        <v/>
      </c>
      <c r="AT7" s="49" t="n"/>
      <c r="AU7" s="56" t="n"/>
      <c r="BD7" s="75" t="n"/>
      <c r="BE7" s="76" t="n"/>
      <c r="BF7" s="77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49" t="n"/>
      <c r="Y8" s="49" t="n"/>
      <c r="Z8" s="49" t="n"/>
      <c r="AA8" s="41" t="n">
        <v>10</v>
      </c>
      <c r="AB8" s="73">
        <f>$AC$3+$AE$3*COS(AA8*PI()/180)</f>
        <v/>
      </c>
      <c r="AC8" s="73">
        <f>$AD$3+$AE$3*SIN(AA8*PI()/180)</f>
        <v/>
      </c>
      <c r="AD8" s="49" t="n"/>
      <c r="AE8" s="56" t="n"/>
      <c r="AF8" s="49" t="n"/>
      <c r="AG8" s="49" t="n"/>
      <c r="AH8" s="49" t="n"/>
      <c r="AI8" s="41" t="n">
        <v>10</v>
      </c>
      <c r="AJ8" s="73">
        <f>$AK$3+$AM$3*COS(AI8*PI()/180)</f>
        <v/>
      </c>
      <c r="AK8" s="73">
        <f>$AL$3+$AM$3*SIN(AI8*PI()/180)</f>
        <v/>
      </c>
      <c r="AL8" s="49" t="n"/>
      <c r="AM8" s="56" t="n"/>
      <c r="AN8" s="49" t="n"/>
      <c r="AO8" s="49" t="n"/>
      <c r="AP8" s="49" t="n"/>
      <c r="AQ8" s="41" t="n">
        <v>10</v>
      </c>
      <c r="AR8" s="73">
        <f>$AS$3+$AU$3*COS(AQ8*PI()/180)</f>
        <v/>
      </c>
      <c r="AS8" s="73">
        <f>$AT$3+$AU$3*SIN(AQ8*PI()/180)</f>
        <v/>
      </c>
      <c r="AT8" s="49" t="n"/>
      <c r="AU8" s="56" t="n"/>
      <c r="BD8" s="75" t="n"/>
      <c r="BE8" s="78" t="n"/>
      <c r="BF8" s="74" t="n"/>
    </row>
    <row r="9" ht="15" customHeight="1">
      <c r="A9" s="159" t="n"/>
      <c r="M9" s="159" t="inlineStr">
        <is>
          <t>Протокол испытаний № 19-523-22 от 29-04-2022</t>
        </is>
      </c>
      <c r="X9" s="49" t="n"/>
      <c r="Y9" s="49" t="n"/>
      <c r="Z9" s="49" t="n"/>
      <c r="AA9" s="41" t="n">
        <v>15</v>
      </c>
      <c r="AB9" s="73">
        <f>$AC$3+$AE$3*COS(AA9*PI()/180)</f>
        <v/>
      </c>
      <c r="AC9" s="73">
        <f>$AD$3+$AE$3*SIN(AA9*PI()/180)</f>
        <v/>
      </c>
      <c r="AD9" s="49" t="n"/>
      <c r="AE9" s="56" t="n"/>
      <c r="AF9" s="49" t="n"/>
      <c r="AG9" s="49" t="n"/>
      <c r="AH9" s="49" t="n"/>
      <c r="AI9" s="41" t="n">
        <v>15</v>
      </c>
      <c r="AJ9" s="73">
        <f>$AK$3+$AM$3*COS(AI9*PI()/180)</f>
        <v/>
      </c>
      <c r="AK9" s="73">
        <f>$AL$3+$AM$3*SIN(AI9*PI()/180)</f>
        <v/>
      </c>
      <c r="AL9" s="49" t="n"/>
      <c r="AM9" s="56" t="n"/>
      <c r="AN9" s="49" t="n"/>
      <c r="AO9" s="49" t="n"/>
      <c r="AP9" s="49" t="n"/>
      <c r="AQ9" s="41" t="n">
        <v>15</v>
      </c>
      <c r="AR9" s="73">
        <f>$AS$3+$AU$3*COS(AQ9*PI()/180)</f>
        <v/>
      </c>
      <c r="AS9" s="73">
        <f>$AT$3+$AU$3*SIN(AQ9*PI()/180)</f>
        <v/>
      </c>
      <c r="AT9" s="49" t="n"/>
      <c r="AU9" s="56" t="n"/>
      <c r="BD9" s="75" t="n"/>
      <c r="BE9" s="79" t="n"/>
      <c r="BF9" s="74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49" t="n"/>
      <c r="Y10" s="49" t="n"/>
      <c r="Z10" s="49" t="n"/>
      <c r="AA10" s="41" t="n">
        <v>20</v>
      </c>
      <c r="AB10" s="73">
        <f>$AC$3+$AE$3*COS(AA10*PI()/180)</f>
        <v/>
      </c>
      <c r="AC10" s="73">
        <f>$AD$3+$AE$3*SIN(AA10*PI()/180)</f>
        <v/>
      </c>
      <c r="AD10" s="49" t="n"/>
      <c r="AE10" s="56" t="n"/>
      <c r="AF10" s="49" t="n"/>
      <c r="AG10" s="49" t="n"/>
      <c r="AH10" s="49" t="n"/>
      <c r="AI10" s="41" t="n">
        <v>20</v>
      </c>
      <c r="AJ10" s="73">
        <f>$AK$3+$AM$3*COS(AI10*PI()/180)</f>
        <v/>
      </c>
      <c r="AK10" s="73">
        <f>$AL$3+$AM$3*SIN(AI10*PI()/180)</f>
        <v/>
      </c>
      <c r="AL10" s="49" t="n"/>
      <c r="AM10" s="56" t="n"/>
      <c r="AN10" s="49" t="n"/>
      <c r="AO10" s="49" t="n"/>
      <c r="AP10" s="49" t="n"/>
      <c r="AQ10" s="41" t="n">
        <v>20</v>
      </c>
      <c r="AR10" s="73">
        <f>$AS$3+$AU$3*COS(AQ10*PI()/180)</f>
        <v/>
      </c>
      <c r="AS10" s="73">
        <f>$AT$3+$AU$3*SIN(AQ10*PI()/180)</f>
        <v/>
      </c>
      <c r="AT10" s="49" t="n"/>
      <c r="AU10" s="56" t="n"/>
      <c r="BD10" s="75" t="n"/>
      <c r="BE10" s="80" t="n"/>
      <c r="BF10" s="74" t="n"/>
    </row>
    <row r="11" ht="15" customHeight="1">
      <c r="A11" s="18">
        <f>M11</f>
        <v/>
      </c>
      <c r="B11" s="13" t="n"/>
      <c r="C11" s="13" t="n"/>
      <c r="D11" s="117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49" t="n"/>
      <c r="Y11" s="49" t="n"/>
      <c r="Z11" s="49" t="n"/>
      <c r="AA11" s="41" t="n">
        <v>25</v>
      </c>
      <c r="AB11" s="73">
        <f>$AC$3+$AE$3*COS(AA11*PI()/180)</f>
        <v/>
      </c>
      <c r="AC11" s="73">
        <f>$AD$3+$AE$3*SIN(AA11*PI()/180)</f>
        <v/>
      </c>
      <c r="AD11" s="49" t="n"/>
      <c r="AE11" s="56" t="n"/>
      <c r="AF11" s="49" t="n"/>
      <c r="AG11" s="49" t="n"/>
      <c r="AH11" s="49" t="n"/>
      <c r="AI11" s="41" t="n">
        <v>25</v>
      </c>
      <c r="AJ11" s="73">
        <f>$AK$3+$AM$3*COS(AI11*PI()/180)</f>
        <v/>
      </c>
      <c r="AK11" s="73">
        <f>$AL$3+$AM$3*SIN(AI11*PI()/180)</f>
        <v/>
      </c>
      <c r="AL11" s="49" t="n"/>
      <c r="AM11" s="56" t="n"/>
      <c r="AN11" s="49" t="n"/>
      <c r="AO11" s="49" t="n"/>
      <c r="AP11" s="49" t="n"/>
      <c r="AQ11" s="41" t="n">
        <v>25</v>
      </c>
      <c r="AR11" s="73">
        <f>$AS$3+$AU$3*COS(AQ11*PI()/180)</f>
        <v/>
      </c>
      <c r="AS11" s="73">
        <f>$AT$3+$AU$3*SIN(AQ11*PI()/180)</f>
        <v/>
      </c>
      <c r="AT11" s="49" t="n"/>
      <c r="AU11" s="56" t="n"/>
      <c r="BD11" s="74" t="n"/>
      <c r="BE11" s="74" t="n"/>
      <c r="BF11" s="74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49" t="n"/>
      <c r="Y12" s="49" t="n"/>
      <c r="Z12" s="49" t="n"/>
      <c r="AA12" s="41" t="n">
        <v>30</v>
      </c>
      <c r="AB12" s="73">
        <f>$AC$3+$AE$3*COS(AA12*PI()/180)</f>
        <v/>
      </c>
      <c r="AC12" s="73">
        <f>$AD$3+$AE$3*SIN(AA12*PI()/180)</f>
        <v/>
      </c>
      <c r="AD12" s="49" t="n"/>
      <c r="AE12" s="56" t="n"/>
      <c r="AF12" s="49" t="n"/>
      <c r="AG12" s="49" t="n"/>
      <c r="AH12" s="49" t="n"/>
      <c r="AI12" s="41" t="n">
        <v>30</v>
      </c>
      <c r="AJ12" s="73">
        <f>$AK$3+$AM$3*COS(AI12*PI()/180)</f>
        <v/>
      </c>
      <c r="AK12" s="73">
        <f>$AL$3+$AM$3*SIN(AI12*PI()/180)</f>
        <v/>
      </c>
      <c r="AL12" s="49" t="n"/>
      <c r="AM12" s="56" t="n"/>
      <c r="AN12" s="49" t="n"/>
      <c r="AO12" s="49" t="n"/>
      <c r="AP12" s="49" t="n"/>
      <c r="AQ12" s="41" t="n">
        <v>30</v>
      </c>
      <c r="AR12" s="73">
        <f>$AS$3+$AU$3*COS(AQ12*PI()/180)</f>
        <v/>
      </c>
      <c r="AS12" s="73">
        <f>$AT$3+$AU$3*SIN(AQ12*PI()/180)</f>
        <v/>
      </c>
      <c r="AT12" s="49" t="n"/>
      <c r="AU12" s="56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49" t="n"/>
      <c r="Y13" s="49" t="n"/>
      <c r="Z13" s="49" t="n"/>
      <c r="AA13" s="41" t="n">
        <v>35</v>
      </c>
      <c r="AB13" s="73">
        <f>$AC$3+$AE$3*COS(AA13*PI()/180)</f>
        <v/>
      </c>
      <c r="AC13" s="73">
        <f>$AD$3+$AE$3*SIN(AA13*PI()/180)</f>
        <v/>
      </c>
      <c r="AD13" s="49" t="n"/>
      <c r="AE13" s="56" t="n"/>
      <c r="AF13" s="49" t="n"/>
      <c r="AG13" s="49" t="n"/>
      <c r="AH13" s="49" t="n"/>
      <c r="AI13" s="41" t="n">
        <v>35</v>
      </c>
      <c r="AJ13" s="73">
        <f>$AK$3+$AM$3*COS(AI13*PI()/180)</f>
        <v/>
      </c>
      <c r="AK13" s="73">
        <f>$AL$3+$AM$3*SIN(AI13*PI()/180)</f>
        <v/>
      </c>
      <c r="AL13" s="49" t="n"/>
      <c r="AM13" s="56" t="n"/>
      <c r="AN13" s="49" t="n"/>
      <c r="AO13" s="49" t="n"/>
      <c r="AP13" s="49" t="n"/>
      <c r="AQ13" s="41" t="n">
        <v>35</v>
      </c>
      <c r="AR13" s="73">
        <f>$AS$3+$AU$3*COS(AQ13*PI()/180)</f>
        <v/>
      </c>
      <c r="AS13" s="73">
        <f>$AT$3+$AU$3*SIN(AQ13*PI()/180)</f>
        <v/>
      </c>
      <c r="AT13" s="49" t="n"/>
      <c r="AU13" s="56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49" t="n"/>
      <c r="Y14" s="49" t="n"/>
      <c r="Z14" s="49" t="n"/>
      <c r="AA14" s="41" t="n">
        <v>40</v>
      </c>
      <c r="AB14" s="73">
        <f>$AC$3+$AE$3*COS(AA14*PI()/180)</f>
        <v/>
      </c>
      <c r="AC14" s="73">
        <f>$AD$3+$AE$3*SIN(AA14*PI()/180)</f>
        <v/>
      </c>
      <c r="AD14" s="49" t="n"/>
      <c r="AE14" s="56" t="n"/>
      <c r="AF14" s="49" t="n"/>
      <c r="AG14" s="49" t="n"/>
      <c r="AH14" s="49" t="n"/>
      <c r="AI14" s="41" t="n">
        <v>40</v>
      </c>
      <c r="AJ14" s="73">
        <f>$AK$3+$AM$3*COS(AI14*PI()/180)</f>
        <v/>
      </c>
      <c r="AK14" s="73">
        <f>$AL$3+$AM$3*SIN(AI14*PI()/180)</f>
        <v/>
      </c>
      <c r="AL14" s="49" t="n"/>
      <c r="AM14" s="56" t="n"/>
      <c r="AN14" s="49" t="n"/>
      <c r="AO14" s="49" t="n"/>
      <c r="AP14" s="49" t="n"/>
      <c r="AQ14" s="41" t="n">
        <v>40</v>
      </c>
      <c r="AR14" s="73">
        <f>$AS$3+$AU$3*COS(AQ14*PI()/180)</f>
        <v/>
      </c>
      <c r="AS14" s="73">
        <f>$AT$3+$AU$3*SIN(AQ14*PI()/180)</f>
        <v/>
      </c>
      <c r="AT14" s="49" t="n"/>
      <c r="AU14" s="5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106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107" t="n"/>
      <c r="R15" s="21" t="n"/>
      <c r="S15" s="21" t="n"/>
      <c r="T15" s="16" t="n"/>
      <c r="U15" s="16" t="n"/>
      <c r="X15" s="49" t="n"/>
      <c r="Y15" s="49" t="n"/>
      <c r="Z15" s="49" t="n"/>
      <c r="AA15" s="41" t="n">
        <v>45</v>
      </c>
      <c r="AB15" s="73">
        <f>$AC$3+$AE$3*COS(AA15*PI()/180)</f>
        <v/>
      </c>
      <c r="AC15" s="73">
        <f>$AD$3+$AE$3*SIN(AA15*PI()/180)</f>
        <v/>
      </c>
      <c r="AD15" s="49" t="n"/>
      <c r="AE15" s="56" t="n"/>
      <c r="AF15" s="49" t="n"/>
      <c r="AG15" s="49" t="n"/>
      <c r="AH15" s="49" t="n"/>
      <c r="AI15" s="41" t="n">
        <v>45</v>
      </c>
      <c r="AJ15" s="73">
        <f>$AK$3+$AM$3*COS(AI15*PI()/180)</f>
        <v/>
      </c>
      <c r="AK15" s="73">
        <f>$AL$3+$AM$3*SIN(AI15*PI()/180)</f>
        <v/>
      </c>
      <c r="AL15" s="49" t="n"/>
      <c r="AM15" s="56" t="n"/>
      <c r="AN15" s="49" t="n"/>
      <c r="AO15" s="49" t="n"/>
      <c r="AP15" s="49" t="n"/>
      <c r="AQ15" s="41" t="n">
        <v>45</v>
      </c>
      <c r="AR15" s="73">
        <f>$AS$3+$AU$3*COS(AQ15*PI()/180)</f>
        <v/>
      </c>
      <c r="AS15" s="73">
        <f>$AT$3+$AU$3*SIN(AQ15*PI()/180)</f>
        <v/>
      </c>
      <c r="AT15" s="49" t="n"/>
      <c r="AU15" s="56" t="n"/>
      <c r="AX15" s="155" t="n"/>
      <c r="BD15" s="71" t="n"/>
      <c r="BE15" s="81" t="n"/>
    </row>
    <row r="16" ht="15.6" customHeight="1">
      <c r="A16" s="18">
        <f>M16</f>
        <v/>
      </c>
      <c r="B16" s="13" t="n"/>
      <c r="C16" s="107" t="n"/>
      <c r="D16" s="13" t="n"/>
      <c r="G16" s="21" t="n"/>
      <c r="H16" s="13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107" t="n"/>
      <c r="P16" s="13" t="n"/>
      <c r="Q16" s="13" t="n"/>
      <c r="R16" s="21" t="n"/>
      <c r="S16" s="21" t="n"/>
      <c r="T16" s="135" t="n"/>
      <c r="U16" s="16" t="n"/>
      <c r="X16" s="49" t="n"/>
      <c r="Y16" s="49" t="n"/>
      <c r="Z16" s="49" t="n"/>
      <c r="AA16" s="41" t="n">
        <v>50</v>
      </c>
      <c r="AB16" s="73">
        <f>$AC$3+$AE$3*COS(AA16*PI()/180)</f>
        <v/>
      </c>
      <c r="AC16" s="73">
        <f>$AD$3+$AE$3*SIN(AA16*PI()/180)</f>
        <v/>
      </c>
      <c r="AD16" s="49" t="n"/>
      <c r="AE16" s="56" t="n"/>
      <c r="AF16" s="49" t="n"/>
      <c r="AG16" s="49" t="n"/>
      <c r="AH16" s="49" t="n"/>
      <c r="AI16" s="41" t="n">
        <v>50</v>
      </c>
      <c r="AJ16" s="73">
        <f>$AK$3+$AM$3*COS(AI16*PI()/180)</f>
        <v/>
      </c>
      <c r="AK16" s="73">
        <f>$AL$3+$AM$3*SIN(AI16*PI()/180)</f>
        <v/>
      </c>
      <c r="AL16" s="49" t="n"/>
      <c r="AM16" s="56" t="n"/>
      <c r="AN16" s="49" t="n"/>
      <c r="AO16" s="49" t="n"/>
      <c r="AP16" s="49" t="n"/>
      <c r="AQ16" s="41" t="n">
        <v>50</v>
      </c>
      <c r="AR16" s="73">
        <f>$AS$3+$AU$3*COS(AQ16*PI()/180)</f>
        <v/>
      </c>
      <c r="AS16" s="73">
        <f>$AT$3+$AU$3*SIN(AQ16*PI()/180)</f>
        <v/>
      </c>
      <c r="AT16" s="49" t="n"/>
      <c r="AU16" s="56" t="n"/>
      <c r="AX16" s="63" t="n"/>
      <c r="AY16" s="64" t="n"/>
      <c r="AZ16" s="65" t="n"/>
      <c r="BA16" s="65" t="n"/>
      <c r="BB16" s="66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49" t="n"/>
      <c r="Y17" s="49" t="n"/>
      <c r="Z17" s="49" t="n"/>
      <c r="AA17" s="41" t="n">
        <v>55</v>
      </c>
      <c r="AB17" s="73">
        <f>$AC$3+$AE$3*COS(AA17*PI()/180)</f>
        <v/>
      </c>
      <c r="AC17" s="73">
        <f>$AD$3+$AE$3*SIN(AA17*PI()/180)</f>
        <v/>
      </c>
      <c r="AD17" s="49" t="n"/>
      <c r="AE17" s="56" t="n"/>
      <c r="AF17" s="49" t="n"/>
      <c r="AG17" s="49" t="n"/>
      <c r="AH17" s="49" t="n"/>
      <c r="AI17" s="41" t="n">
        <v>55</v>
      </c>
      <c r="AJ17" s="73">
        <f>$AK$3+$AM$3*COS(AI17*PI()/180)</f>
        <v/>
      </c>
      <c r="AK17" s="73">
        <f>$AL$3+$AM$3*SIN(AI17*PI()/180)</f>
        <v/>
      </c>
      <c r="AL17" s="49" t="n"/>
      <c r="AM17" s="56" t="n"/>
      <c r="AN17" s="49" t="n"/>
      <c r="AO17" s="49" t="n"/>
      <c r="AP17" s="49" t="n"/>
      <c r="AQ17" s="41" t="n">
        <v>55</v>
      </c>
      <c r="AR17" s="73">
        <f>$AS$3+$AU$3*COS(AQ17*PI()/180)</f>
        <v/>
      </c>
      <c r="AS17" s="73">
        <f>$AT$3+$AU$3*SIN(AQ17*PI()/180)</f>
        <v/>
      </c>
      <c r="AT17" s="49" t="n"/>
      <c r="AU17" s="56" t="n"/>
      <c r="AX17" s="67" t="n"/>
      <c r="AY17" s="68" t="n"/>
      <c r="AZ17" s="69" t="n"/>
      <c r="BA17" s="65" t="n"/>
      <c r="BB17" s="65" t="n"/>
    </row>
    <row r="18" ht="15" customHeight="1">
      <c r="A18" s="158" t="inlineStr">
        <is>
          <t>Испытание грунтов методом трехосного сжатия</t>
        </is>
      </c>
      <c r="L18" s="158" t="n"/>
      <c r="M18" s="158" t="inlineStr">
        <is>
          <t>Испытание грунтов методом трехосного сжатия</t>
        </is>
      </c>
      <c r="X18" s="49" t="n"/>
      <c r="Y18" s="49" t="n"/>
      <c r="Z18" s="49" t="n"/>
      <c r="AA18" s="41" t="n">
        <v>60</v>
      </c>
      <c r="AB18" s="73">
        <f>$AC$3+$AE$3*COS(AA18*PI()/180)</f>
        <v/>
      </c>
      <c r="AC18" s="73">
        <f>$AD$3+$AE$3*SIN(AA18*PI()/180)</f>
        <v/>
      </c>
      <c r="AD18" s="49" t="n"/>
      <c r="AE18" s="56" t="n"/>
      <c r="AF18" s="49" t="n"/>
      <c r="AG18" s="49" t="n"/>
      <c r="AH18" s="49" t="n"/>
      <c r="AI18" s="41" t="n">
        <v>60</v>
      </c>
      <c r="AJ18" s="73">
        <f>$AK$3+$AM$3*COS(AI18*PI()/180)</f>
        <v/>
      </c>
      <c r="AK18" s="73">
        <f>$AL$3+$AM$3*SIN(AI18*PI()/180)</f>
        <v/>
      </c>
      <c r="AL18" s="49" t="n"/>
      <c r="AM18" s="56" t="n"/>
      <c r="AN18" s="49" t="n"/>
      <c r="AO18" s="49" t="n"/>
      <c r="AP18" s="49" t="n"/>
      <c r="AQ18" s="41" t="n">
        <v>60</v>
      </c>
      <c r="AR18" s="73">
        <f>$AS$3+$AU$3*COS(AQ18*PI()/180)</f>
        <v/>
      </c>
      <c r="AS18" s="73">
        <f>$AT$3+$AU$3*SIN(AQ18*PI()/180)</f>
        <v/>
      </c>
      <c r="AT18" s="49" t="n"/>
      <c r="AU18" s="56" t="n"/>
      <c r="AX18" s="67" t="n"/>
      <c r="AY18" s="6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49" t="n"/>
      <c r="Y19" s="49" t="n"/>
      <c r="Z19" s="49" t="n"/>
      <c r="AA19" s="41" t="n">
        <v>65</v>
      </c>
      <c r="AB19" s="73">
        <f>$AC$3+$AE$3*COS(AA19*PI()/180)</f>
        <v/>
      </c>
      <c r="AC19" s="73">
        <f>$AD$3+$AE$3*SIN(AA19*PI()/180)</f>
        <v/>
      </c>
      <c r="AD19" s="49" t="n"/>
      <c r="AE19" s="56" t="n"/>
      <c r="AF19" s="49" t="n"/>
      <c r="AG19" s="49" t="n"/>
      <c r="AH19" s="49" t="n"/>
      <c r="AI19" s="41" t="n">
        <v>65</v>
      </c>
      <c r="AJ19" s="73">
        <f>$AK$3+$AM$3*COS(AI19*PI()/180)</f>
        <v/>
      </c>
      <c r="AK19" s="73">
        <f>$AL$3+$AM$3*SIN(AI19*PI()/180)</f>
        <v/>
      </c>
      <c r="AL19" s="49" t="n"/>
      <c r="AM19" s="56" t="n"/>
      <c r="AN19" s="49" t="n"/>
      <c r="AO19" s="49" t="n"/>
      <c r="AP19" s="49" t="n"/>
      <c r="AQ19" s="41" t="n">
        <v>65</v>
      </c>
      <c r="AR19" s="73">
        <f>$AS$3+$AU$3*COS(AQ19*PI()/180)</f>
        <v/>
      </c>
      <c r="AS19" s="73">
        <f>$AT$3+$AU$3*SIN(AQ19*PI()/180)</f>
        <v/>
      </c>
      <c r="AT19" s="49" t="n"/>
      <c r="AU19" s="56" t="n"/>
      <c r="AX19" s="67" t="n"/>
      <c r="AY19" s="68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36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36" t="n">
        <v>0.268988716</v>
      </c>
      <c r="X20" s="49" t="n"/>
      <c r="Y20" s="49" t="n"/>
      <c r="Z20" s="49" t="n"/>
      <c r="AA20" s="41" t="n">
        <v>70</v>
      </c>
      <c r="AB20" s="73">
        <f>$AC$3+$AE$3*COS(AA20*PI()/180)</f>
        <v/>
      </c>
      <c r="AC20" s="73">
        <f>$AD$3+$AE$3*SIN(AA20*PI()/180)</f>
        <v/>
      </c>
      <c r="AD20" s="49" t="n"/>
      <c r="AE20" s="56" t="n"/>
      <c r="AF20" s="49" t="n"/>
      <c r="AG20" s="49" t="n"/>
      <c r="AH20" s="49" t="n"/>
      <c r="AI20" s="41" t="n">
        <v>70</v>
      </c>
      <c r="AJ20" s="73">
        <f>$AK$3+$AM$3*COS(AI20*PI()/180)</f>
        <v/>
      </c>
      <c r="AK20" s="73">
        <f>$AL$3+$AM$3*SIN(AI20*PI()/180)</f>
        <v/>
      </c>
      <c r="AL20" s="49" t="n"/>
      <c r="AM20" s="56" t="n"/>
      <c r="AN20" s="49" t="n"/>
      <c r="AO20" s="49" t="n"/>
      <c r="AP20" s="49" t="n"/>
      <c r="AQ20" s="41" t="n">
        <v>70</v>
      </c>
      <c r="AR20" s="73">
        <f>$AS$3+$AU$3*COS(AQ20*PI()/180)</f>
        <v/>
      </c>
      <c r="AS20" s="73">
        <f>$AT$3+$AU$3*SIN(AQ20*PI()/180)</f>
        <v/>
      </c>
      <c r="AT20" s="49" t="n"/>
      <c r="AU20" s="56" t="n"/>
      <c r="AX20" s="67" t="n"/>
      <c r="AY20" s="68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36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16" t="n">
        <v>1.8</v>
      </c>
      <c r="X21" s="49" t="n"/>
      <c r="Y21" s="49" t="n"/>
      <c r="Z21" s="49" t="n"/>
      <c r="AA21" s="41" t="n">
        <v>75</v>
      </c>
      <c r="AB21" s="73">
        <f>$AC$3+$AE$3*COS(AA21*PI()/180)</f>
        <v/>
      </c>
      <c r="AC21" s="73">
        <f>$AD$3+$AE$3*SIN(AA21*PI()/180)</f>
        <v/>
      </c>
      <c r="AD21" s="49" t="n"/>
      <c r="AE21" s="56" t="n"/>
      <c r="AF21" s="49" t="n"/>
      <c r="AG21" s="49" t="n"/>
      <c r="AH21" s="49" t="n"/>
      <c r="AI21" s="41" t="n">
        <v>75</v>
      </c>
      <c r="AJ21" s="73">
        <f>$AK$3+$AM$3*COS(AI21*PI()/180)</f>
        <v/>
      </c>
      <c r="AK21" s="73">
        <f>$AL$3+$AM$3*SIN(AI21*PI()/180)</f>
        <v/>
      </c>
      <c r="AL21" s="49" t="n"/>
      <c r="AM21" s="56" t="n"/>
      <c r="AN21" s="49" t="n"/>
      <c r="AO21" s="49" t="n"/>
      <c r="AP21" s="49" t="n"/>
      <c r="AQ21" s="41" t="n">
        <v>75</v>
      </c>
      <c r="AR21" s="73">
        <f>$AS$3+$AU$3*COS(AQ21*PI()/180)</f>
        <v/>
      </c>
      <c r="AS21" s="73">
        <f>$AT$3+$AU$3*SIN(AQ21*PI()/180)</f>
        <v/>
      </c>
      <c r="AT21" s="49" t="n"/>
      <c r="AU21" s="56" t="n"/>
      <c r="AX21" s="67" t="n"/>
      <c r="AY21" s="68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36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15" t="inlineStr">
        <is>
          <t>0.9</t>
        </is>
      </c>
      <c r="P22" s="25" t="n"/>
      <c r="Q22" s="25" t="n"/>
      <c r="R22" s="25" t="n"/>
      <c r="S22" s="25" t="n"/>
      <c r="T22" s="26" t="inlineStr">
        <is>
          <t>ρs, г/см3 =</t>
        </is>
      </c>
      <c r="U22" s="116" t="n">
        <v>2.74</v>
      </c>
      <c r="X22" s="49" t="n"/>
      <c r="Y22" s="49" t="n"/>
      <c r="Z22" s="49" t="n"/>
      <c r="AA22" s="41" t="n">
        <v>80</v>
      </c>
      <c r="AB22" s="73">
        <f>$AC$3+$AE$3*COS(AA22*PI()/180)</f>
        <v/>
      </c>
      <c r="AC22" s="73">
        <f>$AD$3+$AE$3*SIN(AA22*PI()/180)</f>
        <v/>
      </c>
      <c r="AD22" s="49" t="n"/>
      <c r="AE22" s="56" t="n"/>
      <c r="AF22" s="49" t="n"/>
      <c r="AG22" s="49" t="n"/>
      <c r="AH22" s="49" t="n"/>
      <c r="AI22" s="41" t="n">
        <v>80</v>
      </c>
      <c r="AJ22" s="73">
        <f>$AK$3+$AM$3*COS(AI22*PI()/180)</f>
        <v/>
      </c>
      <c r="AK22" s="73">
        <f>$AL$3+$AM$3*SIN(AI22*PI()/180)</f>
        <v/>
      </c>
      <c r="AL22" s="49" t="n"/>
      <c r="AM22" s="56" t="n"/>
      <c r="AN22" s="49" t="n"/>
      <c r="AO22" s="49" t="n"/>
      <c r="AP22" s="49" t="n"/>
      <c r="AQ22" s="41" t="n">
        <v>80</v>
      </c>
      <c r="AR22" s="73">
        <f>$AS$3+$AU$3*COS(AQ22*PI()/180)</f>
        <v/>
      </c>
      <c r="AS22" s="73">
        <f>$AT$3+$AU$3*SIN(AQ22*PI()/180)</f>
        <v/>
      </c>
      <c r="AT22" s="49" t="n"/>
      <c r="AU22" s="56" t="n"/>
      <c r="AX22" s="155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36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16" t="n">
        <v>0.9316828232444444</v>
      </c>
      <c r="X23" s="49" t="n"/>
      <c r="Y23" s="49" t="n"/>
      <c r="Z23" s="49" t="n"/>
      <c r="AA23" s="41" t="n">
        <v>85</v>
      </c>
      <c r="AB23" s="73">
        <f>$AC$3+$AE$3*COS(AA23*PI()/180)</f>
        <v/>
      </c>
      <c r="AC23" s="73">
        <f>$AD$3+$AE$3*SIN(AA23*PI()/180)</f>
        <v/>
      </c>
      <c r="AD23" s="49" t="n"/>
      <c r="AE23" s="56" t="n"/>
      <c r="AF23" s="49" t="n"/>
      <c r="AG23" s="49" t="n"/>
      <c r="AH23" s="49" t="n"/>
      <c r="AI23" s="41" t="n">
        <v>85</v>
      </c>
      <c r="AJ23" s="73">
        <f>$AK$3+$AM$3*COS(AI23*PI()/180)</f>
        <v/>
      </c>
      <c r="AK23" s="73">
        <f>$AL$3+$AM$3*SIN(AI23*PI()/180)</f>
        <v/>
      </c>
      <c r="AL23" s="49" t="n"/>
      <c r="AM23" s="56" t="n"/>
      <c r="AN23" s="49" t="n"/>
      <c r="AO23" s="49" t="n"/>
      <c r="AP23" s="49" t="n"/>
      <c r="AQ23" s="41" t="n">
        <v>85</v>
      </c>
      <c r="AR23" s="73">
        <f>$AS$3+$AU$3*COS(AQ23*PI()/180)</f>
        <v/>
      </c>
      <c r="AS23" s="73">
        <f>$AT$3+$AU$3*SIN(AQ23*PI()/180)</f>
        <v/>
      </c>
      <c r="AT23" s="49" t="n"/>
      <c r="AU23" s="56" t="n"/>
      <c r="AX23" s="63" t="n"/>
      <c r="AY23" s="64" t="n"/>
      <c r="AZ23" s="65" t="n"/>
      <c r="BA23" s="65" t="n"/>
      <c r="BB23" s="66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36">
        <f>U24</f>
        <v/>
      </c>
      <c r="J24" s="108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16" t="n">
        <v>0.8</v>
      </c>
      <c r="X24" s="49" t="n"/>
      <c r="Y24" s="49" t="n"/>
      <c r="Z24" s="49" t="n"/>
      <c r="AA24" s="41" t="n">
        <v>90</v>
      </c>
      <c r="AB24" s="73">
        <f>$AC$3+$AE$3*COS(AA24*PI()/180)</f>
        <v/>
      </c>
      <c r="AC24" s="73">
        <f>$AD$3+$AE$3*SIN(AA24*PI()/180)</f>
        <v/>
      </c>
      <c r="AD24" s="49" t="n"/>
      <c r="AE24" s="56" t="n"/>
      <c r="AF24" s="49" t="n"/>
      <c r="AG24" s="49" t="n"/>
      <c r="AH24" s="49" t="n"/>
      <c r="AI24" s="41" t="n">
        <v>90</v>
      </c>
      <c r="AJ24" s="73">
        <f>$AK$3+$AM$3*COS(AI24*PI()/180)</f>
        <v/>
      </c>
      <c r="AK24" s="73">
        <f>$AL$3+$AM$3*SIN(AI24*PI()/180)</f>
        <v/>
      </c>
      <c r="AL24" s="49" t="n"/>
      <c r="AM24" s="56" t="n"/>
      <c r="AN24" s="49" t="n"/>
      <c r="AO24" s="49" t="n"/>
      <c r="AP24" s="49" t="n"/>
      <c r="AQ24" s="41" t="n">
        <v>90</v>
      </c>
      <c r="AR24" s="73">
        <f>$AS$3+$AU$3*COS(AQ24*PI()/180)</f>
        <v/>
      </c>
      <c r="AS24" s="73">
        <f>$AT$3+$AU$3*SIN(AQ24*PI()/180)</f>
        <v/>
      </c>
      <c r="AT24" s="49" t="n"/>
      <c r="AU24" s="56" t="n"/>
      <c r="AX24" s="67" t="n"/>
      <c r="AY24" s="68" t="n"/>
      <c r="AZ24" s="69" t="n"/>
      <c r="BA24" s="65" t="n"/>
      <c r="BB24" s="65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49" t="n"/>
      <c r="Y25" s="49" t="n"/>
      <c r="Z25" s="49" t="n"/>
      <c r="AA25" s="41" t="n">
        <v>95</v>
      </c>
      <c r="AB25" s="73">
        <f>$AC$3+$AE$3*COS(AA25*PI()/180)</f>
        <v/>
      </c>
      <c r="AC25" s="73">
        <f>$AD$3+$AE$3*SIN(AA25*PI()/180)</f>
        <v/>
      </c>
      <c r="AD25" s="49" t="n"/>
      <c r="AE25" s="56" t="n"/>
      <c r="AF25" s="49" t="n"/>
      <c r="AG25" s="49" t="n"/>
      <c r="AH25" s="49" t="n"/>
      <c r="AI25" s="41" t="n">
        <v>95</v>
      </c>
      <c r="AJ25" s="73">
        <f>$AK$3+$AM$3*COS(AI25*PI()/180)</f>
        <v/>
      </c>
      <c r="AK25" s="73">
        <f>$AL$3+$AM$3*SIN(AI25*PI()/180)</f>
        <v/>
      </c>
      <c r="AL25" s="49" t="n"/>
      <c r="AM25" s="56" t="n"/>
      <c r="AN25" s="49" t="n"/>
      <c r="AO25" s="49" t="n"/>
      <c r="AP25" s="49" t="n"/>
      <c r="AQ25" s="41" t="n">
        <v>95</v>
      </c>
      <c r="AR25" s="73">
        <f>$AS$3+$AU$3*COS(AQ25*PI()/180)</f>
        <v/>
      </c>
      <c r="AS25" s="73">
        <f>$AT$3+$AU$3*SIN(AQ25*PI()/180)</f>
        <v/>
      </c>
      <c r="AT25" s="49" t="n"/>
      <c r="AU25" s="56" t="n"/>
      <c r="AX25" s="67" t="n"/>
      <c r="AY25" s="68" t="n"/>
      <c r="BC25" s="72" t="n"/>
    </row>
    <row r="26" ht="15" customHeight="1">
      <c r="X26" s="49" t="n"/>
      <c r="Y26" s="49" t="n"/>
      <c r="Z26" s="49" t="n"/>
      <c r="AA26" s="41" t="n">
        <v>100</v>
      </c>
      <c r="AB26" s="73">
        <f>$AC$3+$AE$3*COS(AA26*PI()/180)</f>
        <v/>
      </c>
      <c r="AC26" s="73">
        <f>$AD$3+$AE$3*SIN(AA26*PI()/180)</f>
        <v/>
      </c>
      <c r="AD26" s="49" t="n"/>
      <c r="AE26" s="56" t="n"/>
      <c r="AF26" s="49" t="n"/>
      <c r="AG26" s="49" t="n"/>
      <c r="AH26" s="49" t="n"/>
      <c r="AI26" s="41" t="n">
        <v>100</v>
      </c>
      <c r="AJ26" s="73">
        <f>$AK$3+$AM$3*COS(AI26*PI()/180)</f>
        <v/>
      </c>
      <c r="AK26" s="73">
        <f>$AL$3+$AM$3*SIN(AI26*PI()/180)</f>
        <v/>
      </c>
      <c r="AL26" s="49" t="n"/>
      <c r="AM26" s="56" t="n"/>
      <c r="AN26" s="49" t="n"/>
      <c r="AO26" s="49" t="n"/>
      <c r="AP26" s="49" t="n"/>
      <c r="AQ26" s="41" t="n">
        <v>100</v>
      </c>
      <c r="AR26" s="73">
        <f>$AS$3+$AU$3*COS(AQ26*PI()/180)</f>
        <v/>
      </c>
      <c r="AS26" s="73">
        <f>$AT$3+$AU$3*SIN(AQ26*PI()/180)</f>
        <v/>
      </c>
      <c r="AT26" s="49" t="n"/>
      <c r="AU26" s="56" t="n"/>
      <c r="AX26" s="67" t="n"/>
      <c r="AY26" s="68" t="n"/>
    </row>
    <row r="27" ht="15" customHeight="1">
      <c r="A27" s="158" t="inlineStr">
        <is>
          <t xml:space="preserve">Результаты испытаний </t>
        </is>
      </c>
      <c r="L27" s="158" t="n"/>
      <c r="M27" s="158" t="inlineStr">
        <is>
          <t xml:space="preserve">Результаты испытаний </t>
        </is>
      </c>
      <c r="X27" s="49" t="n"/>
      <c r="Y27" s="49" t="n"/>
      <c r="Z27" s="49" t="n"/>
      <c r="AA27" s="41" t="n">
        <v>105</v>
      </c>
      <c r="AB27" s="73">
        <f>$AC$3+$AE$3*COS(AA27*PI()/180)</f>
        <v/>
      </c>
      <c r="AC27" s="73">
        <f>$AD$3+$AE$3*SIN(AA27*PI()/180)</f>
        <v/>
      </c>
      <c r="AD27" s="49" t="n"/>
      <c r="AE27" s="56" t="n"/>
      <c r="AF27" s="49" t="n"/>
      <c r="AG27" s="49" t="n"/>
      <c r="AH27" s="49" t="n"/>
      <c r="AI27" s="41" t="n">
        <v>105</v>
      </c>
      <c r="AJ27" s="73">
        <f>$AK$3+$AM$3*COS(AI27*PI()/180)</f>
        <v/>
      </c>
      <c r="AK27" s="73">
        <f>$AL$3+$AM$3*SIN(AI27*PI()/180)</f>
        <v/>
      </c>
      <c r="AL27" s="49" t="n"/>
      <c r="AM27" s="56" t="n"/>
      <c r="AN27" s="49" t="n"/>
      <c r="AO27" s="49" t="n"/>
      <c r="AP27" s="49" t="n"/>
      <c r="AQ27" s="41" t="n">
        <v>105</v>
      </c>
      <c r="AR27" s="73">
        <f>$AS$3+$AU$3*COS(AQ27*PI()/180)</f>
        <v/>
      </c>
      <c r="AS27" s="73">
        <f>$AT$3+$AU$3*SIN(AQ27*PI()/180)</f>
        <v/>
      </c>
      <c r="AT27" s="49" t="n"/>
      <c r="AU27" s="56" t="n"/>
      <c r="AX27" s="67" t="n"/>
      <c r="AY27" s="68" t="n"/>
    </row>
    <row r="28" ht="15" customHeight="1">
      <c r="X28" s="49" t="n"/>
      <c r="Y28" s="49" t="n"/>
      <c r="Z28" s="49" t="n"/>
      <c r="AA28" s="41" t="n">
        <v>110</v>
      </c>
      <c r="AB28" s="73">
        <f>$AC$3+$AE$3*COS(AA28*PI()/180)</f>
        <v/>
      </c>
      <c r="AC28" s="73">
        <f>$AD$3+$AE$3*SIN(AA28*PI()/180)</f>
        <v/>
      </c>
      <c r="AD28" s="49" t="n"/>
      <c r="AE28" s="56" t="n"/>
      <c r="AF28" s="49" t="n"/>
      <c r="AG28" s="49" t="n"/>
      <c r="AH28" s="49" t="n"/>
      <c r="AI28" s="41" t="n">
        <v>110</v>
      </c>
      <c r="AJ28" s="73">
        <f>$AK$3+$AM$3*COS(AI28*PI()/180)</f>
        <v/>
      </c>
      <c r="AK28" s="73">
        <f>$AL$3+$AM$3*SIN(AI28*PI()/180)</f>
        <v/>
      </c>
      <c r="AL28" s="49" t="n"/>
      <c r="AM28" s="56" t="n"/>
      <c r="AN28" s="49" t="n"/>
      <c r="AO28" s="49" t="n"/>
      <c r="AP28" s="49" t="n"/>
      <c r="AQ28" s="41" t="n">
        <v>110</v>
      </c>
      <c r="AR28" s="73">
        <f>$AS$3+$AU$3*COS(AQ28*PI()/180)</f>
        <v/>
      </c>
      <c r="AS28" s="73">
        <f>$AT$3+$AU$3*SIN(AQ28*PI()/180)</f>
        <v/>
      </c>
      <c r="AT28" s="49" t="n"/>
      <c r="AU28" s="56" t="n"/>
      <c r="AX28" s="67" t="n"/>
      <c r="AY28" s="68" t="n"/>
    </row>
    <row r="29" ht="15" customHeight="1">
      <c r="X29" s="49" t="n"/>
      <c r="Y29" s="49" t="n"/>
      <c r="Z29" s="49" t="n"/>
      <c r="AA29" s="41" t="n">
        <v>115</v>
      </c>
      <c r="AB29" s="73">
        <f>$AC$3+$AE$3*COS(AA29*PI()/180)</f>
        <v/>
      </c>
      <c r="AC29" s="73">
        <f>$AD$3+$AE$3*SIN(AA29*PI()/180)</f>
        <v/>
      </c>
      <c r="AD29" s="49" t="n"/>
      <c r="AE29" s="56" t="n"/>
      <c r="AF29" s="49" t="n"/>
      <c r="AG29" s="49" t="n"/>
      <c r="AH29" s="49" t="n"/>
      <c r="AI29" s="41" t="n">
        <v>115</v>
      </c>
      <c r="AJ29" s="73">
        <f>$AK$3+$AM$3*COS(AI29*PI()/180)</f>
        <v/>
      </c>
      <c r="AK29" s="73">
        <f>$AL$3+$AM$3*SIN(AI29*PI()/180)</f>
        <v/>
      </c>
      <c r="AL29" s="49" t="n"/>
      <c r="AM29" s="56" t="n"/>
      <c r="AN29" s="49" t="n"/>
      <c r="AO29" s="49" t="n"/>
      <c r="AP29" s="49" t="n"/>
      <c r="AQ29" s="41" t="n">
        <v>115</v>
      </c>
      <c r="AR29" s="73">
        <f>$AS$3+$AU$3*COS(AQ29*PI()/180)</f>
        <v/>
      </c>
      <c r="AS29" s="73">
        <f>$AT$3+$AU$3*SIN(AQ29*PI()/180)</f>
        <v/>
      </c>
      <c r="AT29" s="49" t="n"/>
      <c r="AU29" s="56" t="n"/>
      <c r="AX29" s="155" t="n"/>
    </row>
    <row r="30" ht="15.6" customHeight="1">
      <c r="X30" s="49" t="n"/>
      <c r="Y30" s="49" t="n"/>
      <c r="Z30" s="49" t="n"/>
      <c r="AA30" s="41" t="n">
        <v>120</v>
      </c>
      <c r="AB30" s="73">
        <f>$AC$3+$AE$3*COS(AA30*PI()/180)</f>
        <v/>
      </c>
      <c r="AC30" s="73">
        <f>$AD$3+$AE$3*SIN(AA30*PI()/180)</f>
        <v/>
      </c>
      <c r="AD30" s="49" t="n"/>
      <c r="AE30" s="56" t="n"/>
      <c r="AF30" s="49" t="n"/>
      <c r="AG30" s="49" t="n"/>
      <c r="AH30" s="49" t="n"/>
      <c r="AI30" s="41" t="n">
        <v>120</v>
      </c>
      <c r="AJ30" s="73">
        <f>$AK$3+$AM$3*COS(AI30*PI()/180)</f>
        <v/>
      </c>
      <c r="AK30" s="73">
        <f>$AL$3+$AM$3*SIN(AI30*PI()/180)</f>
        <v/>
      </c>
      <c r="AL30" s="49" t="n"/>
      <c r="AM30" s="56" t="n"/>
      <c r="AN30" s="49" t="n"/>
      <c r="AO30" s="49" t="n"/>
      <c r="AP30" s="49" t="n"/>
      <c r="AQ30" s="41" t="n">
        <v>120</v>
      </c>
      <c r="AR30" s="73">
        <f>$AS$3+$AU$3*COS(AQ30*PI()/180)</f>
        <v/>
      </c>
      <c r="AS30" s="73">
        <f>$AT$3+$AU$3*SIN(AQ30*PI()/180)</f>
        <v/>
      </c>
      <c r="AT30" s="49" t="n"/>
      <c r="AU30" s="56" t="n"/>
      <c r="AX30" s="63" t="n"/>
      <c r="AY30" s="64" t="n"/>
      <c r="AZ30" s="65" t="n"/>
      <c r="BA30" s="65" t="n"/>
      <c r="BB30" s="66" t="n"/>
    </row>
    <row r="31" ht="15" customHeight="1">
      <c r="X31" s="49" t="n"/>
      <c r="Y31" s="49" t="n"/>
      <c r="Z31" s="49" t="n"/>
      <c r="AA31" s="41" t="n">
        <v>125</v>
      </c>
      <c r="AB31" s="73">
        <f>$AC$3+$AE$3*COS(AA31*PI()/180)</f>
        <v/>
      </c>
      <c r="AC31" s="73">
        <f>$AD$3+$AE$3*SIN(AA31*PI()/180)</f>
        <v/>
      </c>
      <c r="AD31" s="49" t="n"/>
      <c r="AE31" s="56" t="n"/>
      <c r="AF31" s="49" t="n"/>
      <c r="AG31" s="49" t="n"/>
      <c r="AH31" s="49" t="n"/>
      <c r="AI31" s="41" t="n">
        <v>125</v>
      </c>
      <c r="AJ31" s="73">
        <f>$AK$3+$AM$3*COS(AI31*PI()/180)</f>
        <v/>
      </c>
      <c r="AK31" s="73">
        <f>$AL$3+$AM$3*SIN(AI31*PI()/180)</f>
        <v/>
      </c>
      <c r="AL31" s="49" t="n"/>
      <c r="AM31" s="56" t="n"/>
      <c r="AN31" s="49" t="n"/>
      <c r="AO31" s="49" t="n"/>
      <c r="AP31" s="49" t="n"/>
      <c r="AQ31" s="41" t="n">
        <v>125</v>
      </c>
      <c r="AR31" s="73">
        <f>$AS$3+$AU$3*COS(AQ31*PI()/180)</f>
        <v/>
      </c>
      <c r="AS31" s="73">
        <f>$AT$3+$AU$3*SIN(AQ31*PI()/180)</f>
        <v/>
      </c>
      <c r="AT31" s="49" t="n"/>
      <c r="AU31" s="56" t="n"/>
      <c r="AX31" s="67" t="n"/>
      <c r="AY31" s="68" t="n"/>
      <c r="AZ31" s="69" t="n"/>
      <c r="BA31" s="65" t="n"/>
      <c r="BB31" s="65" t="n"/>
    </row>
    <row r="32" ht="15" customHeight="1">
      <c r="X32" s="49" t="n"/>
      <c r="Y32" s="49" t="n"/>
      <c r="Z32" s="49" t="n"/>
      <c r="AA32" s="41" t="n">
        <v>130</v>
      </c>
      <c r="AB32" s="73">
        <f>$AC$3+$AE$3*COS(AA32*PI()/180)</f>
        <v/>
      </c>
      <c r="AC32" s="73">
        <f>$AD$3+$AE$3*SIN(AA32*PI()/180)</f>
        <v/>
      </c>
      <c r="AD32" s="49" t="n"/>
      <c r="AE32" s="56" t="n"/>
      <c r="AF32" s="49" t="n"/>
      <c r="AG32" s="49" t="n"/>
      <c r="AH32" s="49" t="n"/>
      <c r="AI32" s="41" t="n">
        <v>130</v>
      </c>
      <c r="AJ32" s="73">
        <f>$AK$3+$AM$3*COS(AI32*PI()/180)</f>
        <v/>
      </c>
      <c r="AK32" s="73">
        <f>$AL$3+$AM$3*SIN(AI32*PI()/180)</f>
        <v/>
      </c>
      <c r="AL32" s="49" t="n"/>
      <c r="AM32" s="56" t="n"/>
      <c r="AN32" s="49" t="n"/>
      <c r="AO32" s="49" t="n"/>
      <c r="AP32" s="49" t="n"/>
      <c r="AQ32" s="41" t="n">
        <v>130</v>
      </c>
      <c r="AR32" s="73">
        <f>$AS$3+$AU$3*COS(AQ32*PI()/180)</f>
        <v/>
      </c>
      <c r="AS32" s="73">
        <f>$AT$3+$AU$3*SIN(AQ32*PI()/180)</f>
        <v/>
      </c>
      <c r="AT32" s="49" t="n"/>
      <c r="AU32" s="56" t="n"/>
      <c r="AX32" s="67" t="n"/>
      <c r="AY32" s="68" t="n"/>
    </row>
    <row r="33" ht="15" customHeight="1">
      <c r="X33" s="49" t="n"/>
      <c r="Y33" s="49" t="n"/>
      <c r="Z33" s="49" t="n"/>
      <c r="AA33" s="41" t="n">
        <v>135</v>
      </c>
      <c r="AB33" s="73">
        <f>$AC$3+$AE$3*COS(AA33*PI()/180)</f>
        <v/>
      </c>
      <c r="AC33" s="73">
        <f>$AD$3+$AE$3*SIN(AA33*PI()/180)</f>
        <v/>
      </c>
      <c r="AD33" s="49" t="n"/>
      <c r="AE33" s="56" t="n"/>
      <c r="AF33" s="49" t="n"/>
      <c r="AG33" s="49" t="n"/>
      <c r="AH33" s="49" t="n"/>
      <c r="AI33" s="41" t="n">
        <v>135</v>
      </c>
      <c r="AJ33" s="73">
        <f>$AK$3+$AM$3*COS(AI33*PI()/180)</f>
        <v/>
      </c>
      <c r="AK33" s="73">
        <f>$AL$3+$AM$3*SIN(AI33*PI()/180)</f>
        <v/>
      </c>
      <c r="AL33" s="49" t="n"/>
      <c r="AM33" s="56" t="n"/>
      <c r="AN33" s="49" t="n"/>
      <c r="AO33" s="49" t="n"/>
      <c r="AP33" s="49" t="n"/>
      <c r="AQ33" s="41" t="n">
        <v>135</v>
      </c>
      <c r="AR33" s="73">
        <f>$AS$3+$AU$3*COS(AQ33*PI()/180)</f>
        <v/>
      </c>
      <c r="AS33" s="73">
        <f>$AT$3+$AU$3*SIN(AQ33*PI()/180)</f>
        <v/>
      </c>
      <c r="AT33" s="49" t="n"/>
      <c r="AU33" s="56" t="n"/>
      <c r="AX33" s="67" t="n"/>
      <c r="AY33" s="68" t="n"/>
    </row>
    <row r="34" ht="15" customHeight="1">
      <c r="X34" s="49" t="n"/>
      <c r="Y34" s="49" t="n"/>
      <c r="Z34" s="49" t="n"/>
      <c r="AA34" s="41" t="n">
        <v>140</v>
      </c>
      <c r="AB34" s="73">
        <f>$AC$3+$AE$3*COS(AA34*PI()/180)</f>
        <v/>
      </c>
      <c r="AC34" s="73">
        <f>$AD$3+$AE$3*SIN(AA34*PI()/180)</f>
        <v/>
      </c>
      <c r="AD34" s="49" t="n"/>
      <c r="AE34" s="56" t="n"/>
      <c r="AF34" s="49" t="n"/>
      <c r="AG34" s="49" t="n"/>
      <c r="AH34" s="49" t="n"/>
      <c r="AI34" s="41" t="n">
        <v>140</v>
      </c>
      <c r="AJ34" s="73">
        <f>$AK$3+$AM$3*COS(AI34*PI()/180)</f>
        <v/>
      </c>
      <c r="AK34" s="73">
        <f>$AL$3+$AM$3*SIN(AI34*PI()/180)</f>
        <v/>
      </c>
      <c r="AL34" s="49" t="n"/>
      <c r="AM34" s="56" t="n"/>
      <c r="AN34" s="49" t="n"/>
      <c r="AO34" s="49" t="n"/>
      <c r="AP34" s="49" t="n"/>
      <c r="AQ34" s="41" t="n">
        <v>140</v>
      </c>
      <c r="AR34" s="73">
        <f>$AS$3+$AU$3*COS(AQ34*PI()/180)</f>
        <v/>
      </c>
      <c r="AS34" s="73">
        <f>$AT$3+$AU$3*SIN(AQ34*PI()/180)</f>
        <v/>
      </c>
      <c r="AT34" s="49" t="n"/>
      <c r="AU34" s="56" t="n"/>
      <c r="AX34" s="67" t="n"/>
      <c r="AY34" s="68" t="n"/>
    </row>
    <row r="35" ht="15" customHeight="1">
      <c r="X35" s="49" t="n"/>
      <c r="Y35" s="49" t="n"/>
      <c r="Z35" s="49" t="n"/>
      <c r="AA35" s="41" t="n">
        <v>145</v>
      </c>
      <c r="AB35" s="73">
        <f>$AC$3+$AE$3*COS(AA35*PI()/180)</f>
        <v/>
      </c>
      <c r="AC35" s="73">
        <f>$AD$3+$AE$3*SIN(AA35*PI()/180)</f>
        <v/>
      </c>
      <c r="AD35" s="49" t="n"/>
      <c r="AE35" s="56" t="n"/>
      <c r="AF35" s="49" t="n"/>
      <c r="AG35" s="49" t="n"/>
      <c r="AH35" s="49" t="n"/>
      <c r="AI35" s="41" t="n">
        <v>145</v>
      </c>
      <c r="AJ35" s="73">
        <f>$AK$3+$AM$3*COS(AI35*PI()/180)</f>
        <v/>
      </c>
      <c r="AK35" s="73">
        <f>$AL$3+$AM$3*SIN(AI35*PI()/180)</f>
        <v/>
      </c>
      <c r="AL35" s="49" t="n"/>
      <c r="AM35" s="56" t="n"/>
      <c r="AN35" s="49" t="n"/>
      <c r="AO35" s="49" t="n"/>
      <c r="AP35" s="49" t="n"/>
      <c r="AQ35" s="41" t="n">
        <v>145</v>
      </c>
      <c r="AR35" s="73">
        <f>$AS$3+$AU$3*COS(AQ35*PI()/180)</f>
        <v/>
      </c>
      <c r="AS35" s="73">
        <f>$AT$3+$AU$3*SIN(AQ35*PI()/180)</f>
        <v/>
      </c>
      <c r="AT35" s="49" t="n"/>
      <c r="AU35" s="56" t="n"/>
      <c r="AX35" s="67" t="n"/>
      <c r="AY35" s="68" t="n"/>
    </row>
    <row r="36" ht="15" customHeight="1">
      <c r="X36" s="49" t="n"/>
      <c r="Y36" s="49" t="n"/>
      <c r="Z36" s="49" t="n"/>
      <c r="AA36" s="41" t="n">
        <v>150</v>
      </c>
      <c r="AB36" s="73">
        <f>$AC$3+$AE$3*COS(AA36*PI()/180)</f>
        <v/>
      </c>
      <c r="AC36" s="73">
        <f>$AD$3+$AE$3*SIN(AA36*PI()/180)</f>
        <v/>
      </c>
      <c r="AD36" s="49" t="n"/>
      <c r="AE36" s="56" t="n"/>
      <c r="AF36" s="49" t="n"/>
      <c r="AG36" s="49" t="n"/>
      <c r="AH36" s="49" t="n"/>
      <c r="AI36" s="41" t="n">
        <v>150</v>
      </c>
      <c r="AJ36" s="73">
        <f>$AK$3+$AM$3*COS(AI36*PI()/180)</f>
        <v/>
      </c>
      <c r="AK36" s="73">
        <f>$AL$3+$AM$3*SIN(AI36*PI()/180)</f>
        <v/>
      </c>
      <c r="AL36" s="49" t="n"/>
      <c r="AM36" s="56" t="n"/>
      <c r="AN36" s="49" t="n"/>
      <c r="AO36" s="49" t="n"/>
      <c r="AP36" s="49" t="n"/>
      <c r="AQ36" s="41" t="n">
        <v>150</v>
      </c>
      <c r="AR36" s="73">
        <f>$AS$3+$AU$3*COS(AQ36*PI()/180)</f>
        <v/>
      </c>
      <c r="AS36" s="73">
        <f>$AT$3+$AU$3*SIN(AQ36*PI()/180)</f>
        <v/>
      </c>
      <c r="AT36" s="49" t="n"/>
      <c r="AU36" s="56" t="n"/>
    </row>
    <row r="37" ht="15" customHeight="1">
      <c r="X37" s="49" t="n"/>
      <c r="Y37" s="49" t="n"/>
      <c r="Z37" s="49" t="n"/>
      <c r="AA37" s="41" t="n">
        <v>155</v>
      </c>
      <c r="AB37" s="73">
        <f>$AC$3+$AE$3*COS(AA37*PI()/180)</f>
        <v/>
      </c>
      <c r="AC37" s="73">
        <f>$AD$3+$AE$3*SIN(AA37*PI()/180)</f>
        <v/>
      </c>
      <c r="AD37" s="49" t="n"/>
      <c r="AE37" s="56" t="n"/>
      <c r="AF37" s="49" t="n"/>
      <c r="AG37" s="49" t="n"/>
      <c r="AH37" s="49" t="n"/>
      <c r="AI37" s="41" t="n">
        <v>155</v>
      </c>
      <c r="AJ37" s="73">
        <f>$AK$3+$AM$3*COS(AI37*PI()/180)</f>
        <v/>
      </c>
      <c r="AK37" s="73">
        <f>$AL$3+$AM$3*SIN(AI37*PI()/180)</f>
        <v/>
      </c>
      <c r="AL37" s="49" t="n"/>
      <c r="AM37" s="56" t="n"/>
      <c r="AN37" s="49" t="n"/>
      <c r="AO37" s="49" t="n"/>
      <c r="AP37" s="49" t="n"/>
      <c r="AQ37" s="41" t="n">
        <v>155</v>
      </c>
      <c r="AR37" s="73">
        <f>$AS$3+$AU$3*COS(AQ37*PI()/180)</f>
        <v/>
      </c>
      <c r="AS37" s="73">
        <f>$AT$3+$AU$3*SIN(AQ37*PI()/180)</f>
        <v/>
      </c>
      <c r="AT37" s="49" t="n"/>
      <c r="AU37" s="56" t="n"/>
    </row>
    <row r="38" ht="15" customHeight="1">
      <c r="X38" s="49" t="n"/>
      <c r="Y38" s="49" t="n"/>
      <c r="Z38" s="49" t="n"/>
      <c r="AA38" s="41" t="n">
        <v>160</v>
      </c>
      <c r="AB38" s="73">
        <f>$AC$3+$AE$3*COS(AA38*PI()/180)</f>
        <v/>
      </c>
      <c r="AC38" s="73">
        <f>$AD$3+$AE$3*SIN(AA38*PI()/180)</f>
        <v/>
      </c>
      <c r="AD38" s="49" t="n"/>
      <c r="AE38" s="56" t="n"/>
      <c r="AF38" s="49" t="n"/>
      <c r="AG38" s="49" t="n"/>
      <c r="AH38" s="49" t="n"/>
      <c r="AI38" s="41" t="n">
        <v>160</v>
      </c>
      <c r="AJ38" s="73">
        <f>$AK$3+$AM$3*COS(AI38*PI()/180)</f>
        <v/>
      </c>
      <c r="AK38" s="73">
        <f>$AL$3+$AM$3*SIN(AI38*PI()/180)</f>
        <v/>
      </c>
      <c r="AL38" s="49" t="n"/>
      <c r="AM38" s="56" t="n"/>
      <c r="AN38" s="49" t="n"/>
      <c r="AO38" s="49" t="n"/>
      <c r="AP38" s="49" t="n"/>
      <c r="AQ38" s="41" t="n">
        <v>160</v>
      </c>
      <c r="AR38" s="73">
        <f>$AS$3+$AU$3*COS(AQ38*PI()/180)</f>
        <v/>
      </c>
      <c r="AS38" s="73">
        <f>$AT$3+$AU$3*SIN(AQ38*PI()/180)</f>
        <v/>
      </c>
      <c r="AT38" s="49" t="n"/>
      <c r="AU38" s="56" t="n"/>
    </row>
    <row r="39" ht="15" customHeight="1">
      <c r="X39" s="49" t="n"/>
      <c r="Y39" s="49" t="n"/>
      <c r="Z39" s="49" t="n"/>
      <c r="AA39" s="41" t="n">
        <v>165</v>
      </c>
      <c r="AB39" s="73">
        <f>$AC$3+$AE$3*COS(AA39*PI()/180)</f>
        <v/>
      </c>
      <c r="AC39" s="73">
        <f>$AD$3+$AE$3*SIN(AA39*PI()/180)</f>
        <v/>
      </c>
      <c r="AD39" s="49" t="n"/>
      <c r="AE39" s="56" t="n"/>
      <c r="AF39" s="49" t="n"/>
      <c r="AG39" s="49" t="n"/>
      <c r="AH39" s="49" t="n"/>
      <c r="AI39" s="41" t="n">
        <v>165</v>
      </c>
      <c r="AJ39" s="73">
        <f>$AK$3+$AM$3*COS(AI39*PI()/180)</f>
        <v/>
      </c>
      <c r="AK39" s="73">
        <f>$AL$3+$AM$3*SIN(AI39*PI()/180)</f>
        <v/>
      </c>
      <c r="AL39" s="49" t="n"/>
      <c r="AM39" s="56" t="n"/>
      <c r="AN39" s="49" t="n"/>
      <c r="AO39" s="49" t="n"/>
      <c r="AP39" s="49" t="n"/>
      <c r="AQ39" s="41" t="n">
        <v>165</v>
      </c>
      <c r="AR39" s="73">
        <f>$AS$3+$AU$3*COS(AQ39*PI()/180)</f>
        <v/>
      </c>
      <c r="AS39" s="73">
        <f>$AT$3+$AU$3*SIN(AQ39*PI()/180)</f>
        <v/>
      </c>
      <c r="AT39" s="49" t="n"/>
      <c r="AU39" s="56" t="n"/>
    </row>
    <row r="40" ht="15" customHeight="1">
      <c r="X40" s="49" t="n"/>
      <c r="Y40" s="49" t="n"/>
      <c r="Z40" s="49" t="n"/>
      <c r="AA40" s="41" t="n">
        <v>170</v>
      </c>
      <c r="AB40" s="73">
        <f>$AC$3+$AE$3*COS(AA40*PI()/180)</f>
        <v/>
      </c>
      <c r="AC40" s="73">
        <f>$AD$3+$AE$3*SIN(AA40*PI()/180)</f>
        <v/>
      </c>
      <c r="AD40" s="49" t="n"/>
      <c r="AE40" s="56" t="n"/>
      <c r="AF40" s="49" t="n"/>
      <c r="AG40" s="49" t="n"/>
      <c r="AH40" s="49" t="n"/>
      <c r="AI40" s="41" t="n">
        <v>170</v>
      </c>
      <c r="AJ40" s="73">
        <f>$AK$3+$AM$3*COS(AI40*PI()/180)</f>
        <v/>
      </c>
      <c r="AK40" s="73">
        <f>$AL$3+$AM$3*SIN(AI40*PI()/180)</f>
        <v/>
      </c>
      <c r="AL40" s="49" t="n"/>
      <c r="AM40" s="56" t="n"/>
      <c r="AN40" s="49" t="n"/>
      <c r="AO40" s="49" t="n"/>
      <c r="AP40" s="49" t="n"/>
      <c r="AQ40" s="41" t="n">
        <v>170</v>
      </c>
      <c r="AR40" s="73">
        <f>$AS$3+$AU$3*COS(AQ40*PI()/180)</f>
        <v/>
      </c>
      <c r="AS40" s="73">
        <f>$AT$3+$AU$3*SIN(AQ40*PI()/180)</f>
        <v/>
      </c>
      <c r="AT40" s="49" t="n"/>
      <c r="AU40" s="56" t="n"/>
    </row>
    <row r="41" ht="15" customHeight="1">
      <c r="X41" s="49" t="n"/>
      <c r="Y41" s="49" t="n"/>
      <c r="Z41" s="49" t="n"/>
      <c r="AA41" s="41" t="n">
        <v>175</v>
      </c>
      <c r="AB41" s="73">
        <f>$AC$3+$AE$3*COS(AA41*PI()/180)</f>
        <v/>
      </c>
      <c r="AC41" s="73">
        <f>$AD$3+$AE$3*SIN(AA41*PI()/180)</f>
        <v/>
      </c>
      <c r="AD41" s="49" t="n"/>
      <c r="AE41" s="56" t="n"/>
      <c r="AF41" s="49" t="n"/>
      <c r="AG41" s="49" t="n"/>
      <c r="AH41" s="49" t="n"/>
      <c r="AI41" s="41" t="n">
        <v>175</v>
      </c>
      <c r="AJ41" s="73">
        <f>$AK$3+$AM$3*COS(AI41*PI()/180)</f>
        <v/>
      </c>
      <c r="AK41" s="73">
        <f>$AL$3+$AM$3*SIN(AI41*PI()/180)</f>
        <v/>
      </c>
      <c r="AL41" s="49" t="n"/>
      <c r="AM41" s="56" t="n"/>
      <c r="AN41" s="49" t="n"/>
      <c r="AO41" s="49" t="n"/>
      <c r="AP41" s="49" t="n"/>
      <c r="AQ41" s="41" t="n">
        <v>175</v>
      </c>
      <c r="AR41" s="73">
        <f>$AS$3+$AU$3*COS(AQ41*PI()/180)</f>
        <v/>
      </c>
      <c r="AS41" s="73">
        <f>$AT$3+$AU$3*SIN(AQ41*PI()/180)</f>
        <v/>
      </c>
      <c r="AT41" s="49" t="n"/>
      <c r="AU41" s="56" t="n"/>
    </row>
    <row r="42" ht="15" customHeight="1">
      <c r="X42" s="49" t="n"/>
      <c r="Y42" s="49" t="n"/>
      <c r="Z42" s="49" t="n"/>
      <c r="AA42" s="41" t="n">
        <v>180</v>
      </c>
      <c r="AB42" s="73">
        <f>$AC$3+$AE$3*COS(AA42*PI()/180)</f>
        <v/>
      </c>
      <c r="AC42" s="73">
        <f>$AD$3+$AE$3*SIN(AA42*PI()/180)</f>
        <v/>
      </c>
      <c r="AD42" s="49" t="n"/>
      <c r="AE42" s="56" t="n"/>
      <c r="AF42" s="49" t="n"/>
      <c r="AG42" s="49" t="n"/>
      <c r="AH42" s="49" t="n"/>
      <c r="AI42" s="41" t="n">
        <v>180</v>
      </c>
      <c r="AJ42" s="73">
        <f>$AK$3+$AM$3*COS(AI42*PI()/180)</f>
        <v/>
      </c>
      <c r="AK42" s="73">
        <f>$AL$3+$AM$3*SIN(AI42*PI()/180)</f>
        <v/>
      </c>
      <c r="AL42" s="49" t="n"/>
      <c r="AM42" s="56" t="n"/>
      <c r="AN42" s="49" t="n"/>
      <c r="AO42" s="49" t="n"/>
      <c r="AP42" s="49" t="n"/>
      <c r="AQ42" s="41" t="n">
        <v>180</v>
      </c>
      <c r="AR42" s="73">
        <f>$AS$3+$AU$3*COS(AQ42*PI()/180)</f>
        <v/>
      </c>
      <c r="AS42" s="73">
        <f>$AT$3+$AU$3*SIN(AQ42*PI()/180)</f>
        <v/>
      </c>
      <c r="AT42" s="49" t="n"/>
      <c r="AU42" s="56" t="n"/>
    </row>
    <row r="43">
      <c r="X43" s="49" t="n"/>
      <c r="Y43" s="49" t="n"/>
      <c r="Z43" s="49" t="n"/>
      <c r="AA43" s="49" t="n"/>
      <c r="AB43" s="49" t="n"/>
      <c r="AC43" s="49" t="n"/>
      <c r="AD43" s="49" t="n"/>
      <c r="AE43" s="56" t="n"/>
      <c r="AF43" s="49" t="n"/>
      <c r="AG43" s="49" t="n"/>
      <c r="AH43" s="49" t="n"/>
      <c r="AI43" s="49" t="n"/>
      <c r="AJ43" s="49" t="n"/>
      <c r="AK43" s="49" t="n"/>
      <c r="AL43" s="49" t="n"/>
      <c r="AM43" s="56" t="n"/>
      <c r="AN43" s="49" t="n"/>
      <c r="AO43" s="49" t="n"/>
      <c r="AP43" s="49" t="n"/>
      <c r="AQ43" s="49" t="n"/>
      <c r="AR43" s="49" t="n"/>
      <c r="AS43" s="49" t="n"/>
      <c r="AT43" s="49" t="n"/>
      <c r="AU43" s="56" t="n"/>
    </row>
    <row r="44">
      <c r="X44" s="49" t="n"/>
      <c r="Y44" s="49" t="n"/>
      <c r="Z44" s="49" t="n"/>
      <c r="AA44" s="49" t="n"/>
      <c r="AB44" s="49" t="n"/>
      <c r="AC44" s="49" t="n"/>
      <c r="AD44" s="49" t="n"/>
      <c r="AE44" s="56" t="n"/>
      <c r="AF44" s="49" t="n"/>
      <c r="AG44" s="49" t="n"/>
      <c r="AH44" s="49" t="n"/>
      <c r="AI44" s="49" t="n"/>
      <c r="AJ44" s="49" t="n"/>
      <c r="AK44" s="49" t="n"/>
      <c r="AL44" s="49" t="n"/>
      <c r="AM44" s="56" t="n"/>
      <c r="AN44" s="49" t="n"/>
      <c r="AO44" s="49" t="n"/>
      <c r="AP44" s="49" t="n"/>
      <c r="AQ44" s="49" t="n"/>
      <c r="AR44" s="49" t="n"/>
      <c r="AS44" s="49" t="n"/>
      <c r="AT44" s="49" t="n"/>
      <c r="AU44" s="56" t="n"/>
    </row>
    <row r="46" ht="38.25" customHeight="1" thickBot="1">
      <c r="B46" s="7" t="n"/>
      <c r="C46" s="7" t="n"/>
      <c r="N46" s="160" t="inlineStr">
        <is>
          <t>Нормальное напряжение
σ, МПа</t>
        </is>
      </c>
      <c r="O46" s="160" t="inlineStr">
        <is>
          <t>Касательное напряжение
t, МПа</t>
        </is>
      </c>
      <c r="P46" s="160" t="inlineStr">
        <is>
          <t>tg ϕ</t>
        </is>
      </c>
      <c r="Q46" s="160" t="inlineStr">
        <is>
          <t>Угол внутреннего трения
 ϕ, град.</t>
        </is>
      </c>
      <c r="R46" s="160" t="inlineStr">
        <is>
          <t>Удельное сцепление
C, МПа</t>
        </is>
      </c>
      <c r="AM46" s="88" t="n"/>
    </row>
    <row r="47" ht="16.5" customHeight="1">
      <c r="B47" s="7" t="n"/>
      <c r="C47" s="7" t="n"/>
      <c r="N47" s="161" t="n">
        <v>0.1</v>
      </c>
      <c r="O47" s="162" t="n">
        <v>0.07639702342662023</v>
      </c>
      <c r="P47" s="163" t="n"/>
      <c r="Q47" s="163" t="n"/>
      <c r="R47" s="164" t="n"/>
      <c r="W47" s="153" t="n">
        <v>1</v>
      </c>
      <c r="X47" s="118" t="inlineStr">
        <is>
          <t>σ3,кПа</t>
        </is>
      </c>
      <c r="Y47" s="118" t="inlineStr">
        <is>
          <t>σ1,кПа</t>
        </is>
      </c>
      <c r="Z47" s="118" t="inlineStr">
        <is>
          <t>u, кПа</t>
        </is>
      </c>
      <c r="AD47" t="n">
        <v>4</v>
      </c>
      <c r="AE47" s="100" t="n"/>
      <c r="AF47" s="101" t="n"/>
      <c r="AG47" s="101" t="n"/>
      <c r="AH47" s="102" t="n"/>
      <c r="AI47" s="103" t="n"/>
      <c r="AJ47" s="104" t="n"/>
      <c r="AK47" s="105" t="n"/>
      <c r="AM47" s="88" t="n"/>
      <c r="AN47" s="170" t="n"/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161" t="n">
        <v>0.15</v>
      </c>
      <c r="O48" s="162" t="n">
        <v>0.09459553513993035</v>
      </c>
      <c r="P48" s="165">
        <f>SLOPE(O47:O49,N47:N49)</f>
        <v/>
      </c>
      <c r="Q48" s="166">
        <f>ATAN(P48)*180/PI()</f>
        <v/>
      </c>
      <c r="R48" s="167">
        <f>((O47+O48+O49)*(N47^2+N48^2+N49^2)-(N47+N48+N49)*(O47*N47+O48*N48+O49*N49))/(3*(N47^2+N48^2+N49^2)-((N47+N48+N49)^2))</f>
        <v/>
      </c>
      <c r="X48" s="119">
        <f>N47*1000</f>
        <v/>
      </c>
      <c r="Y48" s="119">
        <f>O47*1000</f>
        <v/>
      </c>
      <c r="Z48" s="138">
        <f>P47*1000</f>
        <v/>
      </c>
      <c r="AE48" s="85" t="n"/>
      <c r="AF48" s="86" t="n"/>
      <c r="AG48" s="86" t="n"/>
      <c r="AH48" s="87" t="n"/>
      <c r="AI48" s="89" t="n"/>
      <c r="AJ48" s="90" t="n"/>
      <c r="AK48" s="91" t="n"/>
      <c r="AM48" s="88" t="n"/>
      <c r="AN48" s="92" t="inlineStr">
        <is>
          <t>δ3, Мпа</t>
        </is>
      </c>
      <c r="AO48" s="92" t="inlineStr">
        <is>
          <t>δ1-δ3, МПа</t>
        </is>
      </c>
      <c r="AP48" s="92" t="inlineStr">
        <is>
          <t>δ1, МПа</t>
        </is>
      </c>
      <c r="AQ48" s="92" t="inlineStr">
        <is>
          <t>δ1, КПа</t>
        </is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161" t="n">
        <v>0.2</v>
      </c>
      <c r="O49" s="162" t="n">
        <v>0.1127940468532405</v>
      </c>
      <c r="P49" s="168" t="n"/>
      <c r="Q49" s="168" t="n"/>
      <c r="R49" s="169" t="n"/>
      <c r="X49" s="120">
        <f>N48*1000</f>
        <v/>
      </c>
      <c r="Y49" s="120">
        <f>O48*1000</f>
        <v/>
      </c>
      <c r="Z49" s="138">
        <f>P48*1000</f>
        <v/>
      </c>
      <c r="AB49" s="109" t="n"/>
      <c r="AC49" s="109" t="n"/>
      <c r="AE49" s="85" t="n"/>
      <c r="AF49" s="86" t="n"/>
      <c r="AG49" s="86" t="n"/>
      <c r="AH49" s="87" t="inlineStr">
        <is>
          <t>С, МПа:</t>
        </is>
      </c>
      <c r="AI49" s="139">
        <f>O54</f>
        <v/>
      </c>
      <c r="AJ49" s="90" t="n"/>
      <c r="AK49" s="91" t="n"/>
      <c r="AM49">
        <f>CONCATENATE(ROUND(AN49,2)," МПа")</f>
        <v/>
      </c>
      <c r="AN49" s="140">
        <f>N47</f>
        <v/>
      </c>
      <c r="AO49" s="140">
        <f>2*(AN49+AI49/TAN(RADIANS(AI50)))*SIN(RADIANS(AI50))/(1-SIN(RADIANS(AI50)))+AR49</f>
        <v/>
      </c>
      <c r="AP49" s="140">
        <f>AO49+AN49</f>
        <v/>
      </c>
      <c r="AQ49" s="93">
        <f>AP49*1000</f>
        <v/>
      </c>
      <c r="AR49">
        <f>-AR50-AR51</f>
        <v/>
      </c>
    </row>
    <row r="50" ht="16.5" customHeight="1">
      <c r="A50" s="1" t="n"/>
      <c r="B50" s="1" t="n"/>
      <c r="C50" s="1" t="n"/>
      <c r="D50" s="30" t="inlineStr">
        <is>
          <t>Е0=</t>
        </is>
      </c>
      <c r="E50" s="129">
        <f>B70/A70</f>
        <v/>
      </c>
      <c r="F50" s="1" t="n"/>
      <c r="G50" s="1" t="n"/>
      <c r="H50" s="1" t="n"/>
      <c r="Q50" s="28" t="n"/>
      <c r="X50" s="121">
        <f>N49*1000</f>
        <v/>
      </c>
      <c r="Y50" s="121">
        <f>O49*1000</f>
        <v/>
      </c>
      <c r="Z50" s="138">
        <f>P49*1000</f>
        <v/>
      </c>
      <c r="AB50" s="57" t="n"/>
      <c r="AC50" s="141" t="n"/>
      <c r="AE50" s="85" t="n"/>
      <c r="AF50" s="86" t="n"/>
      <c r="AG50" s="86" t="n"/>
      <c r="AH50" s="94" t="inlineStr">
        <is>
          <t>φ, град:</t>
        </is>
      </c>
      <c r="AI50" s="128">
        <f>O53</f>
        <v/>
      </c>
      <c r="AJ50" s="90" t="n"/>
      <c r="AK50" s="91" t="n"/>
      <c r="AM50">
        <f>CONCATENATE(ROUND(AN50,2)," МПа")</f>
        <v/>
      </c>
      <c r="AN50" s="140">
        <f>N48</f>
        <v/>
      </c>
      <c r="AO50" s="140">
        <f>2*(AN50+AI49/TAN(RADIANS(AI50)))*SIN(RADIANS(AI50))/(1-SIN(RADIANS(AI50)))+AR50</f>
        <v/>
      </c>
      <c r="AP50" s="140">
        <f>AO50+AN50</f>
        <v/>
      </c>
      <c r="AQ50" s="93">
        <f>AP50*1000</f>
        <v/>
      </c>
      <c r="AR50">
        <f>RANDBETWEEN(-3,3)*0.01</f>
        <v/>
      </c>
    </row>
    <row r="51" ht="16.5" customHeight="1" thickBot="1">
      <c r="A51" s="1" t="n"/>
      <c r="B51" s="1" t="n"/>
      <c r="C51" s="1" t="n"/>
      <c r="D51" s="30" t="inlineStr">
        <is>
          <t xml:space="preserve">E50 = </t>
        </is>
      </c>
      <c r="E51" s="129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  <c r="AE51" s="95" t="n"/>
      <c r="AF51" s="96" t="n"/>
      <c r="AG51" s="96" t="n"/>
      <c r="AH51" s="97" t="inlineStr">
        <is>
          <t>E, Мпа</t>
        </is>
      </c>
      <c r="AI51" s="151">
        <f>E50</f>
        <v/>
      </c>
      <c r="AJ51" s="98" t="n"/>
      <c r="AK51" s="99" t="n"/>
      <c r="AM51">
        <f>CONCATENATE(ROUND(AN51,2)," МПа")</f>
        <v/>
      </c>
      <c r="AN51" s="140">
        <f>N49</f>
        <v/>
      </c>
      <c r="AO51" s="140">
        <f>2*(AN51+AI49/TAN(RADIANS(AI50)))*SIN(RADIANS(AI50))/(1-SIN(RADIANS(AI50)))+AR51</f>
        <v/>
      </c>
      <c r="AP51" s="140">
        <f>AO51+AN51</f>
        <v/>
      </c>
      <c r="AQ51" s="93">
        <f>AP51*1000</f>
        <v/>
      </c>
      <c r="AR51">
        <f>RANDBETWEEN(-3,3)*0.01</f>
        <v/>
      </c>
    </row>
    <row r="52" ht="16.5" customHeight="1" thickBo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8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X52" s="110" t="inlineStr">
        <is>
          <t>x</t>
        </is>
      </c>
      <c r="Y52" s="111" t="n">
        <v>0</v>
      </c>
      <c r="Z52" s="142">
        <f>Y50</f>
        <v/>
      </c>
    </row>
    <row r="53" ht="16.5" customHeight="1" thickBo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20</v>
      </c>
      <c r="P53" s="1" t="n"/>
      <c r="Q53" s="1" t="n"/>
      <c r="R53" s="1" t="n"/>
      <c r="S53" s="1" t="n"/>
      <c r="T53" s="1" t="n"/>
      <c r="U53" s="1" t="n"/>
      <c r="X53" s="112" t="inlineStr">
        <is>
          <t>y</t>
        </is>
      </c>
      <c r="Y53" s="113">
        <f>AI49*1000</f>
        <v/>
      </c>
      <c r="Z53" s="114">
        <f>((Z52)*TAN(RADIANS(AI50))+AI49*1000)</f>
        <v/>
      </c>
      <c r="AB53" s="58" t="inlineStr">
        <is>
          <t>С, кПа</t>
        </is>
      </c>
      <c r="AC53" s="59" t="inlineStr">
        <is>
          <t>φ,°</t>
        </is>
      </c>
    </row>
    <row r="54" ht="16.5" customHeight="1" thickBot="1">
      <c r="M54" s="1" t="n"/>
      <c r="N54" s="30" t="inlineStr">
        <is>
          <t>С', МПа =</t>
        </is>
      </c>
      <c r="O54" s="143" t="n">
        <v>0.04</v>
      </c>
      <c r="P54" s="1" t="n"/>
      <c r="Q54" s="1" t="n"/>
      <c r="R54" s="1" t="n"/>
      <c r="S54" s="1" t="n"/>
      <c r="T54" s="1" t="n"/>
      <c r="U54" s="1" t="n"/>
      <c r="Y54" s="144" t="n"/>
      <c r="Z54" s="60" t="n"/>
      <c r="AB54" s="61">
        <f>AI49*1000</f>
        <v/>
      </c>
      <c r="AC54" s="62">
        <f>AI50</f>
        <v/>
      </c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4" t="inlineStr">
        <is>
          <t>Лист 1 , всего листов 2</t>
        </is>
      </c>
      <c r="L60" s="154" t="n"/>
      <c r="M60" s="154" t="inlineStr">
        <is>
          <t>Лист 2 , всего листов 2</t>
        </is>
      </c>
    </row>
    <row r="61">
      <c r="A61" s="156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6" t="n"/>
      <c r="M61" s="156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  <c r="S63" s="153" t="inlineStr">
        <is>
          <t xml:space="preserve">К Пуассона </t>
        </is>
      </c>
    </row>
    <row r="64">
      <c r="A64" s="153" t="inlineStr">
        <is>
          <t>dev50</t>
        </is>
      </c>
      <c r="B64" s="153" t="inlineStr">
        <is>
          <t>epsE50</t>
        </is>
      </c>
      <c r="C64" s="153" t="inlineStr">
        <is>
          <t>ind</t>
        </is>
      </c>
      <c r="D64" s="153" t="inlineStr">
        <is>
          <t>devE0</t>
        </is>
      </c>
      <c r="E64" s="153" t="inlineStr">
        <is>
          <t>epsE0</t>
        </is>
      </c>
      <c r="F64" s="153" t="inlineStr">
        <is>
          <t>dev</t>
        </is>
      </c>
      <c r="G64" s="153" t="inlineStr">
        <is>
          <t>eps</t>
        </is>
      </c>
      <c r="H64" s="153" t="inlineStr">
        <is>
          <t>sigma</t>
        </is>
      </c>
      <c r="J64" s="127" t="inlineStr">
        <is>
          <t>dev1</t>
        </is>
      </c>
      <c r="K64" s="127" t="inlineStr">
        <is>
          <t>eps1</t>
        </is>
      </c>
      <c r="L64" s="127" t="inlineStr">
        <is>
          <t>dev2</t>
        </is>
      </c>
      <c r="M64" s="127" t="inlineStr">
        <is>
          <t>eps2</t>
        </is>
      </c>
      <c r="N64" s="127" t="inlineStr">
        <is>
          <t>dev3</t>
        </is>
      </c>
      <c r="O64" s="127" t="inlineStr">
        <is>
          <t>eps3</t>
        </is>
      </c>
      <c r="Q64" s="153" t="inlineStr">
        <is>
          <t xml:space="preserve">Глины </t>
        </is>
      </c>
    </row>
    <row r="65">
      <c r="C65" s="153">
        <f>MATCH(A65,F65:F1000,1)-A67</f>
        <v/>
      </c>
      <c r="D65" s="153">
        <f>B70</f>
        <v/>
      </c>
      <c r="E65" s="153">
        <f>A70</f>
        <v/>
      </c>
      <c r="F65" s="148" t="n">
        <v>0</v>
      </c>
      <c r="G65" s="149" t="n">
        <v>0</v>
      </c>
      <c r="H65" s="149" t="n"/>
      <c r="J65" s="148" t="n">
        <v>0</v>
      </c>
      <c r="K65" s="149" t="n">
        <v>0</v>
      </c>
      <c r="L65" s="145" t="n">
        <v>0</v>
      </c>
      <c r="M65" s="148" t="n">
        <v>0</v>
      </c>
      <c r="N65" s="149" t="n">
        <v>0</v>
      </c>
      <c r="O65" s="145" t="n">
        <v>0</v>
      </c>
      <c r="Q65" s="153" t="inlineStr">
        <is>
          <t>&lt; 0</t>
        </is>
      </c>
      <c r="S65" s="153" t="inlineStr">
        <is>
          <t>0,20-0,30</t>
        </is>
      </c>
    </row>
    <row r="66">
      <c r="A66" s="153" t="inlineStr">
        <is>
          <t>ind</t>
        </is>
      </c>
      <c r="F66" s="148" t="n">
        <v>0.001180276173924626</v>
      </c>
      <c r="G66" s="149" t="n">
        <v>0.04020100502512563</v>
      </c>
      <c r="H66" s="149" t="n"/>
      <c r="J66" s="148" t="n">
        <v>0.001180276173924626</v>
      </c>
      <c r="K66" s="149" t="n">
        <v>0.04020100502512563</v>
      </c>
      <c r="L66" s="145" t="n">
        <v>0.001845810485901329</v>
      </c>
      <c r="M66" s="148" t="n">
        <v>0.04020100502512563</v>
      </c>
      <c r="N66" s="149" t="n">
        <v>0.001681695180115158</v>
      </c>
      <c r="O66" s="145" t="n">
        <v>0.04020100502512563</v>
      </c>
      <c r="Q66" s="153" t="inlineStr">
        <is>
          <t>0-0,25</t>
        </is>
      </c>
      <c r="S66" s="153" t="inlineStr">
        <is>
          <t>0,30-0,38</t>
        </is>
      </c>
    </row>
    <row r="67">
      <c r="A67" s="153" t="n">
        <v>2</v>
      </c>
      <c r="F67" s="148" t="n">
        <v>0.001357141464900868</v>
      </c>
      <c r="G67" s="149" t="n">
        <v>0.08040201005025126</v>
      </c>
      <c r="H67" s="149" t="n"/>
      <c r="J67" s="148" t="n">
        <v>0.001357141464900868</v>
      </c>
      <c r="K67" s="149" t="n">
        <v>0.08040201005025126</v>
      </c>
      <c r="L67" s="145" t="n">
        <v>0.00369069760089551</v>
      </c>
      <c r="M67" s="148" t="n">
        <v>0.08040201005025126</v>
      </c>
      <c r="N67" s="149" t="n">
        <v>0.001852836634926083</v>
      </c>
      <c r="O67" s="145" t="n">
        <v>0.08040201005025126</v>
      </c>
      <c r="Q67" s="153" t="inlineStr">
        <is>
          <t>0,25&lt;</t>
        </is>
      </c>
      <c r="S67" s="153" t="inlineStr">
        <is>
          <t>0,38-0,45</t>
        </is>
      </c>
    </row>
    <row r="68">
      <c r="A68" s="153" t="inlineStr">
        <is>
          <t>E0</t>
        </is>
      </c>
      <c r="F68" s="148" t="n">
        <v>0.002530441646816455</v>
      </c>
      <c r="G68" s="149" t="n">
        <v>0.1206030150753769</v>
      </c>
      <c r="H68" s="149" t="n"/>
      <c r="J68" s="148" t="n">
        <v>0.002530441646816455</v>
      </c>
      <c r="K68" s="149" t="n">
        <v>0.1206030150753769</v>
      </c>
      <c r="L68" s="145" t="n">
        <v>0.004034048489345092</v>
      </c>
      <c r="M68" s="148" t="n">
        <v>0.1206030150753769</v>
      </c>
      <c r="N68" s="149" t="n">
        <v>0.002513375175673955</v>
      </c>
      <c r="O68" s="145" t="n">
        <v>0.1206030150753769</v>
      </c>
      <c r="Q68" s="153" t="inlineStr">
        <is>
          <t>Суглинки</t>
        </is>
      </c>
      <c r="S68" s="153" t="inlineStr">
        <is>
          <t>0,35-0,37</t>
        </is>
      </c>
    </row>
    <row r="69">
      <c r="A69" s="153" t="inlineStr">
        <is>
          <t>epsE0</t>
        </is>
      </c>
      <c r="B69" s="153" t="inlineStr">
        <is>
          <t>devE0</t>
        </is>
      </c>
      <c r="F69" s="148" t="n">
        <v>0.004700022493559115</v>
      </c>
      <c r="G69" s="149" t="n">
        <v>0.1608040201005025</v>
      </c>
      <c r="H69" s="149" t="n"/>
      <c r="J69" s="148" t="n">
        <v>0.004700022493559115</v>
      </c>
      <c r="K69" s="149" t="n">
        <v>0.1608040201005025</v>
      </c>
      <c r="L69" s="145" t="n">
        <v>0.005375250295612626</v>
      </c>
      <c r="M69" s="148" t="n">
        <v>0.1608040201005025</v>
      </c>
      <c r="N69" s="149" t="n">
        <v>0.004163261613599955</v>
      </c>
      <c r="O69" s="145" t="n">
        <v>0.1608040201005025</v>
      </c>
      <c r="Q69" s="153" t="inlineStr">
        <is>
          <t xml:space="preserve">Пески и супеси </t>
        </is>
      </c>
      <c r="S69" s="153" t="inlineStr">
        <is>
          <t>0,30-0,35</t>
        </is>
      </c>
    </row>
    <row r="70" ht="15" customHeight="1">
      <c r="F70" s="148" t="n">
        <v>0.005365729779016578</v>
      </c>
      <c r="G70" s="149" t="n">
        <v>0.2010050251256282</v>
      </c>
      <c r="H70" s="149" t="n"/>
      <c r="J70" s="148" t="n">
        <v>0.005365729779016578</v>
      </c>
      <c r="K70" s="149" t="n">
        <v>0.2010050251256282</v>
      </c>
      <c r="L70" s="145" t="n">
        <v>0.006213690164060659</v>
      </c>
      <c r="M70" s="148" t="n">
        <v>0.2010050251256282</v>
      </c>
      <c r="N70" s="149" t="n">
        <v>0.004302446759945263</v>
      </c>
      <c r="O70" s="145" t="n">
        <v>0.2010050251256282</v>
      </c>
    </row>
    <row r="71">
      <c r="F71" s="148" t="n">
        <v>0.005527409277076572</v>
      </c>
      <c r="G71" s="149" t="n">
        <v>0.2412060301507538</v>
      </c>
      <c r="H71" s="149" t="n"/>
      <c r="J71" s="148" t="n">
        <v>0.005527409277076572</v>
      </c>
      <c r="K71" s="149" t="n">
        <v>0.2412060301507538</v>
      </c>
      <c r="L71" s="145" t="n">
        <v>0.01104875523905174</v>
      </c>
      <c r="M71" s="148" t="n">
        <v>0.2412060301507538</v>
      </c>
      <c r="N71" s="149" t="n">
        <v>0.009930881425951055</v>
      </c>
      <c r="O71" s="145" t="n">
        <v>0.2412060301507538</v>
      </c>
    </row>
    <row r="72">
      <c r="A72" s="153" t="inlineStr">
        <is>
          <t>График E50</t>
        </is>
      </c>
      <c r="C72" s="153" t="inlineStr">
        <is>
          <t>График E</t>
        </is>
      </c>
      <c r="F72" s="148" t="n">
        <v>0.005184906761626826</v>
      </c>
      <c r="G72" s="149" t="n">
        <v>0.2814070351758794</v>
      </c>
      <c r="H72" s="149" t="n"/>
      <c r="J72" s="148" t="n">
        <v>0.005184906761626826</v>
      </c>
      <c r="K72" s="149" t="n">
        <v>0.2814070351758794</v>
      </c>
      <c r="L72" s="145" t="n">
        <v>0.01187983266494843</v>
      </c>
      <c r="M72" s="148" t="n">
        <v>0.2814070351758794</v>
      </c>
      <c r="N72" s="149" t="n">
        <v>0.009548516422858516</v>
      </c>
      <c r="O72" s="145" t="n">
        <v>0.2814070351758794</v>
      </c>
    </row>
    <row r="73">
      <c r="A73" s="147" t="inlineStr">
        <is>
          <t>eps</t>
        </is>
      </c>
      <c r="B73" s="147" t="inlineStr">
        <is>
          <t>q</t>
        </is>
      </c>
      <c r="C73" s="153" t="inlineStr">
        <is>
          <t>sigma</t>
        </is>
      </c>
      <c r="D73" s="146">
        <f>B70</f>
        <v/>
      </c>
      <c r="F73" s="148" t="n">
        <v>0.00733806800655507</v>
      </c>
      <c r="G73" s="149" t="n">
        <v>0.321608040201005</v>
      </c>
      <c r="H73" s="149" t="n"/>
      <c r="J73" s="148" t="n">
        <v>0.00733806800655507</v>
      </c>
      <c r="K73" s="149" t="n">
        <v>0.321608040201005</v>
      </c>
      <c r="L73" s="145" t="n">
        <v>0.01220630958611326</v>
      </c>
      <c r="M73" s="148" t="n">
        <v>0.321608040201005</v>
      </c>
      <c r="N73" s="149" t="n">
        <v>0.009155302561908822</v>
      </c>
      <c r="O73" s="145" t="n">
        <v>0.321608040201005</v>
      </c>
    </row>
    <row r="74">
      <c r="A74" s="153" t="inlineStr">
        <is>
          <t>Горизонтальная линия E50</t>
        </is>
      </c>
      <c r="C74" s="153" t="inlineStr">
        <is>
          <t>Касательная</t>
        </is>
      </c>
      <c r="F74" s="148" t="n">
        <v>0.007486738785749031</v>
      </c>
      <c r="G74" s="149" t="n">
        <v>0.3618090452261307</v>
      </c>
      <c r="H74" s="149" t="n"/>
      <c r="J74" s="148" t="n">
        <v>0.007486738785749031</v>
      </c>
      <c r="K74" s="149" t="n">
        <v>0.3618090452261307</v>
      </c>
      <c r="L74" s="145" t="n">
        <v>0.0140275731469088</v>
      </c>
      <c r="M74" s="148" t="n">
        <v>0.3618090452261307</v>
      </c>
      <c r="N74" s="149" t="n">
        <v>0.009251190654343159</v>
      </c>
      <c r="O74" s="145" t="n">
        <v>0.3618090452261307</v>
      </c>
    </row>
    <row r="75">
      <c r="A75" s="153" t="n">
        <v>0</v>
      </c>
      <c r="B75" s="153">
        <f>A65</f>
        <v/>
      </c>
      <c r="C75" s="153" t="inlineStr">
        <is>
          <t>a</t>
        </is>
      </c>
      <c r="D75" s="153" t="inlineStr">
        <is>
          <t>b</t>
        </is>
      </c>
      <c r="F75" s="148" t="n">
        <v>0.01013076487309644</v>
      </c>
      <c r="G75" s="149" t="n">
        <v>0.4020100502512563</v>
      </c>
      <c r="H75" s="149" t="n"/>
      <c r="J75" s="148" t="n">
        <v>0.01013076487309644</v>
      </c>
      <c r="K75" s="149" t="n">
        <v>0.4020100502512563</v>
      </c>
      <c r="L75" s="145" t="n">
        <v>0.01434301049169758</v>
      </c>
      <c r="M75" s="148" t="n">
        <v>0.4020100502512563</v>
      </c>
      <c r="N75" s="149" t="n">
        <v>0.0108361315114027</v>
      </c>
      <c r="O75" s="145" t="n">
        <v>0.4020100502512563</v>
      </c>
    </row>
    <row r="76">
      <c r="A76" s="146">
        <f>B65</f>
        <v/>
      </c>
      <c r="B76" s="153">
        <f>B75</f>
        <v/>
      </c>
      <c r="C76" s="150">
        <f>E50</f>
        <v/>
      </c>
      <c r="D76" s="153" t="n">
        <v>0</v>
      </c>
      <c r="F76" s="148" t="n">
        <v>0.009269992042485022</v>
      </c>
      <c r="G76" s="149" t="n">
        <v>0.4422110552763819</v>
      </c>
      <c r="H76" s="149" t="n"/>
      <c r="J76" s="148" t="n">
        <v>0.009269992042485022</v>
      </c>
      <c r="K76" s="149" t="n">
        <v>0.4422110552763819</v>
      </c>
      <c r="L76" s="145" t="n">
        <v>0.01965200876484216</v>
      </c>
      <c r="M76" s="148" t="n">
        <v>0.4422110552763819</v>
      </c>
      <c r="N76" s="149" t="n">
        <v>0.01491007594432862</v>
      </c>
      <c r="O76" s="145" t="n">
        <v>0.4422110552763819</v>
      </c>
    </row>
    <row r="77" ht="15" customHeight="1">
      <c r="A77" s="153" t="inlineStr">
        <is>
          <t>Вертикальная линия E50</t>
        </is>
      </c>
      <c r="C77" s="153" t="inlineStr">
        <is>
          <t>p1 и p2</t>
        </is>
      </c>
      <c r="F77" t="n">
        <v>0.01290426606780251</v>
      </c>
      <c r="G77" t="n">
        <v>0.4824120603015075</v>
      </c>
      <c r="J77" t="n">
        <v>0.01290426606780251</v>
      </c>
      <c r="K77" t="n">
        <v>0.4824120603015075</v>
      </c>
      <c r="L77" t="n">
        <v>0.01995395511070509</v>
      </c>
      <c r="M77" t="n">
        <v>0.4824120603015075</v>
      </c>
      <c r="N77" t="n">
        <v>0.01747297476436212</v>
      </c>
      <c r="O77" t="n">
        <v>0.4824120603015075</v>
      </c>
    </row>
    <row r="78" ht="15" customHeight="1">
      <c r="A78" s="146">
        <f>A76</f>
        <v/>
      </c>
      <c r="B78" s="153" t="n">
        <v>0</v>
      </c>
      <c r="C78" s="153" t="n">
        <v>0</v>
      </c>
      <c r="D78" s="153">
        <f>D76</f>
        <v/>
      </c>
      <c r="F78" t="n">
        <v>0.01253343272293663</v>
      </c>
      <c r="G78" t="n">
        <v>0.5226130653266332</v>
      </c>
      <c r="J78" t="n">
        <v>0.01253343272293663</v>
      </c>
      <c r="K78" t="n">
        <v>0.5226130653266332</v>
      </c>
      <c r="L78" t="n">
        <v>0.02374823667364892</v>
      </c>
      <c r="M78" t="n">
        <v>0.5226130653266332</v>
      </c>
      <c r="N78" t="n">
        <v>0.01652477878274436</v>
      </c>
      <c r="O78" t="n">
        <v>0.5226130653266332</v>
      </c>
    </row>
    <row r="79" ht="15" customHeight="1">
      <c r="A79" s="146">
        <f>A76</f>
        <v/>
      </c>
      <c r="B79" s="153">
        <f>B76</f>
        <v/>
      </c>
      <c r="C79" s="153">
        <f>(D79-D76)/C76</f>
        <v/>
      </c>
      <c r="D79" s="145">
        <f>B89+0.2*B89</f>
        <v/>
      </c>
      <c r="F79" t="n">
        <v>0.01265733778177511</v>
      </c>
      <c r="G79" t="n">
        <v>0.5628140703517588</v>
      </c>
      <c r="J79" t="n">
        <v>0.01265733778177511</v>
      </c>
      <c r="K79" t="n">
        <v>0.5628140703517588</v>
      </c>
      <c r="L79" t="n">
        <v>0.0220342405980362</v>
      </c>
      <c r="M79" t="n">
        <v>0.5628140703517588</v>
      </c>
      <c r="N79" t="n">
        <v>0.02056543881071653</v>
      </c>
      <c r="O79" t="n">
        <v>0.5628140703517588</v>
      </c>
    </row>
    <row r="80" ht="15" customHeight="1">
      <c r="A80" s="153" t="inlineStr">
        <is>
          <t>Касательная линия E50</t>
        </is>
      </c>
      <c r="F80" t="n">
        <v>0.01427582701820569</v>
      </c>
      <c r="G80" t="n">
        <v>0.6030150753768845</v>
      </c>
      <c r="J80" t="n">
        <v>0.01427582701820569</v>
      </c>
      <c r="K80" t="n">
        <v>0.6030150753768845</v>
      </c>
      <c r="L80" t="n">
        <v>0.02381135402822947</v>
      </c>
      <c r="M80" t="n">
        <v>0.6030150753768845</v>
      </c>
      <c r="N80" t="n">
        <v>0.0190949056595198</v>
      </c>
      <c r="O80" t="n">
        <v>0.6030150753768845</v>
      </c>
    </row>
    <row r="81" ht="15" customHeight="1">
      <c r="A81" s="153" t="n">
        <v>0</v>
      </c>
      <c r="B81" s="153" t="n">
        <v>0</v>
      </c>
      <c r="C81" s="153" t="inlineStr">
        <is>
          <t>Горизонтальная 1</t>
        </is>
      </c>
      <c r="F81" t="n">
        <v>0.01838874620611608</v>
      </c>
      <c r="G81" t="n">
        <v>0.6432160804020101</v>
      </c>
      <c r="J81" t="n">
        <v>0.01838874620611608</v>
      </c>
      <c r="K81" t="n">
        <v>0.6432160804020101</v>
      </c>
      <c r="L81" t="n">
        <v>0.0280789641085913</v>
      </c>
      <c r="M81" t="n">
        <v>0.6432160804020101</v>
      </c>
      <c r="N81" t="n">
        <v>0.02161313014039535</v>
      </c>
      <c r="O81" t="n">
        <v>0.6432160804020101</v>
      </c>
    </row>
    <row r="82" ht="15" customHeight="1">
      <c r="A82" s="146">
        <f>B82/(B76/A76)</f>
        <v/>
      </c>
      <c r="B82" s="146">
        <f>B79+(B86-B79)*0.8</f>
        <v/>
      </c>
      <c r="F82" t="n">
        <v>0.01849594111939402</v>
      </c>
      <c r="G82" t="n">
        <v>0.6834170854271356</v>
      </c>
      <c r="J82" t="n">
        <v>0.01849594111939402</v>
      </c>
      <c r="K82" t="n">
        <v>0.6834170854271356</v>
      </c>
      <c r="L82" t="n">
        <v>0.02733645798348422</v>
      </c>
      <c r="M82" t="n">
        <v>0.6834170854271356</v>
      </c>
      <c r="N82" t="n">
        <v>0.02312006306458438</v>
      </c>
      <c r="O82" t="n">
        <v>0.6834170854271356</v>
      </c>
    </row>
    <row r="83" ht="15" customHeight="1">
      <c r="A83" s="153" t="inlineStr">
        <is>
          <t>Горизонтальная линия qкр</t>
        </is>
      </c>
      <c r="F83" t="n">
        <v>0.01959725753192724</v>
      </c>
      <c r="G83" t="n">
        <v>0.7236180904522613</v>
      </c>
      <c r="J83" t="n">
        <v>0.01959725753192724</v>
      </c>
      <c r="K83" t="n">
        <v>0.7236180904522613</v>
      </c>
      <c r="L83" t="n">
        <v>0.02808322279727079</v>
      </c>
      <c r="M83" t="n">
        <v>0.7236180904522613</v>
      </c>
      <c r="N83" t="n">
        <v>0.02611565524332805</v>
      </c>
      <c r="O83" t="n">
        <v>0.7236180904522613</v>
      </c>
    </row>
    <row r="84" ht="15" customHeight="1">
      <c r="A84" s="153" t="inlineStr">
        <is>
          <t>Горизонтальная линия q</t>
        </is>
      </c>
      <c r="C84" s="153" t="inlineStr">
        <is>
          <t>Горизонтальная 2</t>
        </is>
      </c>
      <c r="F84" t="n">
        <v>0.01969254121760346</v>
      </c>
      <c r="G84" t="n">
        <v>0.7638190954773869</v>
      </c>
      <c r="J84" t="n">
        <v>0.01969254121760346</v>
      </c>
      <c r="K84" t="n">
        <v>0.7638190954773869</v>
      </c>
      <c r="L84" t="n">
        <v>0.02981864569431355</v>
      </c>
      <c r="M84" t="n">
        <v>0.7638190954773869</v>
      </c>
      <c r="N84" t="n">
        <v>0.02809985748786754</v>
      </c>
      <c r="O84" t="n">
        <v>0.7638190954773869</v>
      </c>
    </row>
    <row r="85" ht="15" customHeight="1">
      <c r="A85" s="145" t="n">
        <v>0</v>
      </c>
      <c r="B85" s="145">
        <f>MAX(F65:F1000)</f>
        <v/>
      </c>
      <c r="C85" s="153" t="n">
        <v>0</v>
      </c>
      <c r="D85" s="146">
        <f>D73</f>
        <v/>
      </c>
      <c r="F85" t="n">
        <v>0.02178163795031043</v>
      </c>
      <c r="G85" t="n">
        <v>0.8040201005025126</v>
      </c>
      <c r="J85" t="n">
        <v>0.02178163795031043</v>
      </c>
      <c r="K85" t="n">
        <v>0.8040201005025126</v>
      </c>
      <c r="L85" t="n">
        <v>0.03204211381897507</v>
      </c>
      <c r="M85" t="n">
        <v>0.8040201005025126</v>
      </c>
      <c r="N85" t="n">
        <v>0.03107262060944405</v>
      </c>
      <c r="O85" t="n">
        <v>0.8040201005025126</v>
      </c>
    </row>
    <row r="86" ht="15" customHeight="1">
      <c r="A86" s="145">
        <f>INDEX(G65:G1000,MATCH(B86,F65:F1000,0),)</f>
        <v/>
      </c>
      <c r="B86" s="145">
        <f>MAX(F65:F1000)</f>
        <v/>
      </c>
      <c r="C86" s="153">
        <f>(D86-D76)/C76</f>
        <v/>
      </c>
      <c r="D86" s="146">
        <f>D73</f>
        <v/>
      </c>
      <c r="F86" t="n">
        <v>0.02336439350393586</v>
      </c>
      <c r="G86" t="n">
        <v>0.8442211055276382</v>
      </c>
      <c r="J86" t="n">
        <v>0.02336439350393586</v>
      </c>
      <c r="K86" t="n">
        <v>0.8442211055276382</v>
      </c>
      <c r="L86" t="n">
        <v>0.03525301431561787</v>
      </c>
      <c r="M86" t="n">
        <v>0.8442211055276382</v>
      </c>
      <c r="N86" t="n">
        <v>0.03103389541929873</v>
      </c>
      <c r="O86" t="n">
        <v>0.8442211055276382</v>
      </c>
    </row>
    <row r="87" ht="15" customHeight="1">
      <c r="A87" s="153" t="inlineStr">
        <is>
          <t>Вертикальная линия q</t>
        </is>
      </c>
      <c r="F87" t="n">
        <v>0.02294065365236748</v>
      </c>
      <c r="G87" t="n">
        <v>0.8844221105527639</v>
      </c>
      <c r="J87" t="n">
        <v>0.02294065365236748</v>
      </c>
      <c r="K87" t="n">
        <v>0.8844221105527639</v>
      </c>
      <c r="L87" t="n">
        <v>0.03745073432860452</v>
      </c>
      <c r="M87" t="n">
        <v>0.8844221105527639</v>
      </c>
      <c r="N87" t="n">
        <v>0.03398363272867278</v>
      </c>
      <c r="O87" t="n">
        <v>0.8844221105527639</v>
      </c>
    </row>
    <row r="88" ht="15" customHeight="1">
      <c r="A88" s="145">
        <f>A86</f>
        <v/>
      </c>
      <c r="B88" s="153" t="n">
        <v>0</v>
      </c>
      <c r="C88" s="147" t="n"/>
      <c r="D88" s="147" t="n"/>
      <c r="F88" t="n">
        <v>0.02251026416949302</v>
      </c>
      <c r="G88" t="n">
        <v>0.9246231155778895</v>
      </c>
      <c r="J88" t="n">
        <v>0.02251026416949302</v>
      </c>
      <c r="K88" t="n">
        <v>0.9246231155778895</v>
      </c>
      <c r="L88" t="n">
        <v>0.03713466100229756</v>
      </c>
      <c r="M88" t="n">
        <v>0.9246231155778895</v>
      </c>
      <c r="N88" t="n">
        <v>0.03142178334880737</v>
      </c>
      <c r="O88" t="n">
        <v>0.9246231155778895</v>
      </c>
    </row>
    <row r="89" ht="15" customHeight="1">
      <c r="A89" s="145">
        <f>A86</f>
        <v/>
      </c>
      <c r="B89" s="145">
        <f>B86</f>
        <v/>
      </c>
      <c r="F89" t="n">
        <v>0.0240730708292002</v>
      </c>
      <c r="G89" t="n">
        <v>0.964824120603015</v>
      </c>
      <c r="J89" t="n">
        <v>0.0240730708292002</v>
      </c>
      <c r="K89" t="n">
        <v>0.964824120603015</v>
      </c>
      <c r="L89" t="n">
        <v>0.03830418148105957</v>
      </c>
      <c r="M89" t="n">
        <v>0.964824120603015</v>
      </c>
      <c r="N89" t="n">
        <v>0.0328482980909437</v>
      </c>
      <c r="O89" t="n">
        <v>0.964824120603015</v>
      </c>
    </row>
    <row r="90" ht="15" customHeight="1">
      <c r="F90" t="n">
        <v>0.02512891940537677</v>
      </c>
      <c r="G90" t="n">
        <v>1.005025125628141</v>
      </c>
      <c r="J90" t="n">
        <v>0.02512891940537677</v>
      </c>
      <c r="K90" t="n">
        <v>1.005025125628141</v>
      </c>
      <c r="L90" t="n">
        <v>0.04445868290925305</v>
      </c>
      <c r="M90" t="n">
        <v>1.005025125628141</v>
      </c>
      <c r="N90" t="n">
        <v>0.03326312776632293</v>
      </c>
      <c r="O90" t="n">
        <v>1.005025125628141</v>
      </c>
    </row>
    <row r="91" ht="15" customHeight="1">
      <c r="F91" t="n">
        <v>0.02767765567191045</v>
      </c>
      <c r="G91" t="n">
        <v>1.045226130653266</v>
      </c>
      <c r="J91" t="n">
        <v>0.02767765567191045</v>
      </c>
      <c r="K91" t="n">
        <v>1.045226130653266</v>
      </c>
      <c r="L91" t="n">
        <v>0.0435975524312406</v>
      </c>
      <c r="M91" t="n">
        <v>1.045226130653266</v>
      </c>
      <c r="N91" t="n">
        <v>0.03566622318618625</v>
      </c>
      <c r="O91" t="n">
        <v>1.045226130653266</v>
      </c>
    </row>
    <row r="92" ht="15" customHeight="1">
      <c r="F92" t="n">
        <v>0.02971912540268897</v>
      </c>
      <c r="G92" t="n">
        <v>1.085427135678392</v>
      </c>
      <c r="J92" t="n">
        <v>0.02971912540268897</v>
      </c>
      <c r="K92" t="n">
        <v>1.085427135678392</v>
      </c>
      <c r="L92" t="n">
        <v>0.04322017719138473</v>
      </c>
      <c r="M92" t="n">
        <v>1.085427135678392</v>
      </c>
      <c r="N92" t="n">
        <v>0.04005753516177482</v>
      </c>
      <c r="O92" t="n">
        <v>1.085427135678392</v>
      </c>
    </row>
    <row r="93" ht="15" customHeight="1">
      <c r="F93" t="n">
        <v>0.03125317437160005</v>
      </c>
      <c r="G93" t="n">
        <v>1.125628140703518</v>
      </c>
      <c r="J93" t="n">
        <v>0.03125317437160005</v>
      </c>
      <c r="K93" t="n">
        <v>1.125628140703518</v>
      </c>
      <c r="L93" t="n">
        <v>0.049325944334048</v>
      </c>
      <c r="M93" t="n">
        <v>1.125628140703518</v>
      </c>
      <c r="N93" t="n">
        <v>0.04093701450432984</v>
      </c>
      <c r="O93" t="n">
        <v>1.125628140703518</v>
      </c>
    </row>
    <row r="94" ht="15" customHeight="1">
      <c r="F94" t="n">
        <v>0.02977964835253142</v>
      </c>
      <c r="G94" t="n">
        <v>1.165829145728643</v>
      </c>
      <c r="J94" t="n">
        <v>0.02977964835253142</v>
      </c>
      <c r="K94" t="n">
        <v>1.165829145728643</v>
      </c>
      <c r="L94" t="n">
        <v>0.04791424100359296</v>
      </c>
      <c r="M94" t="n">
        <v>1.165829145728643</v>
      </c>
      <c r="N94" t="n">
        <v>0.04180461202509249</v>
      </c>
      <c r="O94" t="n">
        <v>1.165829145728643</v>
      </c>
    </row>
    <row r="95" ht="15" customHeight="1">
      <c r="F95" t="n">
        <v>0.03129839311937083</v>
      </c>
      <c r="G95" t="n">
        <v>1.206030150753769</v>
      </c>
      <c r="J95" t="n">
        <v>0.03129839311937083</v>
      </c>
      <c r="K95" t="n">
        <v>1.206030150753769</v>
      </c>
      <c r="L95" t="n">
        <v>0.05048445434438218</v>
      </c>
      <c r="M95" t="n">
        <v>1.206030150753769</v>
      </c>
      <c r="N95" t="n">
        <v>0.04416027853530394</v>
      </c>
      <c r="O95" t="n">
        <v>1.206030150753769</v>
      </c>
    </row>
    <row r="96" ht="15" customHeight="1">
      <c r="F96" t="n">
        <v>0.03280925444600599</v>
      </c>
      <c r="G96" t="n">
        <v>1.246231155778895</v>
      </c>
      <c r="J96" t="n">
        <v>0.03280925444600599</v>
      </c>
      <c r="K96" t="n">
        <v>1.246231155778895</v>
      </c>
      <c r="L96" t="n">
        <v>0.0535359715007782</v>
      </c>
      <c r="M96" t="n">
        <v>1.246231155778895</v>
      </c>
      <c r="N96" t="n">
        <v>0.04550396484620537</v>
      </c>
      <c r="O96" t="n">
        <v>1.246231155778895</v>
      </c>
    </row>
    <row r="97" ht="15" customHeight="1">
      <c r="F97" t="n">
        <v>0.03481207810632462</v>
      </c>
      <c r="G97" t="n">
        <v>1.28643216080402</v>
      </c>
      <c r="J97" t="n">
        <v>0.03481207810632462</v>
      </c>
      <c r="K97" t="n">
        <v>1.28643216080402</v>
      </c>
      <c r="L97" t="n">
        <v>0.05506817961714355</v>
      </c>
      <c r="M97" t="n">
        <v>1.28643216080402</v>
      </c>
      <c r="N97" t="n">
        <v>0.04733562176903797</v>
      </c>
      <c r="O97" t="n">
        <v>1.28643216080402</v>
      </c>
    </row>
    <row r="98" ht="15" customHeight="1">
      <c r="F98" t="n">
        <v>0.03630670987421446</v>
      </c>
      <c r="G98" t="n">
        <v>1.326633165829146</v>
      </c>
      <c r="J98" t="n">
        <v>0.03630670987421446</v>
      </c>
      <c r="K98" t="n">
        <v>1.326633165829146</v>
      </c>
      <c r="L98" t="n">
        <v>0.05308046583784079</v>
      </c>
      <c r="M98" t="n">
        <v>1.326633165829146</v>
      </c>
      <c r="N98" t="n">
        <v>0.04965520011504292</v>
      </c>
      <c r="O98" t="n">
        <v>1.326633165829146</v>
      </c>
    </row>
    <row r="99" ht="15" customHeight="1">
      <c r="F99" t="n">
        <v>0.03379299552356325</v>
      </c>
      <c r="G99" t="n">
        <v>1.366834170854271</v>
      </c>
      <c r="J99" t="n">
        <v>0.03379299552356325</v>
      </c>
      <c r="K99" t="n">
        <v>1.366834170854271</v>
      </c>
      <c r="L99" t="n">
        <v>0.05407221730723248</v>
      </c>
      <c r="M99" t="n">
        <v>1.366834170854271</v>
      </c>
      <c r="N99" t="n">
        <v>0.04746265069546138</v>
      </c>
      <c r="O99" t="n">
        <v>1.366834170854271</v>
      </c>
    </row>
    <row r="100" ht="15" customHeight="1">
      <c r="F100" t="n">
        <v>0.03477078082825871</v>
      </c>
      <c r="G100" t="n">
        <v>1.407035175879397</v>
      </c>
      <c r="J100" t="n">
        <v>0.03477078082825871</v>
      </c>
      <c r="K100" t="n">
        <v>1.407035175879397</v>
      </c>
      <c r="L100" t="n">
        <v>0.05754282116968117</v>
      </c>
      <c r="M100" t="n">
        <v>1.407035175879397</v>
      </c>
      <c r="N100" t="n">
        <v>0.05225792432153457</v>
      </c>
      <c r="O100" t="n">
        <v>1.407035175879397</v>
      </c>
    </row>
    <row r="101" ht="15" customHeight="1">
      <c r="F101" t="n">
        <v>0.03623991156218855</v>
      </c>
      <c r="G101" t="n">
        <v>1.447236180904523</v>
      </c>
      <c r="J101" t="n">
        <v>0.03623991156218855</v>
      </c>
      <c r="K101" t="n">
        <v>1.447236180904523</v>
      </c>
      <c r="L101" t="n">
        <v>0.06149166456954938</v>
      </c>
      <c r="M101" t="n">
        <v>1.447236180904523</v>
      </c>
      <c r="N101" t="n">
        <v>0.05154097180450362</v>
      </c>
      <c r="O101" t="n">
        <v>1.447236180904523</v>
      </c>
    </row>
    <row r="102" ht="15" customHeight="1">
      <c r="F102" t="n">
        <v>0.03820023349924053</v>
      </c>
      <c r="G102" t="n">
        <v>1.487437185929648</v>
      </c>
      <c r="J102" t="n">
        <v>0.03820023349924053</v>
      </c>
      <c r="K102" t="n">
        <v>1.487437185929648</v>
      </c>
      <c r="L102" t="n">
        <v>0.06141813465119969</v>
      </c>
      <c r="M102" t="n">
        <v>1.487437185929648</v>
      </c>
      <c r="N102" t="n">
        <v>0.05031174395560974</v>
      </c>
      <c r="O102" t="n">
        <v>1.487437185929648</v>
      </c>
    </row>
    <row r="103" ht="15" customHeight="1">
      <c r="F103" t="n">
        <v>0.03965159241330236</v>
      </c>
      <c r="G103" t="n">
        <v>1.527638190954774</v>
      </c>
      <c r="J103" t="n">
        <v>0.03965159241330236</v>
      </c>
      <c r="K103" t="n">
        <v>1.527638190954774</v>
      </c>
      <c r="L103" t="n">
        <v>0.06082161855899464</v>
      </c>
      <c r="M103" t="n">
        <v>1.527638190954774</v>
      </c>
      <c r="N103" t="n">
        <v>0.0550701915860941</v>
      </c>
      <c r="O103" t="n">
        <v>1.527638190954774</v>
      </c>
    </row>
    <row r="104" ht="15" customHeight="1">
      <c r="F104" t="n">
        <v>0.03959383407826178</v>
      </c>
      <c r="G104" t="n">
        <v>1.5678391959799</v>
      </c>
      <c r="J104" t="n">
        <v>0.03959383407826178</v>
      </c>
      <c r="K104" t="n">
        <v>1.5678391959799</v>
      </c>
      <c r="L104" t="n">
        <v>0.06570150343729679</v>
      </c>
      <c r="M104" t="n">
        <v>1.5678391959799</v>
      </c>
      <c r="N104" t="n">
        <v>0.0573162655071979</v>
      </c>
      <c r="O104" t="n">
        <v>1.5678391959799</v>
      </c>
    </row>
    <row r="105" ht="15" customHeight="1">
      <c r="F105" t="n">
        <v>0.04052680426800651</v>
      </c>
      <c r="G105" t="n">
        <v>1.608040201005025</v>
      </c>
      <c r="J105" t="n">
        <v>0.04052680426800651</v>
      </c>
      <c r="K105" t="n">
        <v>1.608040201005025</v>
      </c>
      <c r="L105" t="n">
        <v>0.06305717643046868</v>
      </c>
      <c r="M105" t="n">
        <v>1.608040201005025</v>
      </c>
      <c r="N105" t="n">
        <v>0.05704991653016229</v>
      </c>
      <c r="O105" t="n">
        <v>1.608040201005025</v>
      </c>
    </row>
    <row r="106" ht="15" customHeight="1">
      <c r="F106" t="n">
        <v>0.04195034875642427</v>
      </c>
      <c r="G106" t="n">
        <v>1.648241206030151</v>
      </c>
      <c r="J106" t="n">
        <v>0.04195034875642427</v>
      </c>
      <c r="K106" t="n">
        <v>1.648241206030151</v>
      </c>
      <c r="L106" t="n">
        <v>0.06838802468287286</v>
      </c>
      <c r="M106" t="n">
        <v>1.648241206030151</v>
      </c>
      <c r="N106" t="n">
        <v>0.05927109546622847</v>
      </c>
      <c r="O106" t="n">
        <v>1.648241206030151</v>
      </c>
    </row>
    <row r="107" ht="15" customHeight="1">
      <c r="F107" t="n">
        <v>0.04386431331740281</v>
      </c>
      <c r="G107" t="n">
        <v>1.688442211055276</v>
      </c>
      <c r="J107" t="n">
        <v>0.04386431331740281</v>
      </c>
      <c r="K107" t="n">
        <v>1.688442211055276</v>
      </c>
      <c r="L107" t="n">
        <v>0.06569343533887187</v>
      </c>
      <c r="M107" t="n">
        <v>1.688442211055276</v>
      </c>
      <c r="N107" t="n">
        <v>0.05547975312663761</v>
      </c>
      <c r="O107" t="n">
        <v>1.688442211055276</v>
      </c>
    </row>
    <row r="108" ht="15" customHeight="1">
      <c r="F108" t="n">
        <v>0.04326854372482985</v>
      </c>
      <c r="G108" t="n">
        <v>1.728643216080402</v>
      </c>
      <c r="J108" t="n">
        <v>0.04326854372482985</v>
      </c>
      <c r="K108" t="n">
        <v>1.728643216080402</v>
      </c>
      <c r="L108" t="n">
        <v>0.06647279554282827</v>
      </c>
      <c r="M108" t="n">
        <v>1.728643216080402</v>
      </c>
      <c r="N108" t="n">
        <v>0.05967584032263089</v>
      </c>
      <c r="O108" t="n">
        <v>1.728643216080402</v>
      </c>
    </row>
    <row r="109" ht="15" customHeight="1">
      <c r="F109" t="n">
        <v>0.04566288575259311</v>
      </c>
      <c r="G109" t="n">
        <v>1.768844221105528</v>
      </c>
      <c r="J109" t="n">
        <v>0.04566288575259311</v>
      </c>
      <c r="K109" t="n">
        <v>1.768844221105528</v>
      </c>
      <c r="L109" t="n">
        <v>0.07122549243910463</v>
      </c>
      <c r="M109" t="n">
        <v>1.768844221105528</v>
      </c>
      <c r="N109" t="n">
        <v>0.06285930786544948</v>
      </c>
      <c r="O109" t="n">
        <v>1.768844221105528</v>
      </c>
    </row>
    <row r="110" ht="15" customHeight="1">
      <c r="F110" t="n">
        <v>0.04504718517458034</v>
      </c>
      <c r="G110" t="n">
        <v>1.809045226130653</v>
      </c>
      <c r="J110" t="n">
        <v>0.04504718517458034</v>
      </c>
      <c r="K110" t="n">
        <v>1.809045226130653</v>
      </c>
      <c r="L110" t="n">
        <v>0.07245091317206347</v>
      </c>
      <c r="M110" t="n">
        <v>1.809045226130653</v>
      </c>
      <c r="N110" t="n">
        <v>0.0590301065663346</v>
      </c>
      <c r="O110" t="n">
        <v>1.809045226130653</v>
      </c>
    </row>
    <row r="111" ht="15" customHeight="1">
      <c r="F111" t="n">
        <v>0.04492128776467924</v>
      </c>
      <c r="G111" t="n">
        <v>1.849246231155779</v>
      </c>
      <c r="J111" t="n">
        <v>0.04492128776467924</v>
      </c>
      <c r="K111" t="n">
        <v>1.849246231155779</v>
      </c>
      <c r="L111" t="n">
        <v>0.07014844488606735</v>
      </c>
      <c r="M111" t="n">
        <v>1.849246231155779</v>
      </c>
      <c r="N111" t="n">
        <v>0.06418818723652739</v>
      </c>
      <c r="O111" t="n">
        <v>1.849246231155779</v>
      </c>
    </row>
    <row r="112" ht="15" customHeight="1">
      <c r="F112" t="n">
        <v>0.04828503929677756</v>
      </c>
      <c r="G112" t="n">
        <v>1.889447236180904</v>
      </c>
      <c r="J112" t="n">
        <v>0.04828503929677756</v>
      </c>
      <c r="K112" t="n">
        <v>1.889447236180904</v>
      </c>
      <c r="L112" t="n">
        <v>0.07281747472547884</v>
      </c>
      <c r="M112" t="n">
        <v>1.889447236180904</v>
      </c>
      <c r="N112" t="n">
        <v>0.06683350068726904</v>
      </c>
      <c r="O112" t="n">
        <v>1.889447236180904</v>
      </c>
    </row>
    <row r="113" ht="15" customHeight="1">
      <c r="F113" t="n">
        <v>0.04663828554476302</v>
      </c>
      <c r="G113" t="n">
        <v>1.92964824120603</v>
      </c>
      <c r="J113" t="n">
        <v>0.04663828554476302</v>
      </c>
      <c r="K113" t="n">
        <v>1.92964824120603</v>
      </c>
      <c r="L113" t="n">
        <v>0.07295738983466042</v>
      </c>
      <c r="M113" t="n">
        <v>1.92964824120603</v>
      </c>
      <c r="N113" t="n">
        <v>0.06496599772980073</v>
      </c>
      <c r="O113" t="n">
        <v>1.92964824120603</v>
      </c>
    </row>
    <row r="114" ht="15" customHeight="1">
      <c r="F114" t="n">
        <v>0.04998087228252337</v>
      </c>
      <c r="G114" t="n">
        <v>1.969849246231156</v>
      </c>
      <c r="J114" t="n">
        <v>0.04998087228252337</v>
      </c>
      <c r="K114" t="n">
        <v>1.969849246231156</v>
      </c>
      <c r="L114" t="n">
        <v>0.07656757735797473</v>
      </c>
      <c r="M114" t="n">
        <v>1.969849246231156</v>
      </c>
      <c r="N114" t="n">
        <v>0.06508562917536366</v>
      </c>
      <c r="O114" t="n">
        <v>1.969849246231156</v>
      </c>
    </row>
    <row r="115" ht="15" customHeight="1">
      <c r="F115" t="n">
        <v>0.04881264528394631</v>
      </c>
      <c r="G115" t="n">
        <v>2.010050251256281</v>
      </c>
      <c r="J115" t="n">
        <v>0.04881264528394631</v>
      </c>
      <c r="K115" t="n">
        <v>2.010050251256281</v>
      </c>
      <c r="L115" t="n">
        <v>0.07864742443978427</v>
      </c>
      <c r="M115" t="n">
        <v>2.010050251256281</v>
      </c>
      <c r="N115" t="n">
        <v>0.069692345835199</v>
      </c>
      <c r="O115" t="n">
        <v>2.010050251256281</v>
      </c>
    </row>
    <row r="116" ht="15" customHeight="1">
      <c r="F116" t="n">
        <v>0.05163345032291958</v>
      </c>
      <c r="G116" t="n">
        <v>2.050251256281407</v>
      </c>
      <c r="J116" t="n">
        <v>0.05163345032291958</v>
      </c>
      <c r="K116" t="n">
        <v>2.050251256281407</v>
      </c>
      <c r="L116" t="n">
        <v>0.0801963182244516</v>
      </c>
      <c r="M116" t="n">
        <v>2.050251256281407</v>
      </c>
      <c r="N116" t="n">
        <v>0.06678609852054788</v>
      </c>
      <c r="O116" t="n">
        <v>2.050251256281407</v>
      </c>
    </row>
    <row r="117" ht="15" customHeight="1">
      <c r="F117" t="n">
        <v>0.0514431331733309</v>
      </c>
      <c r="G117" t="n">
        <v>2.090452261306533</v>
      </c>
      <c r="J117" t="n">
        <v>0.0514431331733309</v>
      </c>
      <c r="K117" t="n">
        <v>2.090452261306533</v>
      </c>
      <c r="L117" t="n">
        <v>0.07871364585633926</v>
      </c>
      <c r="M117" t="n">
        <v>2.090452261306533</v>
      </c>
      <c r="N117" t="n">
        <v>0.06936683804265156</v>
      </c>
      <c r="O117" t="n">
        <v>2.090452261306533</v>
      </c>
    </row>
    <row r="118" ht="15" customHeight="1">
      <c r="F118" t="n">
        <v>0.05224153960906801</v>
      </c>
      <c r="G118" t="n">
        <v>2.130653266331658</v>
      </c>
      <c r="J118" t="n">
        <v>0.05224153960906801</v>
      </c>
      <c r="K118" t="n">
        <v>2.130653266331658</v>
      </c>
      <c r="L118" t="n">
        <v>0.07969879447980979</v>
      </c>
      <c r="M118" t="n">
        <v>2.130653266331658</v>
      </c>
      <c r="N118" t="n">
        <v>0.07343451521275117</v>
      </c>
      <c r="O118" t="n">
        <v>2.130653266331658</v>
      </c>
    </row>
    <row r="119" ht="15" customHeight="1">
      <c r="F119" t="n">
        <v>0.05452851540401865</v>
      </c>
      <c r="G119" t="n">
        <v>2.170854271356784</v>
      </c>
      <c r="J119" t="n">
        <v>0.05452851540401865</v>
      </c>
      <c r="K119" t="n">
        <v>2.170854271356784</v>
      </c>
      <c r="L119" t="n">
        <v>0.0811511512392258</v>
      </c>
      <c r="M119" t="n">
        <v>2.170854271356784</v>
      </c>
      <c r="N119" t="n">
        <v>0.07398908084208791</v>
      </c>
      <c r="O119" t="n">
        <v>2.170854271356784</v>
      </c>
    </row>
    <row r="120" ht="15" customHeight="1">
      <c r="F120" t="n">
        <v>0.05430390633207053</v>
      </c>
      <c r="G120" t="n">
        <v>2.21105527638191</v>
      </c>
      <c r="J120" t="n">
        <v>0.05430390633207053</v>
      </c>
      <c r="K120" t="n">
        <v>2.21105527638191</v>
      </c>
      <c r="L120" t="n">
        <v>0.08007010327894978</v>
      </c>
      <c r="M120" t="n">
        <v>2.21105527638191</v>
      </c>
      <c r="N120" t="n">
        <v>0.07403048574190296</v>
      </c>
      <c r="O120" t="n">
        <v>2.21105527638191</v>
      </c>
    </row>
    <row r="121" ht="15" customHeight="1">
      <c r="F121" t="n">
        <v>0.05406755816711138</v>
      </c>
      <c r="G121" t="n">
        <v>2.251256281407035</v>
      </c>
      <c r="J121" t="n">
        <v>0.05406755816711138</v>
      </c>
      <c r="K121" t="n">
        <v>2.251256281407035</v>
      </c>
      <c r="L121" t="n">
        <v>0.08045503774334427</v>
      </c>
      <c r="M121" t="n">
        <v>2.251256281407035</v>
      </c>
      <c r="N121" t="n">
        <v>0.07505868072343745</v>
      </c>
      <c r="O121" t="n">
        <v>2.251256281407035</v>
      </c>
    </row>
    <row r="122" ht="15" customHeight="1">
      <c r="F122" t="n">
        <v>0.05731931668302893</v>
      </c>
      <c r="G122" t="n">
        <v>2.291457286432161</v>
      </c>
      <c r="J122" t="n">
        <v>0.05731931668302893</v>
      </c>
      <c r="K122" t="n">
        <v>2.291457286432161</v>
      </c>
      <c r="L122" t="n">
        <v>0.08430534177677187</v>
      </c>
      <c r="M122" t="n">
        <v>2.291457286432161</v>
      </c>
      <c r="N122" t="n">
        <v>0.07607361659793264</v>
      </c>
      <c r="O122" t="n">
        <v>2.291457286432161</v>
      </c>
    </row>
    <row r="123" ht="15" customHeight="1">
      <c r="F123" t="n">
        <v>0.05655902765371092</v>
      </c>
      <c r="G123" t="n">
        <v>2.331658291457286</v>
      </c>
      <c r="J123" t="n">
        <v>0.05655902765371092</v>
      </c>
      <c r="K123" t="n">
        <v>2.331658291457286</v>
      </c>
      <c r="L123" t="n">
        <v>0.08612040252359512</v>
      </c>
      <c r="M123" t="n">
        <v>2.331658291457286</v>
      </c>
      <c r="N123" t="n">
        <v>0.07407524417662965</v>
      </c>
      <c r="O123" t="n">
        <v>2.331658291457286</v>
      </c>
    </row>
    <row r="124" ht="15" customHeight="1">
      <c r="F124" t="n">
        <v>0.05628653685304506</v>
      </c>
      <c r="G124" t="n">
        <v>2.371859296482412</v>
      </c>
      <c r="J124" t="n">
        <v>0.05628653685304506</v>
      </c>
      <c r="K124" t="n">
        <v>2.371859296482412</v>
      </c>
      <c r="L124" t="n">
        <v>0.08539960712817654</v>
      </c>
      <c r="M124" t="n">
        <v>2.371859296482412</v>
      </c>
      <c r="N124" t="n">
        <v>0.07406351427076971</v>
      </c>
      <c r="O124" t="n">
        <v>2.371859296482412</v>
      </c>
    </row>
    <row r="125" ht="15" customHeight="1">
      <c r="F125" t="n">
        <v>0.0565016900549191</v>
      </c>
      <c r="G125" t="n">
        <v>2.412060301507538</v>
      </c>
      <c r="J125" t="n">
        <v>0.0565016900549191</v>
      </c>
      <c r="K125" t="n">
        <v>2.412060301507538</v>
      </c>
      <c r="L125" t="n">
        <v>0.0871423427348787</v>
      </c>
      <c r="M125" t="n">
        <v>2.412060301507538</v>
      </c>
      <c r="N125" t="n">
        <v>0.07703837769159395</v>
      </c>
      <c r="O125" t="n">
        <v>2.412060301507538</v>
      </c>
    </row>
    <row r="126" ht="15" customHeight="1">
      <c r="F126" t="n">
        <v>0.05720433303322075</v>
      </c>
      <c r="G126" t="n">
        <v>2.452261306532663</v>
      </c>
      <c r="J126" t="n">
        <v>0.05720433303322075</v>
      </c>
      <c r="K126" t="n">
        <v>2.452261306532663</v>
      </c>
      <c r="L126" t="n">
        <v>0.08684799648806413</v>
      </c>
      <c r="M126" t="n">
        <v>2.452261306532663</v>
      </c>
      <c r="N126" t="n">
        <v>0.07849978525034357</v>
      </c>
      <c r="O126" t="n">
        <v>2.452261306532663</v>
      </c>
    </row>
    <row r="127" ht="15" customHeight="1">
      <c r="F127" t="n">
        <v>0.06039431156183776</v>
      </c>
      <c r="G127" t="n">
        <v>2.492462311557789</v>
      </c>
      <c r="J127" t="n">
        <v>0.06039431156183776</v>
      </c>
      <c r="K127" t="n">
        <v>2.492462311557789</v>
      </c>
      <c r="L127" t="n">
        <v>0.08901595553209543</v>
      </c>
      <c r="M127" t="n">
        <v>2.492462311557789</v>
      </c>
      <c r="N127" t="n">
        <v>0.08244768775825975</v>
      </c>
      <c r="O127" t="n">
        <v>2.492462311557789</v>
      </c>
    </row>
    <row r="128" ht="15" customHeight="1">
      <c r="F128" t="n">
        <v>0.06007147141465784</v>
      </c>
      <c r="G128" t="n">
        <v>2.532663316582914</v>
      </c>
      <c r="J128" t="n">
        <v>0.06007147141465784</v>
      </c>
      <c r="K128" t="n">
        <v>2.532663316582914</v>
      </c>
      <c r="L128" t="n">
        <v>0.09014560701133507</v>
      </c>
      <c r="M128" t="n">
        <v>2.532663316582914</v>
      </c>
      <c r="N128" t="n">
        <v>0.0813820360265837</v>
      </c>
      <c r="O128" t="n">
        <v>2.532663316582914</v>
      </c>
    </row>
    <row r="129" ht="15" customHeight="1">
      <c r="F129" t="n">
        <v>0.05873565836556871</v>
      </c>
      <c r="G129" t="n">
        <v>2.57286432160804</v>
      </c>
      <c r="J129" t="n">
        <v>0.05873565836556871</v>
      </c>
      <c r="K129" t="n">
        <v>2.57286432160804</v>
      </c>
      <c r="L129" t="n">
        <v>0.09023633807014568</v>
      </c>
      <c r="M129" t="n">
        <v>2.57286432160804</v>
      </c>
      <c r="N129" t="n">
        <v>0.08330278086655654</v>
      </c>
      <c r="O129" t="n">
        <v>2.57286432160804</v>
      </c>
    </row>
    <row r="130" ht="15" customHeight="1">
      <c r="F130" t="n">
        <v>0.06138671818845813</v>
      </c>
      <c r="G130" t="n">
        <v>2.613065326633166</v>
      </c>
      <c r="J130" t="n">
        <v>0.06138671818845813</v>
      </c>
      <c r="K130" t="n">
        <v>2.613065326633166</v>
      </c>
      <c r="L130" t="n">
        <v>0.08928753585288976</v>
      </c>
      <c r="M130" t="n">
        <v>2.613065326633166</v>
      </c>
      <c r="N130" t="n">
        <v>0.08020987308941949</v>
      </c>
      <c r="O130" t="n">
        <v>2.613065326633166</v>
      </c>
    </row>
    <row r="131" ht="15" customHeight="1">
      <c r="F131" t="n">
        <v>0.06052449665721381</v>
      </c>
      <c r="G131" t="n">
        <v>2.653266331658291</v>
      </c>
      <c r="J131" t="n">
        <v>0.06052449665721381</v>
      </c>
      <c r="K131" t="n">
        <v>2.653266331658291</v>
      </c>
      <c r="L131" t="n">
        <v>0.09129858750392988</v>
      </c>
      <c r="M131" t="n">
        <v>2.653266331658291</v>
      </c>
      <c r="N131" t="n">
        <v>0.08310326350641371</v>
      </c>
      <c r="O131" t="n">
        <v>2.653266331658291</v>
      </c>
    </row>
    <row r="132" ht="15" customHeight="1">
      <c r="F132" t="n">
        <v>0.06314883954572349</v>
      </c>
      <c r="G132" t="n">
        <v>2.693467336683417</v>
      </c>
      <c r="J132" t="n">
        <v>0.06314883954572349</v>
      </c>
      <c r="K132" t="n">
        <v>2.693467336683417</v>
      </c>
      <c r="L132" t="n">
        <v>0.08876888016762859</v>
      </c>
      <c r="M132" t="n">
        <v>2.693467336683417</v>
      </c>
      <c r="N132" t="n">
        <v>0.08498290292878041</v>
      </c>
      <c r="O132" t="n">
        <v>2.693467336683417</v>
      </c>
    </row>
    <row r="133" ht="15" customHeight="1">
      <c r="F133" t="n">
        <v>0.06375959262787488</v>
      </c>
      <c r="G133" t="n">
        <v>2.733668341708543</v>
      </c>
      <c r="J133" t="n">
        <v>0.06375959262787488</v>
      </c>
      <c r="K133" t="n">
        <v>2.733668341708543</v>
      </c>
      <c r="L133" t="n">
        <v>0.08919780098834842</v>
      </c>
      <c r="M133" t="n">
        <v>2.733668341708543</v>
      </c>
      <c r="N133" t="n">
        <v>0.08784874216776074</v>
      </c>
      <c r="O133" t="n">
        <v>2.733668341708543</v>
      </c>
    </row>
    <row r="134" ht="15" customHeight="1">
      <c r="F134" t="n">
        <v>0.06535660167755571</v>
      </c>
      <c r="G134" t="n">
        <v>2.773869346733668</v>
      </c>
      <c r="J134" t="n">
        <v>0.06535660167755571</v>
      </c>
      <c r="K134" t="n">
        <v>2.773869346733668</v>
      </c>
      <c r="L134" t="n">
        <v>0.09208473711045193</v>
      </c>
      <c r="M134" t="n">
        <v>2.773869346733668</v>
      </c>
      <c r="N134" t="n">
        <v>0.08620073203459591</v>
      </c>
      <c r="O134" t="n">
        <v>2.773869346733668</v>
      </c>
    </row>
    <row r="135" ht="15" customHeight="1">
      <c r="F135" t="n">
        <v>0.06393971246865375</v>
      </c>
      <c r="G135" t="n">
        <v>2.814070351758794</v>
      </c>
      <c r="J135" t="n">
        <v>0.06393971246865375</v>
      </c>
      <c r="K135" t="n">
        <v>2.814070351758794</v>
      </c>
      <c r="L135" t="n">
        <v>0.09192907567830169</v>
      </c>
      <c r="M135" t="n">
        <v>2.814070351758794</v>
      </c>
      <c r="N135" t="n">
        <v>0.08453882334052706</v>
      </c>
      <c r="O135" t="n">
        <v>2.814070351758794</v>
      </c>
    </row>
    <row r="136" ht="15" customHeight="1">
      <c r="F136" t="n">
        <v>0.06550877077505665</v>
      </c>
      <c r="G136" t="n">
        <v>2.85427135678392</v>
      </c>
      <c r="J136" t="n">
        <v>0.06550877077505665</v>
      </c>
      <c r="K136" t="n">
        <v>2.85427135678392</v>
      </c>
      <c r="L136" t="n">
        <v>0.08973020383626021</v>
      </c>
      <c r="M136" t="n">
        <v>2.85427135678392</v>
      </c>
      <c r="N136" t="n">
        <v>0.0878629668967954</v>
      </c>
      <c r="O136" t="n">
        <v>2.85427135678392</v>
      </c>
    </row>
    <row r="137" ht="15" customHeight="1">
      <c r="F137" t="n">
        <v>0.06656362237065222</v>
      </c>
      <c r="G137" t="n">
        <v>2.894472361809045</v>
      </c>
      <c r="J137" t="n">
        <v>0.06656362237065222</v>
      </c>
      <c r="K137" t="n">
        <v>2.894472361809045</v>
      </c>
      <c r="L137" t="n">
        <v>0.09348750872869011</v>
      </c>
      <c r="M137" t="n">
        <v>2.894472361809045</v>
      </c>
      <c r="N137" t="n">
        <v>0.08667311351464212</v>
      </c>
      <c r="O137" t="n">
        <v>2.894472361809045</v>
      </c>
    </row>
    <row r="138" ht="15" customHeight="1">
      <c r="F138" t="n">
        <v>0.06610411302932816</v>
      </c>
      <c r="G138" t="n">
        <v>2.934673366834171</v>
      </c>
      <c r="J138" t="n">
        <v>0.06610411302932816</v>
      </c>
      <c r="K138" t="n">
        <v>2.934673366834171</v>
      </c>
      <c r="L138" t="n">
        <v>0.09370037749995386</v>
      </c>
      <c r="M138" t="n">
        <v>2.934673366834171</v>
      </c>
      <c r="N138" t="n">
        <v>0.08846921400530833</v>
      </c>
      <c r="O138" t="n">
        <v>2.934673366834171</v>
      </c>
    </row>
    <row r="139" ht="15" customHeight="1">
      <c r="F139" t="n">
        <v>0.06813008852497217</v>
      </c>
      <c r="G139" t="n">
        <v>2.974874371859296</v>
      </c>
      <c r="J139" t="n">
        <v>0.06813008852497217</v>
      </c>
      <c r="K139" t="n">
        <v>2.974874371859296</v>
      </c>
      <c r="L139" t="n">
        <v>0.09436819729441404</v>
      </c>
      <c r="M139" t="n">
        <v>2.974874371859296</v>
      </c>
      <c r="N139" t="n">
        <v>0.0912512191800353</v>
      </c>
      <c r="O139" t="n">
        <v>2.974874371859296</v>
      </c>
    </row>
    <row r="140" ht="15" customHeight="1">
      <c r="F140" t="n">
        <v>0.06814139463147202</v>
      </c>
      <c r="G140" t="n">
        <v>3.015075376884422</v>
      </c>
      <c r="J140" t="n">
        <v>0.06814139463147202</v>
      </c>
      <c r="K140" t="n">
        <v>3.015075376884422</v>
      </c>
      <c r="L140" t="n">
        <v>0.09449035525643319</v>
      </c>
      <c r="M140" t="n">
        <v>3.015075376884422</v>
      </c>
      <c r="N140" t="n">
        <v>0.09051907985006416</v>
      </c>
      <c r="O140" t="n">
        <v>3.015075376884422</v>
      </c>
    </row>
    <row r="141" ht="15" customHeight="1">
      <c r="F141" t="n">
        <v>0.0661378771227154</v>
      </c>
      <c r="G141" t="n">
        <v>3.055276381909548</v>
      </c>
      <c r="J141" t="n">
        <v>0.0661378771227154</v>
      </c>
      <c r="K141" t="n">
        <v>3.055276381909548</v>
      </c>
      <c r="L141" t="n">
        <v>0.09206623853037389</v>
      </c>
      <c r="M141" t="n">
        <v>3.055276381909548</v>
      </c>
      <c r="N141" t="n">
        <v>0.09227274682663608</v>
      </c>
      <c r="O141" t="n">
        <v>3.055276381909548</v>
      </c>
    </row>
    <row r="142" ht="15" customHeight="1">
      <c r="F142" t="n">
        <v>0.06761938177259008</v>
      </c>
      <c r="G142" t="n">
        <v>3.095477386934673</v>
      </c>
      <c r="J142" t="n">
        <v>0.06761938177259008</v>
      </c>
      <c r="K142" t="n">
        <v>3.095477386934673</v>
      </c>
      <c r="L142" t="n">
        <v>0.09309523426059865</v>
      </c>
      <c r="M142" t="n">
        <v>3.095477386934673</v>
      </c>
      <c r="N142" t="n">
        <v>0.09001217092099228</v>
      </c>
      <c r="O142" t="n">
        <v>3.095477386934673</v>
      </c>
    </row>
    <row r="143" ht="15" customHeight="1">
      <c r="F143" t="n">
        <v>0.07008575435498379</v>
      </c>
      <c r="G143" t="n">
        <v>3.135678391959799</v>
      </c>
      <c r="J143" t="n">
        <v>0.07008575435498379</v>
      </c>
      <c r="K143" t="n">
        <v>3.135678391959799</v>
      </c>
      <c r="L143" t="n">
        <v>0.0915930581501873</v>
      </c>
      <c r="M143" t="n">
        <v>3.135678391959799</v>
      </c>
      <c r="N143" t="n">
        <v>0.09073730294437393</v>
      </c>
      <c r="O143" t="n">
        <v>3.135678391959799</v>
      </c>
    </row>
    <row r="144" ht="15" customHeight="1">
      <c r="F144" t="n">
        <v>0.06803684064378419</v>
      </c>
      <c r="G144" t="n">
        <v>3.175879396984925</v>
      </c>
      <c r="J144" t="n">
        <v>0.06803684064378419</v>
      </c>
      <c r="K144" t="n">
        <v>3.175879396984925</v>
      </c>
      <c r="L144" t="n">
        <v>0.09408441781910462</v>
      </c>
      <c r="M144" t="n">
        <v>3.175879396984925</v>
      </c>
      <c r="N144" t="n">
        <v>0.09144809370802218</v>
      </c>
      <c r="O144" t="n">
        <v>3.175879396984925</v>
      </c>
    </row>
    <row r="145" ht="15" customHeight="1">
      <c r="F145" t="n">
        <v>0.06747248641287908</v>
      </c>
      <c r="G145" t="n">
        <v>3.21608040201005</v>
      </c>
      <c r="J145" t="n">
        <v>0.06747248641287908</v>
      </c>
      <c r="K145" t="n">
        <v>3.21608040201005</v>
      </c>
      <c r="L145" t="n">
        <v>0.09356971951043316</v>
      </c>
      <c r="M145" t="n">
        <v>3.21608040201005</v>
      </c>
      <c r="N145" t="n">
        <v>0.09514449402317826</v>
      </c>
      <c r="O145" t="n">
        <v>3.21608040201005</v>
      </c>
    </row>
    <row r="146" ht="15" customHeight="1">
      <c r="F146" t="n">
        <v>0.07089253743615617</v>
      </c>
      <c r="G146" t="n">
        <v>3.256281407035176</v>
      </c>
      <c r="J146" t="n">
        <v>0.07089253743615617</v>
      </c>
      <c r="K146" t="n">
        <v>3.256281407035176</v>
      </c>
      <c r="L146" t="n">
        <v>0.09454910869564434</v>
      </c>
      <c r="M146" t="n">
        <v>3.256281407035176</v>
      </c>
      <c r="N146" t="n">
        <v>0.09282645470108326</v>
      </c>
      <c r="O146" t="n">
        <v>3.256281407035176</v>
      </c>
    </row>
    <row r="147" ht="15" customHeight="1">
      <c r="F147" t="n">
        <v>0.06879683948750318</v>
      </c>
      <c r="G147" t="n">
        <v>3.296482412060302</v>
      </c>
      <c r="J147" t="n">
        <v>0.06879683948750318</v>
      </c>
      <c r="K147" t="n">
        <v>3.296482412060302</v>
      </c>
      <c r="L147" t="n">
        <v>0.09402273084620959</v>
      </c>
      <c r="M147" t="n">
        <v>3.296482412060302</v>
      </c>
      <c r="N147" t="n">
        <v>0.09749392655297849</v>
      </c>
      <c r="O147" t="n">
        <v>3.296482412060302</v>
      </c>
    </row>
    <row r="148" ht="15" customHeight="1">
      <c r="F148" t="n">
        <v>0.07168523834080784</v>
      </c>
      <c r="G148" t="n">
        <v>3.336683417085427</v>
      </c>
      <c r="J148" t="n">
        <v>0.07168523834080784</v>
      </c>
      <c r="K148" t="n">
        <v>3.336683417085427</v>
      </c>
      <c r="L148" t="n">
        <v>0.09349073143360039</v>
      </c>
      <c r="M148" t="n">
        <v>3.336683417085427</v>
      </c>
      <c r="N148" t="n">
        <v>0.09414686039010503</v>
      </c>
      <c r="O148" t="n">
        <v>3.336683417085427</v>
      </c>
    </row>
    <row r="149" ht="15" customHeight="1">
      <c r="F149" t="n">
        <v>0.07255757976995789</v>
      </c>
      <c r="G149" t="n">
        <v>3.376884422110553</v>
      </c>
      <c r="J149" t="n">
        <v>0.07255757976995789</v>
      </c>
      <c r="K149" t="n">
        <v>3.376884422110553</v>
      </c>
      <c r="L149" t="n">
        <v>0.09445325592928813</v>
      </c>
      <c r="M149" t="n">
        <v>3.376884422110553</v>
      </c>
      <c r="N149" t="n">
        <v>0.09778520702370408</v>
      </c>
      <c r="O149" t="n">
        <v>3.376884422110553</v>
      </c>
    </row>
    <row r="150" ht="15" customHeight="1">
      <c r="F150" t="n">
        <v>0.07191370954884105</v>
      </c>
      <c r="G150" t="n">
        <v>3.417085427135679</v>
      </c>
      <c r="J150" t="n">
        <v>0.07191370954884105</v>
      </c>
      <c r="K150" t="n">
        <v>3.417085427135679</v>
      </c>
      <c r="L150" t="n">
        <v>0.08991044980474429</v>
      </c>
      <c r="M150" t="n">
        <v>3.417085427135679</v>
      </c>
      <c r="N150" t="n">
        <v>0.09490891726501684</v>
      </c>
      <c r="O150" t="n">
        <v>3.417085427135679</v>
      </c>
    </row>
    <row r="151" ht="15" customHeight="1">
      <c r="F151" t="n">
        <v>0.06975347345134504</v>
      </c>
      <c r="G151" t="n">
        <v>3.457286432160804</v>
      </c>
      <c r="J151" t="n">
        <v>0.06975347345134504</v>
      </c>
      <c r="K151" t="n">
        <v>3.457286432160804</v>
      </c>
      <c r="L151" t="n">
        <v>0.0938624585314403</v>
      </c>
      <c r="M151" t="n">
        <v>3.457286432160804</v>
      </c>
      <c r="N151" t="n">
        <v>0.09601794192528447</v>
      </c>
      <c r="O151" t="n">
        <v>3.457286432160804</v>
      </c>
    </row>
    <row r="152" ht="15" customHeight="1">
      <c r="F152" t="n">
        <v>0.0730767172513576</v>
      </c>
      <c r="G152" t="n">
        <v>3.49748743718593</v>
      </c>
      <c r="J152" t="n">
        <v>0.0730767172513576</v>
      </c>
      <c r="K152" t="n">
        <v>3.49748743718593</v>
      </c>
      <c r="L152" t="n">
        <v>0.09280942758084761</v>
      </c>
      <c r="M152" t="n">
        <v>3.49748743718593</v>
      </c>
      <c r="N152" t="n">
        <v>0.1001122318157482</v>
      </c>
      <c r="O152" t="n">
        <v>3.49748743718593</v>
      </c>
    </row>
    <row r="153" ht="15" customHeight="1">
      <c r="F153" t="n">
        <v>0.07188328672276645</v>
      </c>
      <c r="G153" t="n">
        <v>3.537688442211055</v>
      </c>
      <c r="J153" t="n">
        <v>0.07188328672276645</v>
      </c>
      <c r="K153" t="n">
        <v>3.537688442211055</v>
      </c>
      <c r="L153" t="n">
        <v>0.08975150242443761</v>
      </c>
      <c r="M153" t="n">
        <v>3.537688442211055</v>
      </c>
      <c r="N153" t="n">
        <v>0.09969173774764908</v>
      </c>
      <c r="O153" t="n">
        <v>3.537688442211055</v>
      </c>
    </row>
    <row r="154" ht="15" customHeight="1">
      <c r="F154" t="n">
        <v>0.07217302763945936</v>
      </c>
      <c r="G154" t="n">
        <v>3.577889447236181</v>
      </c>
      <c r="J154" t="n">
        <v>0.07217302763945936</v>
      </c>
      <c r="K154" t="n">
        <v>3.577889447236181</v>
      </c>
      <c r="L154" t="n">
        <v>0.09418882853368182</v>
      </c>
      <c r="M154" t="n">
        <v>3.577889447236181</v>
      </c>
      <c r="N154" t="n">
        <v>0.1012564105322284</v>
      </c>
      <c r="O154" t="n">
        <v>3.577889447236181</v>
      </c>
    </row>
    <row r="155" ht="15" customHeight="1">
      <c r="F155" t="n">
        <v>0.07444578577532399</v>
      </c>
      <c r="G155" t="n">
        <v>3.618090452261307</v>
      </c>
      <c r="J155" t="n">
        <v>0.07444578577532399</v>
      </c>
      <c r="K155" t="n">
        <v>3.618090452261307</v>
      </c>
      <c r="L155" t="n">
        <v>0.08962155138005161</v>
      </c>
      <c r="M155" t="n">
        <v>3.618090452261307</v>
      </c>
      <c r="N155" t="n">
        <v>0.09930620098072739</v>
      </c>
      <c r="O155" t="n">
        <v>3.618090452261307</v>
      </c>
    </row>
    <row r="156" ht="15" customHeight="1">
      <c r="F156" t="n">
        <v>0.07270140690424812</v>
      </c>
      <c r="G156" t="n">
        <v>3.658291457286432</v>
      </c>
      <c r="J156" t="n">
        <v>0.07270140690424812</v>
      </c>
      <c r="K156" t="n">
        <v>3.658291457286432</v>
      </c>
      <c r="L156" t="n">
        <v>0.09304981643501847</v>
      </c>
      <c r="M156" t="n">
        <v>3.658291457286432</v>
      </c>
      <c r="N156" t="n">
        <v>0.09834105990438712</v>
      </c>
      <c r="O156" t="n">
        <v>3.658291457286432</v>
      </c>
    </row>
    <row r="157" ht="15" customHeight="1">
      <c r="F157" t="n">
        <v>0.07343973680011946</v>
      </c>
      <c r="G157" t="n">
        <v>3.698492462311558</v>
      </c>
      <c r="J157" t="n">
        <v>0.07343973680011946</v>
      </c>
      <c r="K157" t="n">
        <v>3.698492462311558</v>
      </c>
      <c r="L157" t="n">
        <v>0.0904737691700538</v>
      </c>
      <c r="M157" t="n">
        <v>3.698492462311558</v>
      </c>
      <c r="N157" t="n">
        <v>0.1028609381144488</v>
      </c>
      <c r="O157" t="n">
        <v>3.698492462311558</v>
      </c>
    </row>
    <row r="158" ht="15" customHeight="1">
      <c r="F158" t="n">
        <v>0.07166062123682575</v>
      </c>
      <c r="G158" t="n">
        <v>3.738693467336684</v>
      </c>
      <c r="J158" t="n">
        <v>0.07166062123682575</v>
      </c>
      <c r="K158" t="n">
        <v>3.738693467336684</v>
      </c>
      <c r="L158" t="n">
        <v>0.09039355505662908</v>
      </c>
      <c r="M158" t="n">
        <v>3.738693467336684</v>
      </c>
      <c r="N158" t="n">
        <v>0.09936578642215366</v>
      </c>
      <c r="O158" t="n">
        <v>3.738693467336684</v>
      </c>
    </row>
    <row r="159" ht="15" customHeight="1">
      <c r="F159" t="n">
        <v>0.07486390598825471</v>
      </c>
      <c r="G159" t="n">
        <v>3.778894472361809</v>
      </c>
      <c r="J159" t="n">
        <v>0.07486390598825471</v>
      </c>
      <c r="K159" t="n">
        <v>3.778894472361809</v>
      </c>
      <c r="L159" t="n">
        <v>0.09080931956621571</v>
      </c>
      <c r="M159" t="n">
        <v>3.778894472361809</v>
      </c>
      <c r="N159" t="n">
        <v>0.1013555556387428</v>
      </c>
      <c r="O159" t="n">
        <v>3.778894472361809</v>
      </c>
    </row>
    <row r="160" ht="15" customHeight="1">
      <c r="F160" t="n">
        <v>0.07454943682829406</v>
      </c>
      <c r="G160" t="n">
        <v>3.819095477386935</v>
      </c>
      <c r="J160" t="n">
        <v>0.07454943682829406</v>
      </c>
      <c r="K160" t="n">
        <v>3.819095477386935</v>
      </c>
      <c r="L160" t="n">
        <v>0.09122120817028516</v>
      </c>
      <c r="M160" t="n">
        <v>3.819095477386935</v>
      </c>
      <c r="N160" t="n">
        <v>0.1023301965754574</v>
      </c>
      <c r="O160" t="n">
        <v>3.819095477386935</v>
      </c>
    </row>
    <row r="161" ht="15" customHeight="1">
      <c r="F161" t="n">
        <v>0.07221705953083153</v>
      </c>
      <c r="G161" t="n">
        <v>3.85929648241206</v>
      </c>
      <c r="J161" t="n">
        <v>0.07221705953083153</v>
      </c>
      <c r="K161" t="n">
        <v>3.85929648241206</v>
      </c>
      <c r="L161" t="n">
        <v>0.09362936634030887</v>
      </c>
      <c r="M161" t="n">
        <v>3.85929648241206</v>
      </c>
      <c r="N161" t="n">
        <v>0.1012896600435387</v>
      </c>
      <c r="O161" t="n">
        <v>3.85929648241206</v>
      </c>
    </row>
    <row r="162" ht="15" customHeight="1">
      <c r="F162" t="n">
        <v>0.07386661986975487</v>
      </c>
      <c r="G162" t="n">
        <v>3.899497487437186</v>
      </c>
      <c r="J162" t="n">
        <v>0.07386661986975487</v>
      </c>
      <c r="K162" t="n">
        <v>3.899497487437186</v>
      </c>
      <c r="L162" t="n">
        <v>0.09203393954775825</v>
      </c>
      <c r="M162" t="n">
        <v>3.899497487437186</v>
      </c>
      <c r="N162" t="n">
        <v>0.1012338968542279</v>
      </c>
      <c r="O162" t="n">
        <v>3.899497487437186</v>
      </c>
    </row>
    <row r="163" ht="15" customHeight="1">
      <c r="F163" t="n">
        <v>0.07549796361895181</v>
      </c>
      <c r="G163" t="n">
        <v>3.939698492462312</v>
      </c>
      <c r="J163" t="n">
        <v>0.07549796361895181</v>
      </c>
      <c r="K163" t="n">
        <v>3.939698492462312</v>
      </c>
      <c r="L163" t="n">
        <v>0.08893507326410478</v>
      </c>
      <c r="M163" t="n">
        <v>3.939698492462312</v>
      </c>
      <c r="N163" t="n">
        <v>0.1031628578187661</v>
      </c>
      <c r="O163" t="n">
        <v>3.939698492462312</v>
      </c>
    </row>
    <row r="164" ht="15" customHeight="1">
      <c r="F164" t="n">
        <v>0.07311093655231002</v>
      </c>
      <c r="G164" t="n">
        <v>3.979899497487437</v>
      </c>
      <c r="J164" t="n">
        <v>0.07311093655231002</v>
      </c>
      <c r="K164" t="n">
        <v>3.979899497487437</v>
      </c>
      <c r="L164" t="n">
        <v>0.09183291296081988</v>
      </c>
      <c r="M164" t="n">
        <v>3.979899497487437</v>
      </c>
      <c r="N164" t="n">
        <v>0.1045764937483946</v>
      </c>
      <c r="O164" t="n">
        <v>3.979899497487437</v>
      </c>
    </row>
    <row r="165" ht="15" customHeight="1">
      <c r="F165" t="n">
        <v>0.07370538444371733</v>
      </c>
      <c r="G165" t="n">
        <v>4.020100502512562</v>
      </c>
      <c r="J165" t="n">
        <v>0.07370538444371733</v>
      </c>
      <c r="K165" t="n">
        <v>4.020100502512562</v>
      </c>
      <c r="L165" t="n">
        <v>0.09172760410937499</v>
      </c>
      <c r="M165" t="n">
        <v>4.020100502512562</v>
      </c>
      <c r="N165" t="n">
        <v>0.1069747554543544</v>
      </c>
      <c r="O165" t="n">
        <v>4.020100502512562</v>
      </c>
    </row>
    <row r="166" ht="15" customHeight="1">
      <c r="F166" t="n">
        <v>0.07628115306706137</v>
      </c>
      <c r="G166" t="n">
        <v>4.060301507537688</v>
      </c>
      <c r="J166" t="n">
        <v>0.07628115306706137</v>
      </c>
      <c r="K166" t="n">
        <v>4.060301507537688</v>
      </c>
      <c r="L166" t="n">
        <v>0.09261929218124154</v>
      </c>
      <c r="M166" t="n">
        <v>4.060301507537688</v>
      </c>
      <c r="N166" t="n">
        <v>0.1033575937478868</v>
      </c>
      <c r="O166" t="n">
        <v>4.060301507537688</v>
      </c>
    </row>
    <row r="167" ht="15" customHeight="1">
      <c r="F167" t="n">
        <v>0.07483808819622993</v>
      </c>
      <c r="G167" t="n">
        <v>4.100502512562814</v>
      </c>
      <c r="J167" t="n">
        <v>0.07483808819622993</v>
      </c>
      <c r="K167" t="n">
        <v>4.100502512562814</v>
      </c>
      <c r="L167" t="n">
        <v>0.092508122647891</v>
      </c>
      <c r="M167" t="n">
        <v>4.100502512562814</v>
      </c>
      <c r="N167" t="n">
        <v>0.103224959440233</v>
      </c>
      <c r="O167" t="n">
        <v>4.100502512562814</v>
      </c>
    </row>
    <row r="168" ht="15" customHeight="1">
      <c r="F168" t="n">
        <v>0.07337603560511073</v>
      </c>
      <c r="G168" t="n">
        <v>4.14070351758794</v>
      </c>
      <c r="J168" t="n">
        <v>0.07337603560511073</v>
      </c>
      <c r="K168" t="n">
        <v>4.14070351758794</v>
      </c>
      <c r="L168" t="n">
        <v>0.09089424098079479</v>
      </c>
      <c r="M168" t="n">
        <v>4.14070351758794</v>
      </c>
      <c r="N168" t="n">
        <v>0.1090768033426341</v>
      </c>
      <c r="O168" t="n">
        <v>4.14070351758794</v>
      </c>
    </row>
    <row r="169" ht="15" customHeight="1">
      <c r="F169" t="n">
        <v>0.07339484106759148</v>
      </c>
      <c r="G169" t="n">
        <v>4.180904522613066</v>
      </c>
      <c r="J169" t="n">
        <v>0.07339484106759148</v>
      </c>
      <c r="K169" t="n">
        <v>4.180904522613066</v>
      </c>
      <c r="L169" t="n">
        <v>0.08977779265142435</v>
      </c>
      <c r="M169" t="n">
        <v>4.180904522613066</v>
      </c>
      <c r="N169" t="n">
        <v>0.1074130762663313</v>
      </c>
      <c r="O169" t="n">
        <v>4.180904522613066</v>
      </c>
    </row>
    <row r="170" ht="15" customHeight="1">
      <c r="F170" t="n">
        <v>0.07539674770579645</v>
      </c>
      <c r="G170" t="n">
        <v>4.221105527638191</v>
      </c>
      <c r="J170" t="n">
        <v>0.07539674770579645</v>
      </c>
      <c r="K170" t="n">
        <v>4.221105527638191</v>
      </c>
      <c r="L170" t="n">
        <v>0.08965892313125114</v>
      </c>
      <c r="M170" t="n">
        <v>4.221105527638191</v>
      </c>
      <c r="N170" t="n">
        <v>0.1047337290225658</v>
      </c>
      <c r="O170" t="n">
        <v>4.221105527638191</v>
      </c>
    </row>
    <row r="171" ht="15" customHeight="1">
      <c r="F171" t="n">
        <v>0.07489470320533335</v>
      </c>
      <c r="G171" t="n">
        <v>4.261306532663316</v>
      </c>
      <c r="J171" t="n">
        <v>0.07489470320533335</v>
      </c>
      <c r="K171" t="n">
        <v>4.261306532663316</v>
      </c>
      <c r="L171" t="n">
        <v>0.08803777789174656</v>
      </c>
      <c r="M171" t="n">
        <v>4.261306532663316</v>
      </c>
      <c r="N171" t="n">
        <v>0.1075387124225788</v>
      </c>
      <c r="O171" t="n">
        <v>4.261306532663316</v>
      </c>
    </row>
    <row r="172" ht="15" customHeight="1">
      <c r="F172" t="n">
        <v>0.07639067964637611</v>
      </c>
      <c r="G172" t="n">
        <v>4.301507537688442</v>
      </c>
      <c r="J172" t="n">
        <v>0.07639067964637611</v>
      </c>
      <c r="K172" t="n">
        <v>4.301507537688442</v>
      </c>
      <c r="L172" t="n">
        <v>0.08991450240438209</v>
      </c>
      <c r="M172" t="n">
        <v>4.301507537688442</v>
      </c>
      <c r="N172" t="n">
        <v>0.1098279772776115</v>
      </c>
      <c r="O172" t="n">
        <v>4.301507537688442</v>
      </c>
    </row>
    <row r="173" ht="15" customHeight="1">
      <c r="F173" t="n">
        <v>0.0733846930562031</v>
      </c>
      <c r="G173" t="n">
        <v>4.341708542713568</v>
      </c>
      <c r="J173" t="n">
        <v>0.0733846930562031</v>
      </c>
      <c r="K173" t="n">
        <v>4.341708542713568</v>
      </c>
      <c r="L173" t="n">
        <v>0.08778924214062915</v>
      </c>
      <c r="M173" t="n">
        <v>4.341708542713568</v>
      </c>
      <c r="N173" t="n">
        <v>0.105101474398905</v>
      </c>
      <c r="O173" t="n">
        <v>4.341708542713568</v>
      </c>
    </row>
    <row r="174" ht="15" customHeight="1">
      <c r="F174" t="n">
        <v>0.07487675946209274</v>
      </c>
      <c r="G174" t="n">
        <v>4.381909547738694</v>
      </c>
      <c r="J174" t="n">
        <v>0.07487675946209274</v>
      </c>
      <c r="K174" t="n">
        <v>4.381909547738694</v>
      </c>
      <c r="L174" t="n">
        <v>0.0916621425719592</v>
      </c>
      <c r="M174" t="n">
        <v>4.381909547738694</v>
      </c>
      <c r="N174" t="n">
        <v>0.1098591545977005</v>
      </c>
      <c r="O174" t="n">
        <v>4.381909547738694</v>
      </c>
    </row>
    <row r="175" ht="15" customHeight="1">
      <c r="F175" t="n">
        <v>0.07386689489132341</v>
      </c>
      <c r="G175" t="n">
        <v>4.42211055276382</v>
      </c>
      <c r="J175" t="n">
        <v>0.07386689489132341</v>
      </c>
      <c r="K175" t="n">
        <v>4.42211055276382</v>
      </c>
      <c r="L175" t="n">
        <v>0.08853334916984364</v>
      </c>
      <c r="M175" t="n">
        <v>4.42211055276382</v>
      </c>
      <c r="N175" t="n">
        <v>0.1111009686852392</v>
      </c>
      <c r="O175" t="n">
        <v>4.42211055276382</v>
      </c>
    </row>
    <row r="176" ht="15" customHeight="1">
      <c r="F176" t="n">
        <v>0.0753551153711735</v>
      </c>
      <c r="G176" t="n">
        <v>4.462311557788945</v>
      </c>
      <c r="J176" t="n">
        <v>0.0753551153711735</v>
      </c>
      <c r="K176" t="n">
        <v>4.462311557788945</v>
      </c>
      <c r="L176" t="n">
        <v>0.08740300740575396</v>
      </c>
      <c r="M176" t="n">
        <v>4.462311557788945</v>
      </c>
      <c r="N176" t="n">
        <v>0.1108268674727623</v>
      </c>
      <c r="O176" t="n">
        <v>4.462311557788945</v>
      </c>
    </row>
    <row r="177" ht="15" customHeight="1">
      <c r="F177" t="n">
        <v>0.07384143692892139</v>
      </c>
      <c r="G177" t="n">
        <v>4.50251256281407</v>
      </c>
      <c r="J177" t="n">
        <v>0.07384143692892139</v>
      </c>
      <c r="K177" t="n">
        <v>4.50251256281407</v>
      </c>
      <c r="L177" t="n">
        <v>0.08827126275116155</v>
      </c>
      <c r="M177" t="n">
        <v>4.50251256281407</v>
      </c>
      <c r="N177" t="n">
        <v>0.1070368017715109</v>
      </c>
      <c r="O177" t="n">
        <v>4.50251256281407</v>
      </c>
    </row>
    <row r="178" ht="15" customHeight="1">
      <c r="F178" t="n">
        <v>0.0753258755918455</v>
      </c>
      <c r="G178" t="n">
        <v>4.542713567839196</v>
      </c>
      <c r="J178" t="n">
        <v>0.0753258755918455</v>
      </c>
      <c r="K178" t="n">
        <v>4.542713567839196</v>
      </c>
      <c r="L178" t="n">
        <v>0.08913826067753791</v>
      </c>
      <c r="M178" t="n">
        <v>4.542713567839196</v>
      </c>
      <c r="N178" t="n">
        <v>0.1117307223927263</v>
      </c>
      <c r="O178" t="n">
        <v>4.542713567839196</v>
      </c>
    </row>
    <row r="179" ht="15" customHeight="1">
      <c r="F179" t="n">
        <v>0.07630844738722423</v>
      </c>
      <c r="G179" t="n">
        <v>4.582914572864322</v>
      </c>
      <c r="J179" t="n">
        <v>0.07630844738722423</v>
      </c>
      <c r="K179" t="n">
        <v>4.582914572864322</v>
      </c>
      <c r="L179" t="n">
        <v>0.08950414665635442</v>
      </c>
      <c r="M179" t="n">
        <v>4.582914572864322</v>
      </c>
      <c r="N179" t="n">
        <v>0.1074085801476496</v>
      </c>
      <c r="O179" t="n">
        <v>4.582914572864322</v>
      </c>
    </row>
    <row r="180" ht="15" customHeight="1">
      <c r="F180" t="n">
        <v>0.07578916834233594</v>
      </c>
      <c r="G180" t="n">
        <v>4.623115577889448</v>
      </c>
      <c r="J180" t="n">
        <v>0.07578916834233594</v>
      </c>
      <c r="K180" t="n">
        <v>4.623115577889448</v>
      </c>
      <c r="L180" t="n">
        <v>0.09136906615908257</v>
      </c>
      <c r="M180" t="n">
        <v>4.623115577889448</v>
      </c>
      <c r="N180" t="n">
        <v>0.109570325847522</v>
      </c>
      <c r="O180" t="n">
        <v>4.623115577889448</v>
      </c>
    </row>
    <row r="181" ht="15" customHeight="1">
      <c r="F181" t="n">
        <v>0.07526805448445903</v>
      </c>
      <c r="G181" t="n">
        <v>4.663316582914573</v>
      </c>
      <c r="J181" t="n">
        <v>0.07526805448445903</v>
      </c>
      <c r="K181" t="n">
        <v>4.663316582914573</v>
      </c>
      <c r="L181" t="n">
        <v>0.08673316465719377</v>
      </c>
      <c r="M181" t="n">
        <v>4.663316582914573</v>
      </c>
      <c r="N181" t="n">
        <v>0.1067159103035847</v>
      </c>
      <c r="O181" t="n">
        <v>4.663316582914573</v>
      </c>
    </row>
    <row r="182" ht="15" customHeight="1">
      <c r="F182" t="n">
        <v>0.07474512184087193</v>
      </c>
      <c r="G182" t="n">
        <v>4.703517587939698</v>
      </c>
      <c r="J182" t="n">
        <v>0.07474512184087193</v>
      </c>
      <c r="K182" t="n">
        <v>4.703517587939698</v>
      </c>
      <c r="L182" t="n">
        <v>0.09109658762215947</v>
      </c>
      <c r="M182" t="n">
        <v>4.703517587939698</v>
      </c>
      <c r="N182" t="n">
        <v>0.1113452843270788</v>
      </c>
      <c r="O182" t="n">
        <v>4.703517587939698</v>
      </c>
    </row>
    <row r="183" ht="15" customHeight="1">
      <c r="F183" t="n">
        <v>0.07472038643885298</v>
      </c>
      <c r="G183" t="n">
        <v>4.743718592964824</v>
      </c>
      <c r="J183" t="n">
        <v>0.07472038643885298</v>
      </c>
      <c r="K183" t="n">
        <v>4.743718592964824</v>
      </c>
      <c r="L183" t="n">
        <v>0.0864594805254511</v>
      </c>
      <c r="M183" t="n">
        <v>4.743718592964824</v>
      </c>
      <c r="N183" t="n">
        <v>0.1124583987292455</v>
      </c>
      <c r="O183" t="n">
        <v>4.743718592964824</v>
      </c>
    </row>
    <row r="184" ht="15" customHeight="1">
      <c r="F184" t="n">
        <v>0.07269386430568062</v>
      </c>
      <c r="G184" t="n">
        <v>4.78391959798995</v>
      </c>
      <c r="J184" t="n">
        <v>0.07269386430568062</v>
      </c>
      <c r="K184" t="n">
        <v>4.78391959798995</v>
      </c>
      <c r="L184" t="n">
        <v>0.08932198883854012</v>
      </c>
      <c r="M184" t="n">
        <v>4.78391959798995</v>
      </c>
      <c r="N184" t="n">
        <v>0.1110552043213261</v>
      </c>
      <c r="O184" t="n">
        <v>4.78391959798995</v>
      </c>
    </row>
    <row r="185" ht="15" customHeight="1">
      <c r="F185" t="n">
        <v>0.07366557146863321</v>
      </c>
      <c r="G185" t="n">
        <v>4.824120603015076</v>
      </c>
      <c r="J185" t="n">
        <v>0.07366557146863321</v>
      </c>
      <c r="K185" t="n">
        <v>4.824120603015076</v>
      </c>
      <c r="L185" t="n">
        <v>0.08718425803289795</v>
      </c>
      <c r="M185" t="n">
        <v>4.824120603015076</v>
      </c>
      <c r="N185" t="n">
        <v>0.1081356519145617</v>
      </c>
      <c r="O185" t="n">
        <v>4.824120603015076</v>
      </c>
    </row>
    <row r="186" ht="15" customHeight="1">
      <c r="F186" t="n">
        <v>0.07613552395498917</v>
      </c>
      <c r="G186" t="n">
        <v>4.864321608040201</v>
      </c>
      <c r="J186" t="n">
        <v>0.07613552395498917</v>
      </c>
      <c r="K186" t="n">
        <v>4.864321608040201</v>
      </c>
      <c r="L186" t="n">
        <v>0.08754643357999604</v>
      </c>
      <c r="M186" t="n">
        <v>4.864321608040201</v>
      </c>
      <c r="N186" t="n">
        <v>0.1116996923201934</v>
      </c>
      <c r="O186" t="n">
        <v>4.864321608040201</v>
      </c>
    </row>
    <row r="187" ht="15" customHeight="1">
      <c r="F187" t="n">
        <v>0.07510373779202688</v>
      </c>
      <c r="G187" t="n">
        <v>4.904522613065327</v>
      </c>
      <c r="J187" t="n">
        <v>0.07510373779202688</v>
      </c>
      <c r="K187" t="n">
        <v>4.904522613065327</v>
      </c>
      <c r="L187" t="n">
        <v>0.08890866095130585</v>
      </c>
      <c r="M187" t="n">
        <v>4.904522613065327</v>
      </c>
      <c r="N187" t="n">
        <v>0.1127472763494625</v>
      </c>
      <c r="O187" t="n">
        <v>4.904522613065327</v>
      </c>
    </row>
    <row r="188" ht="15" customHeight="1">
      <c r="F188" t="n">
        <v>0.07257022900702471</v>
      </c>
      <c r="G188" t="n">
        <v>4.944723618090452</v>
      </c>
      <c r="J188" t="n">
        <v>0.07257022900702471</v>
      </c>
      <c r="K188" t="n">
        <v>4.944723618090452</v>
      </c>
      <c r="L188" t="n">
        <v>0.08777108561829879</v>
      </c>
      <c r="M188" t="n">
        <v>4.944723618090452</v>
      </c>
      <c r="N188" t="n">
        <v>0.1097783548136101</v>
      </c>
      <c r="O188" t="n">
        <v>4.944723618090452</v>
      </c>
    </row>
    <row r="189" ht="15" customHeight="1">
      <c r="F189" t="n">
        <v>0.07353501362726111</v>
      </c>
      <c r="G189" t="n">
        <v>4.984924623115578</v>
      </c>
      <c r="J189" t="n">
        <v>0.07353501362726111</v>
      </c>
      <c r="K189" t="n">
        <v>4.984924623115578</v>
      </c>
      <c r="L189" t="n">
        <v>0.08763385305244631</v>
      </c>
      <c r="M189" t="n">
        <v>4.984924623115578</v>
      </c>
      <c r="N189" t="n">
        <v>0.1122928785238775</v>
      </c>
      <c r="O189" t="n">
        <v>4.984924623115578</v>
      </c>
    </row>
    <row r="190" ht="15" customHeight="1">
      <c r="F190" t="n">
        <v>0.07249810768001444</v>
      </c>
      <c r="G190" t="n">
        <v>5.025125628140704</v>
      </c>
      <c r="J190" t="n">
        <v>0.07249810768001444</v>
      </c>
      <c r="K190" t="n">
        <v>5.025125628140704</v>
      </c>
      <c r="L190" t="n">
        <v>0.08849710872521985</v>
      </c>
      <c r="M190" t="n">
        <v>5.025125628140704</v>
      </c>
      <c r="N190" t="n">
        <v>0.109291663396249</v>
      </c>
      <c r="O190" t="n">
        <v>5.025125628140704</v>
      </c>
    </row>
    <row r="191" ht="15" customHeight="1">
      <c r="F191" t="n">
        <v>0.07495952719256307</v>
      </c>
      <c r="G191" t="n">
        <v>5.065326633165829</v>
      </c>
      <c r="J191" t="n">
        <v>0.07495952719256307</v>
      </c>
      <c r="K191" t="n">
        <v>5.065326633165829</v>
      </c>
      <c r="L191" t="n">
        <v>0.08936099810809085</v>
      </c>
      <c r="M191" t="n">
        <v>5.065326633165829</v>
      </c>
      <c r="N191" t="n">
        <v>0.111778167062307</v>
      </c>
      <c r="O191" t="n">
        <v>5.065326633165829</v>
      </c>
    </row>
    <row r="192" ht="15" customHeight="1">
      <c r="F192" t="n">
        <v>0.07591928819218542</v>
      </c>
      <c r="G192" t="n">
        <v>5.105527638190955</v>
      </c>
      <c r="J192" t="n">
        <v>0.07591928819218542</v>
      </c>
      <c r="K192" t="n">
        <v>5.105527638190955</v>
      </c>
      <c r="L192" t="n">
        <v>0.08572566667253076</v>
      </c>
      <c r="M192" t="n">
        <v>5.105527638190955</v>
      </c>
      <c r="N192" t="n">
        <v>0.1127532154392832</v>
      </c>
      <c r="O192" t="n">
        <v>5.105527638190955</v>
      </c>
    </row>
    <row r="193" ht="15" customHeight="1">
      <c r="F193" t="n">
        <v>0.0738774067061599</v>
      </c>
      <c r="G193" t="n">
        <v>5.14572864321608</v>
      </c>
      <c r="J193" t="n">
        <v>0.0738774067061599</v>
      </c>
      <c r="K193" t="n">
        <v>5.14572864321608</v>
      </c>
      <c r="L193" t="n">
        <v>0.08509125989001101</v>
      </c>
      <c r="M193" t="n">
        <v>5.14572864321608</v>
      </c>
      <c r="N193" t="n">
        <v>0.1092173365347407</v>
      </c>
      <c r="O193" t="n">
        <v>5.14572864321608</v>
      </c>
    </row>
    <row r="194" ht="15" customHeight="1">
      <c r="F194" t="n">
        <v>0.07283389876176487</v>
      </c>
      <c r="G194" t="n">
        <v>5.185929648241206</v>
      </c>
      <c r="J194" t="n">
        <v>0.07283389876176487</v>
      </c>
      <c r="K194" t="n">
        <v>5.185929648241206</v>
      </c>
      <c r="L194" t="n">
        <v>0.08895792323200305</v>
      </c>
      <c r="M194" t="n">
        <v>5.185929648241206</v>
      </c>
      <c r="N194" t="n">
        <v>0.1071710583562423</v>
      </c>
      <c r="O194" t="n">
        <v>5.185929648241206</v>
      </c>
    </row>
    <row r="195" ht="15" customHeight="1">
      <c r="F195" t="n">
        <v>0.07478878038627876</v>
      </c>
      <c r="G195" t="n">
        <v>5.226130653266332</v>
      </c>
      <c r="J195" t="n">
        <v>0.07478878038627876</v>
      </c>
      <c r="K195" t="n">
        <v>5.226130653266332</v>
      </c>
      <c r="L195" t="n">
        <v>0.0863258021699783</v>
      </c>
      <c r="M195" t="n">
        <v>5.226130653266332</v>
      </c>
      <c r="N195" t="n">
        <v>0.1086149089113512</v>
      </c>
      <c r="O195" t="n">
        <v>5.226130653266332</v>
      </c>
    </row>
    <row r="196" ht="15" customHeight="1">
      <c r="F196" t="n">
        <v>0.07424206760697992</v>
      </c>
      <c r="G196" t="n">
        <v>5.266331658291457</v>
      </c>
      <c r="J196" t="n">
        <v>0.07424206760697992</v>
      </c>
      <c r="K196" t="n">
        <v>5.266331658291457</v>
      </c>
      <c r="L196" t="n">
        <v>0.08819504217540822</v>
      </c>
      <c r="M196" t="n">
        <v>5.266331658291457</v>
      </c>
      <c r="N196" t="n">
        <v>0.1110494162076304</v>
      </c>
      <c r="O196" t="n">
        <v>5.266331658291457</v>
      </c>
    </row>
    <row r="197" ht="15" customHeight="1">
      <c r="F197" t="n">
        <v>0.07369377645114676</v>
      </c>
      <c r="G197" t="n">
        <v>5.306532663316583</v>
      </c>
      <c r="J197" t="n">
        <v>0.07369377645114676</v>
      </c>
      <c r="K197" t="n">
        <v>5.306532663316583</v>
      </c>
      <c r="L197" t="n">
        <v>0.08656578871976425</v>
      </c>
      <c r="M197" t="n">
        <v>5.306532663316583</v>
      </c>
      <c r="N197" t="n">
        <v>0.1084751082526428</v>
      </c>
      <c r="O197" t="n">
        <v>5.306532663316583</v>
      </c>
    </row>
    <row r="198" ht="15" customHeight="1">
      <c r="F198" t="n">
        <v>0.07464392294605769</v>
      </c>
      <c r="G198" t="n">
        <v>5.346733668341709</v>
      </c>
      <c r="J198" t="n">
        <v>0.07464392294605769</v>
      </c>
      <c r="K198" t="n">
        <v>5.346733668341709</v>
      </c>
      <c r="L198" t="n">
        <v>0.08843818727451781</v>
      </c>
      <c r="M198" t="n">
        <v>5.346733668341709</v>
      </c>
      <c r="N198" t="n">
        <v>0.1083925130539515</v>
      </c>
      <c r="O198" t="n">
        <v>5.346733668341709</v>
      </c>
    </row>
    <row r="199" ht="15" customHeight="1">
      <c r="F199" t="n">
        <v>0.07309252311899107</v>
      </c>
      <c r="G199" t="n">
        <v>5.386934673366834</v>
      </c>
      <c r="J199" t="n">
        <v>0.07309252311899107</v>
      </c>
      <c r="K199" t="n">
        <v>5.386934673366834</v>
      </c>
      <c r="L199" t="n">
        <v>0.08431238331114035</v>
      </c>
      <c r="M199" t="n">
        <v>5.386934673366834</v>
      </c>
      <c r="N199" t="n">
        <v>0.1118021586191194</v>
      </c>
      <c r="O199" t="n">
        <v>5.386934673366834</v>
      </c>
    </row>
    <row r="200" ht="15" customHeight="1">
      <c r="F200" t="n">
        <v>0.07353959299722534</v>
      </c>
      <c r="G200" t="n">
        <v>5.42713567839196</v>
      </c>
      <c r="J200" t="n">
        <v>0.07353959299722534</v>
      </c>
      <c r="K200" t="n">
        <v>5.42713567839196</v>
      </c>
      <c r="L200" t="n">
        <v>0.08568852230110334</v>
      </c>
      <c r="M200" t="n">
        <v>5.42713567839196</v>
      </c>
      <c r="N200" t="n">
        <v>0.1117045729557096</v>
      </c>
      <c r="O200" t="n">
        <v>5.42713567839196</v>
      </c>
    </row>
    <row r="201" ht="15" customHeight="1">
      <c r="F201" t="n">
        <v>0.07548514860803887</v>
      </c>
      <c r="G201" t="n">
        <v>5.467336683417085</v>
      </c>
      <c r="J201" t="n">
        <v>0.07548514860803887</v>
      </c>
      <c r="K201" t="n">
        <v>5.467336683417085</v>
      </c>
      <c r="L201" t="n">
        <v>0.08406674971587819</v>
      </c>
      <c r="M201" t="n">
        <v>5.467336683417085</v>
      </c>
      <c r="N201" t="n">
        <v>0.1071002840712851</v>
      </c>
      <c r="O201" t="n">
        <v>5.467336683417085</v>
      </c>
    </row>
    <row r="202" ht="15" customHeight="1">
      <c r="F202" t="n">
        <v>0.07542920597871003</v>
      </c>
      <c r="G202" t="n">
        <v>5.507537688442211</v>
      </c>
      <c r="J202" t="n">
        <v>0.07542920597871003</v>
      </c>
      <c r="K202" t="n">
        <v>5.507537688442211</v>
      </c>
      <c r="L202" t="n">
        <v>0.08594721102693634</v>
      </c>
      <c r="M202" t="n">
        <v>5.507537688442211</v>
      </c>
      <c r="N202" t="n">
        <v>0.1094898199734089</v>
      </c>
      <c r="O202" t="n">
        <v>5.507537688442211</v>
      </c>
    </row>
    <row r="203" ht="15" customHeight="1">
      <c r="F203" t="n">
        <v>0.07187178113651725</v>
      </c>
      <c r="G203" t="n">
        <v>5.547738693467337</v>
      </c>
      <c r="J203" t="n">
        <v>0.07187178113651725</v>
      </c>
      <c r="K203" t="n">
        <v>5.547738693467337</v>
      </c>
      <c r="L203" t="n">
        <v>0.08383005170574923</v>
      </c>
      <c r="M203" t="n">
        <v>5.547738693467337</v>
      </c>
      <c r="N203" t="n">
        <v>0.111373708669644</v>
      </c>
      <c r="O203" t="n">
        <v>5.547738693467337</v>
      </c>
    </row>
    <row r="204" ht="15" customHeight="1">
      <c r="F204" t="n">
        <v>0.0723128901087389</v>
      </c>
      <c r="G204" t="n">
        <v>5.587939698492463</v>
      </c>
      <c r="J204" t="n">
        <v>0.0723128901087389</v>
      </c>
      <c r="K204" t="n">
        <v>5.587939698492463</v>
      </c>
      <c r="L204" t="n">
        <v>0.08371541722378832</v>
      </c>
      <c r="M204" t="n">
        <v>5.587939698492463</v>
      </c>
      <c r="N204" t="n">
        <v>0.1062524781675533</v>
      </c>
      <c r="O204" t="n">
        <v>5.587939698492463</v>
      </c>
    </row>
    <row r="205" ht="15" customHeight="1">
      <c r="F205" t="n">
        <v>0.07325254892265337</v>
      </c>
      <c r="G205" t="n">
        <v>5.628140703517588</v>
      </c>
      <c r="J205" t="n">
        <v>0.07325254892265337</v>
      </c>
      <c r="K205" t="n">
        <v>5.628140703517588</v>
      </c>
      <c r="L205" t="n">
        <v>0.08360345305252503</v>
      </c>
      <c r="M205" t="n">
        <v>5.628140703517588</v>
      </c>
      <c r="N205" t="n">
        <v>0.1111266564747</v>
      </c>
      <c r="O205" t="n">
        <v>5.628140703517588</v>
      </c>
    </row>
    <row r="206" ht="15" customHeight="1">
      <c r="F206" t="n">
        <v>0.07519077360553909</v>
      </c>
      <c r="G206" t="n">
        <v>5.668341708542713</v>
      </c>
      <c r="J206" t="n">
        <v>0.07519077360553909</v>
      </c>
      <c r="K206" t="n">
        <v>5.668341708542713</v>
      </c>
      <c r="L206" t="n">
        <v>0.0854943046634308</v>
      </c>
      <c r="M206" t="n">
        <v>5.668341708542713</v>
      </c>
      <c r="N206" t="n">
        <v>0.111496771598647</v>
      </c>
      <c r="O206" t="n">
        <v>5.668341708542713</v>
      </c>
    </row>
    <row r="207" ht="15" customHeight="1">
      <c r="F207" t="n">
        <v>0.07162758018467441</v>
      </c>
      <c r="G207" t="n">
        <v>5.708542713567839</v>
      </c>
      <c r="J207" t="n">
        <v>0.07162758018467441</v>
      </c>
      <c r="K207" t="n">
        <v>5.708542713567839</v>
      </c>
      <c r="L207" t="n">
        <v>0.08588811752797709</v>
      </c>
      <c r="M207" t="n">
        <v>5.708542713567839</v>
      </c>
      <c r="N207" t="n">
        <v>0.1088633515469573</v>
      </c>
      <c r="O207" t="n">
        <v>5.708542713567839</v>
      </c>
    </row>
    <row r="208" ht="15" customHeight="1">
      <c r="F208" t="n">
        <v>0.07306298468733775</v>
      </c>
      <c r="G208" t="n">
        <v>5.748743718592965</v>
      </c>
      <c r="J208" t="n">
        <v>0.07306298468733775</v>
      </c>
      <c r="K208" t="n">
        <v>5.748743718592965</v>
      </c>
      <c r="L208" t="n">
        <v>0.08528503711763534</v>
      </c>
      <c r="M208" t="n">
        <v>5.748743718592965</v>
      </c>
      <c r="N208" t="n">
        <v>0.1102269243271939</v>
      </c>
      <c r="O208" t="n">
        <v>5.748743718592965</v>
      </c>
    </row>
    <row r="209" ht="15" customHeight="1">
      <c r="F209" t="n">
        <v>0.07149700314080751</v>
      </c>
      <c r="G209" t="n">
        <v>5.788944723618091</v>
      </c>
      <c r="J209" t="n">
        <v>0.07149700314080751</v>
      </c>
      <c r="K209" t="n">
        <v>5.788944723618091</v>
      </c>
      <c r="L209" t="n">
        <v>0.08668520890387697</v>
      </c>
      <c r="M209" t="n">
        <v>5.788944723618091</v>
      </c>
      <c r="N209" t="n">
        <v>0.1075880179469198</v>
      </c>
      <c r="O209" t="n">
        <v>5.788944723618091</v>
      </c>
    </row>
    <row r="210" ht="15" customHeight="1">
      <c r="F210" t="n">
        <v>0.07292965157236204</v>
      </c>
      <c r="G210" t="n">
        <v>5.829145728643216</v>
      </c>
      <c r="J210" t="n">
        <v>0.07292965157236204</v>
      </c>
      <c r="K210" t="n">
        <v>5.829145728643216</v>
      </c>
      <c r="L210" t="n">
        <v>0.08458877835817341</v>
      </c>
      <c r="M210" t="n">
        <v>5.829145728643216</v>
      </c>
      <c r="N210" t="n">
        <v>0.106447160413698</v>
      </c>
      <c r="O210" t="n">
        <v>5.829145728643216</v>
      </c>
    </row>
    <row r="211" ht="15" customHeight="1">
      <c r="F211" t="n">
        <v>0.07136094600927978</v>
      </c>
      <c r="G211" t="n">
        <v>5.869346733668341</v>
      </c>
      <c r="J211" t="n">
        <v>0.07136094600927978</v>
      </c>
      <c r="K211" t="n">
        <v>5.869346733668341</v>
      </c>
      <c r="L211" t="n">
        <v>0.08349589095199614</v>
      </c>
      <c r="M211" t="n">
        <v>5.869346733668341</v>
      </c>
      <c r="N211" t="n">
        <v>0.1108048797350916</v>
      </c>
      <c r="O211" t="n">
        <v>5.869346733668341</v>
      </c>
    </row>
    <row r="212" ht="15" customHeight="1">
      <c r="F212" t="n">
        <v>0.07329090247883911</v>
      </c>
      <c r="G212" t="n">
        <v>5.909547738693467</v>
      </c>
      <c r="J212" t="n">
        <v>0.07329090247883911</v>
      </c>
      <c r="K212" t="n">
        <v>5.909547738693467</v>
      </c>
      <c r="L212" t="n">
        <v>0.08290669215681658</v>
      </c>
      <c r="M212" t="n">
        <v>5.909547738693467</v>
      </c>
      <c r="N212" t="n">
        <v>0.1086617039186636</v>
      </c>
      <c r="O212" t="n">
        <v>5.909547738693467</v>
      </c>
    </row>
    <row r="213" ht="15" customHeight="1">
      <c r="F213" t="n">
        <v>0.0717195370083184</v>
      </c>
      <c r="G213" t="n">
        <v>5.949748743718593</v>
      </c>
      <c r="J213" t="n">
        <v>0.0717195370083184</v>
      </c>
      <c r="K213" t="n">
        <v>5.949748743718593</v>
      </c>
      <c r="L213" t="n">
        <v>0.08632132744410616</v>
      </c>
      <c r="M213" t="n">
        <v>5.949748743718593</v>
      </c>
      <c r="N213" t="n">
        <v>0.1085181609719769</v>
      </c>
      <c r="O213" t="n">
        <v>5.949748743718593</v>
      </c>
    </row>
    <row r="214" ht="15" customHeight="1">
      <c r="F214" t="n">
        <v>0.07314686562499607</v>
      </c>
      <c r="G214" t="n">
        <v>5.989949748743719</v>
      </c>
      <c r="J214" t="n">
        <v>0.07314686562499607</v>
      </c>
      <c r="K214" t="n">
        <v>5.989949748743719</v>
      </c>
      <c r="L214" t="n">
        <v>0.08673994228533634</v>
      </c>
      <c r="M214" t="n">
        <v>5.989949748743719</v>
      </c>
      <c r="N214" t="n">
        <v>0.1063747789025945</v>
      </c>
      <c r="O214" t="n">
        <v>5.989949748743719</v>
      </c>
    </row>
    <row r="215" ht="15" customHeight="1">
      <c r="F215" t="n">
        <v>0.07257290435615051</v>
      </c>
      <c r="G215" t="n">
        <v>6.030150753768845</v>
      </c>
      <c r="J215" t="n">
        <v>0.07257290435615051</v>
      </c>
      <c r="K215" t="n">
        <v>6.030150753768845</v>
      </c>
      <c r="L215" t="n">
        <v>0.08666268215197853</v>
      </c>
      <c r="M215" t="n">
        <v>6.030150753768845</v>
      </c>
      <c r="N215" t="n">
        <v>0.1047320857180795</v>
      </c>
      <c r="O215" t="n">
        <v>6.030150753768845</v>
      </c>
    </row>
    <row r="216" ht="15" customHeight="1">
      <c r="F216" t="n">
        <v>0.07449766922906011</v>
      </c>
      <c r="G216" t="n">
        <v>6.07035175879397</v>
      </c>
      <c r="J216" t="n">
        <v>0.07449766922906011</v>
      </c>
      <c r="K216" t="n">
        <v>6.07035175879397</v>
      </c>
      <c r="L216" t="n">
        <v>0.08508969251550422</v>
      </c>
      <c r="M216" t="n">
        <v>6.07035175879397</v>
      </c>
      <c r="N216" t="n">
        <v>0.1050906094259949</v>
      </c>
      <c r="O216" t="n">
        <v>6.07035175879397</v>
      </c>
    </row>
    <row r="217" ht="15" customHeight="1">
      <c r="F217" t="n">
        <v>0.07242117627100327</v>
      </c>
      <c r="G217" t="n">
        <v>6.110552763819095</v>
      </c>
      <c r="J217" t="n">
        <v>0.07242117627100327</v>
      </c>
      <c r="K217" t="n">
        <v>6.110552763819095</v>
      </c>
      <c r="L217" t="n">
        <v>0.08602111884738481</v>
      </c>
      <c r="M217" t="n">
        <v>6.110552763819095</v>
      </c>
      <c r="N217" t="n">
        <v>0.1084508780339036</v>
      </c>
      <c r="O217" t="n">
        <v>6.110552763819095</v>
      </c>
    </row>
    <row r="218" ht="15" customHeight="1">
      <c r="F218" t="n">
        <v>0.07284344150925835</v>
      </c>
      <c r="G218" t="n">
        <v>6.150753768844221</v>
      </c>
      <c r="J218" t="n">
        <v>0.07284344150925835</v>
      </c>
      <c r="K218" t="n">
        <v>6.150753768844221</v>
      </c>
      <c r="L218" t="n">
        <v>0.08595710661909176</v>
      </c>
      <c r="M218" t="n">
        <v>6.150753768844221</v>
      </c>
      <c r="N218" t="n">
        <v>0.1083134195493687</v>
      </c>
      <c r="O218" t="n">
        <v>6.150753768844221</v>
      </c>
    </row>
    <row r="219" ht="15" customHeight="1">
      <c r="F219" t="n">
        <v>0.07426448097110379</v>
      </c>
      <c r="G219" t="n">
        <v>6.190954773869347</v>
      </c>
      <c r="J219" t="n">
        <v>0.07426448097110379</v>
      </c>
      <c r="K219" t="n">
        <v>6.190954773869347</v>
      </c>
      <c r="L219" t="n">
        <v>0.08289780130209648</v>
      </c>
      <c r="M219" t="n">
        <v>6.190954773869347</v>
      </c>
      <c r="N219" t="n">
        <v>0.1061787619799532</v>
      </c>
      <c r="O219" t="n">
        <v>6.190954773869347</v>
      </c>
    </row>
    <row r="220" ht="15" customHeight="1">
      <c r="F220" t="n">
        <v>0.07068431068381796</v>
      </c>
      <c r="G220" t="n">
        <v>6.231155778894473</v>
      </c>
      <c r="J220" t="n">
        <v>0.07068431068381796</v>
      </c>
      <c r="K220" t="n">
        <v>6.231155778894473</v>
      </c>
      <c r="L220" t="n">
        <v>0.08234334836787044</v>
      </c>
      <c r="M220" t="n">
        <v>6.231155778894473</v>
      </c>
      <c r="N220" t="n">
        <v>0.10604743333322</v>
      </c>
      <c r="O220" t="n">
        <v>6.231155778894473</v>
      </c>
    </row>
    <row r="221" ht="15" customHeight="1">
      <c r="F221" t="n">
        <v>0.07060294667467924</v>
      </c>
      <c r="G221" t="n">
        <v>6.271356783919598</v>
      </c>
      <c r="J221" t="n">
        <v>0.07060294667467924</v>
      </c>
      <c r="K221" t="n">
        <v>6.271356783919598</v>
      </c>
      <c r="L221" t="n">
        <v>0.08429389328788509</v>
      </c>
      <c r="M221" t="n">
        <v>6.271356783919598</v>
      </c>
      <c r="N221" t="n">
        <v>0.1094199616167323</v>
      </c>
      <c r="O221" t="n">
        <v>6.271356783919598</v>
      </c>
    </row>
    <row r="222" ht="15" customHeight="1">
      <c r="F222" t="n">
        <v>0.07052040497096605</v>
      </c>
      <c r="G222" t="n">
        <v>6.311557788944723</v>
      </c>
      <c r="J222" t="n">
        <v>0.07052040497096605</v>
      </c>
      <c r="K222" t="n">
        <v>6.311557788944723</v>
      </c>
      <c r="L222" t="n">
        <v>0.08624958153361184</v>
      </c>
      <c r="M222" t="n">
        <v>6.311557788944723</v>
      </c>
      <c r="N222" t="n">
        <v>0.108796874838053</v>
      </c>
      <c r="O222" t="n">
        <v>6.311557788944723</v>
      </c>
    </row>
    <row r="223" ht="15" customHeight="1">
      <c r="F223" t="n">
        <v>0.07193670159995678</v>
      </c>
      <c r="G223" t="n">
        <v>6.351758793969849</v>
      </c>
      <c r="J223" t="n">
        <v>0.07193670159995678</v>
      </c>
      <c r="K223" t="n">
        <v>6.351758793969849</v>
      </c>
      <c r="L223" t="n">
        <v>0.08421055857652214</v>
      </c>
      <c r="M223" t="n">
        <v>6.351758793969849</v>
      </c>
      <c r="N223" t="n">
        <v>0.1086787010047451</v>
      </c>
      <c r="O223" t="n">
        <v>6.351758793969849</v>
      </c>
    </row>
    <row r="224" ht="15" customHeight="1">
      <c r="F224" t="n">
        <v>0.0708518525889298</v>
      </c>
      <c r="G224" t="n">
        <v>6.391959798994975</v>
      </c>
      <c r="J224" t="n">
        <v>0.0708518525889298</v>
      </c>
      <c r="K224" t="n">
        <v>6.391959798994975</v>
      </c>
      <c r="L224" t="n">
        <v>0.08367696988808745</v>
      </c>
      <c r="M224" t="n">
        <v>6.391959798994975</v>
      </c>
      <c r="N224" t="n">
        <v>0.1050659681243716</v>
      </c>
      <c r="O224" t="n">
        <v>6.391959798994975</v>
      </c>
    </row>
    <row r="225" ht="15" customHeight="1">
      <c r="F225" t="n">
        <v>0.07226587396516354</v>
      </c>
      <c r="G225" t="n">
        <v>6.432160804020101</v>
      </c>
      <c r="J225" t="n">
        <v>0.07226587396516354</v>
      </c>
      <c r="K225" t="n">
        <v>6.432160804020101</v>
      </c>
      <c r="L225" t="n">
        <v>0.08364896093977918</v>
      </c>
      <c r="M225" t="n">
        <v>6.432160804020101</v>
      </c>
      <c r="N225" t="n">
        <v>0.1039592042044954</v>
      </c>
      <c r="O225" t="n">
        <v>6.432160804020101</v>
      </c>
    </row>
    <row r="226" ht="15" customHeight="1">
      <c r="F226" t="n">
        <v>0.07267878175593635</v>
      </c>
      <c r="G226" t="n">
        <v>6.472361809045227</v>
      </c>
      <c r="J226" t="n">
        <v>0.07267878175593635</v>
      </c>
      <c r="K226" t="n">
        <v>6.472361809045227</v>
      </c>
      <c r="L226" t="n">
        <v>0.08362667720306879</v>
      </c>
      <c r="M226" t="n">
        <v>6.472361809045227</v>
      </c>
      <c r="N226" t="n">
        <v>0.1048589372526798</v>
      </c>
      <c r="O226" t="n">
        <v>6.472361809045227</v>
      </c>
    </row>
    <row r="227" ht="15" customHeight="1">
      <c r="F227" t="n">
        <v>0.07209059198852667</v>
      </c>
      <c r="G227" t="n">
        <v>6.512562814070352</v>
      </c>
      <c r="J227" t="n">
        <v>0.07209059198852667</v>
      </c>
      <c r="K227" t="n">
        <v>6.512562814070352</v>
      </c>
      <c r="L227" t="n">
        <v>0.08261026414942774</v>
      </c>
      <c r="M227" t="n">
        <v>6.512562814070352</v>
      </c>
      <c r="N227" t="n">
        <v>0.1037653569430891</v>
      </c>
      <c r="O227" t="n">
        <v>6.512562814070352</v>
      </c>
    </row>
    <row r="228" ht="15" customHeight="1">
      <c r="F228" t="n">
        <v>0.07350132069021285</v>
      </c>
      <c r="G228" t="n">
        <v>6.552763819095477</v>
      </c>
      <c r="J228" t="n">
        <v>0.07350132069021285</v>
      </c>
      <c r="K228" t="n">
        <v>6.552763819095477</v>
      </c>
      <c r="L228" t="n">
        <v>0.08659986725032741</v>
      </c>
      <c r="M228" t="n">
        <v>6.552763819095477</v>
      </c>
      <c r="N228" t="n">
        <v>0.1086738888550984</v>
      </c>
      <c r="O228" t="n">
        <v>6.552763819095477</v>
      </c>
    </row>
    <row r="229" ht="15" customHeight="1">
      <c r="F229" t="n">
        <v>0.07141098388827331</v>
      </c>
      <c r="G229" t="n">
        <v>6.592964824120603</v>
      </c>
      <c r="J229" t="n">
        <v>0.07141098388827331</v>
      </c>
      <c r="K229" t="n">
        <v>6.592964824120603</v>
      </c>
      <c r="L229" t="n">
        <v>0.0860956319772393</v>
      </c>
      <c r="M229" t="n">
        <v>6.592964824120603</v>
      </c>
      <c r="N229" t="n">
        <v>0.1065829446496117</v>
      </c>
      <c r="O229" t="n">
        <v>6.592964824120603</v>
      </c>
    </row>
    <row r="230" ht="15" customHeight="1">
      <c r="F230" t="n">
        <v>0.07031959760998643</v>
      </c>
      <c r="G230" t="n">
        <v>6.633165829145729</v>
      </c>
      <c r="J230" t="n">
        <v>0.07031959760998643</v>
      </c>
      <c r="K230" t="n">
        <v>6.633165829145729</v>
      </c>
      <c r="L230" t="n">
        <v>0.08509598676718538</v>
      </c>
      <c r="M230" t="n">
        <v>6.633165829145729</v>
      </c>
      <c r="N230" t="n">
        <v>0.105492532576747</v>
      </c>
      <c r="O230" t="n">
        <v>6.633165829145729</v>
      </c>
    </row>
    <row r="231" ht="15" customHeight="1">
      <c r="F231" t="n">
        <v>0.07272717788263064</v>
      </c>
      <c r="G231" t="n">
        <v>6.673366834170855</v>
      </c>
      <c r="J231" t="n">
        <v>0.07272717788263064</v>
      </c>
      <c r="K231" t="n">
        <v>6.673366834170855</v>
      </c>
      <c r="L231" t="n">
        <v>0.0835977609408263</v>
      </c>
      <c r="M231" t="n">
        <v>6.673366834170855</v>
      </c>
      <c r="N231" t="n">
        <v>0.1079026608866226</v>
      </c>
      <c r="O231" t="n">
        <v>6.673366834170855</v>
      </c>
    </row>
    <row r="232" ht="15" customHeight="1">
      <c r="F232" t="n">
        <v>0.07113374073348427</v>
      </c>
      <c r="G232" t="n">
        <v>6.71356783919598</v>
      </c>
      <c r="J232" t="n">
        <v>0.07113374073348427</v>
      </c>
      <c r="K232" t="n">
        <v>6.71356783919598</v>
      </c>
      <c r="L232" t="n">
        <v>0.08560090624938113</v>
      </c>
      <c r="M232" t="n">
        <v>6.71356783919598</v>
      </c>
      <c r="N232" t="n">
        <v>0.1068133378293566</v>
      </c>
      <c r="O232" t="n">
        <v>6.71356783919598</v>
      </c>
    </row>
    <row r="233" ht="15" customHeight="1">
      <c r="F233" t="n">
        <v>0.07003930218982576</v>
      </c>
      <c r="G233" t="n">
        <v>6.753768844221105</v>
      </c>
      <c r="J233" t="n">
        <v>0.07003930218982576</v>
      </c>
      <c r="K233" t="n">
        <v>6.753768844221105</v>
      </c>
      <c r="L233" t="n">
        <v>0.08360545110524666</v>
      </c>
      <c r="M233" t="n">
        <v>6.753768844221105</v>
      </c>
      <c r="N233" t="n">
        <v>0.1032245716550672</v>
      </c>
      <c r="O233" t="n">
        <v>6.753768844221105</v>
      </c>
    </row>
    <row r="234" ht="15" customHeight="1">
      <c r="F234" t="n">
        <v>0.07244387827893349</v>
      </c>
      <c r="G234" t="n">
        <v>6.793969849246231</v>
      </c>
      <c r="J234" t="n">
        <v>0.07244387827893349</v>
      </c>
      <c r="K234" t="n">
        <v>6.793969849246231</v>
      </c>
      <c r="L234" t="n">
        <v>0.08411142392081961</v>
      </c>
      <c r="M234" t="n">
        <v>6.793969849246231</v>
      </c>
      <c r="N234" t="n">
        <v>0.1051363706138726</v>
      </c>
      <c r="O234" t="n">
        <v>6.793969849246231</v>
      </c>
    </row>
    <row r="235" ht="15" customHeight="1">
      <c r="F235" t="n">
        <v>0.07234748502808586</v>
      </c>
      <c r="G235" t="n">
        <v>6.834170854271357</v>
      </c>
      <c r="J235" t="n">
        <v>0.07234748502808586</v>
      </c>
      <c r="K235" t="n">
        <v>6.834170854271357</v>
      </c>
      <c r="L235" t="n">
        <v>0.08461885310849679</v>
      </c>
      <c r="M235" t="n">
        <v>6.834170854271357</v>
      </c>
      <c r="N235" t="n">
        <v>0.104548742955891</v>
      </c>
      <c r="O235" t="n">
        <v>6.834170854271357</v>
      </c>
    </row>
    <row r="236" ht="15" customHeight="1">
      <c r="F236" t="n">
        <v>0.07125013846456123</v>
      </c>
      <c r="G236" t="n">
        <v>6.874371859296483</v>
      </c>
      <c r="J236" t="n">
        <v>0.07125013846456123</v>
      </c>
      <c r="K236" t="n">
        <v>6.874371859296483</v>
      </c>
      <c r="L236" t="n">
        <v>0.08462776708067495</v>
      </c>
      <c r="M236" t="n">
        <v>6.874371859296483</v>
      </c>
      <c r="N236" t="n">
        <v>0.1064616969312405</v>
      </c>
      <c r="O236" t="n">
        <v>6.874371859296483</v>
      </c>
    </row>
    <row r="237" ht="15" customHeight="1">
      <c r="F237" t="n">
        <v>0.07265185461563804</v>
      </c>
      <c r="G237" t="n">
        <v>6.914572864321608</v>
      </c>
      <c r="J237" t="n">
        <v>0.07265185461563804</v>
      </c>
      <c r="K237" t="n">
        <v>6.914572864321608</v>
      </c>
      <c r="L237" t="n">
        <v>0.08263819424975084</v>
      </c>
      <c r="M237" t="n">
        <v>6.914572864321608</v>
      </c>
      <c r="N237" t="n">
        <v>0.1058752407900393</v>
      </c>
      <c r="O237" t="n">
        <v>6.914572864321608</v>
      </c>
    </row>
    <row r="238" ht="15" customHeight="1">
      <c r="F238" t="n">
        <v>0.06955264950859466</v>
      </c>
      <c r="G238" t="n">
        <v>6.954773869346734</v>
      </c>
      <c r="J238" t="n">
        <v>0.06955264950859466</v>
      </c>
      <c r="K238" t="n">
        <v>6.954773869346734</v>
      </c>
      <c r="L238" t="n">
        <v>0.08365016302812128</v>
      </c>
      <c r="M238" t="n">
        <v>6.954773869346734</v>
      </c>
      <c r="N238" t="n">
        <v>0.1057893827824055</v>
      </c>
      <c r="O238" t="n">
        <v>6.954773869346734</v>
      </c>
    </row>
    <row r="239" ht="15" customHeight="1">
      <c r="F239" t="n">
        <v>0.0719525391707095</v>
      </c>
      <c r="G239" t="n">
        <v>6.994974874371859</v>
      </c>
      <c r="J239" t="n">
        <v>0.0719525391707095</v>
      </c>
      <c r="K239" t="n">
        <v>6.994974874371859</v>
      </c>
      <c r="L239" t="n">
        <v>0.08616370182818298</v>
      </c>
      <c r="M239" t="n">
        <v>6.994974874371859</v>
      </c>
      <c r="N239" t="n">
        <v>0.1032041311584574</v>
      </c>
      <c r="O239" t="n">
        <v>6.994974874371859</v>
      </c>
    </row>
    <row r="240" ht="15" customHeight="1">
      <c r="F240" t="n">
        <v>0.07235153962926091</v>
      </c>
      <c r="G240" t="n">
        <v>7.035175879396985</v>
      </c>
      <c r="J240" t="n">
        <v>0.07235153962926091</v>
      </c>
      <c r="K240" t="n">
        <v>7.035175879396985</v>
      </c>
      <c r="L240" t="n">
        <v>0.08517883906233271</v>
      </c>
      <c r="M240" t="n">
        <v>7.035175879396985</v>
      </c>
      <c r="N240" t="n">
        <v>0.1076194941683131</v>
      </c>
      <c r="O240" t="n">
        <v>7.035175879396985</v>
      </c>
    </row>
    <row r="241" ht="15" customHeight="1">
      <c r="F241" t="n">
        <v>0.06874966691152733</v>
      </c>
      <c r="G241" t="n">
        <v>7.075376884422111</v>
      </c>
      <c r="J241" t="n">
        <v>0.06874966691152733</v>
      </c>
      <c r="K241" t="n">
        <v>7.075376884422111</v>
      </c>
      <c r="L241" t="n">
        <v>0.08269560314296726</v>
      </c>
      <c r="M241" t="n">
        <v>7.075376884422111</v>
      </c>
      <c r="N241" t="n">
        <v>0.1035354800620908</v>
      </c>
      <c r="O241" t="n">
        <v>7.075376884422111</v>
      </c>
    </row>
    <row r="242" ht="15" customHeight="1">
      <c r="F242" t="n">
        <v>0.06964693704478714</v>
      </c>
      <c r="G242" t="n">
        <v>7.115577889447236</v>
      </c>
      <c r="J242" t="n">
        <v>0.06964693704478714</v>
      </c>
      <c r="K242" t="n">
        <v>7.115577889447236</v>
      </c>
      <c r="L242" t="n">
        <v>0.08671402248248339</v>
      </c>
      <c r="M242" t="n">
        <v>7.115577889447236</v>
      </c>
      <c r="N242" t="n">
        <v>0.1074520970899086</v>
      </c>
      <c r="O242" t="n">
        <v>7.115577889447236</v>
      </c>
    </row>
    <row r="243" ht="15" customHeight="1">
      <c r="F243" t="n">
        <v>0.06854336605631874</v>
      </c>
      <c r="G243" t="n">
        <v>7.155778894472362</v>
      </c>
      <c r="J243" t="n">
        <v>0.06854336605631874</v>
      </c>
      <c r="K243" t="n">
        <v>7.155778894472362</v>
      </c>
      <c r="L243" t="n">
        <v>0.08323412549327786</v>
      </c>
      <c r="M243" t="n">
        <v>7.155778894472362</v>
      </c>
      <c r="N243" t="n">
        <v>0.1023693535018848</v>
      </c>
      <c r="O243" t="n">
        <v>7.155778894472362</v>
      </c>
    </row>
    <row r="244" ht="15" customHeight="1">
      <c r="F244" t="n">
        <v>0.0689389699734005</v>
      </c>
      <c r="G244" t="n">
        <v>7.195979899497488</v>
      </c>
      <c r="J244" t="n">
        <v>0.0689389699734005</v>
      </c>
      <c r="K244" t="n">
        <v>7.195979899497488</v>
      </c>
      <c r="L244" t="n">
        <v>0.08275594058774742</v>
      </c>
      <c r="M244" t="n">
        <v>7.195979899497488</v>
      </c>
      <c r="N244" t="n">
        <v>0.1027872575481375</v>
      </c>
      <c r="O244" t="n">
        <v>7.195979899497488</v>
      </c>
    </row>
    <row r="245" ht="15" customHeight="1">
      <c r="F245" t="n">
        <v>0.07033376482331083</v>
      </c>
      <c r="G245" t="n">
        <v>7.236180904522613</v>
      </c>
      <c r="J245" t="n">
        <v>0.07033376482331083</v>
      </c>
      <c r="K245" t="n">
        <v>7.236180904522613</v>
      </c>
      <c r="L245" t="n">
        <v>0.08477949617828887</v>
      </c>
      <c r="M245" t="n">
        <v>7.236180904522613</v>
      </c>
      <c r="N245" t="n">
        <v>0.1072058174787848</v>
      </c>
      <c r="O245" t="n">
        <v>7.236180904522613</v>
      </c>
    </row>
    <row r="246" ht="15" customHeight="1">
      <c r="F246" t="n">
        <v>0.07122776663332812</v>
      </c>
      <c r="G246" t="n">
        <v>7.276381909547739</v>
      </c>
      <c r="J246" t="n">
        <v>0.07122776663332812</v>
      </c>
      <c r="K246" t="n">
        <v>7.276381909547739</v>
      </c>
      <c r="L246" t="n">
        <v>0.08530482067729894</v>
      </c>
      <c r="M246" t="n">
        <v>7.276381909547739</v>
      </c>
      <c r="N246" t="n">
        <v>0.102125041543945</v>
      </c>
      <c r="O246" t="n">
        <v>7.276381909547739</v>
      </c>
    </row>
    <row r="247" ht="15" customHeight="1">
      <c r="F247" t="n">
        <v>0.06812099143073076</v>
      </c>
      <c r="G247" t="n">
        <v>7.316582914572864</v>
      </c>
      <c r="J247" t="n">
        <v>0.06812099143073076</v>
      </c>
      <c r="K247" t="n">
        <v>7.316582914572864</v>
      </c>
      <c r="L247" t="n">
        <v>0.08533194249717442</v>
      </c>
      <c r="M247" t="n">
        <v>7.316582914572864</v>
      </c>
      <c r="N247" t="n">
        <v>0.1055449379937362</v>
      </c>
      <c r="O247" t="n">
        <v>7.316582914572864</v>
      </c>
    </row>
    <row r="248" ht="15" customHeight="1">
      <c r="F248" t="n">
        <v>0.07001345524279716</v>
      </c>
      <c r="G248" t="n">
        <v>7.35678391959799</v>
      </c>
      <c r="J248" t="n">
        <v>0.07001345524279716</v>
      </c>
      <c r="K248" t="n">
        <v>7.35678391959799</v>
      </c>
      <c r="L248" t="n">
        <v>0.08236089005031208</v>
      </c>
      <c r="M248" t="n">
        <v>7.35678391959799</v>
      </c>
      <c r="N248" t="n">
        <v>0.1064655150782766</v>
      </c>
      <c r="O248" t="n">
        <v>7.35678391959799</v>
      </c>
    </row>
    <row r="249" ht="15" customHeight="1">
      <c r="F249" t="n">
        <v>0.0679051740968057</v>
      </c>
      <c r="G249" t="n">
        <v>7.396984924623116</v>
      </c>
      <c r="J249" t="n">
        <v>0.0679051740968057</v>
      </c>
      <c r="K249" t="n">
        <v>7.396984924623116</v>
      </c>
      <c r="L249" t="n">
        <v>0.08589169174910867</v>
      </c>
      <c r="M249" t="n">
        <v>7.396984924623116</v>
      </c>
      <c r="N249" t="n">
        <v>0.1058867810476843</v>
      </c>
      <c r="O249" t="n">
        <v>7.396984924623116</v>
      </c>
    </row>
    <row r="250" ht="15" customHeight="1">
      <c r="F250" t="n">
        <v>0.07128739149603849</v>
      </c>
      <c r="G250" t="n">
        <v>7.437185929648241</v>
      </c>
      <c r="J250" t="n">
        <v>0.07128739149603849</v>
      </c>
      <c r="K250" t="n">
        <v>7.437185929648241</v>
      </c>
      <c r="L250" t="n">
        <v>0.08592437600596096</v>
      </c>
      <c r="M250" t="n">
        <v>7.437185929648241</v>
      </c>
      <c r="N250" t="n">
        <v>0.1023087441520776</v>
      </c>
      <c r="O250" t="n">
        <v>7.437185929648241</v>
      </c>
    </row>
    <row r="251" ht="15" customHeight="1">
      <c r="F251" t="n">
        <v>0.07114961073375857</v>
      </c>
      <c r="G251" t="n">
        <v>7.477386934673367</v>
      </c>
      <c r="J251" t="n">
        <v>0.07114961073375857</v>
      </c>
      <c r="K251" t="n">
        <v>7.477386934673367</v>
      </c>
      <c r="L251" t="n">
        <v>0.08345897123326572</v>
      </c>
      <c r="M251" t="n">
        <v>7.477386934673367</v>
      </c>
      <c r="N251" t="n">
        <v>0.1032314126415745</v>
      </c>
      <c r="O251" t="n">
        <v>7.477386934673367</v>
      </c>
    </row>
    <row r="252" ht="15" customHeight="1">
      <c r="F252" t="n">
        <v>0.06849367084375813</v>
      </c>
      <c r="G252" t="n">
        <v>7.517587939698492</v>
      </c>
      <c r="J252" t="n">
        <v>0.06849367084375813</v>
      </c>
      <c r="K252" t="n">
        <v>7.517587939698492</v>
      </c>
      <c r="L252" t="n">
        <v>0.08649550584341971</v>
      </c>
      <c r="M252" t="n">
        <v>7.517587939698492</v>
      </c>
      <c r="N252" t="n">
        <v>0.1021547947662934</v>
      </c>
      <c r="O252" t="n">
        <v>7.517587939698492</v>
      </c>
    </row>
    <row r="253" ht="15" customHeight="1">
      <c r="F253" t="n">
        <v>0.06932147029643572</v>
      </c>
      <c r="G253" t="n">
        <v>7.557788944723618</v>
      </c>
      <c r="J253" t="n">
        <v>0.06932147029643572</v>
      </c>
      <c r="K253" t="n">
        <v>7.557788944723618</v>
      </c>
      <c r="L253" t="n">
        <v>0.08303400824881968</v>
      </c>
      <c r="M253" t="n">
        <v>7.557788944723618</v>
      </c>
      <c r="N253" t="n">
        <v>0.1065788987763523</v>
      </c>
      <c r="O253" t="n">
        <v>7.557788944723618</v>
      </c>
    </row>
    <row r="254" ht="15" customHeight="1">
      <c r="F254" t="n">
        <v>0.06713490756218987</v>
      </c>
      <c r="G254" t="n">
        <v>7.597989949748744</v>
      </c>
      <c r="J254" t="n">
        <v>0.06713490756218987</v>
      </c>
      <c r="K254" t="n">
        <v>7.597989949748744</v>
      </c>
      <c r="L254" t="n">
        <v>0.08407450686186242</v>
      </c>
      <c r="M254" t="n">
        <v>7.597989949748744</v>
      </c>
      <c r="N254" t="n">
        <v>0.1010037329218694</v>
      </c>
      <c r="O254" t="n">
        <v>7.597989949748744</v>
      </c>
    </row>
    <row r="255" ht="15" customHeight="1">
      <c r="F255" t="n">
        <v>0.06693588111141913</v>
      </c>
      <c r="G255" t="n">
        <v>7.63819095477387</v>
      </c>
      <c r="J255" t="n">
        <v>0.06693588111141913</v>
      </c>
      <c r="K255" t="n">
        <v>7.63819095477387</v>
      </c>
      <c r="L255" t="n">
        <v>0.0841170300949447</v>
      </c>
      <c r="M255" t="n">
        <v>7.63819095477387</v>
      </c>
      <c r="N255" t="n">
        <v>0.1039293054529629</v>
      </c>
      <c r="O255" t="n">
        <v>7.63819095477387</v>
      </c>
    </row>
    <row r="256" ht="15" customHeight="1">
      <c r="F256" t="n">
        <v>0.069726289414522</v>
      </c>
      <c r="G256" t="n">
        <v>7.678391959798995</v>
      </c>
      <c r="J256" t="n">
        <v>0.069726289414522</v>
      </c>
      <c r="K256" t="n">
        <v>7.678391959798995</v>
      </c>
      <c r="L256" t="n">
        <v>0.08466160636046328</v>
      </c>
      <c r="M256" t="n">
        <v>7.678391959798995</v>
      </c>
      <c r="N256" t="n">
        <v>0.101355624619751</v>
      </c>
      <c r="O256" t="n">
        <v>7.678391959798995</v>
      </c>
    </row>
    <row r="257" ht="15" customHeight="1">
      <c r="F257" t="n">
        <v>0.06650803094189707</v>
      </c>
      <c r="G257" t="n">
        <v>7.71859296482412</v>
      </c>
      <c r="J257" t="n">
        <v>0.06650803094189707</v>
      </c>
      <c r="K257" t="n">
        <v>7.71859296482412</v>
      </c>
      <c r="L257" t="n">
        <v>0.08520826407081492</v>
      </c>
      <c r="M257" t="n">
        <v>7.71859296482412</v>
      </c>
      <c r="N257" t="n">
        <v>0.1052826986723518</v>
      </c>
      <c r="O257" t="n">
        <v>7.71859296482412</v>
      </c>
    </row>
    <row r="258" ht="15" customHeight="1">
      <c r="F258" t="n">
        <v>0.06728300416394283</v>
      </c>
      <c r="G258" t="n">
        <v>7.758793969849246</v>
      </c>
      <c r="J258" t="n">
        <v>0.06728300416394283</v>
      </c>
      <c r="K258" t="n">
        <v>7.758793969849246</v>
      </c>
      <c r="L258" t="n">
        <v>0.08725703163839638</v>
      </c>
      <c r="M258" t="n">
        <v>7.758793969849246</v>
      </c>
      <c r="N258" t="n">
        <v>0.1027105358608835</v>
      </c>
      <c r="O258" t="n">
        <v>7.758793969849246</v>
      </c>
    </row>
    <row r="259" ht="15" customHeight="1">
      <c r="F259" t="n">
        <v>0.06855310755105781</v>
      </c>
      <c r="G259" t="n">
        <v>7.798994974874372</v>
      </c>
      <c r="J259" t="n">
        <v>0.06855310755105781</v>
      </c>
      <c r="K259" t="n">
        <v>7.798994974874372</v>
      </c>
      <c r="L259" t="n">
        <v>0.08480793747560442</v>
      </c>
      <c r="M259" t="n">
        <v>7.798994974874372</v>
      </c>
      <c r="N259" t="n">
        <v>0.1026391444354643</v>
      </c>
      <c r="O259" t="n">
        <v>7.798994974874372</v>
      </c>
    </row>
    <row r="260" ht="15" customHeight="1">
      <c r="F260" t="n">
        <v>0.06632023957364062</v>
      </c>
      <c r="G260" t="n">
        <v>7.839195979899498</v>
      </c>
      <c r="J260" t="n">
        <v>0.06632023957364062</v>
      </c>
      <c r="K260" t="n">
        <v>7.839195979899498</v>
      </c>
      <c r="L260" t="n">
        <v>0.08586100999483583</v>
      </c>
      <c r="M260" t="n">
        <v>7.839195979899498</v>
      </c>
      <c r="N260" t="n">
        <v>0.1050685326462123</v>
      </c>
      <c r="O260" t="n">
        <v>7.839195979899498</v>
      </c>
    </row>
    <row r="261" ht="15" customHeight="1">
      <c r="F261" t="n">
        <v>0.06708629870208971</v>
      </c>
      <c r="G261" t="n">
        <v>7.879396984924623</v>
      </c>
      <c r="J261" t="n">
        <v>0.06708629870208971</v>
      </c>
      <c r="K261" t="n">
        <v>7.879396984924623</v>
      </c>
      <c r="L261" t="n">
        <v>0.08641627760848736</v>
      </c>
      <c r="M261" t="n">
        <v>7.879396984924623</v>
      </c>
      <c r="N261" t="n">
        <v>0.1019987087432458</v>
      </c>
      <c r="O261" t="n">
        <v>7.879396984924623</v>
      </c>
    </row>
    <row r="262" ht="15" customHeight="1">
      <c r="F262" t="n">
        <v>0.06785318340680364</v>
      </c>
      <c r="G262" t="n">
        <v>7.919597989949749</v>
      </c>
      <c r="J262" t="n">
        <v>0.06785318340680364</v>
      </c>
      <c r="K262" t="n">
        <v>7.919597989949749</v>
      </c>
      <c r="L262" t="n">
        <v>0.08747376872895578</v>
      </c>
      <c r="M262" t="n">
        <v>7.919597989949749</v>
      </c>
      <c r="N262" t="n">
        <v>0.1024296809766829</v>
      </c>
      <c r="O262" t="n">
        <v>7.919597989949749</v>
      </c>
    </row>
    <row r="263" ht="15" customHeight="1">
      <c r="F263" t="n">
        <v>0.06762279215818098</v>
      </c>
      <c r="G263" t="n">
        <v>7.959798994974874</v>
      </c>
      <c r="J263" t="n">
        <v>0.06762279215818098</v>
      </c>
      <c r="K263" t="n">
        <v>7.959798994974874</v>
      </c>
      <c r="L263" t="n">
        <v>0.08403351176863785</v>
      </c>
      <c r="M263" t="n">
        <v>7.959798994974874</v>
      </c>
      <c r="N263" t="n">
        <v>0.1043614575966417</v>
      </c>
      <c r="O263" t="n">
        <v>7.959798994974874</v>
      </c>
    </row>
    <row r="264" ht="15" customHeight="1">
      <c r="F264" t="n">
        <v>0.06739702342662024</v>
      </c>
      <c r="G264" t="n">
        <v>8</v>
      </c>
      <c r="J264" t="n">
        <v>0.06739702342662024</v>
      </c>
      <c r="K264" t="n">
        <v>8</v>
      </c>
      <c r="L264" t="n">
        <v>0.08459553513993034</v>
      </c>
      <c r="M264" t="n">
        <v>8</v>
      </c>
      <c r="N264" t="n">
        <v>0.1007940468532404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2023-06-14T18:28:48Z</dcterms:modified>
  <cp:lastModifiedBy>MSI GP66</cp:lastModifiedBy>
</cp:coreProperties>
</file>