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00000"/>
    <numFmt numFmtId="165" formatCode="0.0"/>
    <numFmt numFmtId="166" formatCode="0.00000"/>
    <numFmt numFmtId="167" formatCode="General_)"/>
    <numFmt numFmtId="168" formatCode="0.000"/>
    <numFmt numFmtId="169" formatCode="_-* #,##0.00_-;\-* #,##0.00_-;_-* &quot;-&quot;??_-;_-@_-"/>
    <numFmt numFmtId="170" formatCode="0.0000"/>
  </numFmts>
  <fonts count="28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family val="2"/>
      <color theme="1"/>
      <sz val="8"/>
      <scheme val="minor"/>
    </font>
    <font>
      <name val="Calibri"/>
      <charset val="204"/>
      <family val="2"/>
      <b val="1"/>
      <i val="1"/>
      <color theme="1"/>
      <sz val="8"/>
      <scheme val="minor"/>
    </font>
    <font>
      <name val="Arial Cyr"/>
      <charset val="204"/>
      <family val="2"/>
      <b val="1"/>
      <sz val="8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theme="1"/>
      <sz val="10"/>
      <scheme val="minor"/>
    </font>
    <font>
      <name val="Calibri"/>
      <charset val="204"/>
      <family val="2"/>
      <color indexed="8"/>
      <sz val="10"/>
    </font>
    <font>
      <name val="Calibri"/>
      <family val="2"/>
      <color theme="1"/>
      <sz val="11"/>
      <scheme val="minor"/>
    </font>
    <font>
      <name val="Calibri"/>
      <charset val="204"/>
      <family val="2"/>
      <i val="1"/>
      <color theme="1"/>
      <sz val="11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24" fillId="0" borderId="0"/>
    <xf numFmtId="0" fontId="1" fillId="0" borderId="0"/>
    <xf numFmtId="0" fontId="8" fillId="0" borderId="0"/>
    <xf numFmtId="0" fontId="1" fillId="0" borderId="0"/>
    <xf numFmtId="43" fontId="24" fillId="0" borderId="0"/>
  </cellStyleXfs>
  <cellXfs count="174">
    <xf numFmtId="0" fontId="0" fillId="0" borderId="0" pivotButton="0" quotePrefix="0" xfId="0"/>
    <xf numFmtId="0" fontId="4" fillId="0" borderId="0" pivotButton="0" quotePrefix="0" xfId="0"/>
    <xf numFmtId="0" fontId="7" fillId="0" borderId="0" pivotButton="0" quotePrefix="0" xfId="1"/>
    <xf numFmtId="0" fontId="6" fillId="0" borderId="0" applyAlignment="1" pivotButton="0" quotePrefix="1" xfId="2">
      <alignment horizontal="left"/>
    </xf>
    <xf numFmtId="0" fontId="7" fillId="0" borderId="0" applyAlignment="1" pivotButton="0" quotePrefix="1" xfId="2">
      <alignment horizontal="left"/>
    </xf>
    <xf numFmtId="0" fontId="6" fillId="0" borderId="0" applyAlignment="1" pivotButton="0" quotePrefix="0" xfId="2">
      <alignment horizontal="left"/>
    </xf>
    <xf numFmtId="0" fontId="7" fillId="0" borderId="0" applyAlignment="1" pivotButton="0" quotePrefix="0" xfId="2">
      <alignment horizontal="left"/>
    </xf>
    <xf numFmtId="0" fontId="11" fillId="0" borderId="0" pivotButton="0" quotePrefix="0" xfId="0"/>
    <xf numFmtId="0" fontId="7" fillId="0" borderId="0" applyProtection="1" pivotButton="0" quotePrefix="0" xfId="2">
      <protection locked="0" hidden="0"/>
    </xf>
    <xf numFmtId="0" fontId="7" fillId="0" borderId="0" pivotButton="0" quotePrefix="0" xfId="0"/>
    <xf numFmtId="0" fontId="7" fillId="0" borderId="0" pivotButton="0" quotePrefix="0" xfId="2"/>
    <xf numFmtId="0" fontId="9" fillId="0" borderId="0" pivotButton="0" quotePrefix="0" xfId="1"/>
    <xf numFmtId="0" fontId="12" fillId="0" borderId="0" applyAlignment="1" pivotButton="0" quotePrefix="0" xfId="1">
      <alignment horizontal="left"/>
    </xf>
    <xf numFmtId="0" fontId="12" fillId="0" borderId="0" applyProtection="1" pivotButton="0" quotePrefix="0" xfId="2">
      <protection locked="0" hidden="0"/>
    </xf>
    <xf numFmtId="0" fontId="9" fillId="0" borderId="0" applyAlignment="1" pivotButton="0" quotePrefix="1" xfId="2">
      <alignment horizontal="left"/>
    </xf>
    <xf numFmtId="0" fontId="12" fillId="0" borderId="0" applyAlignment="1" pivotButton="0" quotePrefix="1" xfId="2">
      <alignment horizontal="left"/>
    </xf>
    <xf numFmtId="0" fontId="9" fillId="0" borderId="0" applyAlignment="1" pivotButton="0" quotePrefix="0" xfId="2">
      <alignment horizontal="left"/>
    </xf>
    <xf numFmtId="0" fontId="12" fillId="0" borderId="0" applyAlignment="1" pivotButton="0" quotePrefix="0" xfId="2">
      <alignment horizontal="left"/>
    </xf>
    <xf numFmtId="0" fontId="9" fillId="0" borderId="0" applyAlignment="1" pivotButton="0" quotePrefix="0" xfId="1">
      <alignment horizontal="left"/>
    </xf>
    <xf numFmtId="0" fontId="9" fillId="0" borderId="0" applyAlignment="1" pivotButton="0" quotePrefix="0" xfId="1">
      <alignment wrapText="1"/>
    </xf>
    <xf numFmtId="0" fontId="9" fillId="0" borderId="0" pivotButton="0" quotePrefix="0" xfId="2"/>
    <xf numFmtId="0" fontId="12" fillId="0" borderId="0" pivotButton="0" quotePrefix="0" xfId="2"/>
    <xf numFmtId="0" fontId="9" fillId="0" borderId="0" applyAlignment="1" pivotButton="0" quotePrefix="0" xfId="2">
      <alignment horizontal="right"/>
    </xf>
    <xf numFmtId="0" fontId="12" fillId="0" borderId="0" pivotButton="0" quotePrefix="0" xfId="0"/>
    <xf numFmtId="0" fontId="9" fillId="0" borderId="0" applyAlignment="1" applyProtection="1" pivotButton="0" quotePrefix="0" xfId="0">
      <alignment horizontal="left"/>
      <protection locked="0" hidden="0"/>
    </xf>
    <xf numFmtId="0" fontId="9" fillId="0" borderId="0" pivotButton="0" quotePrefix="0" xfId="0"/>
    <xf numFmtId="0" fontId="9" fillId="0" borderId="0" applyAlignment="1" pivotButton="0" quotePrefix="0" xfId="0">
      <alignment horizontal="left" vertical="center"/>
    </xf>
    <xf numFmtId="0" fontId="9" fillId="0" borderId="0" applyAlignment="1" pivotButton="0" quotePrefix="1" xfId="0">
      <alignment horizontal="left"/>
    </xf>
    <xf numFmtId="0" fontId="3" fillId="0" borderId="0" applyAlignment="1" pivotButton="0" quotePrefix="0" xfId="0">
      <alignment horizontal="center" vertical="center" wrapText="1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164" fontId="13" fillId="0" borderId="0" pivotButton="0" quotePrefix="0" xfId="0"/>
    <xf numFmtId="1" fontId="5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0" fillId="0" borderId="0" applyAlignment="1" pivotButton="0" quotePrefix="0" xfId="0">
      <alignment wrapText="1"/>
    </xf>
    <xf numFmtId="0" fontId="16" fillId="0" borderId="2" applyAlignment="1" pivotButton="0" quotePrefix="0" xfId="0">
      <alignment horizontal="center" vertical="center"/>
    </xf>
    <xf numFmtId="0" fontId="16" fillId="2" borderId="2" applyAlignment="1" pivotButton="0" quotePrefix="0" xfId="0">
      <alignment horizontal="center" vertical="center"/>
    </xf>
    <xf numFmtId="0" fontId="16" fillId="0" borderId="3" pivotButton="0" quotePrefix="0" xfId="0"/>
    <xf numFmtId="0" fontId="16" fillId="0" borderId="4" pivotButton="0" quotePrefix="0" xfId="0"/>
    <xf numFmtId="0" fontId="16" fillId="0" borderId="2" pivotButton="0" quotePrefix="0" xfId="0"/>
    <xf numFmtId="0" fontId="16" fillId="0" borderId="5" applyAlignment="1" pivotButton="0" quotePrefix="0" xfId="0">
      <alignment horizontal="center"/>
    </xf>
    <xf numFmtId="0" fontId="16" fillId="0" borderId="1" applyAlignment="1" pivotButton="0" quotePrefix="0" xfId="0">
      <alignment horizontal="center"/>
    </xf>
    <xf numFmtId="165" fontId="16" fillId="2" borderId="1" applyAlignment="1" pivotButton="0" quotePrefix="0" xfId="0">
      <alignment horizontal="center"/>
    </xf>
    <xf numFmtId="0" fontId="18" fillId="0" borderId="0" pivotButton="0" quotePrefix="0" xfId="0"/>
    <xf numFmtId="0" fontId="18" fillId="0" borderId="6" pivotButton="0" quotePrefix="0" xfId="0"/>
    <xf numFmtId="0" fontId="18" fillId="0" borderId="7" pivotButton="0" quotePrefix="0" xfId="0"/>
    <xf numFmtId="0" fontId="18" fillId="0" borderId="8" pivotButton="0" quotePrefix="0" xfId="0"/>
    <xf numFmtId="1" fontId="17" fillId="3" borderId="5" applyAlignment="1" pivotButton="0" quotePrefix="0" xfId="0">
      <alignment horizontal="center"/>
    </xf>
    <xf numFmtId="0" fontId="19" fillId="0" borderId="0" pivotButton="0" quotePrefix="0" xfId="0"/>
    <xf numFmtId="0" fontId="16" fillId="0" borderId="0" pivotButton="0" quotePrefix="0" xfId="0"/>
    <xf numFmtId="0" fontId="16" fillId="0" borderId="9" pivotButton="0" quotePrefix="0" xfId="0"/>
    <xf numFmtId="0" fontId="16" fillId="0" borderId="10" pivotButton="0" quotePrefix="0" xfId="0"/>
    <xf numFmtId="0" fontId="16" fillId="0" borderId="11" pivotButton="0" quotePrefix="0" xfId="0"/>
    <xf numFmtId="1" fontId="16" fillId="0" borderId="5" applyAlignment="1" pivotButton="0" quotePrefix="0" xfId="0">
      <alignment horizontal="center"/>
    </xf>
    <xf numFmtId="1" fontId="16" fillId="0" borderId="12" applyAlignment="1" pivotButton="0" quotePrefix="0" xfId="0">
      <alignment horizontal="center"/>
    </xf>
    <xf numFmtId="0" fontId="16" fillId="0" borderId="1" applyAlignment="1" pivotButton="0" quotePrefix="0" xfId="0">
      <alignment horizontal="center" vertical="center"/>
    </xf>
    <xf numFmtId="0" fontId="16" fillId="0" borderId="13" pivotButton="0" quotePrefix="0" xfId="0"/>
    <xf numFmtId="166" fontId="0" fillId="0" borderId="0" applyAlignment="1" pivotButton="0" quotePrefix="0" xfId="0">
      <alignment horizontal="center" vertical="center"/>
    </xf>
    <xf numFmtId="0" fontId="20" fillId="0" borderId="14" applyAlignment="1" pivotButton="0" quotePrefix="0" xfId="0">
      <alignment horizontal="center"/>
    </xf>
    <xf numFmtId="0" fontId="20" fillId="0" borderId="15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" fontId="21" fillId="3" borderId="16" applyAlignment="1" pivotButton="0" quotePrefix="0" xfId="0">
      <alignment horizontal="center"/>
    </xf>
    <xf numFmtId="1" fontId="21" fillId="3" borderId="17" applyAlignment="1" pivotButton="0" quotePrefix="0" xfId="0">
      <alignment horizontal="center"/>
    </xf>
    <xf numFmtId="166" fontId="16" fillId="0" borderId="12" applyAlignment="1" pivotButton="0" quotePrefix="0" xfId="0">
      <alignment horizontal="center"/>
    </xf>
    <xf numFmtId="1" fontId="16" fillId="0" borderId="1" applyAlignment="1" pivotButton="0" quotePrefix="0" xfId="0">
      <alignment horizontal="center"/>
    </xf>
    <xf numFmtId="0" fontId="0" fillId="6" borderId="0" pivotButton="0" quotePrefix="0" xfId="0"/>
    <xf numFmtId="0" fontId="0" fillId="4" borderId="0" pivotButton="0" quotePrefix="0" xfId="0"/>
    <xf numFmtId="0" fontId="0" fillId="6" borderId="0" applyAlignment="1" pivotButton="0" quotePrefix="0" xfId="0">
      <alignment horizontal="left"/>
    </xf>
    <xf numFmtId="0" fontId="0" fillId="5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2" borderId="0" applyAlignment="1" pivotButton="0" quotePrefix="0" xfId="0">
      <alignment horizontal="center" vertical="center"/>
    </xf>
    <xf numFmtId="1" fontId="17" fillId="3" borderId="2" applyAlignment="1" pivotButton="0" quotePrefix="0" xfId="0">
      <alignment horizontal="center" vertical="center"/>
    </xf>
    <xf numFmtId="0" fontId="10" fillId="0" borderId="0" pivotButton="0" quotePrefix="0" xfId="0"/>
    <xf numFmtId="0" fontId="0" fillId="2" borderId="19" pivotButton="0" quotePrefix="0" xfId="0"/>
    <xf numFmtId="0" fontId="0" fillId="2" borderId="0" pivotButton="0" quotePrefix="0" xfId="0"/>
    <xf numFmtId="0" fontId="22" fillId="2" borderId="13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21" fillId="2" borderId="19" applyAlignment="1" pivotButton="0" quotePrefix="0" xfId="0">
      <alignment horizontal="center" vertical="center"/>
    </xf>
    <xf numFmtId="0" fontId="21" fillId="2" borderId="0" applyAlignment="1" pivotButton="0" quotePrefix="0" xfId="0">
      <alignment horizontal="center" vertical="center"/>
    </xf>
    <xf numFmtId="0" fontId="21" fillId="2" borderId="13" applyAlignment="1" pivotButton="0" quotePrefix="0" xfId="0">
      <alignment horizontal="center" vertical="center"/>
    </xf>
    <xf numFmtId="0" fontId="15" fillId="0" borderId="0" pivotButton="0" quotePrefix="0" xfId="0"/>
    <xf numFmtId="1" fontId="0" fillId="0" borderId="0" pivotButton="0" quotePrefix="0" xfId="0"/>
    <xf numFmtId="0" fontId="23" fillId="2" borderId="13" applyAlignment="1" pivotButton="0" quotePrefix="0" xfId="0">
      <alignment horizontal="right" vertical="center"/>
    </xf>
    <xf numFmtId="0" fontId="0" fillId="2" borderId="20" pivotButton="0" quotePrefix="0" xfId="0"/>
    <xf numFmtId="0" fontId="0" fillId="2" borderId="21" pivotButton="0" quotePrefix="0" xfId="0"/>
    <xf numFmtId="0" fontId="22" fillId="2" borderId="22" applyAlignment="1" pivotButton="0" quotePrefix="0" xfId="0">
      <alignment horizontal="right" vertical="center"/>
    </xf>
    <xf numFmtId="0" fontId="21" fillId="2" borderId="21" applyAlignment="1" pivotButton="0" quotePrefix="0" xfId="0">
      <alignment horizontal="center" vertical="center"/>
    </xf>
    <xf numFmtId="0" fontId="21" fillId="2" borderId="22" applyAlignment="1" pivotButton="0" quotePrefix="0" xfId="0">
      <alignment horizontal="center" vertical="center"/>
    </xf>
    <xf numFmtId="0" fontId="0" fillId="2" borderId="18" pivotButton="0" quotePrefix="0" xfId="0"/>
    <xf numFmtId="0" fontId="0" fillId="2" borderId="3" pivotButton="0" quotePrefix="0" xfId="0"/>
    <xf numFmtId="0" fontId="22" fillId="2" borderId="4" applyAlignment="1" pivotButton="0" quotePrefix="0" xfId="0">
      <alignment horizontal="right" vertical="center"/>
    </xf>
    <xf numFmtId="1" fontId="21" fillId="2" borderId="18" applyAlignment="1" pivotButton="0" quotePrefix="0" xfId="0">
      <alignment horizontal="center" vertical="center"/>
    </xf>
    <xf numFmtId="1" fontId="21" fillId="2" borderId="3" applyAlignment="1" pivotButton="0" quotePrefix="0" xfId="0">
      <alignment vertical="center"/>
    </xf>
    <xf numFmtId="1" fontId="21" fillId="2" borderId="4" applyAlignment="1" pivotButton="0" quotePrefix="0" xfId="0">
      <alignment vertical="center"/>
    </xf>
    <xf numFmtId="14" fontId="12" fillId="0" borderId="0" pivotButton="0" quotePrefix="0" xfId="2"/>
    <xf numFmtId="14" fontId="12" fillId="0" borderId="0" applyProtection="1" pivotButton="0" quotePrefix="0" xfId="2">
      <protection locked="0" hidden="0"/>
    </xf>
    <xf numFmtId="1" fontId="9" fillId="0" borderId="0" pivotButton="0" quotePrefix="0" xfId="0"/>
    <xf numFmtId="1" fontId="21" fillId="0" borderId="0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2" pivotButton="0" quotePrefix="0" xfId="0"/>
    <xf numFmtId="0" fontId="0" fillId="0" borderId="16" pivotButton="0" quotePrefix="0" xfId="0"/>
    <xf numFmtId="0" fontId="0" fillId="0" borderId="23" pivotButton="0" quotePrefix="0" xfId="0"/>
    <xf numFmtId="0" fontId="0" fillId="0" borderId="17" pivotButton="0" quotePrefix="0" xfId="0"/>
    <xf numFmtId="165" fontId="9" fillId="0" borderId="0" applyAlignment="1" pivotButton="0" quotePrefix="0" xfId="0">
      <alignment horizontal="left"/>
    </xf>
    <xf numFmtId="2" fontId="9" fillId="0" borderId="0" pivotButton="0" quotePrefix="0" xfId="0"/>
    <xf numFmtId="0" fontId="9" fillId="0" borderId="0" applyProtection="1" pivotButton="0" quotePrefix="0" xfId="2">
      <protection locked="0" hidden="0"/>
    </xf>
    <xf numFmtId="0" fontId="20" fillId="3" borderId="1" applyAlignment="1" pivotButton="0" quotePrefix="0" xfId="0">
      <alignment horizontal="center" vertical="center"/>
    </xf>
    <xf numFmtId="1" fontId="14" fillId="4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/>
    </xf>
    <xf numFmtId="0" fontId="16" fillId="0" borderId="24" applyAlignment="1" pivotButton="0" quotePrefix="0" xfId="0">
      <alignment horizontal="center"/>
    </xf>
    <xf numFmtId="1" fontId="17" fillId="3" borderId="1" applyAlignment="1" pivotButton="0" quotePrefix="0" xfId="0">
      <alignment horizontal="center" vertical="center"/>
    </xf>
    <xf numFmtId="0" fontId="16" fillId="0" borderId="1" pivotButton="0" quotePrefix="0" xfId="0"/>
    <xf numFmtId="0" fontId="16" fillId="2" borderId="1" applyAlignment="1" pivotButton="0" quotePrefix="0" xfId="0">
      <alignment horizontal="center" vertical="center"/>
    </xf>
    <xf numFmtId="1" fontId="17" fillId="3" borderId="1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21" fillId="2" borderId="19" applyAlignment="1" pivotButton="0" quotePrefix="0" xfId="0">
      <alignment horizontal="center" vertical="center"/>
    </xf>
    <xf numFmtId="0" fontId="6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wrapText="1"/>
    </xf>
    <xf numFmtId="0" fontId="7" fillId="0" borderId="0" applyAlignment="1" pivotButton="0" quotePrefix="0" xfId="1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7" fillId="0" borderId="0" applyAlignment="1" pivotButton="0" quotePrefix="0" xfId="1">
      <alignment horizontal="right" vertic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10" fillId="0" borderId="0" pivotButton="0" quotePrefix="0" xfId="0"/>
    <xf numFmtId="170" fontId="10" fillId="0" borderId="0" pivotButton="0" quotePrefix="0" xfId="0"/>
    <xf numFmtId="0" fontId="10" fillId="0" borderId="0" applyAlignment="1" pivotButton="0" quotePrefix="0" xfId="0">
      <alignment horizontal="right" vertic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5" fontId="10" fillId="0" borderId="0" pivotButton="0" quotePrefix="0" xfId="0"/>
    <xf numFmtId="165" fontId="21" fillId="2" borderId="20" applyAlignment="1" pivotButton="0" quotePrefix="0" xfId="0">
      <alignment horizontal="center" vertical="center"/>
    </xf>
    <xf numFmtId="0" fontId="26" fillId="0" borderId="0" pivotButton="0" quotePrefix="0" xfId="0"/>
    <xf numFmtId="0" fontId="26" fillId="0" borderId="0" applyAlignment="1" pivotButton="0" quotePrefix="0" xfId="0">
      <alignment horizontal="right"/>
    </xf>
    <xf numFmtId="165" fontId="26" fillId="0" borderId="0" applyAlignment="1" pivotButton="0" quotePrefix="0" xfId="0">
      <alignment horizontal="left"/>
    </xf>
    <xf numFmtId="2" fontId="26" fillId="0" borderId="0" applyAlignment="1" pivotButton="0" quotePrefix="0" xfId="0">
      <alignment horizontal="left"/>
    </xf>
    <xf numFmtId="0" fontId="27" fillId="0" borderId="0" pivotButton="0" quotePrefix="0" xfId="0"/>
    <xf numFmtId="168" fontId="27" fillId="0" borderId="0" pivotButton="0" quotePrefix="0" xfId="0"/>
    <xf numFmtId="0" fontId="6" fillId="0" borderId="0" applyAlignment="1" pivotButton="0" quotePrefix="0" xfId="1">
      <alignment horizontal="center"/>
    </xf>
    <xf numFmtId="0" fontId="10" fillId="0" borderId="0" pivotButton="0" quotePrefix="0" xfId="0"/>
    <xf numFmtId="0" fontId="7" fillId="0" borderId="0" applyAlignment="1" pivotButton="0" quotePrefix="0" xfId="1">
      <alignment horizontal="right" vertical="center"/>
    </xf>
    <xf numFmtId="0" fontId="7" fillId="0" borderId="0" applyAlignment="1" pivotButton="0" quotePrefix="0" xfId="1">
      <alignment horizontal="center" vertical="center"/>
    </xf>
    <xf numFmtId="0" fontId="6" fillId="0" borderId="0" applyAlignment="1" pivotButton="0" quotePrefix="0" xfId="1">
      <alignment horizont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1">
      <alignment horizont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27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8" fontId="10" fillId="0" borderId="0" pivotButton="0" quotePrefix="0" xfId="0"/>
    <xf numFmtId="170" fontId="10" fillId="0" borderId="0" pivotButton="0" quotePrefix="0" xfId="0"/>
  </cellXfs>
  <cellStyles count="5">
    <cellStyle name="Обычный" xfId="0" builtinId="0"/>
    <cellStyle name="Обычный 2 2" xfId="1"/>
    <cellStyle name="Обычный 2" xfId="2"/>
    <cellStyle name="Обычный 2 4" xfId="3"/>
    <cellStyle name="Финансовый" xfId="4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'1'!$AC$6:$AC$42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'1'!$D$85:$D$86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'1'!$D$78:$D$79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'1'!$B$81:$B$82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'1'!$B$75:$B$76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0.000</formatCode>
                <ptCount val="2"/>
                <pt idx="0">
                  <v>0</v>
                </pt>
                <pt idx="1">
                  <v>#N/A</v>
                </pt>
              </numCache>
            </numRef>
          </xVal>
          <yVal>
            <numRef>
              <f>'1'!$B$85:$B$86</f>
              <numCache>
                <formatCode>0.000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0.000</formatCode>
                <ptCount val="2"/>
                <pt idx="0">
                  <v>#N/A</v>
                </pt>
                <pt idx="1">
                  <v>#N/A</v>
                </pt>
              </numCache>
            </numRef>
          </xVal>
          <yVal>
            <numRef>
              <f>'1'!$B$88:$B$89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'1'!$B$78:$B$79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12</col>
      <colOff>74840</colOff>
      <row>28</row>
      <rowOff>20412</rowOff>
    </from>
    <to>
      <col>16</col>
      <colOff>444500</colOff>
      <row>43</row>
      <rowOff>95251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464"/>
  <sheetViews>
    <sheetView tabSelected="1" view="pageBreakPreview" topLeftCell="A3" zoomScale="70" zoomScaleNormal="40" zoomScaleSheetLayoutView="85" workbookViewId="0">
      <selection activeCell="J22" sqref="J22"/>
    </sheetView>
  </sheetViews>
  <sheetFormatPr baseColWidth="8" defaultColWidth="9.140625" defaultRowHeight="14.25"/>
  <cols>
    <col width="15.85546875" customWidth="1" style="151" min="1" max="1"/>
    <col width="18.28515625" customWidth="1" style="151" min="2" max="2"/>
    <col width="12.42578125" customWidth="1" style="151" min="3" max="3"/>
    <col width="9.140625" customWidth="1" style="151" min="4" max="4"/>
    <col width="12.42578125" bestFit="1" customWidth="1" style="151" min="5" max="6"/>
    <col width="9.140625" customWidth="1" style="151" min="7" max="7"/>
    <col width="12.42578125" customWidth="1" style="151" min="8" max="8"/>
    <col width="9.140625" customWidth="1" style="151" min="9" max="11"/>
    <col width="10.140625" customWidth="1" style="151" min="12" max="12"/>
    <col width="14.140625" customWidth="1" style="151" min="13" max="13"/>
    <col width="16.28515625" customWidth="1" style="151" min="14" max="16"/>
    <col width="12.42578125" bestFit="1" customWidth="1" style="151" min="17" max="17"/>
    <col width="13" customWidth="1" style="151" min="18" max="18"/>
    <col width="9.140625" customWidth="1" style="151" min="19" max="19"/>
    <col width="13" customWidth="1" style="151" min="20" max="20"/>
    <col width="9.140625" customWidth="1" style="151" min="21" max="21"/>
    <col width="12" customWidth="1" style="151" min="22" max="22"/>
    <col width="9.140625" customWidth="1" style="151" min="23" max="35"/>
    <col width="9.5703125" customWidth="1" style="151" min="36" max="36"/>
    <col width="9.7109375" customWidth="1" style="151" min="37" max="37"/>
    <col width="9.140625" customWidth="1" style="151" min="38" max="39"/>
    <col width="9.140625" customWidth="1" style="151" min="40" max="16384"/>
  </cols>
  <sheetData>
    <row r="1" ht="15" customHeight="1">
      <c r="A1" s="150" t="inlineStr">
        <is>
          <t>Общество с ограниченной ответственностью "Инженерная геология" (ООО "ИнжГео")</t>
        </is>
      </c>
      <c r="L1" s="150" t="n"/>
      <c r="M1" s="150" t="inlineStr">
        <is>
          <t>Общество с ограниченной ответственностью "Инженерная геология" (ООО "ИнжГео")</t>
        </is>
      </c>
      <c r="X1" s="114">
        <f>AF51-AH51</f>
        <v/>
      </c>
      <c r="Y1" s="115" t="n"/>
      <c r="Z1" s="57" t="n"/>
      <c r="AA1" s="116" t="n"/>
      <c r="AB1" s="39" t="n"/>
      <c r="AC1" s="39" t="n"/>
      <c r="AD1" s="39" t="n"/>
      <c r="AE1" s="40" t="n"/>
      <c r="AF1" s="114">
        <f>AF48-AH48</f>
        <v/>
      </c>
      <c r="AG1" s="115" t="n"/>
      <c r="AH1" s="57" t="n"/>
      <c r="AI1" s="116" t="n"/>
      <c r="AJ1" s="39" t="n"/>
      <c r="AK1" s="39" t="n"/>
      <c r="AL1" s="39" t="n"/>
      <c r="AM1" s="40" t="n"/>
      <c r="AN1" s="74">
        <f>AF49-AH49</f>
        <v/>
      </c>
      <c r="AO1" s="41" t="n"/>
      <c r="AP1" s="37" t="n"/>
      <c r="AQ1" s="38" t="n"/>
      <c r="AR1" s="39" t="n"/>
      <c r="AS1" s="39" t="n"/>
      <c r="AT1" s="39" t="n"/>
      <c r="AU1" s="39" t="n"/>
      <c r="AV1" s="114">
        <f>AF50-AH50</f>
        <v/>
      </c>
      <c r="AW1" s="115" t="n"/>
      <c r="AX1" s="37" t="n"/>
      <c r="AY1" s="38" t="n"/>
      <c r="AZ1" s="39" t="n"/>
      <c r="BA1" s="39" t="n"/>
      <c r="BB1" s="39" t="n"/>
      <c r="BC1" s="40" t="n"/>
    </row>
    <row r="2" ht="15" customHeight="1">
      <c r="A2" s="150" t="inlineStr">
        <is>
          <t>Юр. адрес: 117279, г. Москва, ул. Миклухо-Маклая, 36 а, этаж 5, пом. XXIII к. 76-84</t>
        </is>
      </c>
      <c r="L2" s="150" t="n"/>
      <c r="M2" s="150" t="inlineStr">
        <is>
          <t>Юр. адрес: 117279, г. Москва, ул. Миклухо-Маклая, 36 а, этаж 5, пом. XXIII к. 76-84</t>
        </is>
      </c>
      <c r="X2" s="117">
        <f>AG51-AH51</f>
        <v/>
      </c>
      <c r="Y2" s="43" t="inlineStr">
        <is>
          <t>нагр</t>
        </is>
      </c>
      <c r="Z2" s="43" t="n"/>
      <c r="AA2" s="44" t="n"/>
      <c r="AB2" s="45" t="n"/>
      <c r="AC2" s="46" t="inlineStr">
        <is>
          <t>X0</t>
        </is>
      </c>
      <c r="AD2" s="47" t="inlineStr">
        <is>
          <t>Y0</t>
        </is>
      </c>
      <c r="AE2" s="48" t="inlineStr">
        <is>
          <t>R</t>
        </is>
      </c>
      <c r="AF2" s="117">
        <f>AG48-AH48</f>
        <v/>
      </c>
      <c r="AG2" s="43" t="inlineStr">
        <is>
          <t>нагр</t>
        </is>
      </c>
      <c r="AH2" s="43" t="n"/>
      <c r="AI2" s="44" t="n"/>
      <c r="AJ2" s="45" t="n"/>
      <c r="AK2" s="46" t="inlineStr">
        <is>
          <t>X0</t>
        </is>
      </c>
      <c r="AL2" s="47" t="inlineStr">
        <is>
          <t>Y0</t>
        </is>
      </c>
      <c r="AM2" s="48" t="inlineStr">
        <is>
          <t>R</t>
        </is>
      </c>
      <c r="AN2" s="49">
        <f>AG49-AH49</f>
        <v/>
      </c>
      <c r="AO2" s="43" t="inlineStr">
        <is>
          <t>нагр</t>
        </is>
      </c>
      <c r="AP2" s="43" t="n"/>
      <c r="AQ2" s="44" t="n"/>
      <c r="AR2" s="45" t="n"/>
      <c r="AS2" s="46" t="inlineStr">
        <is>
          <t>X0</t>
        </is>
      </c>
      <c r="AT2" s="47" t="inlineStr">
        <is>
          <t>Y0</t>
        </is>
      </c>
      <c r="AU2" s="47" t="inlineStr">
        <is>
          <t>R</t>
        </is>
      </c>
      <c r="AV2" s="117">
        <f>AG50-AH50</f>
        <v/>
      </c>
      <c r="AW2" s="43" t="inlineStr">
        <is>
          <t>нагр</t>
        </is>
      </c>
      <c r="AX2" s="43" t="n"/>
      <c r="AY2" s="44" t="n"/>
      <c r="AZ2" s="45" t="n"/>
      <c r="BA2" s="46" t="inlineStr">
        <is>
          <t>X0</t>
        </is>
      </c>
      <c r="BB2" s="47" t="inlineStr">
        <is>
          <t>Y0</t>
        </is>
      </c>
      <c r="BC2" s="48" t="inlineStr">
        <is>
          <t>R</t>
        </is>
      </c>
      <c r="BD2" s="50" t="n"/>
    </row>
    <row r="3" ht="15" customHeight="1">
      <c r="A3" s="150" t="inlineStr">
        <is>
          <t>Телефон/факс +7 (495) 132-30-00,  Адрес электронной почты inbox@inj-geo.ru</t>
        </is>
      </c>
      <c r="L3" s="150" t="n"/>
      <c r="M3" s="150" t="inlineStr">
        <is>
          <t>Телефон/факс +7 (495) 132-30-00,  Адрес электронной почты inbox@inj-geo.ru</t>
        </is>
      </c>
      <c r="X3" s="65" t="n"/>
      <c r="Y3" s="113" t="n"/>
      <c r="Z3" s="51" t="n"/>
      <c r="AA3" s="51" t="n"/>
      <c r="AB3" s="51" t="n"/>
      <c r="AC3" s="52">
        <f>X5</f>
        <v/>
      </c>
      <c r="AD3" s="53" t="n">
        <v>0</v>
      </c>
      <c r="AE3" s="54">
        <f>X4/2</f>
        <v/>
      </c>
      <c r="AF3" s="65" t="n"/>
      <c r="AG3" s="113" t="n"/>
      <c r="AH3" s="51" t="n"/>
      <c r="AI3" s="51" t="n"/>
      <c r="AJ3" s="51" t="n"/>
      <c r="AK3" s="52">
        <f>AF5</f>
        <v/>
      </c>
      <c r="AL3" s="53" t="n">
        <v>0</v>
      </c>
      <c r="AM3" s="54">
        <f>AF4/2</f>
        <v/>
      </c>
      <c r="AN3" s="55" t="n"/>
      <c r="AO3" s="43" t="n"/>
      <c r="AP3" s="51" t="n"/>
      <c r="AQ3" s="51" t="n"/>
      <c r="AR3" s="51" t="n"/>
      <c r="AS3" s="52">
        <f>AN5</f>
        <v/>
      </c>
      <c r="AT3" s="53" t="n">
        <v>0</v>
      </c>
      <c r="AU3" s="54">
        <f>AN4/2</f>
        <v/>
      </c>
      <c r="AV3" s="56" t="n"/>
      <c r="AW3" s="113" t="n"/>
      <c r="AX3" s="51" t="n"/>
      <c r="AY3" s="51" t="n"/>
      <c r="AZ3" s="51" t="n"/>
      <c r="BA3" s="52">
        <f>AV5</f>
        <v/>
      </c>
      <c r="BB3" s="53" t="n">
        <v>0</v>
      </c>
      <c r="BC3" s="54">
        <f>AV4/2</f>
        <v/>
      </c>
    </row>
    <row r="4" ht="15" customHeight="1">
      <c r="A4" s="150" t="n"/>
      <c r="B4" s="150" t="n"/>
      <c r="C4" s="150" t="n"/>
      <c r="D4" s="150" t="n"/>
      <c r="E4" s="150" t="n"/>
      <c r="F4" s="150" t="n"/>
      <c r="G4" s="150" t="n"/>
      <c r="H4" s="150" t="n"/>
      <c r="I4" s="150" t="n"/>
      <c r="J4" s="150" t="n"/>
      <c r="K4" s="150" t="n"/>
      <c r="L4" s="150" t="n"/>
      <c r="M4" s="150" t="n"/>
      <c r="N4" s="150" t="n"/>
      <c r="O4" s="150" t="n"/>
      <c r="P4" s="150" t="n"/>
      <c r="Q4" s="150" t="n"/>
      <c r="R4" s="150" t="n"/>
      <c r="S4" s="150" t="n"/>
      <c r="T4" s="150" t="n"/>
      <c r="U4" s="150" t="n"/>
      <c r="X4" s="66">
        <f>X2-X1</f>
        <v/>
      </c>
      <c r="Y4" s="57" t="inlineStr">
        <is>
          <t>девиатор</t>
        </is>
      </c>
      <c r="Z4" s="51" t="n"/>
      <c r="AA4" s="51" t="n"/>
      <c r="AB4" s="51" t="n"/>
      <c r="AC4" s="51" t="n"/>
      <c r="AD4" s="51" t="n"/>
      <c r="AE4" s="58" t="n"/>
      <c r="AF4" s="66">
        <f>AF2-AF1</f>
        <v/>
      </c>
      <c r="AG4" s="57" t="inlineStr">
        <is>
          <t>девиатор</t>
        </is>
      </c>
      <c r="AH4" s="51" t="n"/>
      <c r="AI4" s="51" t="n"/>
      <c r="AJ4" s="51" t="n"/>
      <c r="AK4" s="51" t="n"/>
      <c r="AL4" s="51" t="n"/>
      <c r="AM4" s="58" t="n"/>
      <c r="AN4" s="55">
        <f>AN2-AN1</f>
        <v/>
      </c>
      <c r="AO4" s="57" t="inlineStr">
        <is>
          <t>девиатор</t>
        </is>
      </c>
      <c r="AP4" s="51" t="n"/>
      <c r="AQ4" s="51" t="n"/>
      <c r="AR4" s="51" t="n"/>
      <c r="AS4" s="51" t="n"/>
      <c r="AT4" s="51" t="n"/>
      <c r="AU4" s="58" t="n"/>
      <c r="AV4" s="55">
        <f>AV2-AV1</f>
        <v/>
      </c>
      <c r="AW4" s="57" t="inlineStr">
        <is>
          <t>девиатор</t>
        </is>
      </c>
      <c r="AX4" s="51" t="n"/>
      <c r="AY4" s="51" t="n"/>
      <c r="AZ4" s="51" t="n"/>
      <c r="BA4" s="51" t="n"/>
      <c r="BB4" s="51" t="n"/>
      <c r="BC4" s="58" t="n"/>
    </row>
    <row r="5" ht="15" customHeight="1">
      <c r="A5" s="150" t="inlineStr">
        <is>
          <t>Испытательная лаборатория ООО «ИнжГео»</t>
        </is>
      </c>
      <c r="L5" s="150" t="n"/>
      <c r="M5" s="150" t="inlineStr">
        <is>
          <t>Испытательная лаборатория ООО «ИнжГео»</t>
        </is>
      </c>
      <c r="X5" s="57">
        <f>X4/2+X1</f>
        <v/>
      </c>
      <c r="Y5" s="57" t="inlineStr">
        <is>
          <t>x0</t>
        </is>
      </c>
      <c r="Z5" s="51" t="n"/>
      <c r="AA5" s="43" t="inlineStr">
        <is>
          <t>Угол</t>
        </is>
      </c>
      <c r="AB5" s="43" t="inlineStr">
        <is>
          <t>X</t>
        </is>
      </c>
      <c r="AC5" s="43" t="inlineStr">
        <is>
          <t>Y</t>
        </is>
      </c>
      <c r="AD5" s="51" t="n"/>
      <c r="AE5" s="58" t="n"/>
      <c r="AF5" s="57">
        <f>AF4/2+AF1</f>
        <v/>
      </c>
      <c r="AG5" s="57" t="inlineStr">
        <is>
          <t>x0</t>
        </is>
      </c>
      <c r="AH5" s="51" t="n"/>
      <c r="AI5" s="43" t="inlineStr">
        <is>
          <t>Угол</t>
        </is>
      </c>
      <c r="AJ5" s="43" t="inlineStr">
        <is>
          <t>X</t>
        </is>
      </c>
      <c r="AK5" s="43" t="inlineStr">
        <is>
          <t>Y</t>
        </is>
      </c>
      <c r="AL5" s="51" t="n"/>
      <c r="AM5" s="58" t="n"/>
      <c r="AN5" s="42">
        <f>AN4/2+AN1</f>
        <v/>
      </c>
      <c r="AO5" s="43" t="inlineStr">
        <is>
          <t>x0</t>
        </is>
      </c>
      <c r="AP5" s="51" t="n"/>
      <c r="AQ5" s="43" t="inlineStr">
        <is>
          <t>Угол</t>
        </is>
      </c>
      <c r="AR5" s="43" t="inlineStr">
        <is>
          <t>X</t>
        </is>
      </c>
      <c r="AS5" s="43" t="inlineStr">
        <is>
          <t>Y</t>
        </is>
      </c>
      <c r="AT5" s="51" t="n"/>
      <c r="AU5" s="58" t="n"/>
      <c r="AV5" s="42">
        <f>AV4/2+AV1</f>
        <v/>
      </c>
      <c r="AW5" s="43" t="inlineStr">
        <is>
          <t>x0</t>
        </is>
      </c>
      <c r="AX5" s="51" t="n"/>
      <c r="AY5" s="43" t="inlineStr">
        <is>
          <t>Угол</t>
        </is>
      </c>
      <c r="AZ5" s="43" t="inlineStr">
        <is>
          <t>X</t>
        </is>
      </c>
      <c r="BA5" s="43" t="inlineStr">
        <is>
          <t>Y</t>
        </is>
      </c>
      <c r="BB5" s="51" t="n"/>
      <c r="BC5" s="58" t="n"/>
    </row>
    <row r="6" ht="15" customHeight="1">
      <c r="A6" s="154" t="inlineStr">
        <is>
          <t>Адрес места осуществления деятельности лаборатории: г. Москва, просп. Вернадского, д. 51, стр. 1</t>
        </is>
      </c>
      <c r="L6" s="154" t="n"/>
      <c r="M6" s="154" t="inlineStr">
        <is>
          <t>Адрес места осуществления деятельности лаборатории: г. Москва, просп. Вернадского, д. 51, стр. 1</t>
        </is>
      </c>
      <c r="X6" s="51" t="n"/>
      <c r="Y6" s="51" t="n"/>
      <c r="Z6" s="51" t="n"/>
      <c r="AA6" s="43" t="n">
        <v>0</v>
      </c>
      <c r="AB6" s="66">
        <f>$AC$3+$AE$3*COS(AA6*PI()/180)</f>
        <v/>
      </c>
      <c r="AC6" s="66">
        <f>$AD$3+$AE$3*SIN(AA6*PI()/180)</f>
        <v/>
      </c>
      <c r="AD6" s="51" t="n"/>
      <c r="AE6" s="58" t="n"/>
      <c r="AF6" s="51" t="n"/>
      <c r="AG6" s="51" t="n"/>
      <c r="AH6" s="51" t="n"/>
      <c r="AI6" s="43" t="n">
        <v>0</v>
      </c>
      <c r="AJ6" s="66">
        <f>$AK$3+$AM$3*COS(AI6*PI()/180)</f>
        <v/>
      </c>
      <c r="AK6" s="66">
        <f>$AL$3+$AM$3*SIN(AI6*PI()/180)</f>
        <v/>
      </c>
      <c r="AL6" s="51" t="n"/>
      <c r="AM6" s="58" t="n"/>
      <c r="AN6" s="51" t="n"/>
      <c r="AO6" s="51" t="n"/>
      <c r="AP6" s="51" t="n"/>
      <c r="AQ6" s="43" t="n">
        <v>0</v>
      </c>
      <c r="AR6" s="43">
        <f>$AS$3+$AU$3*COS(AQ6*PI()/180)</f>
        <v/>
      </c>
      <c r="AS6" s="43">
        <f>$AT$3+$AU$3*SIN(AQ6*PI()/180)</f>
        <v/>
      </c>
      <c r="AT6" s="51" t="n"/>
      <c r="AU6" s="58" t="n"/>
      <c r="AV6" s="51" t="n"/>
      <c r="AW6" s="51" t="n"/>
      <c r="AX6" s="51" t="n"/>
      <c r="AY6" s="43" t="n">
        <v>0</v>
      </c>
      <c r="AZ6" s="43">
        <f>$BA$3+$BC$3*COS(AY6*PI()/180)</f>
        <v/>
      </c>
      <c r="BA6" s="43">
        <f>$BB$3+$BC$3*SIN(AY6*PI()/180)</f>
        <v/>
      </c>
      <c r="BB6" s="51" t="n"/>
      <c r="BC6" s="58" t="n"/>
      <c r="BE6" s="67" t="n"/>
      <c r="BF6" s="67" t="n"/>
    </row>
    <row r="7" ht="15" customHeight="1">
      <c r="A7" s="150" t="inlineStr">
        <is>
          <t>Телефон +7(910)4557682, E-mail: slg85@mail.ru</t>
        </is>
      </c>
      <c r="L7" s="150" t="n"/>
      <c r="M7" s="150" t="inlineStr">
        <is>
          <t>Телефон +7(910)4557682, E-mail: slg85@mail.ru</t>
        </is>
      </c>
      <c r="X7" s="51" t="n"/>
      <c r="Y7" s="51" t="n"/>
      <c r="Z7" s="51" t="n"/>
      <c r="AA7" s="43" t="n">
        <v>5</v>
      </c>
      <c r="AB7" s="66">
        <f>$AC$3+$AE$3*COS(AA7*PI()/180)</f>
        <v/>
      </c>
      <c r="AC7" s="66">
        <f>$AD$3+$AE$3*SIN(AA7*PI()/180)</f>
        <v/>
      </c>
      <c r="AD7" s="51" t="n"/>
      <c r="AE7" s="58" t="n"/>
      <c r="AF7" s="51" t="n"/>
      <c r="AG7" s="51" t="n"/>
      <c r="AH7" s="51" t="n"/>
      <c r="AI7" s="43" t="n">
        <v>5</v>
      </c>
      <c r="AJ7" s="66">
        <f>$AK$3+$AM$3*COS(AI7*PI()/180)</f>
        <v/>
      </c>
      <c r="AK7" s="66">
        <f>$AL$3+$AM$3*SIN(AI7*PI()/180)</f>
        <v/>
      </c>
      <c r="AL7" s="51" t="n"/>
      <c r="AM7" s="58" t="n"/>
      <c r="AN7" s="51" t="n"/>
      <c r="AO7" s="51" t="n"/>
      <c r="AP7" s="51" t="n"/>
      <c r="AQ7" s="43" t="n">
        <v>5</v>
      </c>
      <c r="AR7" s="66">
        <f>$AS$3+$AU$3*COS(AQ7*PI()/180)</f>
        <v/>
      </c>
      <c r="AS7" s="66">
        <f>$AT$3+$AU$3*SIN(AQ7*PI()/180)</f>
        <v/>
      </c>
      <c r="AT7" s="51" t="n"/>
      <c r="AU7" s="58" t="n"/>
      <c r="AV7" s="51" t="n"/>
      <c r="AW7" s="51" t="n"/>
      <c r="AX7" s="51" t="n"/>
      <c r="AY7" s="43" t="n">
        <v>5</v>
      </c>
      <c r="AZ7" s="66">
        <f>$BA$3+$BC$3*COS(AY7*PI()/180)</f>
        <v/>
      </c>
      <c r="BA7" s="66">
        <f>$BB$3+$BC$3*SIN(AY7*PI()/180)</f>
        <v/>
      </c>
      <c r="BB7" s="51" t="n"/>
      <c r="BC7" s="58" t="n"/>
      <c r="BE7" s="68" t="n"/>
      <c r="BF7" s="69" t="n"/>
    </row>
    <row r="8" ht="15" customHeight="1">
      <c r="A8" s="2" t="n"/>
      <c r="B8" s="8" t="n"/>
      <c r="C8" s="8" t="n"/>
      <c r="D8" s="8" t="n"/>
      <c r="E8" s="8" t="n"/>
      <c r="F8" s="10" t="n"/>
      <c r="G8" s="10" t="n"/>
      <c r="H8" s="3" t="n"/>
      <c r="I8" s="4" t="n"/>
      <c r="J8" s="5" t="n"/>
      <c r="K8" s="6" t="n"/>
      <c r="L8" s="6" t="n"/>
      <c r="M8" s="2" t="n"/>
      <c r="N8" s="8" t="n"/>
      <c r="O8" s="8" t="n"/>
      <c r="P8" s="8" t="n"/>
      <c r="Q8" s="8" t="n"/>
      <c r="R8" s="10" t="n"/>
      <c r="S8" s="10" t="n"/>
      <c r="T8" s="3" t="n"/>
      <c r="U8" s="4" t="n"/>
      <c r="X8" s="51" t="n"/>
      <c r="Y8" s="51" t="n"/>
      <c r="Z8" s="51" t="n"/>
      <c r="AA8" s="43" t="n">
        <v>10</v>
      </c>
      <c r="AB8" s="66">
        <f>$AC$3+$AE$3*COS(AA8*PI()/180)</f>
        <v/>
      </c>
      <c r="AC8" s="66">
        <f>$AD$3+$AE$3*SIN(AA8*PI()/180)</f>
        <v/>
      </c>
      <c r="AD8" s="51" t="n"/>
      <c r="AE8" s="58" t="n"/>
      <c r="AF8" s="51" t="n"/>
      <c r="AG8" s="51" t="n"/>
      <c r="AH8" s="51" t="n"/>
      <c r="AI8" s="43" t="n">
        <v>10</v>
      </c>
      <c r="AJ8" s="66">
        <f>$AK$3+$AM$3*COS(AI8*PI()/180)</f>
        <v/>
      </c>
      <c r="AK8" s="66">
        <f>$AL$3+$AM$3*SIN(AI8*PI()/180)</f>
        <v/>
      </c>
      <c r="AL8" s="51" t="n"/>
      <c r="AM8" s="58" t="n"/>
      <c r="AN8" s="51" t="n"/>
      <c r="AO8" s="51" t="n"/>
      <c r="AP8" s="51" t="n"/>
      <c r="AQ8" s="43" t="n">
        <v>10</v>
      </c>
      <c r="AR8" s="66">
        <f>$AS$3+$AU$3*COS(AQ8*PI()/180)</f>
        <v/>
      </c>
      <c r="AS8" s="66">
        <f>$AT$3+$AU$3*SIN(AQ8*PI()/180)</f>
        <v/>
      </c>
      <c r="AT8" s="51" t="n"/>
      <c r="AU8" s="58" t="n"/>
      <c r="AV8" s="51" t="n"/>
      <c r="AW8" s="51" t="n"/>
      <c r="AX8" s="51" t="n"/>
      <c r="AY8" s="43" t="n">
        <v>10</v>
      </c>
      <c r="AZ8" s="66">
        <f>$BA$3+$BC$3*COS(AY8*PI()/180)</f>
        <v/>
      </c>
      <c r="BA8" s="66">
        <f>$BB$3+$BC$3*SIN(AY8*PI()/180)</f>
        <v/>
      </c>
      <c r="BB8" s="51" t="n"/>
      <c r="BC8" s="58" t="n"/>
      <c r="BE8" s="70" t="n"/>
      <c r="BF8" s="67" t="n"/>
    </row>
    <row r="9" ht="15" customHeight="1">
      <c r="A9" s="156" t="n"/>
      <c r="M9" s="156" t="inlineStr">
        <is>
          <t>Протокол испытаний № 13-63/55 от 23-12-2022</t>
        </is>
      </c>
      <c r="X9" s="51" t="n"/>
      <c r="Y9" s="51" t="n"/>
      <c r="Z9" s="51" t="n"/>
      <c r="AA9" s="43" t="n">
        <v>15</v>
      </c>
      <c r="AB9" s="66">
        <f>$AC$3+$AE$3*COS(AA9*PI()/180)</f>
        <v/>
      </c>
      <c r="AC9" s="66">
        <f>$AD$3+$AE$3*SIN(AA9*PI()/180)</f>
        <v/>
      </c>
      <c r="AD9" s="51" t="n"/>
      <c r="AE9" s="58" t="n"/>
      <c r="AF9" s="51" t="n"/>
      <c r="AG9" s="51" t="n"/>
      <c r="AH9" s="51" t="n"/>
      <c r="AI9" s="43" t="n">
        <v>15</v>
      </c>
      <c r="AJ9" s="66">
        <f>$AK$3+$AM$3*COS(AI9*PI()/180)</f>
        <v/>
      </c>
      <c r="AK9" s="66">
        <f>$AL$3+$AM$3*SIN(AI9*PI()/180)</f>
        <v/>
      </c>
      <c r="AL9" s="51" t="n"/>
      <c r="AM9" s="58" t="n"/>
      <c r="AN9" s="51" t="n"/>
      <c r="AO9" s="51" t="n"/>
      <c r="AP9" s="51" t="n"/>
      <c r="AQ9" s="43" t="n">
        <v>15</v>
      </c>
      <c r="AR9" s="66">
        <f>$AS$3+$AU$3*COS(AQ9*PI()/180)</f>
        <v/>
      </c>
      <c r="AS9" s="66">
        <f>$AT$3+$AU$3*SIN(AQ9*PI()/180)</f>
        <v/>
      </c>
      <c r="AT9" s="51" t="n"/>
      <c r="AU9" s="58" t="n"/>
      <c r="AV9" s="51" t="n"/>
      <c r="AW9" s="51" t="n"/>
      <c r="AX9" s="51" t="n"/>
      <c r="AY9" s="43" t="n">
        <v>15</v>
      </c>
      <c r="AZ9" s="66">
        <f>$BA$3+$BC$3*COS(AY9*PI()/180)</f>
        <v/>
      </c>
      <c r="BA9" s="66">
        <f>$BB$3+$BC$3*SIN(AY9*PI()/180)</f>
        <v/>
      </c>
      <c r="BB9" s="51" t="n"/>
      <c r="BC9" s="58" t="n"/>
      <c r="BE9" s="71" t="n"/>
      <c r="BF9" s="67" t="n"/>
    </row>
    <row r="10" ht="15" customHeight="1">
      <c r="A10" s="12" t="n"/>
      <c r="B10" s="13" t="n"/>
      <c r="C10" s="13" t="n"/>
      <c r="D10" s="13" t="n"/>
      <c r="E10" s="13" t="n"/>
      <c r="F10" s="21" t="n"/>
      <c r="G10" s="21" t="n"/>
      <c r="H10" s="14" t="n"/>
      <c r="I10" s="15" t="n"/>
      <c r="J10" s="16" t="n"/>
      <c r="K10" s="17" t="n"/>
      <c r="L10" s="17" t="n"/>
      <c r="M10" s="12" t="n"/>
      <c r="N10" s="13" t="n"/>
      <c r="O10" s="13" t="n"/>
      <c r="P10" s="13" t="n"/>
      <c r="Q10" s="13" t="n"/>
      <c r="R10" s="21" t="n"/>
      <c r="S10" s="21" t="n"/>
      <c r="T10" s="14" t="n"/>
      <c r="U10" s="15" t="n"/>
      <c r="X10" s="51" t="n"/>
      <c r="Y10" s="51" t="n"/>
      <c r="Z10" s="51" t="n"/>
      <c r="AA10" s="43" t="n">
        <v>20</v>
      </c>
      <c r="AB10" s="66">
        <f>$AC$3+$AE$3*COS(AA10*PI()/180)</f>
        <v/>
      </c>
      <c r="AC10" s="66">
        <f>$AD$3+$AE$3*SIN(AA10*PI()/180)</f>
        <v/>
      </c>
      <c r="AD10" s="51" t="n"/>
      <c r="AE10" s="58" t="n"/>
      <c r="AF10" s="51" t="n"/>
      <c r="AG10" s="51" t="n"/>
      <c r="AH10" s="51" t="n"/>
      <c r="AI10" s="43" t="n">
        <v>20</v>
      </c>
      <c r="AJ10" s="66">
        <f>$AK$3+$AM$3*COS(AI10*PI()/180)</f>
        <v/>
      </c>
      <c r="AK10" s="66">
        <f>$AL$3+$AM$3*SIN(AI10*PI()/180)</f>
        <v/>
      </c>
      <c r="AL10" s="51" t="n"/>
      <c r="AM10" s="58" t="n"/>
      <c r="AN10" s="51" t="n"/>
      <c r="AO10" s="51" t="n"/>
      <c r="AP10" s="51" t="n"/>
      <c r="AQ10" s="43" t="n">
        <v>20</v>
      </c>
      <c r="AR10" s="66">
        <f>$AS$3+$AU$3*COS(AQ10*PI()/180)</f>
        <v/>
      </c>
      <c r="AS10" s="66">
        <f>$AT$3+$AU$3*SIN(AQ10*PI()/180)</f>
        <v/>
      </c>
      <c r="AT10" s="51" t="n"/>
      <c r="AU10" s="58" t="n"/>
      <c r="AV10" s="51" t="n"/>
      <c r="AW10" s="51" t="n"/>
      <c r="AX10" s="51" t="n"/>
      <c r="AY10" s="43" t="n">
        <v>20</v>
      </c>
      <c r="AZ10" s="66">
        <f>$BA$3+$BC$3*COS(AY10*PI()/180)</f>
        <v/>
      </c>
      <c r="BA10" s="66">
        <f>$BB$3+$BC$3*SIN(AY10*PI()/180)</f>
        <v/>
      </c>
      <c r="BB10" s="51" t="n"/>
      <c r="BC10" s="58" t="n"/>
      <c r="BE10" s="72" t="n"/>
      <c r="BF10" s="67" t="n"/>
    </row>
    <row r="11" ht="15" customHeight="1">
      <c r="A11" s="18">
        <f>M11</f>
        <v/>
      </c>
      <c r="B11" s="13" t="n"/>
      <c r="C11" s="13" t="n"/>
      <c r="D11" s="108" t="n"/>
      <c r="E11" s="13" t="n"/>
      <c r="F11" s="21" t="n"/>
      <c r="G11" s="21" t="n"/>
      <c r="H11" s="14" t="n"/>
      <c r="I11" s="15" t="n"/>
      <c r="J11" s="16" t="n"/>
      <c r="K11" s="17" t="n"/>
      <c r="L11" s="17" t="n"/>
      <c r="M11" s="18" t="inlineStr">
        <is>
          <t>Наименование и адрес заказчика: Переход трубопровода через р. Енисей</t>
        </is>
      </c>
      <c r="N11" s="13" t="n"/>
      <c r="O11" s="13" t="n"/>
      <c r="P11" s="13" t="n"/>
      <c r="Q11" s="13" t="n"/>
      <c r="R11" s="21" t="n"/>
      <c r="S11" s="21" t="n"/>
      <c r="T11" s="14" t="n"/>
      <c r="U11" s="15" t="n"/>
      <c r="X11" s="51" t="n"/>
      <c r="Y11" s="51" t="n"/>
      <c r="Z11" s="51" t="n"/>
      <c r="AA11" s="43" t="n">
        <v>25</v>
      </c>
      <c r="AB11" s="66">
        <f>$AC$3+$AE$3*COS(AA11*PI()/180)</f>
        <v/>
      </c>
      <c r="AC11" s="66">
        <f>$AD$3+$AE$3*SIN(AA11*PI()/180)</f>
        <v/>
      </c>
      <c r="AD11" s="51" t="n"/>
      <c r="AE11" s="58" t="n"/>
      <c r="AF11" s="51" t="n"/>
      <c r="AG11" s="51" t="n"/>
      <c r="AH11" s="51" t="n"/>
      <c r="AI11" s="43" t="n">
        <v>25</v>
      </c>
      <c r="AJ11" s="66">
        <f>$AK$3+$AM$3*COS(AI11*PI()/180)</f>
        <v/>
      </c>
      <c r="AK11" s="66">
        <f>$AL$3+$AM$3*SIN(AI11*PI()/180)</f>
        <v/>
      </c>
      <c r="AL11" s="51" t="n"/>
      <c r="AM11" s="58" t="n"/>
      <c r="AN11" s="51" t="n"/>
      <c r="AO11" s="51" t="n"/>
      <c r="AP11" s="51" t="n"/>
      <c r="AQ11" s="43" t="n">
        <v>25</v>
      </c>
      <c r="AR11" s="66">
        <f>$AS$3+$AU$3*COS(AQ11*PI()/180)</f>
        <v/>
      </c>
      <c r="AS11" s="66">
        <f>$AT$3+$AU$3*SIN(AQ11*PI()/180)</f>
        <v/>
      </c>
      <c r="AT11" s="51" t="n"/>
      <c r="AU11" s="58" t="n"/>
      <c r="AV11" s="51" t="n"/>
      <c r="AW11" s="51" t="n"/>
      <c r="AX11" s="51" t="n"/>
      <c r="AY11" s="43" t="n">
        <v>25</v>
      </c>
      <c r="AZ11" s="66">
        <f>$BA$3+$BC$3*COS(AY11*PI()/180)</f>
        <v/>
      </c>
      <c r="BA11" s="66">
        <f>$BB$3+$BC$3*SIN(AY11*PI()/180)</f>
        <v/>
      </c>
      <c r="BB11" s="51" t="n"/>
      <c r="BC11" s="58" t="n"/>
      <c r="BE11" s="67" t="n"/>
      <c r="BF11" s="67" t="n"/>
    </row>
    <row r="12" ht="15" customHeight="1">
      <c r="A12" s="11">
        <f>M12</f>
        <v/>
      </c>
      <c r="B12" s="19" t="n"/>
      <c r="C12" s="19" t="n"/>
      <c r="D12" s="11" t="n"/>
      <c r="E12" s="19" t="n"/>
      <c r="F12" s="19" t="n"/>
      <c r="G12" s="19" t="n"/>
      <c r="H12" s="19" t="n"/>
      <c r="I12" s="19" t="n"/>
      <c r="J12" s="19" t="n"/>
      <c r="K12" s="19" t="n"/>
      <c r="L12" s="19" t="n"/>
      <c r="M12" s="11" t="inlineStr">
        <is>
          <t>Наименование объекта: ООО Регионстрой</t>
        </is>
      </c>
      <c r="N12" s="19" t="n"/>
      <c r="O12" s="19" t="n"/>
      <c r="P12" s="19" t="n"/>
      <c r="Q12" s="19" t="n"/>
      <c r="R12" s="19" t="n"/>
      <c r="S12" s="19" t="n"/>
      <c r="T12" s="19" t="n"/>
      <c r="U12" s="19" t="n"/>
      <c r="V12" s="19" t="n"/>
      <c r="X12" s="51" t="n"/>
      <c r="Y12" s="51" t="n"/>
      <c r="Z12" s="51" t="n"/>
      <c r="AA12" s="43" t="n">
        <v>30</v>
      </c>
      <c r="AB12" s="66">
        <f>$AC$3+$AE$3*COS(AA12*PI()/180)</f>
        <v/>
      </c>
      <c r="AC12" s="66">
        <f>$AD$3+$AE$3*SIN(AA12*PI()/180)</f>
        <v/>
      </c>
      <c r="AD12" s="51" t="n"/>
      <c r="AE12" s="58" t="n"/>
      <c r="AF12" s="51" t="n"/>
      <c r="AG12" s="51" t="n"/>
      <c r="AH12" s="51" t="n"/>
      <c r="AI12" s="43" t="n">
        <v>30</v>
      </c>
      <c r="AJ12" s="66">
        <f>$AK$3+$AM$3*COS(AI12*PI()/180)</f>
        <v/>
      </c>
      <c r="AK12" s="66">
        <f>$AL$3+$AM$3*SIN(AI12*PI()/180)</f>
        <v/>
      </c>
      <c r="AL12" s="51" t="n"/>
      <c r="AM12" s="58" t="n"/>
      <c r="AN12" s="51" t="n"/>
      <c r="AO12" s="51" t="n"/>
      <c r="AP12" s="51" t="n"/>
      <c r="AQ12" s="43" t="n">
        <v>30</v>
      </c>
      <c r="AR12" s="66">
        <f>$AS$3+$AU$3*COS(AQ12*PI()/180)</f>
        <v/>
      </c>
      <c r="AS12" s="66">
        <f>$AT$3+$AU$3*SIN(AQ12*PI()/180)</f>
        <v/>
      </c>
      <c r="AT12" s="51" t="n"/>
      <c r="AU12" s="58" t="n"/>
      <c r="AV12" s="51" t="n"/>
      <c r="AW12" s="51" t="n"/>
      <c r="AX12" s="51" t="n"/>
      <c r="AY12" s="43" t="n">
        <v>30</v>
      </c>
      <c r="AZ12" s="66">
        <f>$BA$3+$BC$3*COS(AY12*PI()/180)</f>
        <v/>
      </c>
      <c r="BA12" s="66">
        <f>$BB$3+$BC$3*SIN(AY12*PI()/180)</f>
        <v/>
      </c>
      <c r="BB12" s="51" t="n"/>
      <c r="BC12" s="58" t="n"/>
    </row>
    <row r="13" ht="15" customHeight="1">
      <c r="A13" s="18" t="inlineStr">
        <is>
          <t xml:space="preserve">Наименование используемого метода/методики: ГОСТ 12248.4-2020 </t>
        </is>
      </c>
      <c r="B13" s="13" t="n"/>
      <c r="C13" s="13" t="n"/>
      <c r="D13" s="13" t="n"/>
      <c r="E13" s="13" t="n"/>
      <c r="F13" s="21" t="n"/>
      <c r="G13" s="21" t="n"/>
      <c r="H13" s="20" t="n"/>
      <c r="I13" s="20" t="n"/>
      <c r="J13" s="20" t="n"/>
      <c r="K13" s="21" t="n"/>
      <c r="L13" s="21" t="n"/>
      <c r="M13" s="18" t="inlineStr">
        <is>
          <t xml:space="preserve">Наименование используемого метода/методики: ГОСТ 12248.3-2020 </t>
        </is>
      </c>
      <c r="N13" s="13" t="n"/>
      <c r="O13" s="13" t="n"/>
      <c r="P13" s="13" t="n"/>
      <c r="Q13" s="13" t="n"/>
      <c r="R13" s="21" t="n"/>
      <c r="S13" s="21" t="n"/>
      <c r="T13" s="20" t="n"/>
      <c r="U13" s="20" t="n"/>
      <c r="X13" s="51" t="n"/>
      <c r="Y13" s="51" t="n"/>
      <c r="Z13" s="51" t="n"/>
      <c r="AA13" s="43" t="n">
        <v>35</v>
      </c>
      <c r="AB13" s="66">
        <f>$AC$3+$AE$3*COS(AA13*PI()/180)</f>
        <v/>
      </c>
      <c r="AC13" s="66">
        <f>$AD$3+$AE$3*SIN(AA13*PI()/180)</f>
        <v/>
      </c>
      <c r="AD13" s="51" t="n"/>
      <c r="AE13" s="58" t="n"/>
      <c r="AF13" s="51" t="n"/>
      <c r="AG13" s="51" t="n"/>
      <c r="AH13" s="51" t="n"/>
      <c r="AI13" s="43" t="n">
        <v>35</v>
      </c>
      <c r="AJ13" s="66">
        <f>$AK$3+$AM$3*COS(AI13*PI()/180)</f>
        <v/>
      </c>
      <c r="AK13" s="66">
        <f>$AL$3+$AM$3*SIN(AI13*PI()/180)</f>
        <v/>
      </c>
      <c r="AL13" s="51" t="n"/>
      <c r="AM13" s="58" t="n"/>
      <c r="AN13" s="51" t="n"/>
      <c r="AO13" s="51" t="n"/>
      <c r="AP13" s="51" t="n"/>
      <c r="AQ13" s="43" t="n">
        <v>35</v>
      </c>
      <c r="AR13" s="66">
        <f>$AS$3+$AU$3*COS(AQ13*PI()/180)</f>
        <v/>
      </c>
      <c r="AS13" s="66">
        <f>$AT$3+$AU$3*SIN(AQ13*PI()/180)</f>
        <v/>
      </c>
      <c r="AT13" s="51" t="n"/>
      <c r="AU13" s="58" t="n"/>
      <c r="AV13" s="51" t="n"/>
      <c r="AW13" s="51" t="n"/>
      <c r="AX13" s="51" t="n"/>
      <c r="AY13" s="43" t="n">
        <v>35</v>
      </c>
      <c r="AZ13" s="66">
        <f>$BA$3+$BC$3*COS(AY13*PI()/180)</f>
        <v/>
      </c>
      <c r="BA13" s="66">
        <f>$BB$3+$BC$3*SIN(AY13*PI()/180)</f>
        <v/>
      </c>
      <c r="BB13" s="51" t="n"/>
      <c r="BC13" s="58" t="n"/>
    </row>
    <row r="14" ht="17.65" customHeight="1">
      <c r="A14" s="18" t="inlineStr">
        <is>
          <t>Условия проведения испытания: температура окружающей среды (18 - 25)0С, влажность воздуха (40 - 75)%</t>
        </is>
      </c>
      <c r="B14" s="13" t="n"/>
      <c r="C14" s="13" t="n"/>
      <c r="D14" s="13" t="n"/>
      <c r="E14" s="13" t="n"/>
      <c r="F14" s="21" t="n"/>
      <c r="G14" s="21" t="n"/>
      <c r="H14" s="16" t="n"/>
      <c r="I14" s="16" t="n"/>
      <c r="J14" s="22" t="n"/>
      <c r="K14" s="20" t="n"/>
      <c r="L14" s="20" t="n"/>
      <c r="M14" s="18" t="inlineStr">
        <is>
          <t>Условия проведения испытания: температура окружающей среды (18 - 25)0С, влажность воздуха (40 - 75)%</t>
        </is>
      </c>
      <c r="N14" s="13" t="n"/>
      <c r="O14" s="13" t="n"/>
      <c r="P14" s="13" t="n"/>
      <c r="Q14" s="13" t="n"/>
      <c r="R14" s="21" t="n"/>
      <c r="S14" s="21" t="n"/>
      <c r="T14" s="16" t="n"/>
      <c r="U14" s="16" t="n"/>
      <c r="X14" s="51" t="n"/>
      <c r="Y14" s="51" t="n"/>
      <c r="Z14" s="51" t="n"/>
      <c r="AA14" s="43" t="n">
        <v>40</v>
      </c>
      <c r="AB14" s="66">
        <f>$AC$3+$AE$3*COS(AA14*PI()/180)</f>
        <v/>
      </c>
      <c r="AC14" s="66">
        <f>$AD$3+$AE$3*SIN(AA14*PI()/180)</f>
        <v/>
      </c>
      <c r="AD14" s="51" t="n"/>
      <c r="AE14" s="58" t="n"/>
      <c r="AF14" s="51" t="n"/>
      <c r="AG14" s="51" t="n"/>
      <c r="AH14" s="51" t="n"/>
      <c r="AI14" s="43" t="n">
        <v>40</v>
      </c>
      <c r="AJ14" s="66">
        <f>$AK$3+$AM$3*COS(AI14*PI()/180)</f>
        <v/>
      </c>
      <c r="AK14" s="66">
        <f>$AL$3+$AM$3*SIN(AI14*PI()/180)</f>
        <v/>
      </c>
      <c r="AL14" s="51" t="n"/>
      <c r="AM14" s="58" t="n"/>
      <c r="AN14" s="51" t="n"/>
      <c r="AO14" s="51" t="n"/>
      <c r="AP14" s="51" t="n"/>
      <c r="AQ14" s="43" t="n">
        <v>40</v>
      </c>
      <c r="AR14" s="66">
        <f>$AS$3+$AU$3*COS(AQ14*PI()/180)</f>
        <v/>
      </c>
      <c r="AS14" s="66">
        <f>$AT$3+$AU$3*SIN(AQ14*PI()/180)</f>
        <v/>
      </c>
      <c r="AT14" s="51" t="n"/>
      <c r="AU14" s="58" t="n"/>
      <c r="AV14" s="51" t="n"/>
      <c r="AW14" s="51" t="n"/>
      <c r="AX14" s="51" t="n"/>
      <c r="AY14" s="43" t="n">
        <v>40</v>
      </c>
      <c r="AZ14" s="66">
        <f>$BA$3+$BC$3*COS(AY14*PI()/180)</f>
        <v/>
      </c>
      <c r="BA14" s="66">
        <f>$BB$3+$BC$3*SIN(AY14*PI()/180)</f>
        <v/>
      </c>
      <c r="BB14" s="51" t="n"/>
      <c r="BC14" s="58" t="n"/>
    </row>
    <row r="15" ht="15" customHeight="1">
      <c r="A15" s="18">
        <f>M15</f>
        <v/>
      </c>
      <c r="B15" s="13" t="n"/>
      <c r="C15" s="13" t="n"/>
      <c r="D15" s="13" t="n"/>
      <c r="E15" s="13" t="n"/>
      <c r="F15" s="97" t="n"/>
      <c r="G15" s="21" t="n"/>
      <c r="H15" s="16" t="n"/>
      <c r="I15" s="16" t="n"/>
      <c r="J15" s="22" t="n"/>
      <c r="K15" s="20" t="n"/>
      <c r="L15" s="20" t="n"/>
      <c r="M15" s="18" t="inlineStr">
        <is>
          <t>Дата получение объекта подлежащего испытаниям: 26-11-2022</t>
        </is>
      </c>
      <c r="N15" s="13" t="n"/>
      <c r="O15" s="13" t="n"/>
      <c r="P15" s="13" t="n"/>
      <c r="Q15" s="98" t="n"/>
      <c r="R15" s="21" t="n"/>
      <c r="S15" s="21" t="n"/>
      <c r="T15" s="16" t="n"/>
      <c r="U15" s="16" t="n"/>
      <c r="X15" s="51" t="n"/>
      <c r="Y15" s="51" t="n"/>
      <c r="Z15" s="51" t="n"/>
      <c r="AA15" s="43" t="n">
        <v>45</v>
      </c>
      <c r="AB15" s="66">
        <f>$AC$3+$AE$3*COS(AA15*PI()/180)</f>
        <v/>
      </c>
      <c r="AC15" s="66">
        <f>$AD$3+$AE$3*SIN(AA15*PI()/180)</f>
        <v/>
      </c>
      <c r="AD15" s="51" t="n"/>
      <c r="AE15" s="58" t="n"/>
      <c r="AF15" s="51" t="n"/>
      <c r="AG15" s="51" t="n"/>
      <c r="AH15" s="51" t="n"/>
      <c r="AI15" s="43" t="n">
        <v>45</v>
      </c>
      <c r="AJ15" s="66">
        <f>$AK$3+$AM$3*COS(AI15*PI()/180)</f>
        <v/>
      </c>
      <c r="AK15" s="66">
        <f>$AL$3+$AM$3*SIN(AI15*PI()/180)</f>
        <v/>
      </c>
      <c r="AL15" s="51" t="n"/>
      <c r="AM15" s="58" t="n"/>
      <c r="AN15" s="51" t="n"/>
      <c r="AO15" s="51" t="n"/>
      <c r="AP15" s="51" t="n"/>
      <c r="AQ15" s="43" t="n">
        <v>45</v>
      </c>
      <c r="AR15" s="66">
        <f>$AS$3+$AU$3*COS(AQ15*PI()/180)</f>
        <v/>
      </c>
      <c r="AS15" s="66">
        <f>$AT$3+$AU$3*SIN(AQ15*PI()/180)</f>
        <v/>
      </c>
      <c r="AT15" s="51" t="n"/>
      <c r="AU15" s="58" t="n"/>
      <c r="AV15" s="51" t="n"/>
      <c r="AW15" s="51" t="n"/>
      <c r="AX15" s="51" t="n"/>
      <c r="AY15" s="43" t="n">
        <v>45</v>
      </c>
      <c r="AZ15" s="66">
        <f>$BA$3+$BC$3*COS(AY15*PI()/180)</f>
        <v/>
      </c>
      <c r="BA15" s="66">
        <f>$BB$3+$BC$3*SIN(AY15*PI()/180)</f>
        <v/>
      </c>
      <c r="BB15" s="51" t="n"/>
      <c r="BC15" s="58" t="n"/>
      <c r="BE15" s="73" t="n"/>
    </row>
    <row r="16" ht="15.6" customHeight="1">
      <c r="A16" s="18">
        <f>M16</f>
        <v/>
      </c>
      <c r="B16" s="13" t="n"/>
      <c r="C16" s="98" t="n"/>
      <c r="D16" s="13" t="n"/>
      <c r="G16" s="21" t="n"/>
      <c r="H16" s="157" t="n"/>
      <c r="I16" s="16" t="n"/>
      <c r="J16" s="17" t="n"/>
      <c r="K16" s="21" t="n"/>
      <c r="L16" s="21" t="n"/>
      <c r="M16" s="18" t="inlineStr">
        <is>
          <t>Дата испытания: 25.10.2022-19.11.2055</t>
        </is>
      </c>
      <c r="N16" s="13" t="n"/>
      <c r="O16" s="98" t="n"/>
      <c r="P16" s="13" t="n"/>
      <c r="Q16" s="13" t="n"/>
      <c r="R16" s="21" t="n"/>
      <c r="S16" s="21" t="n"/>
      <c r="T16" s="157" t="n"/>
      <c r="U16" s="16" t="n"/>
      <c r="X16" s="51" t="n"/>
      <c r="Y16" s="51" t="n"/>
      <c r="Z16" s="51" t="n"/>
      <c r="AA16" s="43" t="n">
        <v>50</v>
      </c>
      <c r="AB16" s="66">
        <f>$AC$3+$AE$3*COS(AA16*PI()/180)</f>
        <v/>
      </c>
      <c r="AC16" s="66">
        <f>$AD$3+$AE$3*SIN(AA16*PI()/180)</f>
        <v/>
      </c>
      <c r="AD16" s="51" t="n"/>
      <c r="AE16" s="58" t="n"/>
      <c r="AF16" s="51" t="n"/>
      <c r="AG16" s="51" t="n"/>
      <c r="AH16" s="51" t="n"/>
      <c r="AI16" s="43" t="n">
        <v>50</v>
      </c>
      <c r="AJ16" s="66">
        <f>$AK$3+$AM$3*COS(AI16*PI()/180)</f>
        <v/>
      </c>
      <c r="AK16" s="66">
        <f>$AL$3+$AM$3*SIN(AI16*PI()/180)</f>
        <v/>
      </c>
      <c r="AL16" s="51" t="n"/>
      <c r="AM16" s="58" t="n"/>
      <c r="AN16" s="51" t="n"/>
      <c r="AO16" s="51" t="n"/>
      <c r="AP16" s="51" t="n"/>
      <c r="AQ16" s="43" t="n">
        <v>50</v>
      </c>
      <c r="AR16" s="66">
        <f>$AS$3+$AU$3*COS(AQ16*PI()/180)</f>
        <v/>
      </c>
      <c r="AS16" s="66">
        <f>$AT$3+$AU$3*SIN(AQ16*PI()/180)</f>
        <v/>
      </c>
      <c r="AT16" s="51" t="n"/>
      <c r="AU16" s="58" t="n"/>
      <c r="AV16" s="51" t="n"/>
      <c r="AW16" s="51" t="n"/>
      <c r="AX16" s="51" t="n"/>
      <c r="AY16" s="43" t="n">
        <v>50</v>
      </c>
      <c r="AZ16" s="66">
        <f>$BA$3+$BC$3*COS(AY16*PI()/180)</f>
        <v/>
      </c>
      <c r="BA16" s="66">
        <f>$BB$3+$BC$3*SIN(AY16*PI()/180)</f>
        <v/>
      </c>
      <c r="BB16" s="51" t="n"/>
      <c r="BC16" s="58" t="n"/>
    </row>
    <row r="17" ht="15" customHeight="1">
      <c r="A17" s="23" t="n"/>
      <c r="B17" s="23" t="n"/>
      <c r="C17" s="23" t="n"/>
      <c r="D17" s="23" t="n"/>
      <c r="E17" s="23" t="n"/>
      <c r="F17" s="23" t="n"/>
      <c r="G17" s="23" t="n"/>
      <c r="H17" s="23" t="n"/>
      <c r="I17" s="23" t="n"/>
      <c r="J17" s="23" t="n"/>
      <c r="K17" s="23" t="n"/>
      <c r="L17" s="23" t="n"/>
      <c r="M17" s="23" t="n"/>
      <c r="N17" s="23" t="n"/>
      <c r="O17" s="23" t="n"/>
      <c r="P17" s="23" t="n"/>
      <c r="Q17" s="23" t="n"/>
      <c r="R17" s="23" t="n"/>
      <c r="S17" s="23" t="n"/>
      <c r="T17" s="23" t="n"/>
      <c r="U17" s="23" t="n"/>
      <c r="X17" s="51" t="n"/>
      <c r="Y17" s="51" t="n"/>
      <c r="Z17" s="51" t="n"/>
      <c r="AA17" s="43" t="n">
        <v>55</v>
      </c>
      <c r="AB17" s="66">
        <f>$AC$3+$AE$3*COS(AA17*PI()/180)</f>
        <v/>
      </c>
      <c r="AC17" s="66">
        <f>$AD$3+$AE$3*SIN(AA17*PI()/180)</f>
        <v/>
      </c>
      <c r="AD17" s="51" t="n"/>
      <c r="AE17" s="58" t="n"/>
      <c r="AF17" s="51" t="n"/>
      <c r="AG17" s="51" t="n"/>
      <c r="AH17" s="51" t="n"/>
      <c r="AI17" s="43" t="n">
        <v>55</v>
      </c>
      <c r="AJ17" s="66">
        <f>$AK$3+$AM$3*COS(AI17*PI()/180)</f>
        <v/>
      </c>
      <c r="AK17" s="66">
        <f>$AL$3+$AM$3*SIN(AI17*PI()/180)</f>
        <v/>
      </c>
      <c r="AL17" s="51" t="n"/>
      <c r="AM17" s="58" t="n"/>
      <c r="AN17" s="51" t="n"/>
      <c r="AO17" s="51" t="n"/>
      <c r="AP17" s="51" t="n"/>
      <c r="AQ17" s="43" t="n">
        <v>55</v>
      </c>
      <c r="AR17" s="66">
        <f>$AS$3+$AU$3*COS(AQ17*PI()/180)</f>
        <v/>
      </c>
      <c r="AS17" s="66">
        <f>$AT$3+$AU$3*SIN(AQ17*PI()/180)</f>
        <v/>
      </c>
      <c r="AT17" s="51" t="n"/>
      <c r="AU17" s="58" t="n"/>
      <c r="AV17" s="51" t="n"/>
      <c r="AW17" s="51" t="n"/>
      <c r="AX17" s="51" t="n"/>
      <c r="AY17" s="43" t="n">
        <v>55</v>
      </c>
      <c r="AZ17" s="66">
        <f>$BA$3+$BC$3*COS(AY17*PI()/180)</f>
        <v/>
      </c>
      <c r="BA17" s="66">
        <f>$BB$3+$BC$3*SIN(AY17*PI()/180)</f>
        <v/>
      </c>
      <c r="BB17" s="51" t="n"/>
      <c r="BC17" s="58" t="n"/>
    </row>
    <row r="18" ht="15" customHeight="1">
      <c r="A18" s="155" t="inlineStr">
        <is>
          <t>Испытание грунтов методом трехосного сжатия</t>
        </is>
      </c>
      <c r="L18" s="155" t="n"/>
      <c r="M18" s="155" t="inlineStr">
        <is>
          <t>Испытание грунтов методом трехосного сжатия</t>
        </is>
      </c>
      <c r="X18" s="51" t="n"/>
      <c r="Y18" s="51" t="n"/>
      <c r="Z18" s="51" t="n"/>
      <c r="AA18" s="43" t="n">
        <v>60</v>
      </c>
      <c r="AB18" s="66">
        <f>$AC$3+$AE$3*COS(AA18*PI()/180)</f>
        <v/>
      </c>
      <c r="AC18" s="66">
        <f>$AD$3+$AE$3*SIN(AA18*PI()/180)</f>
        <v/>
      </c>
      <c r="AD18" s="51" t="n"/>
      <c r="AE18" s="58" t="n"/>
      <c r="AF18" s="51" t="n"/>
      <c r="AG18" s="51" t="n"/>
      <c r="AH18" s="51" t="n"/>
      <c r="AI18" s="43" t="n">
        <v>60</v>
      </c>
      <c r="AJ18" s="66">
        <f>$AK$3+$AM$3*COS(AI18*PI()/180)</f>
        <v/>
      </c>
      <c r="AK18" s="66">
        <f>$AL$3+$AM$3*SIN(AI18*PI()/180)</f>
        <v/>
      </c>
      <c r="AL18" s="51" t="n"/>
      <c r="AM18" s="58" t="n"/>
      <c r="AN18" s="51" t="n"/>
      <c r="AO18" s="51" t="n"/>
      <c r="AP18" s="51" t="n"/>
      <c r="AQ18" s="43" t="n">
        <v>60</v>
      </c>
      <c r="AR18" s="66">
        <f>$AS$3+$AU$3*COS(AQ18*PI()/180)</f>
        <v/>
      </c>
      <c r="AS18" s="66">
        <f>$AT$3+$AU$3*SIN(AQ18*PI()/180)</f>
        <v/>
      </c>
      <c r="AT18" s="51" t="n"/>
      <c r="AU18" s="58" t="n"/>
      <c r="AV18" s="51" t="n"/>
      <c r="AW18" s="51" t="n"/>
      <c r="AX18" s="51" t="n"/>
      <c r="AY18" s="43" t="n">
        <v>60</v>
      </c>
      <c r="AZ18" s="66">
        <f>$BA$3+$BC$3*COS(AY18*PI()/180)</f>
        <v/>
      </c>
      <c r="BA18" s="66">
        <f>$BB$3+$BC$3*SIN(AY18*PI()/180)</f>
        <v/>
      </c>
      <c r="BB18" s="51" t="n"/>
      <c r="BC18" s="58" t="n"/>
    </row>
    <row r="19" ht="15" customHeight="1">
      <c r="A19" s="23" t="n"/>
      <c r="B19" s="23" t="n"/>
      <c r="C19" s="23" t="n"/>
      <c r="D19" s="23" t="n"/>
      <c r="E19" s="23" t="n"/>
      <c r="F19" s="23" t="n"/>
      <c r="G19" s="23" t="n"/>
      <c r="H19" s="23" t="n"/>
      <c r="I19" s="23" t="n"/>
      <c r="J19" s="23" t="n"/>
      <c r="K19" s="23" t="n"/>
      <c r="L19" s="23" t="n"/>
      <c r="M19" s="23" t="n"/>
      <c r="N19" s="23" t="n"/>
      <c r="O19" s="23" t="n"/>
      <c r="P19" s="23" t="n"/>
      <c r="Q19" s="23" t="n"/>
      <c r="R19" s="23" t="n"/>
      <c r="S19" s="23" t="n"/>
      <c r="T19" s="23" t="n"/>
      <c r="U19" s="23" t="n"/>
      <c r="X19" s="51" t="n"/>
      <c r="Y19" s="51" t="n"/>
      <c r="Z19" s="51" t="n"/>
      <c r="AA19" s="43" t="n">
        <v>65</v>
      </c>
      <c r="AB19" s="66">
        <f>$AC$3+$AE$3*COS(AA19*PI()/180)</f>
        <v/>
      </c>
      <c r="AC19" s="66">
        <f>$AD$3+$AE$3*SIN(AA19*PI()/180)</f>
        <v/>
      </c>
      <c r="AD19" s="51" t="n"/>
      <c r="AE19" s="58" t="n"/>
      <c r="AF19" s="51" t="n"/>
      <c r="AG19" s="51" t="n"/>
      <c r="AH19" s="51" t="n"/>
      <c r="AI19" s="43" t="n">
        <v>65</v>
      </c>
      <c r="AJ19" s="66">
        <f>$AK$3+$AM$3*COS(AI19*PI()/180)</f>
        <v/>
      </c>
      <c r="AK19" s="66">
        <f>$AL$3+$AM$3*SIN(AI19*PI()/180)</f>
        <v/>
      </c>
      <c r="AL19" s="51" t="n"/>
      <c r="AM19" s="58" t="n"/>
      <c r="AN19" s="51" t="n"/>
      <c r="AO19" s="51" t="n"/>
      <c r="AP19" s="51" t="n"/>
      <c r="AQ19" s="43" t="n">
        <v>65</v>
      </c>
      <c r="AR19" s="66">
        <f>$AS$3+$AU$3*COS(AQ19*PI()/180)</f>
        <v/>
      </c>
      <c r="AS19" s="66">
        <f>$AT$3+$AU$3*SIN(AQ19*PI()/180)</f>
        <v/>
      </c>
      <c r="AT19" s="51" t="n"/>
      <c r="AU19" s="58" t="n"/>
      <c r="AV19" s="51" t="n"/>
      <c r="AW19" s="51" t="n"/>
      <c r="AX19" s="51" t="n"/>
      <c r="AY19" s="43" t="n">
        <v>65</v>
      </c>
      <c r="AZ19" s="66">
        <f>$BA$3+$BC$3*COS(AY19*PI()/180)</f>
        <v/>
      </c>
      <c r="BA19" s="66">
        <f>$BB$3+$BC$3*SIN(AY19*PI()/180)</f>
        <v/>
      </c>
      <c r="BB19" s="51" t="n"/>
      <c r="BC19" s="58" t="n"/>
    </row>
    <row r="20" ht="16.9" customHeight="1">
      <c r="A20" s="24" t="inlineStr">
        <is>
          <t xml:space="preserve">Лабораторный номер: </t>
        </is>
      </c>
      <c r="B20" s="25" t="n"/>
      <c r="C20" s="35">
        <f>O20</f>
        <v/>
      </c>
      <c r="D20" s="25" t="n"/>
      <c r="E20" s="25" t="n"/>
      <c r="F20" s="25" t="n"/>
      <c r="G20" s="25" t="n"/>
      <c r="H20" s="26" t="inlineStr">
        <is>
          <t>We, д.е. =</t>
        </is>
      </c>
      <c r="I20" s="158">
        <f>U20</f>
        <v/>
      </c>
      <c r="J20" s="25" t="n"/>
      <c r="K20" s="25" t="n"/>
      <c r="L20" s="25" t="n"/>
      <c r="M20" s="24" t="inlineStr">
        <is>
          <t xml:space="preserve">Лабораторный номер: </t>
        </is>
      </c>
      <c r="N20" s="25" t="n"/>
      <c r="O20" s="35" t="inlineStr">
        <is>
          <t>1090</t>
        </is>
      </c>
      <c r="P20" s="25" t="n"/>
      <c r="Q20" s="25" t="n"/>
      <c r="R20" s="25" t="n"/>
      <c r="S20" s="25" t="n"/>
      <c r="T20" s="26" t="inlineStr">
        <is>
          <t>We, д.е. =</t>
        </is>
      </c>
      <c r="U20" s="158" t="n">
        <v>0.596223276</v>
      </c>
      <c r="X20" s="51" t="n"/>
      <c r="Y20" s="51" t="n"/>
      <c r="Z20" s="51" t="n"/>
      <c r="AA20" s="43" t="n">
        <v>70</v>
      </c>
      <c r="AB20" s="66">
        <f>$AC$3+$AE$3*COS(AA20*PI()/180)</f>
        <v/>
      </c>
      <c r="AC20" s="66">
        <f>$AD$3+$AE$3*SIN(AA20*PI()/180)</f>
        <v/>
      </c>
      <c r="AD20" s="51" t="n"/>
      <c r="AE20" s="58" t="n"/>
      <c r="AF20" s="51" t="n"/>
      <c r="AG20" s="51" t="n"/>
      <c r="AH20" s="51" t="n"/>
      <c r="AI20" s="43" t="n">
        <v>70</v>
      </c>
      <c r="AJ20" s="66">
        <f>$AK$3+$AM$3*COS(AI20*PI()/180)</f>
        <v/>
      </c>
      <c r="AK20" s="66">
        <f>$AL$3+$AM$3*SIN(AI20*PI()/180)</f>
        <v/>
      </c>
      <c r="AL20" s="51" t="n"/>
      <c r="AM20" s="58" t="n"/>
      <c r="AN20" s="51" t="n"/>
      <c r="AO20" s="51" t="n"/>
      <c r="AP20" s="51" t="n"/>
      <c r="AQ20" s="43" t="n">
        <v>70</v>
      </c>
      <c r="AR20" s="66">
        <f>$AS$3+$AU$3*COS(AQ20*PI()/180)</f>
        <v/>
      </c>
      <c r="AS20" s="66">
        <f>$AT$3+$AU$3*SIN(AQ20*PI()/180)</f>
        <v/>
      </c>
      <c r="AT20" s="51" t="n"/>
      <c r="AU20" s="58" t="n"/>
      <c r="AV20" s="51" t="n"/>
      <c r="AW20" s="51" t="n"/>
      <c r="AX20" s="51" t="n"/>
      <c r="AY20" s="43" t="n">
        <v>70</v>
      </c>
      <c r="AZ20" s="66">
        <f>$BA$3+$BC$3*COS(AY20*PI()/180)</f>
        <v/>
      </c>
      <c r="BA20" s="66">
        <f>$BB$3+$BC$3*SIN(AY20*PI()/180)</f>
        <v/>
      </c>
      <c r="BB20" s="51" t="n"/>
      <c r="BC20" s="58" t="n"/>
    </row>
    <row r="21" ht="15" customHeight="1">
      <c r="A21" s="24" t="inlineStr">
        <is>
          <t xml:space="preserve">Номер скважины: </t>
        </is>
      </c>
      <c r="B21" s="25" t="n"/>
      <c r="C21" s="35">
        <f>O21</f>
        <v/>
      </c>
      <c r="D21" s="25" t="n"/>
      <c r="E21" s="25" t="n"/>
      <c r="F21" s="25" t="n"/>
      <c r="G21" s="25" t="n"/>
      <c r="H21" s="26" t="inlineStr">
        <is>
          <t>ρ, г/см3 =</t>
        </is>
      </c>
      <c r="I21" s="158">
        <f>U21</f>
        <v/>
      </c>
      <c r="J21" s="25" t="n"/>
      <c r="K21" s="25" t="n"/>
      <c r="L21" s="25" t="n"/>
      <c r="M21" s="24" t="inlineStr">
        <is>
          <t xml:space="preserve">Номер скважины: </t>
        </is>
      </c>
      <c r="N21" s="25" t="n"/>
      <c r="O21" s="35" t="inlineStr">
        <is>
          <t>BH-017</t>
        </is>
      </c>
      <c r="P21" s="25" t="n"/>
      <c r="Q21" s="25" t="n"/>
      <c r="R21" s="25" t="n"/>
      <c r="S21" s="25" t="n"/>
      <c r="T21" s="26" t="inlineStr">
        <is>
          <t>ρ, г/см3 =</t>
        </is>
      </c>
      <c r="U21" s="107" t="n">
        <v>1.61</v>
      </c>
      <c r="X21" s="51" t="n"/>
      <c r="Y21" s="51" t="n"/>
      <c r="Z21" s="51" t="n"/>
      <c r="AA21" s="43" t="n">
        <v>75</v>
      </c>
      <c r="AB21" s="66">
        <f>$AC$3+$AE$3*COS(AA21*PI()/180)</f>
        <v/>
      </c>
      <c r="AC21" s="66">
        <f>$AD$3+$AE$3*SIN(AA21*PI()/180)</f>
        <v/>
      </c>
      <c r="AD21" s="51" t="n"/>
      <c r="AE21" s="58" t="n"/>
      <c r="AF21" s="51" t="n"/>
      <c r="AG21" s="51" t="n"/>
      <c r="AH21" s="51" t="n"/>
      <c r="AI21" s="43" t="n">
        <v>75</v>
      </c>
      <c r="AJ21" s="66">
        <f>$AK$3+$AM$3*COS(AI21*PI()/180)</f>
        <v/>
      </c>
      <c r="AK21" s="66">
        <f>$AL$3+$AM$3*SIN(AI21*PI()/180)</f>
        <v/>
      </c>
      <c r="AL21" s="51" t="n"/>
      <c r="AM21" s="58" t="n"/>
      <c r="AN21" s="51" t="n"/>
      <c r="AO21" s="51" t="n"/>
      <c r="AP21" s="51" t="n"/>
      <c r="AQ21" s="43" t="n">
        <v>75</v>
      </c>
      <c r="AR21" s="66">
        <f>$AS$3+$AU$3*COS(AQ21*PI()/180)</f>
        <v/>
      </c>
      <c r="AS21" s="66">
        <f>$AT$3+$AU$3*SIN(AQ21*PI()/180)</f>
        <v/>
      </c>
      <c r="AT21" s="51" t="n"/>
      <c r="AU21" s="58" t="n"/>
      <c r="AV21" s="51" t="n"/>
      <c r="AW21" s="51" t="n"/>
      <c r="AX21" s="51" t="n"/>
      <c r="AY21" s="43" t="n">
        <v>75</v>
      </c>
      <c r="AZ21" s="66">
        <f>$BA$3+$BC$3*COS(AY21*PI()/180)</f>
        <v/>
      </c>
      <c r="BA21" s="66">
        <f>$BB$3+$BC$3*SIN(AY21*PI()/180)</f>
        <v/>
      </c>
      <c r="BB21" s="51" t="n"/>
      <c r="BC21" s="58" t="n"/>
    </row>
    <row r="22" ht="16.9" customHeight="1">
      <c r="A22" s="24" t="inlineStr">
        <is>
          <t xml:space="preserve">Глубина отбора, м: </t>
        </is>
      </c>
      <c r="B22" s="25" t="n"/>
      <c r="C22" s="35">
        <f>O22</f>
        <v/>
      </c>
      <c r="D22" s="25" t="n"/>
      <c r="E22" s="25" t="n"/>
      <c r="F22" s="25" t="n"/>
      <c r="G22" s="25" t="n"/>
      <c r="H22" s="26" t="inlineStr">
        <is>
          <t>ρs, г/см3 =</t>
        </is>
      </c>
      <c r="I22" s="158">
        <f>U22</f>
        <v/>
      </c>
      <c r="J22" s="25" t="n"/>
      <c r="K22" s="25" t="n"/>
      <c r="L22" s="25" t="n"/>
      <c r="M22" s="24" t="inlineStr">
        <is>
          <t xml:space="preserve">Глубина отбора, м: </t>
        </is>
      </c>
      <c r="N22" s="25" t="n"/>
      <c r="O22" s="106" t="n">
        <v>0.9</v>
      </c>
      <c r="P22" s="25" t="n"/>
      <c r="Q22" s="25" t="n"/>
      <c r="R22" s="25" t="n"/>
      <c r="S22" s="25" t="n"/>
      <c r="T22" s="26" t="inlineStr">
        <is>
          <t>ρs, г/см3 =</t>
        </is>
      </c>
      <c r="U22" s="107" t="n">
        <v>2.73</v>
      </c>
      <c r="X22" s="51" t="n"/>
      <c r="Y22" s="51" t="n"/>
      <c r="Z22" s="51" t="n"/>
      <c r="AA22" s="43" t="n">
        <v>80</v>
      </c>
      <c r="AB22" s="66">
        <f>$AC$3+$AE$3*COS(AA22*PI()/180)</f>
        <v/>
      </c>
      <c r="AC22" s="66">
        <f>$AD$3+$AE$3*SIN(AA22*PI()/180)</f>
        <v/>
      </c>
      <c r="AD22" s="51" t="n"/>
      <c r="AE22" s="58" t="n"/>
      <c r="AF22" s="51" t="n"/>
      <c r="AG22" s="51" t="n"/>
      <c r="AH22" s="51" t="n"/>
      <c r="AI22" s="43" t="n">
        <v>80</v>
      </c>
      <c r="AJ22" s="66">
        <f>$AK$3+$AM$3*COS(AI22*PI()/180)</f>
        <v/>
      </c>
      <c r="AK22" s="66">
        <f>$AL$3+$AM$3*SIN(AI22*PI()/180)</f>
        <v/>
      </c>
      <c r="AL22" s="51" t="n"/>
      <c r="AM22" s="58" t="n"/>
      <c r="AN22" s="51" t="n"/>
      <c r="AO22" s="51" t="n"/>
      <c r="AP22" s="51" t="n"/>
      <c r="AQ22" s="43" t="n">
        <v>80</v>
      </c>
      <c r="AR22" s="66">
        <f>$AS$3+$AU$3*COS(AQ22*PI()/180)</f>
        <v/>
      </c>
      <c r="AS22" s="66">
        <f>$AT$3+$AU$3*SIN(AQ22*PI()/180)</f>
        <v/>
      </c>
      <c r="AT22" s="51" t="n"/>
      <c r="AU22" s="58" t="n"/>
      <c r="AV22" s="51" t="n"/>
      <c r="AW22" s="51" t="n"/>
      <c r="AX22" s="51" t="n"/>
      <c r="AY22" s="43" t="n">
        <v>80</v>
      </c>
      <c r="AZ22" s="66">
        <f>$BA$3+$BC$3*COS(AY22*PI()/180)</f>
        <v/>
      </c>
      <c r="BA22" s="66">
        <f>$BB$3+$BC$3*SIN(AY22*PI()/180)</f>
        <v/>
      </c>
      <c r="BB22" s="51" t="n"/>
      <c r="BC22" s="58" t="n"/>
    </row>
    <row r="23" ht="15.6" customHeight="1">
      <c r="A23" s="24" t="inlineStr">
        <is>
          <t xml:space="preserve">Наименование грунта: </t>
        </is>
      </c>
      <c r="B23" s="25" t="n"/>
      <c r="C23" s="35">
        <f>O23</f>
        <v/>
      </c>
      <c r="D23" s="25" t="n"/>
      <c r="E23" s="25" t="n"/>
      <c r="F23" s="25" t="n"/>
      <c r="G23" s="25" t="n"/>
      <c r="H23" s="26" t="inlineStr">
        <is>
          <t>e, д.е. =</t>
        </is>
      </c>
      <c r="I23" s="158">
        <f>U23</f>
        <v/>
      </c>
      <c r="J23" s="25" t="n"/>
      <c r="K23" s="25" t="n"/>
      <c r="L23" s="25" t="n"/>
      <c r="M23" s="24" t="inlineStr">
        <is>
          <t xml:space="preserve">Наименование грунта: </t>
        </is>
      </c>
      <c r="N23" s="25" t="n"/>
      <c r="O23" s="35" t="inlineStr">
        <is>
          <t>Суглинок, после оттаивания текучий, легкий песчанистый</t>
        </is>
      </c>
      <c r="P23" s="25" t="n"/>
      <c r="Q23" s="25" t="n"/>
      <c r="R23" s="25" t="n"/>
      <c r="S23" s="25" t="n"/>
      <c r="T23" s="26" t="inlineStr">
        <is>
          <t>e, д.е. =</t>
        </is>
      </c>
      <c r="U23" s="107" t="n">
        <v>1.706639468</v>
      </c>
      <c r="X23" s="51" t="n"/>
      <c r="Y23" s="51" t="n"/>
      <c r="Z23" s="51" t="n"/>
      <c r="AA23" s="43" t="n">
        <v>85</v>
      </c>
      <c r="AB23" s="66">
        <f>$AC$3+$AE$3*COS(AA23*PI()/180)</f>
        <v/>
      </c>
      <c r="AC23" s="66">
        <f>$AD$3+$AE$3*SIN(AA23*PI()/180)</f>
        <v/>
      </c>
      <c r="AD23" s="51" t="n"/>
      <c r="AE23" s="58" t="n"/>
      <c r="AF23" s="51" t="n"/>
      <c r="AG23" s="51" t="n"/>
      <c r="AH23" s="51" t="n"/>
      <c r="AI23" s="43" t="n">
        <v>85</v>
      </c>
      <c r="AJ23" s="66">
        <f>$AK$3+$AM$3*COS(AI23*PI()/180)</f>
        <v/>
      </c>
      <c r="AK23" s="66">
        <f>$AL$3+$AM$3*SIN(AI23*PI()/180)</f>
        <v/>
      </c>
      <c r="AL23" s="51" t="n"/>
      <c r="AM23" s="58" t="n"/>
      <c r="AN23" s="51" t="n"/>
      <c r="AO23" s="51" t="n"/>
      <c r="AP23" s="51" t="n"/>
      <c r="AQ23" s="43" t="n">
        <v>85</v>
      </c>
      <c r="AR23" s="66">
        <f>$AS$3+$AU$3*COS(AQ23*PI()/180)</f>
        <v/>
      </c>
      <c r="AS23" s="66">
        <f>$AT$3+$AU$3*SIN(AQ23*PI()/180)</f>
        <v/>
      </c>
      <c r="AT23" s="51" t="n"/>
      <c r="AU23" s="58" t="n"/>
      <c r="AV23" s="51" t="n"/>
      <c r="AW23" s="51" t="n"/>
      <c r="AX23" s="51" t="n"/>
      <c r="AY23" s="43" t="n">
        <v>85</v>
      </c>
      <c r="AZ23" s="66">
        <f>$BA$3+$BC$3*COS(AY23*PI()/180)</f>
        <v/>
      </c>
      <c r="BA23" s="66">
        <f>$BB$3+$BC$3*SIN(AY23*PI()/180)</f>
        <v/>
      </c>
      <c r="BB23" s="51" t="n"/>
      <c r="BC23" s="58" t="n"/>
    </row>
    <row r="24" ht="16.9" customHeight="1">
      <c r="A24" s="25" t="inlineStr">
        <is>
          <t>Схема проведения опыта:</t>
        </is>
      </c>
      <c r="B24" s="25" t="n"/>
      <c r="C24" s="35">
        <f>O24</f>
        <v/>
      </c>
      <c r="D24" s="25" t="n"/>
      <c r="E24" s="25" t="n"/>
      <c r="F24" s="25" t="n"/>
      <c r="G24" s="25" t="n"/>
      <c r="H24" s="26" t="inlineStr">
        <is>
          <t>IL, д.е. =</t>
        </is>
      </c>
      <c r="I24" s="158">
        <f>U24</f>
        <v/>
      </c>
      <c r="J24" s="99" t="n"/>
      <c r="K24" s="25" t="n"/>
      <c r="L24" s="25" t="n"/>
      <c r="M24" s="25" t="inlineStr">
        <is>
          <t>Схема проведения опыта:</t>
        </is>
      </c>
      <c r="N24" s="25" t="n"/>
      <c r="O24" s="35" t="inlineStr">
        <is>
          <t>КД</t>
        </is>
      </c>
      <c r="P24" s="25" t="n"/>
      <c r="Q24" s="25" t="n"/>
      <c r="R24" s="25" t="n"/>
      <c r="S24" s="25" t="n"/>
      <c r="T24" s="26" t="inlineStr">
        <is>
          <t>IL, д.е. =</t>
        </is>
      </c>
      <c r="U24" s="107" t="n">
        <v>3.492</v>
      </c>
      <c r="X24" s="51" t="n"/>
      <c r="Y24" s="51" t="n"/>
      <c r="Z24" s="51" t="n"/>
      <c r="AA24" s="43" t="n">
        <v>90</v>
      </c>
      <c r="AB24" s="66">
        <f>$AC$3+$AE$3*COS(AA24*PI()/180)</f>
        <v/>
      </c>
      <c r="AC24" s="66">
        <f>$AD$3+$AE$3*SIN(AA24*PI()/180)</f>
        <v/>
      </c>
      <c r="AD24" s="51" t="n"/>
      <c r="AE24" s="58" t="n"/>
      <c r="AF24" s="51" t="n"/>
      <c r="AG24" s="51" t="n"/>
      <c r="AH24" s="51" t="n"/>
      <c r="AI24" s="43" t="n">
        <v>90</v>
      </c>
      <c r="AJ24" s="66">
        <f>$AK$3+$AM$3*COS(AI24*PI()/180)</f>
        <v/>
      </c>
      <c r="AK24" s="66">
        <f>$AL$3+$AM$3*SIN(AI24*PI()/180)</f>
        <v/>
      </c>
      <c r="AL24" s="51" t="n"/>
      <c r="AM24" s="58" t="n"/>
      <c r="AN24" s="51" t="n"/>
      <c r="AO24" s="51" t="n"/>
      <c r="AP24" s="51" t="n"/>
      <c r="AQ24" s="43" t="n">
        <v>90</v>
      </c>
      <c r="AR24" s="66">
        <f>$AS$3+$AU$3*COS(AQ24*PI()/180)</f>
        <v/>
      </c>
      <c r="AS24" s="66">
        <f>$AT$3+$AU$3*SIN(AQ24*PI()/180)</f>
        <v/>
      </c>
      <c r="AT24" s="51" t="n"/>
      <c r="AU24" s="58" t="n"/>
      <c r="AV24" s="51" t="n"/>
      <c r="AW24" s="51" t="n"/>
      <c r="AX24" s="51" t="n"/>
      <c r="AY24" s="43" t="n">
        <v>90</v>
      </c>
      <c r="AZ24" s="66">
        <f>$BA$3+$BC$3*COS(AY24*PI()/180)</f>
        <v/>
      </c>
      <c r="BA24" s="66">
        <f>$BB$3+$BC$3*SIN(AY24*PI()/180)</f>
        <v/>
      </c>
      <c r="BB24" s="51" t="n"/>
      <c r="BC24" s="58" t="n"/>
    </row>
    <row r="25" ht="15" customHeight="1">
      <c r="A25" s="25" t="n"/>
      <c r="B25" s="25" t="n"/>
      <c r="C25" s="35" t="n"/>
      <c r="D25" s="25" t="n"/>
      <c r="E25" s="25" t="n"/>
      <c r="F25" s="25" t="n"/>
      <c r="G25" s="27" t="n"/>
      <c r="H25" s="25" t="n"/>
      <c r="I25" s="35" t="n"/>
      <c r="J25" s="25" t="n"/>
      <c r="K25" s="25" t="n"/>
      <c r="L25" s="25" t="n"/>
      <c r="M25" s="25" t="n"/>
      <c r="N25" s="25" t="n"/>
      <c r="O25" s="25" t="n"/>
      <c r="P25" s="25" t="n"/>
      <c r="Q25" s="25" t="n"/>
      <c r="R25" s="25" t="n"/>
      <c r="S25" s="27" t="n"/>
      <c r="T25" s="25" t="n"/>
      <c r="U25" s="25" t="n"/>
      <c r="X25" s="51" t="n"/>
      <c r="Y25" s="51" t="n"/>
      <c r="Z25" s="51" t="n"/>
      <c r="AA25" s="43" t="n">
        <v>95</v>
      </c>
      <c r="AB25" s="66">
        <f>$AC$3+$AE$3*COS(AA25*PI()/180)</f>
        <v/>
      </c>
      <c r="AC25" s="66">
        <f>$AD$3+$AE$3*SIN(AA25*PI()/180)</f>
        <v/>
      </c>
      <c r="AD25" s="51" t="n"/>
      <c r="AE25" s="58" t="n"/>
      <c r="AF25" s="51" t="n"/>
      <c r="AG25" s="51" t="n"/>
      <c r="AH25" s="51" t="n"/>
      <c r="AI25" s="43" t="n">
        <v>95</v>
      </c>
      <c r="AJ25" s="66">
        <f>$AK$3+$AM$3*COS(AI25*PI()/180)</f>
        <v/>
      </c>
      <c r="AK25" s="66">
        <f>$AL$3+$AM$3*SIN(AI25*PI()/180)</f>
        <v/>
      </c>
      <c r="AL25" s="51" t="n"/>
      <c r="AM25" s="58" t="n"/>
      <c r="AN25" s="51" t="n"/>
      <c r="AO25" s="51" t="n"/>
      <c r="AP25" s="51" t="n"/>
      <c r="AQ25" s="43" t="n">
        <v>95</v>
      </c>
      <c r="AR25" s="66">
        <f>$AS$3+$AU$3*COS(AQ25*PI()/180)</f>
        <v/>
      </c>
      <c r="AS25" s="66">
        <f>$AT$3+$AU$3*SIN(AQ25*PI()/180)</f>
        <v/>
      </c>
      <c r="AT25" s="51" t="n"/>
      <c r="AU25" s="58" t="n"/>
      <c r="AV25" s="51" t="n"/>
      <c r="AW25" s="51" t="n"/>
      <c r="AX25" s="51" t="n"/>
      <c r="AY25" s="43" t="n">
        <v>95</v>
      </c>
      <c r="AZ25" s="66">
        <f>$BA$3+$BC$3*COS(AY25*PI()/180)</f>
        <v/>
      </c>
      <c r="BA25" s="66">
        <f>$BB$3+$BC$3*SIN(AY25*PI()/180)</f>
        <v/>
      </c>
      <c r="BB25" s="51" t="n"/>
      <c r="BC25" s="58" t="n"/>
    </row>
    <row r="26" ht="15" customHeight="1">
      <c r="X26" s="51" t="n"/>
      <c r="Y26" s="51" t="n"/>
      <c r="Z26" s="51" t="n"/>
      <c r="AA26" s="43" t="n">
        <v>100</v>
      </c>
      <c r="AB26" s="66">
        <f>$AC$3+$AE$3*COS(AA26*PI()/180)</f>
        <v/>
      </c>
      <c r="AC26" s="66">
        <f>$AD$3+$AE$3*SIN(AA26*PI()/180)</f>
        <v/>
      </c>
      <c r="AD26" s="51" t="n"/>
      <c r="AE26" s="58" t="n"/>
      <c r="AF26" s="51" t="n"/>
      <c r="AG26" s="51" t="n"/>
      <c r="AH26" s="51" t="n"/>
      <c r="AI26" s="43" t="n">
        <v>100</v>
      </c>
      <c r="AJ26" s="66">
        <f>$AK$3+$AM$3*COS(AI26*PI()/180)</f>
        <v/>
      </c>
      <c r="AK26" s="66">
        <f>$AL$3+$AM$3*SIN(AI26*PI()/180)</f>
        <v/>
      </c>
      <c r="AL26" s="51" t="n"/>
      <c r="AM26" s="58" t="n"/>
      <c r="AN26" s="51" t="n"/>
      <c r="AO26" s="51" t="n"/>
      <c r="AP26" s="51" t="n"/>
      <c r="AQ26" s="43" t="n">
        <v>100</v>
      </c>
      <c r="AR26" s="66">
        <f>$AS$3+$AU$3*COS(AQ26*PI()/180)</f>
        <v/>
      </c>
      <c r="AS26" s="66">
        <f>$AT$3+$AU$3*SIN(AQ26*PI()/180)</f>
        <v/>
      </c>
      <c r="AT26" s="51" t="n"/>
      <c r="AU26" s="58" t="n"/>
      <c r="AV26" s="51" t="n"/>
      <c r="AW26" s="51" t="n"/>
      <c r="AX26" s="51" t="n"/>
      <c r="AY26" s="43" t="n">
        <v>100</v>
      </c>
      <c r="AZ26" s="66">
        <f>$BA$3+$BC$3*COS(AY26*PI()/180)</f>
        <v/>
      </c>
      <c r="BA26" s="66">
        <f>$BB$3+$BC$3*SIN(AY26*PI()/180)</f>
        <v/>
      </c>
      <c r="BB26" s="51" t="n"/>
      <c r="BC26" s="58" t="n"/>
    </row>
    <row r="27" ht="15" customHeight="1">
      <c r="A27" s="155" t="inlineStr">
        <is>
          <t xml:space="preserve">Результаты испытаний </t>
        </is>
      </c>
      <c r="L27" s="155" t="n"/>
      <c r="M27" s="155" t="inlineStr">
        <is>
          <t xml:space="preserve">Результаты испытаний </t>
        </is>
      </c>
      <c r="X27" s="51" t="n"/>
      <c r="Y27" s="51" t="n"/>
      <c r="Z27" s="51" t="n"/>
      <c r="AA27" s="43" t="n">
        <v>105</v>
      </c>
      <c r="AB27" s="66">
        <f>$AC$3+$AE$3*COS(AA27*PI()/180)</f>
        <v/>
      </c>
      <c r="AC27" s="66">
        <f>$AD$3+$AE$3*SIN(AA27*PI()/180)</f>
        <v/>
      </c>
      <c r="AD27" s="51" t="n"/>
      <c r="AE27" s="58" t="n"/>
      <c r="AF27" s="51" t="n"/>
      <c r="AG27" s="51" t="n"/>
      <c r="AH27" s="51" t="n"/>
      <c r="AI27" s="43" t="n">
        <v>105</v>
      </c>
      <c r="AJ27" s="66">
        <f>$AK$3+$AM$3*COS(AI27*PI()/180)</f>
        <v/>
      </c>
      <c r="AK27" s="66">
        <f>$AL$3+$AM$3*SIN(AI27*PI()/180)</f>
        <v/>
      </c>
      <c r="AL27" s="51" t="n"/>
      <c r="AM27" s="58" t="n"/>
      <c r="AN27" s="51" t="n"/>
      <c r="AO27" s="51" t="n"/>
      <c r="AP27" s="51" t="n"/>
      <c r="AQ27" s="43" t="n">
        <v>105</v>
      </c>
      <c r="AR27" s="66">
        <f>$AS$3+$AU$3*COS(AQ27*PI()/180)</f>
        <v/>
      </c>
      <c r="AS27" s="66">
        <f>$AT$3+$AU$3*SIN(AQ27*PI()/180)</f>
        <v/>
      </c>
      <c r="AT27" s="51" t="n"/>
      <c r="AU27" s="58" t="n"/>
      <c r="AV27" s="51" t="n"/>
      <c r="AW27" s="51" t="n"/>
      <c r="AX27" s="51" t="n"/>
      <c r="AY27" s="43" t="n">
        <v>105</v>
      </c>
      <c r="AZ27" s="66">
        <f>$BA$3+$BC$3*COS(AY27*PI()/180)</f>
        <v/>
      </c>
      <c r="BA27" s="66">
        <f>$BB$3+$BC$3*SIN(AY27*PI()/180)</f>
        <v/>
      </c>
      <c r="BB27" s="51" t="n"/>
      <c r="BC27" s="58" t="n"/>
    </row>
    <row r="28" ht="15" customHeight="1">
      <c r="X28" s="51" t="n"/>
      <c r="Y28" s="51" t="n"/>
      <c r="Z28" s="51" t="n"/>
      <c r="AA28" s="43" t="n">
        <v>110</v>
      </c>
      <c r="AB28" s="66">
        <f>$AC$3+$AE$3*COS(AA28*PI()/180)</f>
        <v/>
      </c>
      <c r="AC28" s="66">
        <f>$AD$3+$AE$3*SIN(AA28*PI()/180)</f>
        <v/>
      </c>
      <c r="AD28" s="51" t="n"/>
      <c r="AE28" s="58" t="n"/>
      <c r="AF28" s="51" t="n"/>
      <c r="AG28" s="51" t="n"/>
      <c r="AH28" s="51" t="n"/>
      <c r="AI28" s="43" t="n">
        <v>110</v>
      </c>
      <c r="AJ28" s="66">
        <f>$AK$3+$AM$3*COS(AI28*PI()/180)</f>
        <v/>
      </c>
      <c r="AK28" s="66">
        <f>$AL$3+$AM$3*SIN(AI28*PI()/180)</f>
        <v/>
      </c>
      <c r="AL28" s="51" t="n"/>
      <c r="AM28" s="58" t="n"/>
      <c r="AN28" s="51" t="n"/>
      <c r="AO28" s="51" t="n"/>
      <c r="AP28" s="51" t="n"/>
      <c r="AQ28" s="43" t="n">
        <v>110</v>
      </c>
      <c r="AR28" s="66">
        <f>$AS$3+$AU$3*COS(AQ28*PI()/180)</f>
        <v/>
      </c>
      <c r="AS28" s="66">
        <f>$AT$3+$AU$3*SIN(AQ28*PI()/180)</f>
        <v/>
      </c>
      <c r="AT28" s="51" t="n"/>
      <c r="AU28" s="58" t="n"/>
      <c r="AV28" s="51" t="n"/>
      <c r="AW28" s="51" t="n"/>
      <c r="AX28" s="51" t="n"/>
      <c r="AY28" s="43" t="n">
        <v>110</v>
      </c>
      <c r="AZ28" s="66">
        <f>$BA$3+$BC$3*COS(AY28*PI()/180)</f>
        <v/>
      </c>
      <c r="BA28" s="66">
        <f>$BB$3+$BC$3*SIN(AY28*PI()/180)</f>
        <v/>
      </c>
      <c r="BB28" s="51" t="n"/>
      <c r="BC28" s="58" t="n"/>
    </row>
    <row r="29" ht="15" customHeight="1">
      <c r="X29" s="51" t="n"/>
      <c r="Y29" s="51" t="n"/>
      <c r="Z29" s="51" t="n"/>
      <c r="AA29" s="43" t="n">
        <v>115</v>
      </c>
      <c r="AB29" s="66">
        <f>$AC$3+$AE$3*COS(AA29*PI()/180)</f>
        <v/>
      </c>
      <c r="AC29" s="66">
        <f>$AD$3+$AE$3*SIN(AA29*PI()/180)</f>
        <v/>
      </c>
      <c r="AD29" s="51" t="n"/>
      <c r="AE29" s="58" t="n"/>
      <c r="AF29" s="51" t="n"/>
      <c r="AG29" s="51" t="n"/>
      <c r="AH29" s="51" t="n"/>
      <c r="AI29" s="43" t="n">
        <v>115</v>
      </c>
      <c r="AJ29" s="66">
        <f>$AK$3+$AM$3*COS(AI29*PI()/180)</f>
        <v/>
      </c>
      <c r="AK29" s="66">
        <f>$AL$3+$AM$3*SIN(AI29*PI()/180)</f>
        <v/>
      </c>
      <c r="AL29" s="51" t="n"/>
      <c r="AM29" s="58" t="n"/>
      <c r="AN29" s="51" t="n"/>
      <c r="AO29" s="51" t="n"/>
      <c r="AP29" s="51" t="n"/>
      <c r="AQ29" s="43" t="n">
        <v>115</v>
      </c>
      <c r="AR29" s="66">
        <f>$AS$3+$AU$3*COS(AQ29*PI()/180)</f>
        <v/>
      </c>
      <c r="AS29" s="66">
        <f>$AT$3+$AU$3*SIN(AQ29*PI()/180)</f>
        <v/>
      </c>
      <c r="AT29" s="51" t="n"/>
      <c r="AU29" s="58" t="n"/>
      <c r="AV29" s="51" t="n"/>
      <c r="AW29" s="51" t="n"/>
      <c r="AX29" s="51" t="n"/>
      <c r="AY29" s="43" t="n">
        <v>115</v>
      </c>
      <c r="AZ29" s="66">
        <f>$BA$3+$BC$3*COS(AY29*PI()/180)</f>
        <v/>
      </c>
      <c r="BA29" s="66">
        <f>$BB$3+$BC$3*SIN(AY29*PI()/180)</f>
        <v/>
      </c>
      <c r="BB29" s="51" t="n"/>
      <c r="BC29" s="58" t="n"/>
    </row>
    <row r="30" ht="15.6" customHeight="1">
      <c r="X30" s="51" t="n"/>
      <c r="Y30" s="51" t="n"/>
      <c r="Z30" s="51" t="n"/>
      <c r="AA30" s="43" t="n">
        <v>120</v>
      </c>
      <c r="AB30" s="66">
        <f>$AC$3+$AE$3*COS(AA30*PI()/180)</f>
        <v/>
      </c>
      <c r="AC30" s="66">
        <f>$AD$3+$AE$3*SIN(AA30*PI()/180)</f>
        <v/>
      </c>
      <c r="AD30" s="51" t="n"/>
      <c r="AE30" s="58" t="n"/>
      <c r="AF30" s="51" t="n"/>
      <c r="AG30" s="51" t="n"/>
      <c r="AH30" s="51" t="n"/>
      <c r="AI30" s="43" t="n">
        <v>120</v>
      </c>
      <c r="AJ30" s="66">
        <f>$AK$3+$AM$3*COS(AI30*PI()/180)</f>
        <v/>
      </c>
      <c r="AK30" s="66">
        <f>$AL$3+$AM$3*SIN(AI30*PI()/180)</f>
        <v/>
      </c>
      <c r="AL30" s="51" t="n"/>
      <c r="AM30" s="58" t="n"/>
      <c r="AN30" s="51" t="n"/>
      <c r="AO30" s="51" t="n"/>
      <c r="AP30" s="51" t="n"/>
      <c r="AQ30" s="43" t="n">
        <v>120</v>
      </c>
      <c r="AR30" s="66">
        <f>$AS$3+$AU$3*COS(AQ30*PI()/180)</f>
        <v/>
      </c>
      <c r="AS30" s="66">
        <f>$AT$3+$AU$3*SIN(AQ30*PI()/180)</f>
        <v/>
      </c>
      <c r="AT30" s="51" t="n"/>
      <c r="AU30" s="58" t="n"/>
      <c r="AV30" s="51" t="n"/>
      <c r="AW30" s="51" t="n"/>
      <c r="AX30" s="51" t="n"/>
      <c r="AY30" s="43" t="n">
        <v>120</v>
      </c>
      <c r="AZ30" s="66">
        <f>$BA$3+$BC$3*COS(AY30*PI()/180)</f>
        <v/>
      </c>
      <c r="BA30" s="66">
        <f>$BB$3+$BC$3*SIN(AY30*PI()/180)</f>
        <v/>
      </c>
      <c r="BB30" s="51" t="n"/>
      <c r="BC30" s="58" t="n"/>
    </row>
    <row r="31" ht="15" customHeight="1">
      <c r="X31" s="51" t="n"/>
      <c r="Y31" s="51" t="n"/>
      <c r="Z31" s="51" t="n"/>
      <c r="AA31" s="43" t="n">
        <v>125</v>
      </c>
      <c r="AB31" s="66">
        <f>$AC$3+$AE$3*COS(AA31*PI()/180)</f>
        <v/>
      </c>
      <c r="AC31" s="66">
        <f>$AD$3+$AE$3*SIN(AA31*PI()/180)</f>
        <v/>
      </c>
      <c r="AD31" s="51" t="n"/>
      <c r="AE31" s="58" t="n"/>
      <c r="AF31" s="51" t="n"/>
      <c r="AG31" s="51" t="n"/>
      <c r="AH31" s="51" t="n"/>
      <c r="AI31" s="43" t="n">
        <v>125</v>
      </c>
      <c r="AJ31" s="66">
        <f>$AK$3+$AM$3*COS(AI31*PI()/180)</f>
        <v/>
      </c>
      <c r="AK31" s="66">
        <f>$AL$3+$AM$3*SIN(AI31*PI()/180)</f>
        <v/>
      </c>
      <c r="AL31" s="51" t="n"/>
      <c r="AM31" s="58" t="n"/>
      <c r="AN31" s="51" t="n"/>
      <c r="AO31" s="51" t="n"/>
      <c r="AP31" s="51" t="n"/>
      <c r="AQ31" s="43" t="n">
        <v>125</v>
      </c>
      <c r="AR31" s="66">
        <f>$AS$3+$AU$3*COS(AQ31*PI()/180)</f>
        <v/>
      </c>
      <c r="AS31" s="66">
        <f>$AT$3+$AU$3*SIN(AQ31*PI()/180)</f>
        <v/>
      </c>
      <c r="AT31" s="51" t="n"/>
      <c r="AU31" s="58" t="n"/>
      <c r="AV31" s="51" t="n"/>
      <c r="AW31" s="51" t="n"/>
      <c r="AX31" s="51" t="n"/>
      <c r="AY31" s="43" t="n">
        <v>125</v>
      </c>
      <c r="AZ31" s="66">
        <f>$BA$3+$BC$3*COS(AY31*PI()/180)</f>
        <v/>
      </c>
      <c r="BA31" s="66">
        <f>$BB$3+$BC$3*SIN(AY31*PI()/180)</f>
        <v/>
      </c>
      <c r="BB31" s="51" t="n"/>
      <c r="BC31" s="58" t="n"/>
    </row>
    <row r="32" ht="15" customHeight="1">
      <c r="X32" s="51" t="n"/>
      <c r="Y32" s="51" t="n"/>
      <c r="Z32" s="51" t="n"/>
      <c r="AA32" s="43" t="n">
        <v>130</v>
      </c>
      <c r="AB32" s="66">
        <f>$AC$3+$AE$3*COS(AA32*PI()/180)</f>
        <v/>
      </c>
      <c r="AC32" s="66">
        <f>$AD$3+$AE$3*SIN(AA32*PI()/180)</f>
        <v/>
      </c>
      <c r="AD32" s="51" t="n"/>
      <c r="AE32" s="58" t="n"/>
      <c r="AF32" s="51" t="n"/>
      <c r="AG32" s="51" t="n"/>
      <c r="AH32" s="51" t="n"/>
      <c r="AI32" s="43" t="n">
        <v>130</v>
      </c>
      <c r="AJ32" s="66">
        <f>$AK$3+$AM$3*COS(AI32*PI()/180)</f>
        <v/>
      </c>
      <c r="AK32" s="66">
        <f>$AL$3+$AM$3*SIN(AI32*PI()/180)</f>
        <v/>
      </c>
      <c r="AL32" s="51" t="n"/>
      <c r="AM32" s="58" t="n"/>
      <c r="AN32" s="51" t="n"/>
      <c r="AO32" s="51" t="n"/>
      <c r="AP32" s="51" t="n"/>
      <c r="AQ32" s="43" t="n">
        <v>130</v>
      </c>
      <c r="AR32" s="66">
        <f>$AS$3+$AU$3*COS(AQ32*PI()/180)</f>
        <v/>
      </c>
      <c r="AS32" s="66">
        <f>$AT$3+$AU$3*SIN(AQ32*PI()/180)</f>
        <v/>
      </c>
      <c r="AT32" s="51" t="n"/>
      <c r="AU32" s="58" t="n"/>
      <c r="AV32" s="51" t="n"/>
      <c r="AW32" s="51" t="n"/>
      <c r="AX32" s="51" t="n"/>
      <c r="AY32" s="43" t="n">
        <v>130</v>
      </c>
      <c r="AZ32" s="66">
        <f>$BA$3+$BC$3*COS(AY32*PI()/180)</f>
        <v/>
      </c>
      <c r="BA32" s="66">
        <f>$BB$3+$BC$3*SIN(AY32*PI()/180)</f>
        <v/>
      </c>
      <c r="BB32" s="51" t="n"/>
      <c r="BC32" s="58" t="n"/>
    </row>
    <row r="33" ht="15" customHeight="1">
      <c r="X33" s="51" t="n"/>
      <c r="Y33" s="51" t="n"/>
      <c r="Z33" s="51" t="n"/>
      <c r="AA33" s="43" t="n">
        <v>135</v>
      </c>
      <c r="AB33" s="66">
        <f>$AC$3+$AE$3*COS(AA33*PI()/180)</f>
        <v/>
      </c>
      <c r="AC33" s="66">
        <f>$AD$3+$AE$3*SIN(AA33*PI()/180)</f>
        <v/>
      </c>
      <c r="AD33" s="51" t="n"/>
      <c r="AE33" s="58" t="n"/>
      <c r="AF33" s="51" t="n"/>
      <c r="AG33" s="51" t="n"/>
      <c r="AH33" s="51" t="n"/>
      <c r="AI33" s="43" t="n">
        <v>135</v>
      </c>
      <c r="AJ33" s="66">
        <f>$AK$3+$AM$3*COS(AI33*PI()/180)</f>
        <v/>
      </c>
      <c r="AK33" s="66">
        <f>$AL$3+$AM$3*SIN(AI33*PI()/180)</f>
        <v/>
      </c>
      <c r="AL33" s="51" t="n"/>
      <c r="AM33" s="58" t="n"/>
      <c r="AN33" s="51" t="n"/>
      <c r="AO33" s="51" t="n"/>
      <c r="AP33" s="51" t="n"/>
      <c r="AQ33" s="43" t="n">
        <v>135</v>
      </c>
      <c r="AR33" s="66">
        <f>$AS$3+$AU$3*COS(AQ33*PI()/180)</f>
        <v/>
      </c>
      <c r="AS33" s="66">
        <f>$AT$3+$AU$3*SIN(AQ33*PI()/180)</f>
        <v/>
      </c>
      <c r="AT33" s="51" t="n"/>
      <c r="AU33" s="58" t="n"/>
      <c r="AV33" s="51" t="n"/>
      <c r="AW33" s="51" t="n"/>
      <c r="AX33" s="51" t="n"/>
      <c r="AY33" s="43" t="n">
        <v>135</v>
      </c>
      <c r="AZ33" s="66">
        <f>$BA$3+$BC$3*COS(AY33*PI()/180)</f>
        <v/>
      </c>
      <c r="BA33" s="66">
        <f>$BB$3+$BC$3*SIN(AY33*PI()/180)</f>
        <v/>
      </c>
      <c r="BB33" s="51" t="n"/>
      <c r="BC33" s="58" t="n"/>
    </row>
    <row r="34" ht="15" customHeight="1">
      <c r="X34" s="51" t="n"/>
      <c r="Y34" s="51" t="n"/>
      <c r="Z34" s="51" t="n"/>
      <c r="AA34" s="43" t="n">
        <v>140</v>
      </c>
      <c r="AB34" s="66">
        <f>$AC$3+$AE$3*COS(AA34*PI()/180)</f>
        <v/>
      </c>
      <c r="AC34" s="66">
        <f>$AD$3+$AE$3*SIN(AA34*PI()/180)</f>
        <v/>
      </c>
      <c r="AD34" s="51" t="n"/>
      <c r="AE34" s="58" t="n"/>
      <c r="AF34" s="51" t="n"/>
      <c r="AG34" s="51" t="n"/>
      <c r="AH34" s="51" t="n"/>
      <c r="AI34" s="43" t="n">
        <v>140</v>
      </c>
      <c r="AJ34" s="66">
        <f>$AK$3+$AM$3*COS(AI34*PI()/180)</f>
        <v/>
      </c>
      <c r="AK34" s="66">
        <f>$AL$3+$AM$3*SIN(AI34*PI()/180)</f>
        <v/>
      </c>
      <c r="AL34" s="51" t="n"/>
      <c r="AM34" s="58" t="n"/>
      <c r="AN34" s="51" t="n"/>
      <c r="AO34" s="51" t="n"/>
      <c r="AP34" s="51" t="n"/>
      <c r="AQ34" s="43" t="n">
        <v>140</v>
      </c>
      <c r="AR34" s="66">
        <f>$AS$3+$AU$3*COS(AQ34*PI()/180)</f>
        <v/>
      </c>
      <c r="AS34" s="66">
        <f>$AT$3+$AU$3*SIN(AQ34*PI()/180)</f>
        <v/>
      </c>
      <c r="AT34" s="51" t="n"/>
      <c r="AU34" s="58" t="n"/>
      <c r="AV34" s="51" t="n"/>
      <c r="AW34" s="51" t="n"/>
      <c r="AX34" s="51" t="n"/>
      <c r="AY34" s="43" t="n">
        <v>140</v>
      </c>
      <c r="AZ34" s="66">
        <f>$BA$3+$BC$3*COS(AY34*PI()/180)</f>
        <v/>
      </c>
      <c r="BA34" s="66">
        <f>$BB$3+$BC$3*SIN(AY34*PI()/180)</f>
        <v/>
      </c>
      <c r="BB34" s="51" t="n"/>
      <c r="BC34" s="58" t="n"/>
    </row>
    <row r="35" ht="15" customHeight="1">
      <c r="X35" s="51" t="n"/>
      <c r="Y35" s="51" t="n"/>
      <c r="Z35" s="51" t="n"/>
      <c r="AA35" s="43" t="n">
        <v>145</v>
      </c>
      <c r="AB35" s="66">
        <f>$AC$3+$AE$3*COS(AA35*PI()/180)</f>
        <v/>
      </c>
      <c r="AC35" s="66">
        <f>$AD$3+$AE$3*SIN(AA35*PI()/180)</f>
        <v/>
      </c>
      <c r="AD35" s="51" t="n"/>
      <c r="AE35" s="58" t="n"/>
      <c r="AF35" s="51" t="n"/>
      <c r="AG35" s="51" t="n"/>
      <c r="AH35" s="51" t="n"/>
      <c r="AI35" s="43" t="n">
        <v>145</v>
      </c>
      <c r="AJ35" s="66">
        <f>$AK$3+$AM$3*COS(AI35*PI()/180)</f>
        <v/>
      </c>
      <c r="AK35" s="66">
        <f>$AL$3+$AM$3*SIN(AI35*PI()/180)</f>
        <v/>
      </c>
      <c r="AL35" s="51" t="n"/>
      <c r="AM35" s="58" t="n"/>
      <c r="AN35" s="51" t="n"/>
      <c r="AO35" s="51" t="n"/>
      <c r="AP35" s="51" t="n"/>
      <c r="AQ35" s="43" t="n">
        <v>145</v>
      </c>
      <c r="AR35" s="66">
        <f>$AS$3+$AU$3*COS(AQ35*PI()/180)</f>
        <v/>
      </c>
      <c r="AS35" s="66">
        <f>$AT$3+$AU$3*SIN(AQ35*PI()/180)</f>
        <v/>
      </c>
      <c r="AT35" s="51" t="n"/>
      <c r="AU35" s="58" t="n"/>
      <c r="AV35" s="51" t="n"/>
      <c r="AW35" s="51" t="n"/>
      <c r="AX35" s="51" t="n"/>
      <c r="AY35" s="43" t="n">
        <v>145</v>
      </c>
      <c r="AZ35" s="66">
        <f>$BA$3+$BC$3*COS(AY35*PI()/180)</f>
        <v/>
      </c>
      <c r="BA35" s="66">
        <f>$BB$3+$BC$3*SIN(AY35*PI()/180)</f>
        <v/>
      </c>
      <c r="BB35" s="51" t="n"/>
      <c r="BC35" s="58" t="n"/>
    </row>
    <row r="36" ht="15" customHeight="1">
      <c r="X36" s="51" t="n"/>
      <c r="Y36" s="51" t="n"/>
      <c r="Z36" s="51" t="n"/>
      <c r="AA36" s="43" t="n">
        <v>150</v>
      </c>
      <c r="AB36" s="66">
        <f>$AC$3+$AE$3*COS(AA36*PI()/180)</f>
        <v/>
      </c>
      <c r="AC36" s="66">
        <f>$AD$3+$AE$3*SIN(AA36*PI()/180)</f>
        <v/>
      </c>
      <c r="AD36" s="51" t="n"/>
      <c r="AE36" s="58" t="n"/>
      <c r="AF36" s="51" t="n"/>
      <c r="AG36" s="51" t="n"/>
      <c r="AH36" s="51" t="n"/>
      <c r="AI36" s="43" t="n">
        <v>150</v>
      </c>
      <c r="AJ36" s="66">
        <f>$AK$3+$AM$3*COS(AI36*PI()/180)</f>
        <v/>
      </c>
      <c r="AK36" s="66">
        <f>$AL$3+$AM$3*SIN(AI36*PI()/180)</f>
        <v/>
      </c>
      <c r="AL36" s="51" t="n"/>
      <c r="AM36" s="58" t="n"/>
      <c r="AN36" s="51" t="n"/>
      <c r="AO36" s="51" t="n"/>
      <c r="AP36" s="51" t="n"/>
      <c r="AQ36" s="43" t="n">
        <v>150</v>
      </c>
      <c r="AR36" s="66">
        <f>$AS$3+$AU$3*COS(AQ36*PI()/180)</f>
        <v/>
      </c>
      <c r="AS36" s="66">
        <f>$AT$3+$AU$3*SIN(AQ36*PI()/180)</f>
        <v/>
      </c>
      <c r="AT36" s="51" t="n"/>
      <c r="AU36" s="58" t="n"/>
      <c r="AV36" s="51" t="n"/>
      <c r="AW36" s="51" t="n"/>
      <c r="AX36" s="51" t="n"/>
      <c r="AY36" s="43" t="n">
        <v>150</v>
      </c>
      <c r="AZ36" s="66">
        <f>$BA$3+$BC$3*COS(AY36*PI()/180)</f>
        <v/>
      </c>
      <c r="BA36" s="66">
        <f>$BB$3+$BC$3*SIN(AY36*PI()/180)</f>
        <v/>
      </c>
      <c r="BB36" s="51" t="n"/>
      <c r="BC36" s="58" t="n"/>
    </row>
    <row r="37" ht="15" customHeight="1">
      <c r="X37" s="51" t="n"/>
      <c r="Y37" s="51" t="n"/>
      <c r="Z37" s="51" t="n"/>
      <c r="AA37" s="43" t="n">
        <v>155</v>
      </c>
      <c r="AB37" s="66">
        <f>$AC$3+$AE$3*COS(AA37*PI()/180)</f>
        <v/>
      </c>
      <c r="AC37" s="66">
        <f>$AD$3+$AE$3*SIN(AA37*PI()/180)</f>
        <v/>
      </c>
      <c r="AD37" s="51" t="n"/>
      <c r="AE37" s="58" t="n"/>
      <c r="AF37" s="51" t="n"/>
      <c r="AG37" s="51" t="n"/>
      <c r="AH37" s="51" t="n"/>
      <c r="AI37" s="43" t="n">
        <v>155</v>
      </c>
      <c r="AJ37" s="66">
        <f>$AK$3+$AM$3*COS(AI37*PI()/180)</f>
        <v/>
      </c>
      <c r="AK37" s="66">
        <f>$AL$3+$AM$3*SIN(AI37*PI()/180)</f>
        <v/>
      </c>
      <c r="AL37" s="51" t="n"/>
      <c r="AM37" s="58" t="n"/>
      <c r="AN37" s="51" t="n"/>
      <c r="AO37" s="51" t="n"/>
      <c r="AP37" s="51" t="n"/>
      <c r="AQ37" s="43" t="n">
        <v>155</v>
      </c>
      <c r="AR37" s="66">
        <f>$AS$3+$AU$3*COS(AQ37*PI()/180)</f>
        <v/>
      </c>
      <c r="AS37" s="66">
        <f>$AT$3+$AU$3*SIN(AQ37*PI()/180)</f>
        <v/>
      </c>
      <c r="AT37" s="51" t="n"/>
      <c r="AU37" s="58" t="n"/>
      <c r="AV37" s="51" t="n"/>
      <c r="AW37" s="51" t="n"/>
      <c r="AX37" s="51" t="n"/>
      <c r="AY37" s="43" t="n">
        <v>155</v>
      </c>
      <c r="AZ37" s="66">
        <f>$BA$3+$BC$3*COS(AY37*PI()/180)</f>
        <v/>
      </c>
      <c r="BA37" s="66">
        <f>$BB$3+$BC$3*SIN(AY37*PI()/180)</f>
        <v/>
      </c>
      <c r="BB37" s="51" t="n"/>
      <c r="BC37" s="58" t="n"/>
    </row>
    <row r="38" ht="15" customHeight="1">
      <c r="X38" s="51" t="n"/>
      <c r="Y38" s="51" t="n"/>
      <c r="Z38" s="51" t="n"/>
      <c r="AA38" s="43" t="n">
        <v>160</v>
      </c>
      <c r="AB38" s="66">
        <f>$AC$3+$AE$3*COS(AA38*PI()/180)</f>
        <v/>
      </c>
      <c r="AC38" s="66">
        <f>$AD$3+$AE$3*SIN(AA38*PI()/180)</f>
        <v/>
      </c>
      <c r="AD38" s="51" t="n"/>
      <c r="AE38" s="58" t="n"/>
      <c r="AF38" s="51" t="n"/>
      <c r="AG38" s="51" t="n"/>
      <c r="AH38" s="51" t="n"/>
      <c r="AI38" s="43" t="n">
        <v>160</v>
      </c>
      <c r="AJ38" s="66">
        <f>$AK$3+$AM$3*COS(AI38*PI()/180)</f>
        <v/>
      </c>
      <c r="AK38" s="66">
        <f>$AL$3+$AM$3*SIN(AI38*PI()/180)</f>
        <v/>
      </c>
      <c r="AL38" s="51" t="n"/>
      <c r="AM38" s="58" t="n"/>
      <c r="AN38" s="51" t="n"/>
      <c r="AO38" s="51" t="n"/>
      <c r="AP38" s="51" t="n"/>
      <c r="AQ38" s="43" t="n">
        <v>160</v>
      </c>
      <c r="AR38" s="66">
        <f>$AS$3+$AU$3*COS(AQ38*PI()/180)</f>
        <v/>
      </c>
      <c r="AS38" s="66">
        <f>$AT$3+$AU$3*SIN(AQ38*PI()/180)</f>
        <v/>
      </c>
      <c r="AT38" s="51" t="n"/>
      <c r="AU38" s="58" t="n"/>
      <c r="AV38" s="51" t="n"/>
      <c r="AW38" s="51" t="n"/>
      <c r="AX38" s="51" t="n"/>
      <c r="AY38" s="43" t="n">
        <v>160</v>
      </c>
      <c r="AZ38" s="66">
        <f>$BA$3+$BC$3*COS(AY38*PI()/180)</f>
        <v/>
      </c>
      <c r="BA38" s="66">
        <f>$BB$3+$BC$3*SIN(AY38*PI()/180)</f>
        <v/>
      </c>
      <c r="BB38" s="51" t="n"/>
      <c r="BC38" s="58" t="n"/>
    </row>
    <row r="39" ht="15" customHeight="1">
      <c r="X39" s="51" t="n"/>
      <c r="Y39" s="51" t="n"/>
      <c r="Z39" s="51" t="n"/>
      <c r="AA39" s="43" t="n">
        <v>165</v>
      </c>
      <c r="AB39" s="66">
        <f>$AC$3+$AE$3*COS(AA39*PI()/180)</f>
        <v/>
      </c>
      <c r="AC39" s="66">
        <f>$AD$3+$AE$3*SIN(AA39*PI()/180)</f>
        <v/>
      </c>
      <c r="AD39" s="51" t="n"/>
      <c r="AE39" s="58" t="n"/>
      <c r="AF39" s="51" t="n"/>
      <c r="AG39" s="51" t="n"/>
      <c r="AH39" s="51" t="n"/>
      <c r="AI39" s="43" t="n">
        <v>165</v>
      </c>
      <c r="AJ39" s="66">
        <f>$AK$3+$AM$3*COS(AI39*PI()/180)</f>
        <v/>
      </c>
      <c r="AK39" s="66">
        <f>$AL$3+$AM$3*SIN(AI39*PI()/180)</f>
        <v/>
      </c>
      <c r="AL39" s="51" t="n"/>
      <c r="AM39" s="58" t="n"/>
      <c r="AN39" s="51" t="n"/>
      <c r="AO39" s="51" t="n"/>
      <c r="AP39" s="51" t="n"/>
      <c r="AQ39" s="43" t="n">
        <v>165</v>
      </c>
      <c r="AR39" s="66">
        <f>$AS$3+$AU$3*COS(AQ39*PI()/180)</f>
        <v/>
      </c>
      <c r="AS39" s="66">
        <f>$AT$3+$AU$3*SIN(AQ39*PI()/180)</f>
        <v/>
      </c>
      <c r="AT39" s="51" t="n"/>
      <c r="AU39" s="58" t="n"/>
      <c r="AV39" s="51" t="n"/>
      <c r="AW39" s="51" t="n"/>
      <c r="AX39" s="51" t="n"/>
      <c r="AY39" s="43" t="n">
        <v>165</v>
      </c>
      <c r="AZ39" s="66">
        <f>$BA$3+$BC$3*COS(AY39*PI()/180)</f>
        <v/>
      </c>
      <c r="BA39" s="66">
        <f>$BB$3+$BC$3*SIN(AY39*PI()/180)</f>
        <v/>
      </c>
      <c r="BB39" s="51" t="n"/>
      <c r="BC39" s="58" t="n"/>
    </row>
    <row r="40" ht="15" customHeight="1">
      <c r="X40" s="51" t="n"/>
      <c r="Y40" s="51" t="n"/>
      <c r="Z40" s="51" t="n"/>
      <c r="AA40" s="43" t="n">
        <v>170</v>
      </c>
      <c r="AB40" s="66">
        <f>$AC$3+$AE$3*COS(AA40*PI()/180)</f>
        <v/>
      </c>
      <c r="AC40" s="66">
        <f>$AD$3+$AE$3*SIN(AA40*PI()/180)</f>
        <v/>
      </c>
      <c r="AD40" s="51" t="n"/>
      <c r="AE40" s="58" t="n"/>
      <c r="AF40" s="51" t="n"/>
      <c r="AG40" s="51" t="n"/>
      <c r="AH40" s="51" t="n"/>
      <c r="AI40" s="43" t="n">
        <v>170</v>
      </c>
      <c r="AJ40" s="66">
        <f>$AK$3+$AM$3*COS(AI40*PI()/180)</f>
        <v/>
      </c>
      <c r="AK40" s="66">
        <f>$AL$3+$AM$3*SIN(AI40*PI()/180)</f>
        <v/>
      </c>
      <c r="AL40" s="51" t="n"/>
      <c r="AM40" s="58" t="n"/>
      <c r="AN40" s="51" t="n"/>
      <c r="AO40" s="51" t="n"/>
      <c r="AP40" s="51" t="n"/>
      <c r="AQ40" s="43" t="n">
        <v>170</v>
      </c>
      <c r="AR40" s="66">
        <f>$AS$3+$AU$3*COS(AQ40*PI()/180)</f>
        <v/>
      </c>
      <c r="AS40" s="66">
        <f>$AT$3+$AU$3*SIN(AQ40*PI()/180)</f>
        <v/>
      </c>
      <c r="AT40" s="51" t="n"/>
      <c r="AU40" s="58" t="n"/>
      <c r="AV40" s="51" t="n"/>
      <c r="AW40" s="51" t="n"/>
      <c r="AX40" s="51" t="n"/>
      <c r="AY40" s="43" t="n">
        <v>170</v>
      </c>
      <c r="AZ40" s="66">
        <f>$BA$3+$BC$3*COS(AY40*PI()/180)</f>
        <v/>
      </c>
      <c r="BA40" s="66">
        <f>$BB$3+$BC$3*SIN(AY40*PI()/180)</f>
        <v/>
      </c>
      <c r="BB40" s="51" t="n"/>
      <c r="BC40" s="58" t="n"/>
    </row>
    <row r="41" ht="15" customHeight="1">
      <c r="X41" s="51" t="n"/>
      <c r="Y41" s="51" t="n"/>
      <c r="Z41" s="51" t="n"/>
      <c r="AA41" s="43" t="n">
        <v>175</v>
      </c>
      <c r="AB41" s="66">
        <f>$AC$3+$AE$3*COS(AA41*PI()/180)</f>
        <v/>
      </c>
      <c r="AC41" s="66">
        <f>$AD$3+$AE$3*SIN(AA41*PI()/180)</f>
        <v/>
      </c>
      <c r="AD41" s="51" t="n"/>
      <c r="AE41" s="58" t="n"/>
      <c r="AF41" s="51" t="n"/>
      <c r="AG41" s="51" t="n"/>
      <c r="AH41" s="51" t="n"/>
      <c r="AI41" s="43" t="n">
        <v>175</v>
      </c>
      <c r="AJ41" s="66">
        <f>$AK$3+$AM$3*COS(AI41*PI()/180)</f>
        <v/>
      </c>
      <c r="AK41" s="66">
        <f>$AL$3+$AM$3*SIN(AI41*PI()/180)</f>
        <v/>
      </c>
      <c r="AL41" s="51" t="n"/>
      <c r="AM41" s="58" t="n"/>
      <c r="AN41" s="51" t="n"/>
      <c r="AO41" s="51" t="n"/>
      <c r="AP41" s="51" t="n"/>
      <c r="AQ41" s="43" t="n">
        <v>175</v>
      </c>
      <c r="AR41" s="66">
        <f>$AS$3+$AU$3*COS(AQ41*PI()/180)</f>
        <v/>
      </c>
      <c r="AS41" s="66">
        <f>$AT$3+$AU$3*SIN(AQ41*PI()/180)</f>
        <v/>
      </c>
      <c r="AT41" s="51" t="n"/>
      <c r="AU41" s="58" t="n"/>
      <c r="AV41" s="51" t="n"/>
      <c r="AW41" s="51" t="n"/>
      <c r="AX41" s="51" t="n"/>
      <c r="AY41" s="43" t="n">
        <v>175</v>
      </c>
      <c r="AZ41" s="66">
        <f>$BA$3+$BC$3*COS(AY41*PI()/180)</f>
        <v/>
      </c>
      <c r="BA41" s="66">
        <f>$BB$3+$BC$3*SIN(AY41*PI()/180)</f>
        <v/>
      </c>
      <c r="BB41" s="51" t="n"/>
      <c r="BC41" s="58" t="n"/>
    </row>
    <row r="42" ht="15" customHeight="1">
      <c r="X42" s="51" t="n"/>
      <c r="Y42" s="51" t="n"/>
      <c r="Z42" s="51" t="n"/>
      <c r="AA42" s="43" t="n">
        <v>180</v>
      </c>
      <c r="AB42" s="66">
        <f>$AC$3+$AE$3*COS(AA42*PI()/180)</f>
        <v/>
      </c>
      <c r="AC42" s="66">
        <f>$AD$3+$AE$3*SIN(AA42*PI()/180)</f>
        <v/>
      </c>
      <c r="AD42" s="51" t="n"/>
      <c r="AE42" s="58" t="n"/>
      <c r="AF42" s="51" t="n"/>
      <c r="AG42" s="51" t="n"/>
      <c r="AH42" s="51" t="n"/>
      <c r="AI42" s="43" t="n">
        <v>180</v>
      </c>
      <c r="AJ42" s="66">
        <f>$AK$3+$AM$3*COS(AI42*PI()/180)</f>
        <v/>
      </c>
      <c r="AK42" s="66">
        <f>$AL$3+$AM$3*SIN(AI42*PI()/180)</f>
        <v/>
      </c>
      <c r="AL42" s="51" t="n"/>
      <c r="AM42" s="58" t="n"/>
      <c r="AN42" s="51" t="n"/>
      <c r="AO42" s="51" t="n"/>
      <c r="AP42" s="51" t="n"/>
      <c r="AQ42" s="43" t="n">
        <v>180</v>
      </c>
      <c r="AR42" s="66">
        <f>$AS$3+$AU$3*COS(AQ42*PI()/180)</f>
        <v/>
      </c>
      <c r="AS42" s="66">
        <f>$AT$3+$AU$3*SIN(AQ42*PI()/180)</f>
        <v/>
      </c>
      <c r="AT42" s="51" t="n"/>
      <c r="AU42" s="58" t="n"/>
      <c r="AV42" s="51" t="n"/>
      <c r="AW42" s="51" t="n"/>
      <c r="AX42" s="51" t="n"/>
      <c r="AY42" s="43" t="n">
        <v>180</v>
      </c>
      <c r="AZ42" s="66">
        <f>$BA$3+$BC$3*COS(AY42*PI()/180)</f>
        <v/>
      </c>
      <c r="BA42" s="66">
        <f>$BB$3+$BC$3*SIN(AY42*PI()/180)</f>
        <v/>
      </c>
      <c r="BB42" s="51" t="n"/>
      <c r="BC42" s="58" t="n"/>
    </row>
    <row r="43">
      <c r="X43" s="51" t="n"/>
      <c r="Y43" s="51" t="n"/>
      <c r="Z43" s="51" t="n"/>
      <c r="AA43" s="51" t="n"/>
      <c r="AB43" s="51" t="n"/>
      <c r="AC43" s="51" t="n"/>
      <c r="AD43" s="51" t="n"/>
      <c r="AE43" s="58" t="n"/>
      <c r="AF43" s="51" t="n"/>
      <c r="AG43" s="51" t="n"/>
      <c r="AH43" s="51" t="n"/>
      <c r="AI43" s="51" t="n"/>
      <c r="AJ43" s="51" t="n"/>
      <c r="AK43" s="51" t="n"/>
      <c r="AL43" s="51" t="n"/>
      <c r="AM43" s="58" t="n"/>
      <c r="AN43" s="51" t="n"/>
      <c r="AO43" s="51" t="n"/>
      <c r="AP43" s="51" t="n"/>
      <c r="AQ43" s="51" t="n"/>
      <c r="AR43" s="51" t="n"/>
      <c r="AS43" s="51" t="n"/>
      <c r="AT43" s="51" t="n"/>
      <c r="AU43" s="58" t="n"/>
      <c r="AV43" s="51" t="n"/>
      <c r="AW43" s="51" t="n"/>
      <c r="AX43" s="51" t="n"/>
      <c r="AY43" s="51" t="n"/>
      <c r="AZ43" s="51" t="n"/>
      <c r="BA43" s="51" t="n"/>
      <c r="BB43" s="51" t="n"/>
      <c r="BC43" s="58" t="n"/>
    </row>
    <row r="44">
      <c r="X44" s="51" t="n"/>
      <c r="Y44" s="51" t="n"/>
      <c r="Z44" s="51" t="n"/>
      <c r="AA44" s="51" t="n"/>
      <c r="AB44" s="51" t="n"/>
      <c r="AC44" s="51" t="n"/>
      <c r="AD44" s="51" t="n"/>
      <c r="AE44" s="58" t="n"/>
      <c r="AF44" s="51" t="n"/>
      <c r="AG44" s="51" t="n"/>
      <c r="AH44" s="51" t="n"/>
      <c r="AI44" s="51" t="n"/>
      <c r="AJ44" s="51" t="n"/>
      <c r="AK44" s="51" t="n"/>
      <c r="AL44" s="51" t="n"/>
      <c r="AM44" s="58" t="n"/>
      <c r="AN44" s="51" t="n"/>
      <c r="AO44" s="51" t="n"/>
      <c r="AP44" s="51" t="n"/>
      <c r="AQ44" s="51" t="n"/>
      <c r="AR44" s="51" t="n"/>
      <c r="AS44" s="51" t="n"/>
      <c r="AT44" s="51" t="n"/>
      <c r="AU44" s="58" t="n"/>
      <c r="AV44" s="51" t="n"/>
      <c r="AW44" s="51" t="n"/>
      <c r="AX44" s="51" t="n"/>
      <c r="AY44" s="51" t="n"/>
      <c r="AZ44" s="51" t="n"/>
      <c r="BA44" s="51" t="n"/>
      <c r="BB44" s="51" t="n"/>
      <c r="BC44" s="58" t="n"/>
    </row>
    <row r="46" ht="38.25" customHeight="1" thickBot="1">
      <c r="B46" s="7" t="n"/>
      <c r="C46" s="7" t="n"/>
      <c r="N46" s="30" t="inlineStr">
        <is>
          <t xml:space="preserve">Давление в камере, Мпа
σ3 </t>
        </is>
      </c>
      <c r="O46" s="30" t="inlineStr">
        <is>
          <t>Вертикальная нагрузка, Мпа
σ1</t>
        </is>
      </c>
      <c r="P46" s="30" t="inlineStr">
        <is>
          <t>Поровое давление, Мпа
u</t>
        </is>
      </c>
      <c r="AU46" s="79" t="n"/>
    </row>
    <row r="47" ht="16.5" customHeight="1">
      <c r="A47" s="144" t="n"/>
      <c r="B47" s="144" t="inlineStr">
        <is>
          <t>K0, д.е.</t>
        </is>
      </c>
      <c r="C47" s="144" t="n">
        <v>0.7580781044003323</v>
      </c>
      <c r="D47" s="144" t="n"/>
      <c r="E47" s="144" t="n"/>
      <c r="F47" s="144" t="n"/>
      <c r="G47" s="144" t="n"/>
      <c r="H47" s="144" t="inlineStr">
        <is>
          <t>Коэфф. Точки</t>
        </is>
      </c>
      <c r="I47" s="144" t="n"/>
      <c r="J47" s="144">
        <f>(C48+B70)/C48</f>
        <v/>
      </c>
      <c r="K47" s="144" t="n"/>
      <c r="L47" s="144" t="n"/>
      <c r="N47" s="159" t="n">
        <v>0.05</v>
      </c>
      <c r="O47" s="159" t="n">
        <v>0.09471194541298492</v>
      </c>
      <c r="P47" s="160" t="n"/>
      <c r="W47" s="151" t="n">
        <v>1</v>
      </c>
      <c r="AF47" s="109" t="inlineStr">
        <is>
          <t>σ3,кПа</t>
        </is>
      </c>
      <c r="AG47" s="109" t="inlineStr">
        <is>
          <t>σ1,кПа</t>
        </is>
      </c>
      <c r="AH47" s="109" t="inlineStr">
        <is>
          <t>u, кПа</t>
        </is>
      </c>
      <c r="AL47" t="n">
        <v>4</v>
      </c>
      <c r="AM47" s="91" t="n"/>
      <c r="AN47" s="92" t="n"/>
      <c r="AO47" s="92" t="n"/>
      <c r="AP47" s="93" t="n"/>
      <c r="AQ47" s="94" t="n"/>
      <c r="AR47" s="95" t="n"/>
      <c r="AS47" s="96" t="n"/>
      <c r="AU47" s="79" t="n"/>
      <c r="AV47" s="161" t="n"/>
    </row>
    <row r="48" ht="16.5" customHeight="1">
      <c r="A48" s="144" t="n"/>
      <c r="B48" s="144" t="inlineStr">
        <is>
          <t>q_zg, МПа</t>
        </is>
      </c>
      <c r="C48" s="144" t="n">
        <v>0.03790390522001662</v>
      </c>
      <c r="D48" s="144" t="n"/>
      <c r="E48" s="144" t="n"/>
      <c r="F48" s="144" t="n"/>
      <c r="G48" s="144" t="n"/>
      <c r="H48" s="144" t="n"/>
      <c r="I48" s="144" t="n"/>
      <c r="J48" s="144" t="n"/>
      <c r="K48" s="144" t="n"/>
      <c r="L48" s="144" t="n"/>
      <c r="N48" s="159" t="n">
        <v>0.15</v>
      </c>
      <c r="O48" s="159" t="n">
        <v>0.2585370035950932</v>
      </c>
      <c r="P48" s="160" t="n"/>
      <c r="Q48" s="28" t="n"/>
      <c r="AF48" s="110">
        <f>N47*1000</f>
        <v/>
      </c>
      <c r="AG48" s="110">
        <f>O47*1000</f>
        <v/>
      </c>
      <c r="AH48" s="162">
        <f>P47*1000</f>
        <v/>
      </c>
      <c r="AM48" s="76" t="n"/>
      <c r="AN48" s="77" t="n"/>
      <c r="AO48" s="77" t="n"/>
      <c r="AP48" s="78" t="n"/>
      <c r="AQ48" s="80" t="n"/>
      <c r="AR48" s="81" t="n"/>
      <c r="AS48" s="82" t="n"/>
      <c r="AU48" s="79" t="n"/>
      <c r="AV48" s="83" t="inlineStr">
        <is>
          <t>δ3, Мпа</t>
        </is>
      </c>
      <c r="AW48" s="83" t="inlineStr">
        <is>
          <t>δ1-δ3, МПа</t>
        </is>
      </c>
      <c r="AX48" s="83" t="inlineStr">
        <is>
          <t>δ1, МПа</t>
        </is>
      </c>
      <c r="AY48" s="83" t="inlineStr">
        <is>
          <t>δ1, КПа</t>
        </is>
      </c>
    </row>
    <row r="49" ht="16.5" customHeight="1">
      <c r="A49" s="144" t="n"/>
      <c r="B49" s="144" t="n"/>
      <c r="C49" s="144" t="n"/>
      <c r="D49" s="145" t="inlineStr">
        <is>
          <t>Модуль деформации, МПа:</t>
        </is>
      </c>
      <c r="E49" s="144" t="n"/>
      <c r="F49" s="144" t="n"/>
      <c r="G49" s="144" t="n"/>
      <c r="H49" s="144" t="n"/>
      <c r="I49" s="144" t="n"/>
      <c r="J49" s="144" t="n"/>
      <c r="K49" s="144" t="n"/>
      <c r="L49" s="144" t="n"/>
      <c r="N49" s="159" t="n">
        <v>0.25</v>
      </c>
      <c r="O49" s="159" t="n">
        <v>0.4223620617772014</v>
      </c>
      <c r="P49" s="160" t="n"/>
      <c r="Q49" s="29" t="n"/>
      <c r="AF49" s="111">
        <f>N48*1000</f>
        <v/>
      </c>
      <c r="AG49" s="111">
        <f>O48*1000</f>
        <v/>
      </c>
      <c r="AH49" s="162">
        <f>P48*1000</f>
        <v/>
      </c>
      <c r="AJ49" s="100" t="n"/>
      <c r="AK49" s="100" t="n"/>
      <c r="AM49" s="76" t="n"/>
      <c r="AN49" s="77" t="n"/>
      <c r="AO49" s="77" t="n"/>
      <c r="AP49" s="78" t="inlineStr">
        <is>
          <t>С, МПа:</t>
        </is>
      </c>
      <c r="AQ49" s="163">
        <f>O54</f>
        <v/>
      </c>
      <c r="AR49" s="81" t="n"/>
      <c r="AS49" s="82" t="n"/>
      <c r="AU49">
        <f>CONCATENATE(ROUND(AV49,2)," МПа")</f>
        <v/>
      </c>
      <c r="AV49" s="164">
        <f>N47</f>
        <v/>
      </c>
      <c r="AW49" s="164">
        <f>2*(AV49+AQ49/TAN(RADIANS(AQ50)))*SIN(RADIANS(AQ50))/(1-SIN(RADIANS(AQ50)))+AZ49</f>
        <v/>
      </c>
      <c r="AX49" s="164">
        <f>AW49+AV49</f>
        <v/>
      </c>
      <c r="AY49" s="84">
        <f>AX49*1000</f>
        <v/>
      </c>
      <c r="AZ49">
        <f>-AZ50-AZ51</f>
        <v/>
      </c>
    </row>
    <row r="50" ht="16.5" customHeight="1">
      <c r="A50" s="144" t="n"/>
      <c r="B50" s="144" t="n"/>
      <c r="C50" s="144" t="n"/>
      <c r="D50" s="145" t="inlineStr">
        <is>
          <t>Е0=</t>
        </is>
      </c>
      <c r="E50" s="146">
        <f>B70/A70</f>
        <v/>
      </c>
      <c r="F50" s="144" t="inlineStr">
        <is>
          <t>Точки модуля (полное напр.), МПа</t>
        </is>
      </c>
      <c r="G50" s="144" t="n"/>
      <c r="H50" s="144" t="n"/>
      <c r="I50" s="144" t="n"/>
      <c r="J50" s="144" t="n">
        <v>0.03790390522001662</v>
      </c>
      <c r="K50" s="144" t="n">
        <v>0.06064624835202659</v>
      </c>
      <c r="L50" s="144" t="n"/>
      <c r="N50" s="148">
        <f>J50</f>
        <v/>
      </c>
      <c r="O50" s="165">
        <f>MAX(F65:F533)+N50</f>
        <v/>
      </c>
      <c r="Q50" s="29" t="n"/>
      <c r="AF50" s="112">
        <f>N49*1000</f>
        <v/>
      </c>
      <c r="AG50" s="112">
        <f>O49*1000</f>
        <v/>
      </c>
      <c r="AH50" s="162">
        <f>P49*1000</f>
        <v/>
      </c>
      <c r="AJ50" s="59" t="n"/>
      <c r="AK50" s="166" t="n"/>
      <c r="AM50" s="76" t="n"/>
      <c r="AN50" s="77" t="n"/>
      <c r="AO50" s="77" t="n"/>
      <c r="AP50" s="85" t="inlineStr">
        <is>
          <t>φ, град:</t>
        </is>
      </c>
      <c r="AQ50" s="119">
        <f>O53</f>
        <v/>
      </c>
      <c r="AR50" s="81" t="n"/>
      <c r="AS50" s="82" t="n"/>
      <c r="AU50">
        <f>CONCATENATE(ROUND(AV50,2)," МПа")</f>
        <v/>
      </c>
      <c r="AV50" s="164">
        <f>N48</f>
        <v/>
      </c>
      <c r="AW50" s="164">
        <f>2*(AV50+AQ49/TAN(RADIANS(AQ50)))*SIN(RADIANS(AQ50))/(1-SIN(RADIANS(AQ50)))+AZ50</f>
        <v/>
      </c>
      <c r="AX50" s="164">
        <f>AW50+AV50</f>
        <v/>
      </c>
      <c r="AY50" s="84">
        <f>AX50*1000</f>
        <v/>
      </c>
      <c r="AZ50">
        <f>RANDBETWEEN(-3,3)*0.01</f>
        <v/>
      </c>
    </row>
    <row r="51" ht="16.5" customHeight="1" thickBot="1">
      <c r="A51" s="144" t="n"/>
      <c r="B51" s="144" t="n"/>
      <c r="C51" s="144" t="n"/>
      <c r="D51" s="145" t="inlineStr">
        <is>
          <t xml:space="preserve">E50 = </t>
        </is>
      </c>
      <c r="E51" s="146">
        <f>A65/B65</f>
        <v/>
      </c>
      <c r="F51" s="144" t="inlineStr">
        <is>
          <t>qf (полное напр.), МПа</t>
        </is>
      </c>
      <c r="G51" s="144" t="n"/>
      <c r="H51" s="144" t="n"/>
      <c r="I51" s="144" t="n"/>
      <c r="J51" s="144" t="n">
        <v>0.08674234313200997</v>
      </c>
      <c r="K51" s="144" t="n"/>
      <c r="L51" s="144" t="n"/>
      <c r="M51" s="1" t="n"/>
      <c r="N51" s="1" t="n"/>
      <c r="O51" s="1" t="n"/>
      <c r="P51" s="1" t="n"/>
      <c r="Q51" s="33" t="n"/>
      <c r="R51" s="1" t="n"/>
      <c r="S51" s="1" t="n"/>
      <c r="T51" s="1" t="n"/>
      <c r="U51" s="1" t="n"/>
      <c r="AF51" s="112">
        <f>N50*1000</f>
        <v/>
      </c>
      <c r="AG51" s="112">
        <f>O50*1000</f>
        <v/>
      </c>
      <c r="AH51" s="162">
        <f>P50*1000</f>
        <v/>
      </c>
      <c r="AM51" s="86" t="n"/>
      <c r="AN51" s="87" t="n"/>
      <c r="AO51" s="87" t="n"/>
      <c r="AP51" s="88" t="inlineStr">
        <is>
          <t>E, Мпа</t>
        </is>
      </c>
      <c r="AQ51" s="143">
        <f>E50</f>
        <v/>
      </c>
      <c r="AR51" s="89" t="n"/>
      <c r="AS51" s="90" t="n"/>
      <c r="AU51">
        <f>CONCATENATE(ROUND(AV51,2)," МПа")</f>
        <v/>
      </c>
      <c r="AV51" s="164">
        <f>N49</f>
        <v/>
      </c>
      <c r="AW51" s="164">
        <f>2*(AV51+AQ49/TAN(RADIANS(AQ50)))*SIN(RADIANS(AQ50))/(1-SIN(RADIANS(AQ50)))+AZ51</f>
        <v/>
      </c>
      <c r="AX51" s="164">
        <f>AW51+AV51</f>
        <v/>
      </c>
      <c r="AY51" s="84">
        <f>AX51*1000</f>
        <v/>
      </c>
      <c r="AZ51">
        <f>RANDBETWEEN(-3,3)*0.01</f>
        <v/>
      </c>
    </row>
    <row r="52" ht="16.5" customHeight="1" thickBot="1">
      <c r="A52" s="144" t="n"/>
      <c r="B52" s="144" t="n"/>
      <c r="C52" s="144" t="n"/>
      <c r="D52" s="145" t="inlineStr">
        <is>
          <t xml:space="preserve">Коэф. Поперечной деформации, ϑ = </t>
        </is>
      </c>
      <c r="E52" s="147" t="n"/>
      <c r="F52" s="144" t="n"/>
      <c r="G52" s="144" t="n"/>
      <c r="H52" s="144" t="n"/>
      <c r="I52" s="144" t="n"/>
      <c r="J52" s="144" t="n"/>
      <c r="K52" s="144" t="n"/>
      <c r="L52" s="144" t="n"/>
      <c r="M52" s="1" t="n"/>
      <c r="N52" s="31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  <c r="AF52" s="101" t="inlineStr">
        <is>
          <t>x</t>
        </is>
      </c>
      <c r="AG52" s="102" t="n">
        <v>0</v>
      </c>
      <c r="AH52" s="167">
        <f>AG50</f>
        <v/>
      </c>
    </row>
    <row r="53" ht="16.5" customHeight="1" thickBot="1">
      <c r="A53" s="144" t="n"/>
      <c r="B53" s="144" t="n"/>
      <c r="C53" s="144" t="n"/>
      <c r="D53" s="144" t="n"/>
      <c r="E53" s="144" t="n"/>
      <c r="F53" s="144" t="n"/>
      <c r="G53" s="144" t="n"/>
      <c r="H53" s="144" t="n"/>
      <c r="I53" s="144" t="n"/>
      <c r="J53" s="144" t="n"/>
      <c r="K53" s="144" t="n"/>
      <c r="L53" s="144" t="n"/>
      <c r="M53" s="1" t="n"/>
      <c r="N53" s="32" t="inlineStr">
        <is>
          <t>ϕ', град. =</t>
        </is>
      </c>
      <c r="O53" s="34" t="n">
        <v>14</v>
      </c>
      <c r="P53" s="1" t="n"/>
      <c r="Q53" s="1" t="n"/>
      <c r="R53" s="1" t="n"/>
      <c r="S53" s="1" t="n"/>
      <c r="T53" s="1" t="n"/>
      <c r="U53" s="1" t="n"/>
      <c r="AF53" s="103" t="inlineStr">
        <is>
          <t>y</t>
        </is>
      </c>
      <c r="AG53" s="104">
        <f>AQ49*1000</f>
        <v/>
      </c>
      <c r="AH53" s="105">
        <f>((AH52)*TAN(RADIANS(AQ50))+AQ49*1000)</f>
        <v/>
      </c>
      <c r="AJ53" s="60" t="inlineStr">
        <is>
          <t>С, кПа</t>
        </is>
      </c>
      <c r="AK53" s="61" t="inlineStr">
        <is>
          <t>φ,°</t>
        </is>
      </c>
    </row>
    <row r="54" ht="16.5" customHeight="1" thickBot="1">
      <c r="A54" s="144" t="n"/>
      <c r="B54" s="144" t="n"/>
      <c r="C54" s="144" t="n"/>
      <c r="D54" s="144" t="n"/>
      <c r="E54" s="144" t="n"/>
      <c r="F54" s="144" t="n"/>
      <c r="G54" s="144" t="n"/>
      <c r="H54" s="144" t="n"/>
      <c r="I54" s="144" t="n"/>
      <c r="J54" s="144" t="n"/>
      <c r="K54" s="144" t="n"/>
      <c r="L54" s="144" t="n"/>
      <c r="M54" s="1" t="n"/>
      <c r="N54" s="32" t="inlineStr">
        <is>
          <t>С', МПа =</t>
        </is>
      </c>
      <c r="O54" s="168" t="n">
        <v>0.005</v>
      </c>
      <c r="P54" s="1" t="n"/>
      <c r="Q54" s="1" t="n"/>
      <c r="R54" s="1" t="n"/>
      <c r="S54" s="1" t="n"/>
      <c r="T54" s="1" t="n"/>
      <c r="U54" s="1" t="n"/>
      <c r="AG54" s="169" t="n"/>
      <c r="AH54" s="62" t="n"/>
      <c r="AJ54" s="63">
        <f>AQ49*1000</f>
        <v/>
      </c>
      <c r="AK54" s="64">
        <f>AQ50</f>
        <v/>
      </c>
    </row>
    <row r="55" ht="15" customHeight="1">
      <c r="A55" s="144" t="n"/>
      <c r="B55" s="144" t="n"/>
      <c r="C55" s="144" t="n"/>
      <c r="D55" s="144" t="n"/>
      <c r="E55" s="144" t="n"/>
      <c r="F55" s="144" t="n"/>
      <c r="G55" s="144" t="n"/>
      <c r="H55" s="144" t="n"/>
      <c r="I55" s="144" t="n"/>
      <c r="J55" s="144" t="n"/>
      <c r="K55" s="144" t="n"/>
      <c r="L55" s="144" t="n"/>
    </row>
    <row r="56" ht="15" customHeight="1">
      <c r="A56" s="144" t="n"/>
      <c r="B56" s="144" t="n"/>
      <c r="C56" s="144" t="n"/>
      <c r="D56" s="144" t="n"/>
      <c r="E56" s="144" t="n"/>
      <c r="F56" s="144" t="n"/>
      <c r="G56" s="144" t="n"/>
      <c r="H56" s="144" t="n"/>
      <c r="I56" s="144" t="n"/>
      <c r="J56" s="144" t="n"/>
      <c r="K56" s="144" t="n"/>
      <c r="L56" s="144" t="n"/>
    </row>
    <row r="57" ht="15" customHeight="1">
      <c r="A57" s="10" t="n"/>
      <c r="B57" s="8" t="inlineStr">
        <is>
          <t>Исполнитель:</t>
        </is>
      </c>
      <c r="C57" s="9" t="n"/>
      <c r="D57" s="8" t="n"/>
      <c r="E57" s="8" t="n"/>
      <c r="F57" s="8" t="n"/>
      <c r="G57" s="8" t="n"/>
      <c r="H57" s="8" t="n"/>
      <c r="I57" s="10" t="inlineStr">
        <is>
          <t>Морозов Д.С.</t>
        </is>
      </c>
      <c r="J57" s="10" t="n"/>
      <c r="K57" s="6" t="n"/>
      <c r="L57" s="6" t="n"/>
      <c r="M57" s="10" t="n"/>
      <c r="N57" s="8" t="inlineStr">
        <is>
          <t>Исполнитель:</t>
        </is>
      </c>
      <c r="O57" s="9" t="n"/>
      <c r="P57" s="8" t="n"/>
      <c r="Q57" s="8" t="n"/>
      <c r="R57" s="8" t="n"/>
      <c r="S57" s="8" t="n"/>
      <c r="T57" s="10" t="inlineStr">
        <is>
          <t>Морозов Д.С.</t>
        </is>
      </c>
    </row>
    <row r="58">
      <c r="A58" s="10" t="n"/>
      <c r="B58" s="8" t="inlineStr">
        <is>
          <t>Начальник исп. лаборатории:</t>
        </is>
      </c>
      <c r="C58" s="9" t="n"/>
      <c r="D58" s="8" t="n"/>
      <c r="E58" s="8" t="n"/>
      <c r="F58" s="8" t="n"/>
      <c r="G58" s="8" t="n"/>
      <c r="H58" s="8" t="n"/>
      <c r="I58" s="8" t="inlineStr">
        <is>
          <t>Семиколенова Л.Г.</t>
        </is>
      </c>
      <c r="J58" s="10" t="n"/>
      <c r="K58" s="6" t="n"/>
      <c r="L58" s="6" t="n"/>
      <c r="M58" s="10" t="n"/>
      <c r="N58" s="8" t="inlineStr">
        <is>
          <t>Начальник исп. лаборатории:</t>
        </is>
      </c>
      <c r="O58" s="9" t="n"/>
      <c r="P58" s="8" t="n"/>
      <c r="Q58" s="8" t="n"/>
      <c r="R58" s="8" t="n"/>
      <c r="S58" s="8" t="n"/>
      <c r="T58" s="8" t="inlineStr">
        <is>
          <t>Семиколенова Л.Г.</t>
        </is>
      </c>
    </row>
    <row r="59">
      <c r="A59" s="10" t="n"/>
      <c r="B59" s="10" t="n"/>
      <c r="C59" s="8" t="n"/>
      <c r="D59" s="8" t="n"/>
      <c r="E59" s="8" t="n"/>
      <c r="F59" s="8" t="n"/>
      <c r="G59" s="8" t="n"/>
      <c r="H59" s="8" t="n"/>
      <c r="I59" s="10" t="n"/>
      <c r="J59" s="10" t="n"/>
      <c r="K59" s="10" t="n"/>
      <c r="L59" s="10" t="n"/>
      <c r="M59" s="10" t="n"/>
      <c r="N59" s="10" t="n"/>
      <c r="O59" s="8" t="n"/>
      <c r="P59" s="8" t="n"/>
      <c r="Q59" s="8" t="n"/>
      <c r="R59" s="8" t="n"/>
      <c r="S59" s="8" t="n"/>
      <c r="T59" s="8" t="n"/>
      <c r="U59" s="10" t="n"/>
    </row>
    <row r="60">
      <c r="A60" s="152" t="inlineStr">
        <is>
          <t>Лист 1 , всего листов 2</t>
        </is>
      </c>
      <c r="L60" s="152" t="n"/>
      <c r="M60" s="152" t="inlineStr">
        <is>
          <t>Лист 2 , всего листов 2</t>
        </is>
      </c>
    </row>
    <row r="61">
      <c r="A61" s="153" t="inlineStr">
        <is>
          <t>Частичное воспроизведение протокола испытаний без письменного разрешения  ООО «ИнжГео» ЗАПРЕЩАЕТСЯ</t>
        </is>
      </c>
      <c r="L61" s="153" t="n"/>
      <c r="M61" s="15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6" t="inlineStr">
        <is>
          <t xml:space="preserve">второй  график </t>
        </is>
      </c>
      <c r="H63" s="36" t="inlineStr">
        <is>
          <t xml:space="preserve">первый график </t>
        </is>
      </c>
      <c r="S63" s="151" t="inlineStr">
        <is>
          <t xml:space="preserve">К Пуассона </t>
        </is>
      </c>
    </row>
    <row r="64">
      <c r="A64" s="151" t="inlineStr">
        <is>
          <t>dev50</t>
        </is>
      </c>
      <c r="B64" s="151" t="inlineStr">
        <is>
          <t>epsE50</t>
        </is>
      </c>
      <c r="C64" s="151" t="inlineStr">
        <is>
          <t>ind</t>
        </is>
      </c>
      <c r="D64" s="151" t="inlineStr">
        <is>
          <t>devE0</t>
        </is>
      </c>
      <c r="E64" s="151" t="inlineStr">
        <is>
          <t>epsE0</t>
        </is>
      </c>
      <c r="F64" s="151" t="inlineStr">
        <is>
          <t>dev</t>
        </is>
      </c>
      <c r="G64" s="151" t="inlineStr">
        <is>
          <t>eps</t>
        </is>
      </c>
      <c r="H64" s="151" t="inlineStr">
        <is>
          <t>sigma</t>
        </is>
      </c>
      <c r="J64" s="118" t="inlineStr">
        <is>
          <t>dev1</t>
        </is>
      </c>
      <c r="K64" s="118" t="inlineStr">
        <is>
          <t>eps1</t>
        </is>
      </c>
      <c r="L64" s="118" t="inlineStr">
        <is>
          <t>dev2</t>
        </is>
      </c>
      <c r="M64" s="118" t="inlineStr">
        <is>
          <t>eps2</t>
        </is>
      </c>
      <c r="N64" s="118" t="inlineStr">
        <is>
          <t>dev3</t>
        </is>
      </c>
      <c r="O64" s="118" t="inlineStr">
        <is>
          <t>eps3</t>
        </is>
      </c>
      <c r="Q64" s="151" t="inlineStr">
        <is>
          <t xml:space="preserve">Глины </t>
        </is>
      </c>
    </row>
    <row r="65">
      <c r="A65" t="n">
        <v>0.03674234313200997</v>
      </c>
      <c r="B65" t="n">
        <v>0.01837111825168876</v>
      </c>
      <c r="C65" s="151">
        <f>MATCH(A65,F65:F1000,1)-A67</f>
        <v/>
      </c>
      <c r="D65" s="151">
        <f>B70</f>
        <v/>
      </c>
      <c r="E65" s="151">
        <f>A70</f>
        <v/>
      </c>
      <c r="F65" s="170" t="n">
        <v>0</v>
      </c>
      <c r="G65" s="171" t="n">
        <v>0</v>
      </c>
      <c r="H65" s="171" t="n"/>
      <c r="J65" s="170" t="n">
        <v>0</v>
      </c>
      <c r="K65" s="171" t="n">
        <v>0</v>
      </c>
      <c r="L65" s="172" t="n">
        <v>0</v>
      </c>
      <c r="M65" s="170" t="n">
        <v>0</v>
      </c>
      <c r="N65" s="171" t="n">
        <v>0</v>
      </c>
      <c r="O65" s="172" t="n">
        <v>0</v>
      </c>
      <c r="Q65" s="151" t="inlineStr">
        <is>
          <t>&lt; 0</t>
        </is>
      </c>
      <c r="S65" s="151" t="inlineStr">
        <is>
          <t>0,20-0,30</t>
        </is>
      </c>
    </row>
    <row r="66">
      <c r="A66" s="151" t="inlineStr">
        <is>
          <t>ind</t>
        </is>
      </c>
      <c r="F66" s="170" t="n">
        <v>0.001552220061905044</v>
      </c>
      <c r="G66" s="171" t="n">
        <v>0.0005893042247645327</v>
      </c>
      <c r="H66" s="171" t="n"/>
      <c r="J66" s="170" t="n">
        <v>0.00203471663750654</v>
      </c>
      <c r="K66" s="171" t="n">
        <v>0.000799914357538436</v>
      </c>
      <c r="L66" s="172" t="n">
        <v>0.005030740923825383</v>
      </c>
      <c r="M66" s="170" t="n">
        <v>0.0007906501898587072</v>
      </c>
      <c r="N66" s="171" t="n">
        <v>0.007134427590373416</v>
      </c>
      <c r="O66" s="172" t="n">
        <v>0.0007913433871412452</v>
      </c>
      <c r="Q66" s="151" t="inlineStr">
        <is>
          <t>0-0,25</t>
        </is>
      </c>
      <c r="S66" s="151" t="inlineStr">
        <is>
          <t>0,30-0,38</t>
        </is>
      </c>
    </row>
    <row r="67">
      <c r="A67" s="151" t="n">
        <v>2</v>
      </c>
      <c r="F67" s="170" t="n">
        <v>0.003081906369889975</v>
      </c>
      <c r="G67" s="171" t="n">
        <v>0.001178608449529065</v>
      </c>
      <c r="H67" s="171" t="n"/>
      <c r="J67" s="170" t="n">
        <v>0.004599914014287332</v>
      </c>
      <c r="K67" s="171" t="n">
        <v>0.001599828715076872</v>
      </c>
      <c r="L67" s="172" t="n">
        <v>0.01155084714802576</v>
      </c>
      <c r="M67" s="170" t="n">
        <v>0.001581300379717414</v>
      </c>
      <c r="N67" s="171" t="n">
        <v>0.01500000000000001</v>
      </c>
      <c r="O67" s="172" t="n">
        <v>0.00143227424749164</v>
      </c>
      <c r="Q67" s="151" t="inlineStr">
        <is>
          <t>0,25&lt;</t>
        </is>
      </c>
      <c r="S67" s="151" t="inlineStr">
        <is>
          <t>0,38-0,45</t>
        </is>
      </c>
    </row>
    <row r="68">
      <c r="A68" s="151" t="inlineStr">
        <is>
          <t>E0</t>
        </is>
      </c>
      <c r="F68" s="170" t="n">
        <v>0.004588590810605454</v>
      </c>
      <c r="G68" s="171" t="n">
        <v>0.001767912674293598</v>
      </c>
      <c r="H68" s="171" t="n"/>
      <c r="J68" s="170" t="n">
        <v>0.006764626020154513</v>
      </c>
      <c r="K68" s="171" t="n">
        <v>0.002399743072615308</v>
      </c>
      <c r="L68" s="172" t="n">
        <v>0.01594369134276052</v>
      </c>
      <c r="M68" s="170" t="n">
        <v>0.002371950569576121</v>
      </c>
      <c r="N68" s="171" t="n">
        <v>0.02230317090613465</v>
      </c>
      <c r="O68" s="172" t="n">
        <v>0.002374030161423736</v>
      </c>
      <c r="Q68" s="151" t="inlineStr">
        <is>
          <t>Суглинки</t>
        </is>
      </c>
      <c r="S68" s="151" t="inlineStr">
        <is>
          <t>0,35-0,37</t>
        </is>
      </c>
    </row>
    <row r="69">
      <c r="A69" s="151" t="inlineStr">
        <is>
          <t>epsE0</t>
        </is>
      </c>
      <c r="B69" s="151" t="inlineStr">
        <is>
          <t>devE0</t>
        </is>
      </c>
      <c r="F69" s="170" t="n">
        <v>0.006071805270702162</v>
      </c>
      <c r="G69" s="171" t="n">
        <v>0.002357216899058131</v>
      </c>
      <c r="H69" s="171" t="n"/>
      <c r="J69" s="170" t="n">
        <v>0.00899788654492021</v>
      </c>
      <c r="K69" s="171" t="n">
        <v>0.003199657430153744</v>
      </c>
      <c r="L69" s="172" t="n">
        <v>0.01999999999999999</v>
      </c>
      <c r="M69" s="170" t="n">
        <v>0.00298595547587031</v>
      </c>
      <c r="N69" s="171" t="n">
        <v>0.02702261946962148</v>
      </c>
      <c r="O69" s="172" t="n">
        <v>0.003165373548564981</v>
      </c>
      <c r="Q69" s="151" t="inlineStr">
        <is>
          <t xml:space="preserve">Пески и супеси </t>
        </is>
      </c>
      <c r="S69" s="151" t="inlineStr">
        <is>
          <t>0,30-0,35</t>
        </is>
      </c>
    </row>
    <row r="70" ht="15" customHeight="1">
      <c r="A70" t="n">
        <v>0.009880559293330855</v>
      </c>
      <c r="B70" t="n">
        <v>0.02274234313200997</v>
      </c>
      <c r="F70" s="170" t="n">
        <v>0.007531081636830785</v>
      </c>
      <c r="G70" s="171" t="n">
        <v>0.002946521123822664</v>
      </c>
      <c r="H70" s="171" t="n"/>
      <c r="J70" s="170" t="n">
        <v>0.01076872947839655</v>
      </c>
      <c r="K70" s="171" t="n">
        <v>0.00399957178769218</v>
      </c>
      <c r="L70" s="172" t="n">
        <v>0.02365537146137228</v>
      </c>
      <c r="M70" s="170" t="n">
        <v>0.003953250949293535</v>
      </c>
      <c r="N70" s="171" t="n">
        <v>0.03377814936571877</v>
      </c>
      <c r="O70" s="172" t="n">
        <v>0.003956716935706227</v>
      </c>
    </row>
    <row r="71">
      <c r="F71" s="170" t="n">
        <v>0.00896595179564199</v>
      </c>
      <c r="G71" s="171" t="n">
        <v>0.003535825348587197</v>
      </c>
      <c r="H71" s="171" t="n"/>
      <c r="J71" s="170" t="n">
        <v>0.01264618871039566</v>
      </c>
      <c r="K71" s="171" t="n">
        <v>0.004799486145230616</v>
      </c>
      <c r="L71" s="172" t="n">
        <v>0.02716708458735759</v>
      </c>
      <c r="M71" s="170" t="n">
        <v>0.004743901139152243</v>
      </c>
      <c r="N71" s="171" t="n">
        <v>0.03808034492969581</v>
      </c>
      <c r="O71" s="172" t="n">
        <v>0.004748060322847472</v>
      </c>
    </row>
    <row r="72">
      <c r="A72" s="151" t="inlineStr">
        <is>
          <t>График E50</t>
        </is>
      </c>
      <c r="C72" s="151" t="inlineStr">
        <is>
          <t>График E</t>
        </is>
      </c>
      <c r="F72" s="170" t="n">
        <v>0.01037594763378646</v>
      </c>
      <c r="G72" s="171" t="n">
        <v>0.00412512957335173</v>
      </c>
      <c r="H72" s="171" t="n"/>
      <c r="J72" s="170" t="n">
        <v>0.01419929813072969</v>
      </c>
      <c r="K72" s="171" t="n">
        <v>0.005599400502769051</v>
      </c>
      <c r="L72" s="172" t="n">
        <v>0.03047303814400479</v>
      </c>
      <c r="M72" s="170" t="n">
        <v>0.00553455132901095</v>
      </c>
      <c r="N72" s="171" t="n">
        <v>0.04353979049682222</v>
      </c>
      <c r="O72" s="172" t="n">
        <v>0.005539403709988716</v>
      </c>
    </row>
    <row r="73">
      <c r="A73" s="139" t="inlineStr">
        <is>
          <t>eps</t>
        </is>
      </c>
      <c r="B73" s="139" t="inlineStr">
        <is>
          <t>q</t>
        </is>
      </c>
      <c r="C73" s="151" t="inlineStr">
        <is>
          <t>sigma</t>
        </is>
      </c>
      <c r="D73" s="173">
        <f>B70</f>
        <v/>
      </c>
      <c r="F73" s="170" t="n">
        <v>0.01176060103791489</v>
      </c>
      <c r="G73" s="171" t="n">
        <v>0.004714433798116262</v>
      </c>
      <c r="H73" s="171" t="n"/>
      <c r="J73" s="170" t="n">
        <v>0.01569709162921072</v>
      </c>
      <c r="K73" s="171" t="n">
        <v>0.006399314860307488</v>
      </c>
      <c r="L73" s="172" t="n">
        <v>0.03268959514974273</v>
      </c>
      <c r="M73" s="170" t="n">
        <v>0.006325201518869657</v>
      </c>
      <c r="N73" s="171" t="n">
        <v>0.04896707040236736</v>
      </c>
      <c r="O73" s="172" t="n">
        <v>0.006330747097129961</v>
      </c>
    </row>
    <row r="74">
      <c r="A74" s="151" t="inlineStr">
        <is>
          <t>Горизонтальная линия E50</t>
        </is>
      </c>
      <c r="C74" s="151" t="inlineStr">
        <is>
          <t>Касательная</t>
        </is>
      </c>
      <c r="F74" s="170" t="n">
        <v>0.01311944389467793</v>
      </c>
      <c r="G74" s="171" t="n">
        <v>0.005303738022880794</v>
      </c>
      <c r="H74" s="171" t="n"/>
      <c r="J74" s="170" t="n">
        <v>0.017</v>
      </c>
      <c r="K74" s="171" t="n">
        <v>0.007385760869565218</v>
      </c>
      <c r="L74" s="172" t="n">
        <v>0.0355331186230001</v>
      </c>
      <c r="M74" s="170" t="n">
        <v>0.007115851708728364</v>
      </c>
      <c r="N74" s="171" t="n">
        <v>0.05387276898160059</v>
      </c>
      <c r="O74" s="172" t="n">
        <v>0.007122090484271207</v>
      </c>
    </row>
    <row r="75">
      <c r="A75" s="151" t="n">
        <v>0</v>
      </c>
      <c r="B75" s="151">
        <f>A65</f>
        <v/>
      </c>
      <c r="C75" s="151" t="inlineStr">
        <is>
          <t>a</t>
        </is>
      </c>
      <c r="D75" s="151" t="inlineStr">
        <is>
          <t>b</t>
        </is>
      </c>
      <c r="F75" s="170" t="n">
        <v>0.01445200809072627</v>
      </c>
      <c r="G75" s="171" t="n">
        <v>0.005893042247645327</v>
      </c>
      <c r="H75" s="171" t="n"/>
      <c r="J75" s="170" t="n">
        <v>0.01756709314633532</v>
      </c>
      <c r="K75" s="171" t="n">
        <v>0.00799914357538436</v>
      </c>
      <c r="L75" s="172" t="n">
        <v>0.03871997158220578</v>
      </c>
      <c r="M75" s="170" t="n">
        <v>0.007906501898587071</v>
      </c>
      <c r="N75" s="171" t="n">
        <v>0.05836747056979158</v>
      </c>
      <c r="O75" s="172" t="n">
        <v>0.007913433871412454</v>
      </c>
    </row>
    <row r="76">
      <c r="A76" s="173">
        <f>B65</f>
        <v/>
      </c>
      <c r="B76" s="151">
        <f>B75</f>
        <v/>
      </c>
      <c r="C76" s="142">
        <f>E50</f>
        <v/>
      </c>
      <c r="D76" s="151" t="n">
        <v>0</v>
      </c>
      <c r="F76" s="170" t="n">
        <v>0.01575782551271059</v>
      </c>
      <c r="G76" s="171" t="n">
        <v>0.00648234647240986</v>
      </c>
      <c r="H76" s="171" t="n"/>
      <c r="J76" s="170" t="n">
        <v>0.01821515267121492</v>
      </c>
      <c r="K76" s="171" t="n">
        <v>0.008799057932922795</v>
      </c>
      <c r="L76" s="172" t="n">
        <v>0.04046651704578846</v>
      </c>
      <c r="M76" s="170" t="n">
        <v>0.008697152088445778</v>
      </c>
      <c r="N76" s="171" t="n">
        <v>0.06296175950220956</v>
      </c>
      <c r="O76" s="172" t="n">
        <v>0.008704777258553698</v>
      </c>
    </row>
    <row r="77" ht="15" customHeight="1">
      <c r="A77" s="151" t="inlineStr">
        <is>
          <t>Вертикальная линия E50</t>
        </is>
      </c>
      <c r="C77" s="151" t="inlineStr">
        <is>
          <t>p1 и p2</t>
        </is>
      </c>
      <c r="F77" t="n">
        <v>0.01703642804728156</v>
      </c>
      <c r="G77" t="n">
        <v>0.007071650697174393</v>
      </c>
      <c r="J77" t="n">
        <v>0.01867587535001042</v>
      </c>
      <c r="K77" t="n">
        <v>0.009598972290461232</v>
      </c>
      <c r="L77" t="n">
        <v>0.0428891180321769</v>
      </c>
      <c r="M77" t="n">
        <v>0.009487802278304485</v>
      </c>
      <c r="N77" t="n">
        <v>0.06536622011412407</v>
      </c>
      <c r="O77" t="n">
        <v>0.009496120645694944</v>
      </c>
    </row>
    <row r="78" ht="15" customHeight="1">
      <c r="A78" s="173">
        <f>A76</f>
        <v/>
      </c>
      <c r="B78" s="151" t="n">
        <v>0</v>
      </c>
      <c r="C78" s="151" t="n">
        <v>0</v>
      </c>
      <c r="D78" s="151">
        <f>D76</f>
        <v/>
      </c>
      <c r="F78" t="n">
        <v>0.01828734758108987</v>
      </c>
      <c r="G78" t="n">
        <v>0.007660954921938926</v>
      </c>
      <c r="J78" t="n">
        <v>0.01886685535073752</v>
      </c>
      <c r="K78" t="n">
        <v>0.01039888664799967</v>
      </c>
      <c r="L78" t="n">
        <v>0.0455041375597999</v>
      </c>
      <c r="M78" t="n">
        <v>0.01027845246816319</v>
      </c>
      <c r="N78" t="n">
        <v>0.0703914367408045</v>
      </c>
      <c r="O78" t="n">
        <v>0.01028746403283619</v>
      </c>
    </row>
    <row r="79" ht="15" customHeight="1">
      <c r="A79" s="173">
        <f>A76</f>
        <v/>
      </c>
      <c r="B79" s="151">
        <f>B76</f>
        <v/>
      </c>
      <c r="C79" s="151">
        <f>(D79-D76)/C76</f>
        <v/>
      </c>
      <c r="D79" s="172">
        <f>B89+0.2*B89</f>
        <v/>
      </c>
      <c r="F79" t="n">
        <v>0.01951011600078618</v>
      </c>
      <c r="G79" t="n">
        <v>0.00825025914670346</v>
      </c>
      <c r="J79" t="n">
        <v>0.0196056868414119</v>
      </c>
      <c r="K79" t="n">
        <v>0.0111988010055381</v>
      </c>
      <c r="L79" t="n">
        <v>0.04812793864708625</v>
      </c>
      <c r="M79" t="n">
        <v>0.0110691026580219</v>
      </c>
      <c r="N79" t="n">
        <v>0.0740479937175203</v>
      </c>
      <c r="O79" t="n">
        <v>0.01107880741997743</v>
      </c>
    </row>
    <row r="80" ht="15" customHeight="1">
      <c r="A80" s="151" t="inlineStr">
        <is>
          <t>Касательная линия E50</t>
        </is>
      </c>
      <c r="F80" t="n">
        <v>0.02070426519302121</v>
      </c>
      <c r="G80" t="n">
        <v>0.008839563371467992</v>
      </c>
      <c r="J80" t="n">
        <v>0.01990996399004914</v>
      </c>
      <c r="K80" t="n">
        <v>0.01199871536307654</v>
      </c>
      <c r="L80" t="n">
        <v>0.0496768843124647</v>
      </c>
      <c r="M80" t="n">
        <v>0.01185975284788061</v>
      </c>
      <c r="N80" t="n">
        <v>0.07754647537954085</v>
      </c>
      <c r="O80" t="n">
        <v>0.01187015080711868</v>
      </c>
    </row>
    <row r="81" ht="15" customHeight="1">
      <c r="A81" s="151" t="n">
        <v>0</v>
      </c>
      <c r="B81" s="151" t="n">
        <v>0</v>
      </c>
      <c r="C81" s="151" t="inlineStr">
        <is>
          <t>Горизонтальная 1</t>
        </is>
      </c>
      <c r="F81" t="n">
        <v>0.02186932704444558</v>
      </c>
      <c r="G81" t="n">
        <v>0.009428867596232524</v>
      </c>
      <c r="J81" t="n">
        <v>0.02039728096466495</v>
      </c>
      <c r="K81" t="n">
        <v>0.01279862972061498</v>
      </c>
      <c r="L81" t="n">
        <v>0.05166733757436395</v>
      </c>
      <c r="M81" t="n">
        <v>0.01265040303773931</v>
      </c>
      <c r="N81" t="n">
        <v>0.0815974660621358</v>
      </c>
      <c r="O81" t="n">
        <v>0.01266149419425992</v>
      </c>
    </row>
    <row r="82" ht="15" customHeight="1">
      <c r="A82" s="173">
        <f>B82/(B76/A76)</f>
        <v/>
      </c>
      <c r="B82" s="173">
        <f>B79+(B86-B79)*0.8</f>
        <v/>
      </c>
      <c r="F82" t="n">
        <v>0.02274234313200997</v>
      </c>
      <c r="G82" t="n">
        <v>0.009880559293330855</v>
      </c>
      <c r="J82" t="n">
        <v>0.02078523193327496</v>
      </c>
      <c r="K82" t="n">
        <v>0.01359854407815341</v>
      </c>
      <c r="L82" t="n">
        <v>0.05426850179754658</v>
      </c>
      <c r="M82" t="n">
        <v>0.01350361084247184</v>
      </c>
      <c r="N82" t="n">
        <v>0.08618103088860068</v>
      </c>
      <c r="O82" t="n">
        <v>0.01371498568489158</v>
      </c>
    </row>
    <row r="83" ht="15" customHeight="1">
      <c r="A83" s="151" t="inlineStr">
        <is>
          <t>Горизонтальная линия qкр</t>
        </is>
      </c>
      <c r="F83" t="n">
        <v>0.02412219549959394</v>
      </c>
      <c r="G83" t="n">
        <v>0.01060747604576159</v>
      </c>
      <c r="J83" t="n">
        <v>0.02099141106389484</v>
      </c>
      <c r="K83" t="n">
        <v>0.01439845843569185</v>
      </c>
      <c r="L83" t="n">
        <v>0.0555558656537822</v>
      </c>
      <c r="M83" t="n">
        <v>0.01423170341745673</v>
      </c>
      <c r="N83" t="n">
        <v>0.08833159141405916</v>
      </c>
      <c r="O83" t="n">
        <v>0.01424418096854241</v>
      </c>
    </row>
    <row r="84" ht="15" customHeight="1">
      <c r="A84" s="151" t="inlineStr">
        <is>
          <t>Горизонтальная линия q</t>
        </is>
      </c>
      <c r="C84" s="151" t="inlineStr">
        <is>
          <t>Горизонтальная 2</t>
        </is>
      </c>
      <c r="F84" t="n">
        <v>0.02522329105475303</v>
      </c>
      <c r="G84" t="n">
        <v>0.01119678027052612</v>
      </c>
      <c r="J84" t="n">
        <v>0.02153341252454019</v>
      </c>
      <c r="K84" t="n">
        <v>0.01519837279323028</v>
      </c>
      <c r="L84" t="n">
        <v>0.05771567295709201</v>
      </c>
      <c r="M84" t="n">
        <v>0.01502235360731544</v>
      </c>
      <c r="N84" t="n">
        <v>0.09136468640483808</v>
      </c>
      <c r="O84" t="n">
        <v>0.01503552435568366</v>
      </c>
    </row>
    <row r="85" ht="15" customHeight="1">
      <c r="A85" s="172" t="n">
        <v>0</v>
      </c>
      <c r="B85" s="172">
        <f>MAX(F65:F1000)</f>
        <v/>
      </c>
      <c r="C85" s="151" t="n">
        <v>0</v>
      </c>
      <c r="D85" s="173">
        <f>D73</f>
        <v/>
      </c>
      <c r="F85" t="n">
        <v>0.02630692930960782</v>
      </c>
      <c r="G85" t="n">
        <v>0.01178608449529065</v>
      </c>
      <c r="J85" t="n">
        <v>0.02235597270649246</v>
      </c>
      <c r="K85" t="n">
        <v>0.01618783023692942</v>
      </c>
      <c r="L85" t="n">
        <v>0.05969130062565356</v>
      </c>
      <c r="M85" t="n">
        <v>0.01581300379717414</v>
      </c>
      <c r="N85" t="n">
        <v>0.09351315848878577</v>
      </c>
      <c r="O85" t="n">
        <v>0.01582686774282491</v>
      </c>
    </row>
    <row r="86" ht="15" customHeight="1">
      <c r="A86" s="172">
        <f>INDEX(G65:G1000,MATCH(B86,F65:F1000,0),)</f>
        <v/>
      </c>
      <c r="B86" s="172">
        <f>MAX(F65:F1000)</f>
        <v/>
      </c>
      <c r="C86" s="151">
        <f>(D86-D76)/C76</f>
        <v/>
      </c>
      <c r="D86" s="173">
        <f>D73</f>
        <v/>
      </c>
      <c r="F86" t="n">
        <v>0.02737148320309769</v>
      </c>
      <c r="G86" t="n">
        <v>0.01237538872005519</v>
      </c>
      <c r="J86" t="n">
        <v>0.02258682704417456</v>
      </c>
      <c r="K86" t="n">
        <v>0.01679820150830716</v>
      </c>
      <c r="L86" t="n">
        <v>0.06097881447456924</v>
      </c>
      <c r="M86" t="n">
        <v>0.01660365398703285</v>
      </c>
      <c r="N86" t="n">
        <v>0.09797110842630474</v>
      </c>
      <c r="O86" t="n">
        <v>0.01661821112996615</v>
      </c>
    </row>
    <row r="87" ht="15" customHeight="1">
      <c r="A87" s="151" t="inlineStr">
        <is>
          <t>Вертикальная линия q</t>
        </is>
      </c>
      <c r="F87" t="n">
        <v>0.02841532567416208</v>
      </c>
      <c r="G87" t="n">
        <v>0.01296469294481972</v>
      </c>
      <c r="J87" t="n">
        <v>0.02309410091430852</v>
      </c>
      <c r="K87" t="n">
        <v>0.01759811586584559</v>
      </c>
      <c r="L87" t="n">
        <v>0.0630742803189413</v>
      </c>
      <c r="M87" t="n">
        <v>0.01739430417689156</v>
      </c>
      <c r="N87" t="n">
        <v>0.1000326369777974</v>
      </c>
      <c r="O87" t="n">
        <v>0.0174095545171074</v>
      </c>
    </row>
    <row r="88" ht="15" customHeight="1">
      <c r="A88" s="172">
        <f>A86</f>
        <v/>
      </c>
      <c r="B88" s="151" t="n">
        <v>0</v>
      </c>
      <c r="C88" s="139" t="n"/>
      <c r="D88" s="139" t="n"/>
      <c r="F88" t="n">
        <v>0.02943682966174033</v>
      </c>
      <c r="G88" t="n">
        <v>0.01355399716958425</v>
      </c>
      <c r="J88" t="n">
        <v>0.02404606128189894</v>
      </c>
      <c r="K88" t="n">
        <v>0.01839803022338403</v>
      </c>
      <c r="L88" t="n">
        <v>0.06587376397387218</v>
      </c>
      <c r="M88" t="n">
        <v>0.01818495436675027</v>
      </c>
      <c r="N88" t="n">
        <v>0.1040918449036664</v>
      </c>
      <c r="O88" t="n">
        <v>0.01820089790424864</v>
      </c>
    </row>
    <row r="89" ht="15" customHeight="1">
      <c r="A89" s="172">
        <f>A86</f>
        <v/>
      </c>
      <c r="B89" s="172">
        <f>B86</f>
        <v/>
      </c>
      <c r="F89" t="n">
        <v>0.03043436810477185</v>
      </c>
      <c r="G89" t="n">
        <v>0.01414330139434879</v>
      </c>
      <c r="J89" t="n">
        <v>0.02453872858378472</v>
      </c>
      <c r="K89" t="n">
        <v>0.01919794458092246</v>
      </c>
      <c r="L89" t="n">
        <v>0.0673733312544641</v>
      </c>
      <c r="M89" t="n">
        <v>0.01897560455660897</v>
      </c>
      <c r="N89" t="n">
        <v>0.1061428329643139</v>
      </c>
      <c r="O89" t="n">
        <v>0.01899224129138989</v>
      </c>
    </row>
    <row r="90" ht="15" customHeight="1">
      <c r="F90" t="n">
        <v>0.03140631394219602</v>
      </c>
      <c r="G90" t="n">
        <v>0.01473260561911332</v>
      </c>
      <c r="J90" t="n">
        <v>0.02546812325680482</v>
      </c>
      <c r="K90" t="n">
        <v>0.0199978589384609</v>
      </c>
      <c r="L90" t="n">
        <v>0.06906904797581942</v>
      </c>
      <c r="M90" t="n">
        <v>0.01976625474646768</v>
      </c>
      <c r="N90" t="n">
        <v>0.1096797019201428</v>
      </c>
      <c r="O90" t="n">
        <v>0.01978358467853113</v>
      </c>
    </row>
    <row r="91" ht="15" customHeight="1">
      <c r="F91" t="n">
        <v>0.03235104011295224</v>
      </c>
      <c r="G91" t="n">
        <v>0.01532190984387785</v>
      </c>
      <c r="J91" t="n">
        <v>0.02613026573779816</v>
      </c>
      <c r="K91" t="n">
        <v>0.02079777329599933</v>
      </c>
      <c r="L91" t="n">
        <v>0.07145697995304051</v>
      </c>
      <c r="M91" t="n">
        <v>0.02055690493632639</v>
      </c>
      <c r="N91" t="n">
        <v>0.1125965525315552</v>
      </c>
      <c r="O91" t="n">
        <v>0.02057492806567238</v>
      </c>
    </row>
    <row r="92" ht="15" customHeight="1">
      <c r="F92" t="n">
        <v>0.03326691955597991</v>
      </c>
      <c r="G92" t="n">
        <v>0.01591121406864239</v>
      </c>
      <c r="J92" t="n">
        <v>0.02672117646360365</v>
      </c>
      <c r="K92" t="n">
        <v>0.02159768765353777</v>
      </c>
      <c r="L92" t="n">
        <v>0.07323319300122969</v>
      </c>
      <c r="M92" t="n">
        <v>0.02134755512618509</v>
      </c>
      <c r="N92" t="n">
        <v>0.1174874855589538</v>
      </c>
      <c r="O92" t="n">
        <v>0.02136627145281362</v>
      </c>
    </row>
    <row r="93" ht="15" customHeight="1">
      <c r="F93" t="n">
        <v>0.03415232521021841</v>
      </c>
      <c r="G93" t="n">
        <v>0.01650051829340692</v>
      </c>
      <c r="J93" t="n">
        <v>0.02783687587106022</v>
      </c>
      <c r="K93" t="n">
        <v>0.02239760201107621</v>
      </c>
      <c r="L93" t="n">
        <v>0.07489375293548928</v>
      </c>
      <c r="M93" t="n">
        <v>0.0221382053160438</v>
      </c>
      <c r="N93" t="n">
        <v>0.1203466017627411</v>
      </c>
      <c r="O93" t="n">
        <v>0.02215761483995487</v>
      </c>
    </row>
    <row r="94" ht="15" customHeight="1">
      <c r="F94" t="n">
        <v>0.03500563001460712</v>
      </c>
      <c r="G94" t="n">
        <v>0.01708982251817145</v>
      </c>
      <c r="J94" t="n">
        <v>0.02837338439700686</v>
      </c>
      <c r="K94" t="n">
        <v>0.02319751636861464</v>
      </c>
      <c r="L94" t="n">
        <v>0.07723472557092156</v>
      </c>
      <c r="M94" t="n">
        <v>0.02292885550590251</v>
      </c>
      <c r="N94" t="n">
        <v>0.1237680019033196</v>
      </c>
      <c r="O94" t="n">
        <v>0.02294895822709611</v>
      </c>
    </row>
    <row r="95" ht="15" customHeight="1">
      <c r="F95" t="n">
        <v>0.03582520690808545</v>
      </c>
      <c r="G95" t="n">
        <v>0.01767912674293598</v>
      </c>
      <c r="J95" t="n">
        <v>0.02952672247828241</v>
      </c>
      <c r="K95" t="n">
        <v>0.02399743072615308</v>
      </c>
      <c r="L95" t="n">
        <v>0.07915217672262895</v>
      </c>
      <c r="M95" t="n">
        <v>0.02371950569576121</v>
      </c>
      <c r="N95" t="n">
        <v>0.1251457867410917</v>
      </c>
      <c r="O95" t="n">
        <v>0.02374030161423736</v>
      </c>
    </row>
    <row r="96" ht="15" customHeight="1">
      <c r="F96" t="n">
        <v>0.03674234313200997</v>
      </c>
      <c r="G96" t="n">
        <v>0.01837111825168876</v>
      </c>
      <c r="J96" t="n">
        <v>0.02999291055172586</v>
      </c>
      <c r="K96" t="n">
        <v>0.02479734508369151</v>
      </c>
      <c r="L96" t="n">
        <v>0.0812421722057137</v>
      </c>
      <c r="M96" t="n">
        <v>0.02451015588561992</v>
      </c>
      <c r="N96" t="n">
        <v>0.1287740570364598</v>
      </c>
      <c r="O96" t="n">
        <v>0.0245316450013786</v>
      </c>
    </row>
    <row r="97" ht="15" customHeight="1">
      <c r="F97" t="n">
        <v>0.0373715285552641</v>
      </c>
      <c r="G97" t="n">
        <v>0.01885773519246505</v>
      </c>
      <c r="J97" t="n">
        <v>0.0312679690541761</v>
      </c>
      <c r="K97" t="n">
        <v>0.02559725944122995</v>
      </c>
      <c r="L97" t="n">
        <v>0.08250077783527815</v>
      </c>
      <c r="M97" t="n">
        <v>0.02530080607547863</v>
      </c>
      <c r="N97" t="n">
        <v>0.1311469135498265</v>
      </c>
      <c r="O97" t="n">
        <v>0.02532298838851985</v>
      </c>
    </row>
    <row r="98" ht="15" customHeight="1">
      <c r="F98" t="n">
        <v>0.03813664960839111</v>
      </c>
      <c r="G98" t="n">
        <v>0.01944703941722958</v>
      </c>
      <c r="J98" t="n">
        <v>0.03194791842247209</v>
      </c>
      <c r="K98" t="n">
        <v>0.02639717379876839</v>
      </c>
      <c r="L98" t="n">
        <v>0.08472405942642466</v>
      </c>
      <c r="M98" t="n">
        <v>0.02609145626533733</v>
      </c>
      <c r="N98" t="n">
        <v>0.1349584570415944</v>
      </c>
      <c r="O98" t="n">
        <v>0.02611433177566109</v>
      </c>
    </row>
    <row r="99" ht="15" customHeight="1">
      <c r="F99" t="n">
        <v>0.03890150919485165</v>
      </c>
      <c r="G99" t="n">
        <v>0.02003634364199411</v>
      </c>
      <c r="J99" t="n">
        <v>0.03282877909345273</v>
      </c>
      <c r="K99" t="n">
        <v>0.02719708815630683</v>
      </c>
      <c r="L99" t="n">
        <v>0.08670808279425557</v>
      </c>
      <c r="M99" t="n">
        <v>0.02688210645519604</v>
      </c>
      <c r="N99" t="n">
        <v>0.1371027882721658</v>
      </c>
      <c r="O99" t="n">
        <v>0.02690567516280233</v>
      </c>
    </row>
    <row r="100" ht="15" customHeight="1">
      <c r="F100" t="n">
        <v>0.03966215101517018</v>
      </c>
      <c r="G100" t="n">
        <v>0.02062564786675864</v>
      </c>
      <c r="J100" t="n">
        <v>0.03360657150395699</v>
      </c>
      <c r="K100" t="n">
        <v>0.02799700251384526</v>
      </c>
      <c r="L100" t="n">
        <v>0.08884891375387322</v>
      </c>
      <c r="M100" t="n">
        <v>0.02767275664505475</v>
      </c>
      <c r="N100" t="n">
        <v>0.1399740080019432</v>
      </c>
      <c r="O100" t="n">
        <v>0.02769701854994358</v>
      </c>
    </row>
    <row r="101" ht="15" customHeight="1">
      <c r="F101" t="n">
        <v>0.04041461876987115</v>
      </c>
      <c r="G101" t="n">
        <v>0.02121495209152318</v>
      </c>
      <c r="J101" t="n">
        <v>0.03437731609082377</v>
      </c>
      <c r="K101" t="n">
        <v>0.0287969168713837</v>
      </c>
      <c r="L101" t="n">
        <v>0.09004261812037986</v>
      </c>
      <c r="M101" t="n">
        <v>0.02846340683491346</v>
      </c>
      <c r="N101" t="n">
        <v>0.1437662169913292</v>
      </c>
      <c r="O101" t="n">
        <v>0.02848836193708483</v>
      </c>
    </row>
    <row r="102" ht="15" customHeight="1">
      <c r="F102" t="n">
        <v>0.04115495615947905</v>
      </c>
      <c r="G102" t="n">
        <v>0.02180425631628771</v>
      </c>
      <c r="J102" t="n">
        <v>0.03563703329089199</v>
      </c>
      <c r="K102" t="n">
        <v>0.02959683122892213</v>
      </c>
      <c r="L102" t="n">
        <v>0.09208526170887787</v>
      </c>
      <c r="M102" t="n">
        <v>0.02925405702477216</v>
      </c>
      <c r="N102" t="n">
        <v>0.1460735160007263</v>
      </c>
      <c r="O102" t="n">
        <v>0.02927970532422607</v>
      </c>
    </row>
    <row r="103" ht="15" customHeight="1">
      <c r="F103" t="n">
        <v>0.04187920688451831</v>
      </c>
      <c r="G103" t="n">
        <v>0.02239356054105224</v>
      </c>
      <c r="J103" t="n">
        <v>0.03648174354100059</v>
      </c>
      <c r="K103" t="n">
        <v>0.03039674558646057</v>
      </c>
      <c r="L103" t="n">
        <v>0.0930729103344696</v>
      </c>
      <c r="M103" t="n">
        <v>0.03004470721463088</v>
      </c>
      <c r="N103" t="n">
        <v>0.1489900057905368</v>
      </c>
      <c r="O103" t="n">
        <v>0.03007104871136732</v>
      </c>
    </row>
    <row r="104" ht="15" customHeight="1">
      <c r="F104" t="n">
        <v>0.04258341464551338</v>
      </c>
      <c r="G104" t="n">
        <v>0.02298286476581678</v>
      </c>
      <c r="J104" t="n">
        <v>0.03690746727798852</v>
      </c>
      <c r="K104" t="n">
        <v>0.03119665994399901</v>
      </c>
      <c r="L104" t="n">
        <v>0.09430162981225731</v>
      </c>
      <c r="M104" t="n">
        <v>0.03083535740448958</v>
      </c>
      <c r="N104" t="n">
        <v>0.1502097871211633</v>
      </c>
      <c r="O104" t="n">
        <v>0.03086239209850856</v>
      </c>
    </row>
    <row r="105" ht="15" customHeight="1">
      <c r="F105" t="n">
        <v>0.04326362314298871</v>
      </c>
      <c r="G105" t="n">
        <v>0.02357216899058131</v>
      </c>
      <c r="J105" t="n">
        <v>0.03771022493869468</v>
      </c>
      <c r="K105" t="n">
        <v>0.03199657430153744</v>
      </c>
      <c r="L105" t="n">
        <v>0.09666748595734342</v>
      </c>
      <c r="M105" t="n">
        <v>0.03162600759434828</v>
      </c>
      <c r="N105" t="n">
        <v>0.1537269607530083</v>
      </c>
      <c r="O105" t="n">
        <v>0.03165373548564981</v>
      </c>
    </row>
    <row r="106" ht="15" customHeight="1">
      <c r="F106" t="n">
        <v>0.04391587607746877</v>
      </c>
      <c r="G106" t="n">
        <v>0.02416147321534584</v>
      </c>
      <c r="J106" t="n">
        <v>0.038886036959958</v>
      </c>
      <c r="K106" t="n">
        <v>0.03279648865907588</v>
      </c>
      <c r="L106" t="n">
        <v>0.09716654458483021</v>
      </c>
      <c r="M106" t="n">
        <v>0.03241665778420699</v>
      </c>
      <c r="N106" t="n">
        <v>0.1552356274464742</v>
      </c>
      <c r="O106" t="n">
        <v>0.03244507887279106</v>
      </c>
    </row>
    <row r="107" ht="15" customHeight="1">
      <c r="F107" t="n">
        <v>0.04453621714947803</v>
      </c>
      <c r="G107" t="n">
        <v>0.02475077744011038</v>
      </c>
      <c r="J107" t="n">
        <v>0.03933092377861742</v>
      </c>
      <c r="K107" t="n">
        <v>0.03359640301661431</v>
      </c>
      <c r="L107" t="n">
        <v>0.09909487150982002</v>
      </c>
      <c r="M107" t="n">
        <v>0.0332073079740657</v>
      </c>
      <c r="N107" t="n">
        <v>0.1579298879619637</v>
      </c>
      <c r="O107" t="n">
        <v>0.0332364222599323</v>
      </c>
    </row>
    <row r="108" ht="15" customHeight="1">
      <c r="F108" t="n">
        <v>0.04512069005954093</v>
      </c>
      <c r="G108" t="n">
        <v>0.02534008166487491</v>
      </c>
      <c r="J108" t="n">
        <v>0.03994090583151187</v>
      </c>
      <c r="K108" t="n">
        <v>0.03439631737415275</v>
      </c>
      <c r="L108" t="n">
        <v>0.09984853254741516</v>
      </c>
      <c r="M108" t="n">
        <v>0.03399795816392441</v>
      </c>
      <c r="N108" t="n">
        <v>0.1596038430598791</v>
      </c>
      <c r="O108" t="n">
        <v>0.03402776564707354</v>
      </c>
    </row>
    <row r="109" ht="15" customHeight="1">
      <c r="F109" t="n">
        <v>0.04566533850818191</v>
      </c>
      <c r="G109" t="n">
        <v>0.02592938588963944</v>
      </c>
      <c r="J109" t="n">
        <v>0.04071200355548028</v>
      </c>
      <c r="K109" t="n">
        <v>0.03519623173169118</v>
      </c>
      <c r="L109" t="n">
        <v>0.101723593512718</v>
      </c>
      <c r="M109" t="n">
        <v>0.03478860835378311</v>
      </c>
      <c r="N109" t="n">
        <v>0.1617515935006228</v>
      </c>
      <c r="O109" t="n">
        <v>0.03481910903421479</v>
      </c>
    </row>
    <row r="110" ht="15" customHeight="1">
      <c r="F110" t="n">
        <v>0.04616620619592546</v>
      </c>
      <c r="G110" t="n">
        <v>0.02651869011440397</v>
      </c>
      <c r="J110" t="n">
        <v>0.04124023738736156</v>
      </c>
      <c r="K110" t="n">
        <v>0.03599614608922962</v>
      </c>
      <c r="L110" t="n">
        <v>0.1027161202208308</v>
      </c>
      <c r="M110" t="n">
        <v>0.03557925854364182</v>
      </c>
      <c r="N110" t="n">
        <v>0.1620672400445976</v>
      </c>
      <c r="O110" t="n">
        <v>0.03561045242135603</v>
      </c>
    </row>
    <row r="111" ht="15" customHeight="1">
      <c r="F111" t="n">
        <v>0.04661933682329598</v>
      </c>
      <c r="G111" t="n">
        <v>0.02710799433916851</v>
      </c>
      <c r="J111" t="n">
        <v>0.04222162776399466</v>
      </c>
      <c r="K111" t="n">
        <v>0.03679606044676806</v>
      </c>
      <c r="L111" t="n">
        <v>0.103022178486856</v>
      </c>
      <c r="M111" t="n">
        <v>0.03636990873350053</v>
      </c>
      <c r="N111" t="n">
        <v>0.1640448834522056</v>
      </c>
      <c r="O111" t="n">
        <v>0.03640179580849728</v>
      </c>
    </row>
    <row r="112" ht="15" customHeight="1">
      <c r="F112" t="n">
        <v>0.04702077409081798</v>
      </c>
      <c r="G112" t="n">
        <v>0.02769729856393304</v>
      </c>
      <c r="J112" t="n">
        <v>0.04235219512221849</v>
      </c>
      <c r="K112" t="n">
        <v>0.03759597480430649</v>
      </c>
      <c r="L112" t="n">
        <v>0.1044378341258957</v>
      </c>
      <c r="M112" t="n">
        <v>0.03716055892335924</v>
      </c>
      <c r="N112" t="n">
        <v>0.1652786244838496</v>
      </c>
      <c r="O112" t="n">
        <v>0.03719313919563853</v>
      </c>
    </row>
    <row r="113" ht="15" customHeight="1">
      <c r="F113" t="n">
        <v>0.04736656169901589</v>
      </c>
      <c r="G113" t="n">
        <v>0.02828660278869757</v>
      </c>
      <c r="J113" t="n">
        <v>0.043127959898872</v>
      </c>
      <c r="K113" t="n">
        <v>0.03839588916184493</v>
      </c>
      <c r="L113" t="n">
        <v>0.1051591529530526</v>
      </c>
      <c r="M113" t="n">
        <v>0.03795120911321794</v>
      </c>
      <c r="N113" t="n">
        <v>0.167562563899932</v>
      </c>
      <c r="O113" t="n">
        <v>0.03798448258277978</v>
      </c>
    </row>
    <row r="114" ht="15" customHeight="1">
      <c r="F114" t="n">
        <v>0.04765376115941287</v>
      </c>
      <c r="G114" t="n">
        <v>0.02887590701346211</v>
      </c>
      <c r="J114" t="n">
        <v>0.04354494253079411</v>
      </c>
      <c r="K114" t="n">
        <v>0.03919580351938336</v>
      </c>
      <c r="L114" t="n">
        <v>0.1063822007834287</v>
      </c>
      <c r="M114" t="n">
        <v>0.03874185930307665</v>
      </c>
      <c r="N114" t="n">
        <v>0.1681908024608552</v>
      </c>
      <c r="O114" t="n">
        <v>0.03877582596992102</v>
      </c>
    </row>
    <row r="115" ht="15" customHeight="1">
      <c r="F115" t="n">
        <v>0.04791816154781546</v>
      </c>
      <c r="G115" t="n">
        <v>0.02946521123822664</v>
      </c>
      <c r="J115" t="n">
        <v>0.04389916345482374</v>
      </c>
      <c r="K115" t="n">
        <v>0.0399957178769218</v>
      </c>
      <c r="L115" t="n">
        <v>0.1070030434321265</v>
      </c>
      <c r="M115" t="n">
        <v>0.03953250949293535</v>
      </c>
      <c r="N115" t="n">
        <v>0.1685574409270217</v>
      </c>
      <c r="O115" t="n">
        <v>0.03956716935706226</v>
      </c>
    </row>
    <row r="116" ht="15" customHeight="1">
      <c r="F116" t="n">
        <v>0.04817909939587567</v>
      </c>
      <c r="G116" t="n">
        <v>0.03005451546299117</v>
      </c>
      <c r="J116" t="n">
        <v>0.04388664310779983</v>
      </c>
      <c r="K116" t="n">
        <v>0.04079563223446023</v>
      </c>
      <c r="L116" t="n">
        <v>0.1072177467142482</v>
      </c>
      <c r="M116" t="n">
        <v>0.04032315968279407</v>
      </c>
      <c r="N116" t="n">
        <v>0.1703565800588342</v>
      </c>
      <c r="O116" t="n">
        <v>0.0403585127442035</v>
      </c>
    </row>
    <row r="117" ht="15" customHeight="1">
      <c r="F117" t="n">
        <v>0.04843649722124847</v>
      </c>
      <c r="G117" t="n">
        <v>0.03064381968775571</v>
      </c>
      <c r="J117" t="n">
        <v>0.04410340192656131</v>
      </c>
      <c r="K117" t="n">
        <v>0.04159554659199867</v>
      </c>
      <c r="L117" t="n">
        <v>0.1079223764448963</v>
      </c>
      <c r="M117" t="n">
        <v>0.04111380987265277</v>
      </c>
      <c r="N117" t="n">
        <v>0.1705823206166949</v>
      </c>
      <c r="O117" t="n">
        <v>0.04114985613134475</v>
      </c>
    </row>
    <row r="118" ht="15" customHeight="1">
      <c r="F118" t="n">
        <v>0.04869027754158886</v>
      </c>
      <c r="G118" t="n">
        <v>0.03123312391252023</v>
      </c>
      <c r="J118" t="n">
        <v>0.04444546034794711</v>
      </c>
      <c r="K118" t="n">
        <v>0.04239546094953711</v>
      </c>
      <c r="L118" t="n">
        <v>0.107612998439173</v>
      </c>
      <c r="M118" t="n">
        <v>0.04190446006251148</v>
      </c>
      <c r="N118" t="n">
        <v>0.1703287633610064</v>
      </c>
      <c r="O118" t="n">
        <v>0.041941199518486</v>
      </c>
    </row>
    <row r="119" ht="15" customHeight="1">
      <c r="F119" t="n">
        <v>0.04894036287455185</v>
      </c>
      <c r="G119" t="n">
        <v>0.03182242813728477</v>
      </c>
      <c r="J119" t="n">
        <v>0.04471194541298491</v>
      </c>
      <c r="K119" t="n">
        <v>0.04319537530707554</v>
      </c>
      <c r="L119" t="n">
        <v>0.1085370035950932</v>
      </c>
      <c r="M119" t="n">
        <v>0.04269511025237019</v>
      </c>
      <c r="N119" t="n">
        <v>0.1723620617772014</v>
      </c>
      <c r="O119" t="n">
        <v>0.04273254290562725</v>
      </c>
    </row>
    <row r="120" ht="15" customHeight="1">
      <c r="F120" t="n">
        <v>0.04918667573779241</v>
      </c>
      <c r="G120" t="n">
        <v>0.0324117323620493</v>
      </c>
      <c r="J120" t="n">
        <v>0.04450896524920465</v>
      </c>
      <c r="K120" t="n">
        <v>0.04399528966461398</v>
      </c>
      <c r="L120" t="n">
        <v>0.1084368577146033</v>
      </c>
      <c r="M120" t="n">
        <v>0.0434857604422289</v>
      </c>
      <c r="N120" t="n">
        <v>0.1723617790929644</v>
      </c>
      <c r="O120" t="n">
        <v>0.04352388629276849</v>
      </c>
    </row>
    <row r="121" ht="15" customHeight="1">
      <c r="F121" t="n">
        <v>0.04942913864896556</v>
      </c>
      <c r="G121" t="n">
        <v>0.03300103658681384</v>
      </c>
      <c r="J121" t="n">
        <v>0.04459531591850317</v>
      </c>
      <c r="K121" t="n">
        <v>0.04479520402215241</v>
      </c>
      <c r="L121" t="n">
        <v>0.107516334542372</v>
      </c>
      <c r="M121" t="n">
        <v>0.0442764106320876</v>
      </c>
      <c r="N121" t="n">
        <v>0.1720432906722175</v>
      </c>
      <c r="O121" t="n">
        <v>0.04431522967990973</v>
      </c>
    </row>
    <row r="122" ht="15" customHeight="1">
      <c r="F122" t="n">
        <v>0.04966767412572629</v>
      </c>
      <c r="G122" t="n">
        <v>0.03359034081157836</v>
      </c>
      <c r="J122" t="n">
        <v>0.04467094887048893</v>
      </c>
      <c r="K122" t="n">
        <v>0.04559511837969085</v>
      </c>
      <c r="L122" t="n">
        <v>0.1080620248281726</v>
      </c>
      <c r="M122" t="n">
        <v>0.04506706082194631</v>
      </c>
      <c r="N122" t="n">
        <v>0.1708964410055553</v>
      </c>
      <c r="O122" t="n">
        <v>0.04510657306705098</v>
      </c>
    </row>
    <row r="123" ht="15" customHeight="1">
      <c r="F123" t="n">
        <v>0.04990220468572956</v>
      </c>
      <c r="G123" t="n">
        <v>0.0341796450363429</v>
      </c>
      <c r="J123" t="n">
        <v>0.04453624034582677</v>
      </c>
      <c r="K123" t="n">
        <v>0.04639503273722929</v>
      </c>
      <c r="L123" t="n">
        <v>0.1074752160943268</v>
      </c>
      <c r="M123" t="n">
        <v>0.04585771101180501</v>
      </c>
      <c r="N123" t="n">
        <v>0.1716219762901416</v>
      </c>
      <c r="O123" t="n">
        <v>0.04589791645419222</v>
      </c>
    </row>
    <row r="124" ht="15" customHeight="1">
      <c r="F124" t="n">
        <v>0.05013265284663043</v>
      </c>
      <c r="G124" t="n">
        <v>0.03476894926110743</v>
      </c>
      <c r="J124" t="n">
        <v>0.04429156658518162</v>
      </c>
      <c r="K124" t="n">
        <v>0.04719494709476772</v>
      </c>
      <c r="L124" t="n">
        <v>0.1078571958631557</v>
      </c>
      <c r="M124" t="n">
        <v>0.04664836120166373</v>
      </c>
      <c r="N124" t="n">
        <v>0.1721206427231405</v>
      </c>
      <c r="O124" t="n">
        <v>0.04668925984133347</v>
      </c>
    </row>
    <row r="125" ht="15" customHeight="1">
      <c r="F125" t="n">
        <v>0.05035894112608386</v>
      </c>
      <c r="G125" t="n">
        <v>0.03535825348587197</v>
      </c>
      <c r="J125" t="n">
        <v>0.04423730382921827</v>
      </c>
      <c r="K125" t="n">
        <v>0.04799486145230616</v>
      </c>
      <c r="L125" t="n">
        <v>0.107709251656981</v>
      </c>
      <c r="M125" t="n">
        <v>0.04743901139152243</v>
      </c>
      <c r="N125" t="n">
        <v>0.1709931865017158</v>
      </c>
      <c r="O125" t="n">
        <v>0.04748060322847471</v>
      </c>
    </row>
    <row r="126" ht="15" customHeight="1">
      <c r="F126" t="n">
        <v>0.05058099204174483</v>
      </c>
      <c r="G126" t="n">
        <v>0.03594755771063649</v>
      </c>
      <c r="J126" t="n">
        <v>0.04447382831860164</v>
      </c>
      <c r="K126" t="n">
        <v>0.04879477580984459</v>
      </c>
      <c r="L126" t="n">
        <v>0.106932670998124</v>
      </c>
      <c r="M126" t="n">
        <v>0.04822966158138114</v>
      </c>
      <c r="N126" t="n">
        <v>0.1712403538230315</v>
      </c>
      <c r="O126" t="n">
        <v>0.04827194661561596</v>
      </c>
    </row>
    <row r="127" ht="15" customHeight="1">
      <c r="F127" t="n">
        <v>0.05079872811126837</v>
      </c>
      <c r="G127" t="n">
        <v>0.03653686193540103</v>
      </c>
      <c r="J127" t="n">
        <v>0.04430151629399656</v>
      </c>
      <c r="K127" t="n">
        <v>0.04959469016738303</v>
      </c>
      <c r="L127" t="n">
        <v>0.1077287414089061</v>
      </c>
      <c r="M127" t="n">
        <v>0.04902031177123985</v>
      </c>
      <c r="N127" t="n">
        <v>0.1707628908842517</v>
      </c>
      <c r="O127" t="n">
        <v>0.0490632900027572</v>
      </c>
    </row>
    <row r="128" ht="15" customHeight="1">
      <c r="F128" t="n">
        <v>0.05101207185230944</v>
      </c>
      <c r="G128" t="n">
        <v>0.03712616616016556</v>
      </c>
      <c r="J128" t="n">
        <v>0.04422074399606794</v>
      </c>
      <c r="K128" t="n">
        <v>0.05039460452492146</v>
      </c>
      <c r="L128" t="n">
        <v>0.1068987504116488</v>
      </c>
      <c r="M128" t="n">
        <v>0.04981096196109856</v>
      </c>
      <c r="N128" t="n">
        <v>0.1714615438825401</v>
      </c>
      <c r="O128" t="n">
        <v>0.04985463338989845</v>
      </c>
    </row>
    <row r="129" ht="15" customHeight="1">
      <c r="F129" t="n">
        <v>0.05122094578252306</v>
      </c>
      <c r="G129" t="n">
        <v>0.0377154703849301</v>
      </c>
      <c r="J129" t="n">
        <v>0.04423188766548063</v>
      </c>
      <c r="K129" t="n">
        <v>0.05119451888245991</v>
      </c>
      <c r="L129" t="n">
        <v>0.1070439855286734</v>
      </c>
      <c r="M129" t="n">
        <v>0.05060161215095726</v>
      </c>
      <c r="N129" t="n">
        <v>0.1706370590150609</v>
      </c>
      <c r="O129" t="n">
        <v>0.05064597677703969</v>
      </c>
    </row>
    <row r="130" ht="15" customHeight="1">
      <c r="F130" t="n">
        <v>0.05142527241956421</v>
      </c>
      <c r="G130" t="n">
        <v>0.03830477460969463</v>
      </c>
      <c r="J130" t="n">
        <v>0.04383532354289947</v>
      </c>
      <c r="K130" t="n">
        <v>0.05199443323999834</v>
      </c>
      <c r="L130" t="n">
        <v>0.1064657342823014</v>
      </c>
      <c r="M130" t="n">
        <v>0.05139226234081597</v>
      </c>
      <c r="N130" t="n">
        <v>0.1707901824789778</v>
      </c>
      <c r="O130" t="n">
        <v>0.05143732016418094</v>
      </c>
    </row>
    <row r="131" ht="15" customHeight="1">
      <c r="F131" t="n">
        <v>0.05162497428108791</v>
      </c>
      <c r="G131" t="n">
        <v>0.03889407883445916</v>
      </c>
      <c r="J131" t="n">
        <v>0.04403142786898935</v>
      </c>
      <c r="K131" t="n">
        <v>0.05279434759753678</v>
      </c>
      <c r="L131" t="n">
        <v>0.1057652841948543</v>
      </c>
      <c r="M131" t="n">
        <v>0.05218291253067467</v>
      </c>
      <c r="N131" t="n">
        <v>0.1696216604714549</v>
      </c>
      <c r="O131" t="n">
        <v>0.05222866355132218</v>
      </c>
    </row>
    <row r="132" ht="15" customHeight="1">
      <c r="F132" t="n">
        <v>0.05181997388474913</v>
      </c>
      <c r="G132" t="n">
        <v>0.0394833830592237</v>
      </c>
      <c r="J132" t="n">
        <v>0.04362057688441515</v>
      </c>
      <c r="K132" t="n">
        <v>0.05359426195507521</v>
      </c>
      <c r="L132" t="n">
        <v>0.1054439227886536</v>
      </c>
      <c r="M132" t="n">
        <v>0.05297356272053338</v>
      </c>
      <c r="N132" t="n">
        <v>0.1704322391896562</v>
      </c>
      <c r="O132" t="n">
        <v>0.05302000693846343</v>
      </c>
    </row>
    <row r="133" ht="15" customHeight="1">
      <c r="F133" t="n">
        <v>0.05201019374820287</v>
      </c>
      <c r="G133" t="n">
        <v>0.04007268728398822</v>
      </c>
      <c r="J133" t="n">
        <v>0.04380314682984168</v>
      </c>
      <c r="K133" t="n">
        <v>0.05439417631261365</v>
      </c>
      <c r="L133" t="n">
        <v>0.1055029375860204</v>
      </c>
      <c r="M133" t="n">
        <v>0.05376421291039208</v>
      </c>
      <c r="N133" t="n">
        <v>0.1696226648307456</v>
      </c>
      <c r="O133" t="n">
        <v>0.05381135032560467</v>
      </c>
    </row>
    <row r="134" ht="15" customHeight="1">
      <c r="F134" t="n">
        <v>0.05219555638910411</v>
      </c>
      <c r="G134" t="n">
        <v>0.04066199150875276</v>
      </c>
      <c r="J134" t="n">
        <v>0.04367951394593386</v>
      </c>
      <c r="K134" t="n">
        <v>0.05519409067015207</v>
      </c>
      <c r="L134" t="n">
        <v>0.1047436161092764</v>
      </c>
      <c r="M134" t="n">
        <v>0.0545548631002508</v>
      </c>
      <c r="N134" t="n">
        <v>0.1695936835918869</v>
      </c>
      <c r="O134" t="n">
        <v>0.05460269371274592</v>
      </c>
    </row>
    <row r="135" ht="15" customHeight="1">
      <c r="F135" t="n">
        <v>0.0523759843251079</v>
      </c>
      <c r="G135" t="n">
        <v>0.04125129573351729</v>
      </c>
      <c r="J135" t="n">
        <v>0.04335005447335655</v>
      </c>
      <c r="K135" t="n">
        <v>0.05599400502769052</v>
      </c>
      <c r="L135" t="n">
        <v>0.105267245880743</v>
      </c>
      <c r="M135" t="n">
        <v>0.0553455132901095</v>
      </c>
      <c r="N135" t="n">
        <v>0.1685460416702443</v>
      </c>
      <c r="O135" t="n">
        <v>0.05539403709988716</v>
      </c>
    </row>
    <row r="136" ht="15" customHeight="1">
      <c r="F136" t="n">
        <v>0.05255140007386919</v>
      </c>
      <c r="G136" t="n">
        <v>0.04184059995828183</v>
      </c>
      <c r="J136" t="n">
        <v>0.04311514465277461</v>
      </c>
      <c r="K136" t="n">
        <v>0.05679391938522895</v>
      </c>
      <c r="L136" t="n">
        <v>0.1047751144227416</v>
      </c>
      <c r="M136" t="n">
        <v>0.05613616347996821</v>
      </c>
      <c r="N136" t="n">
        <v>0.1680804852629816</v>
      </c>
      <c r="O136" t="n">
        <v>0.05618538048702841</v>
      </c>
    </row>
    <row r="137" ht="15" customHeight="1">
      <c r="F137" t="n">
        <v>0.05272172615304296</v>
      </c>
      <c r="G137" t="n">
        <v>0.04242990418304635</v>
      </c>
      <c r="J137" t="n">
        <v>0.04307516072485286</v>
      </c>
      <c r="K137" t="n">
        <v>0.05759383374276739</v>
      </c>
      <c r="L137" t="n">
        <v>0.1036685092575935</v>
      </c>
      <c r="M137" t="n">
        <v>0.05692681366982692</v>
      </c>
      <c r="N137" t="n">
        <v>0.1682977605672628</v>
      </c>
      <c r="O137" t="n">
        <v>0.05697672387416965</v>
      </c>
    </row>
    <row r="138" ht="15" customHeight="1">
      <c r="F138" t="n">
        <v>0.05288688508028425</v>
      </c>
      <c r="G138" t="n">
        <v>0.04301920840781089</v>
      </c>
      <c r="J138" t="n">
        <v>0.04283047893025625</v>
      </c>
      <c r="K138" t="n">
        <v>0.05839374810030583</v>
      </c>
      <c r="L138" t="n">
        <v>0.1032487179076204</v>
      </c>
      <c r="M138" t="n">
        <v>0.05771746385968562</v>
      </c>
      <c r="N138" t="n">
        <v>0.1678986137802518</v>
      </c>
      <c r="O138" t="n">
        <v>0.0577680672613109</v>
      </c>
    </row>
    <row r="139" ht="15" customHeight="1">
      <c r="F139" t="n">
        <v>0.05304679937324804</v>
      </c>
      <c r="G139" t="n">
        <v>0.04360851263257542</v>
      </c>
      <c r="J139" t="n">
        <v>0.0426814755096496</v>
      </c>
      <c r="K139" t="n">
        <v>0.05919366245784426</v>
      </c>
      <c r="L139" t="n">
        <v>0.1033170278951435</v>
      </c>
      <c r="M139" t="n">
        <v>0.05850811404954433</v>
      </c>
      <c r="N139" t="n">
        <v>0.1662837910991126</v>
      </c>
      <c r="O139" t="n">
        <v>0.05855941064845215</v>
      </c>
    </row>
    <row r="140" ht="15" customHeight="1">
      <c r="F140" t="n">
        <v>0.05320139154958931</v>
      </c>
      <c r="G140" t="n">
        <v>0.04419781685733996</v>
      </c>
      <c r="J140" t="n">
        <v>0.04252852670369778</v>
      </c>
      <c r="K140" t="n">
        <v>0.0599935768153827</v>
      </c>
      <c r="L140" t="n">
        <v>0.1026747267424844</v>
      </c>
      <c r="M140" t="n">
        <v>0.05929876423940304</v>
      </c>
      <c r="N140" t="n">
        <v>0.1664540387210091</v>
      </c>
      <c r="O140" t="n">
        <v>0.05935075403559339</v>
      </c>
    </row>
    <row r="141" ht="15" customHeight="1">
      <c r="F141" t="n">
        <v>0.05335058412696307</v>
      </c>
      <c r="G141" t="n">
        <v>0.04478712108210449</v>
      </c>
      <c r="J141" t="n">
        <v>0.04257200875306563</v>
      </c>
      <c r="K141" t="n">
        <v>0.06079349117292113</v>
      </c>
      <c r="L141" t="n">
        <v>0.1017231019719643</v>
      </c>
      <c r="M141" t="n">
        <v>0.06008941442926175</v>
      </c>
      <c r="N141" t="n">
        <v>0.1654101028431054</v>
      </c>
      <c r="O141" t="n">
        <v>0.06014209742273464</v>
      </c>
    </row>
    <row r="142" ht="15" customHeight="1">
      <c r="F142" t="n">
        <v>0.05349429962302432</v>
      </c>
      <c r="G142" t="n">
        <v>0.04537642530686902</v>
      </c>
      <c r="J142" t="n">
        <v>0.04221229789841807</v>
      </c>
      <c r="K142" t="n">
        <v>0.06159340553045958</v>
      </c>
      <c r="L142" t="n">
        <v>0.1019634411059048</v>
      </c>
      <c r="M142" t="n">
        <v>0.06088006461912045</v>
      </c>
      <c r="N142" t="n">
        <v>0.1665527296625652</v>
      </c>
      <c r="O142" t="n">
        <v>0.06093344080987589</v>
      </c>
    </row>
    <row r="143" ht="15" customHeight="1">
      <c r="F143" t="n">
        <v>0.05363246055542804</v>
      </c>
      <c r="G143" t="n">
        <v>0.04596572953163355</v>
      </c>
      <c r="J143" t="n">
        <v>0.04204977038041993</v>
      </c>
      <c r="K143" t="n">
        <v>0.06239331988799801</v>
      </c>
      <c r="L143" t="n">
        <v>0.1011970316666274</v>
      </c>
      <c r="M143" t="n">
        <v>0.06167071480897916</v>
      </c>
      <c r="N143" t="n">
        <v>0.1645826653765527</v>
      </c>
      <c r="O143" t="n">
        <v>0.06172478419701713</v>
      </c>
    </row>
    <row r="144" ht="15" customHeight="1">
      <c r="F144" t="n">
        <v>0.05376498944182923</v>
      </c>
      <c r="G144" t="n">
        <v>0.04655503375639809</v>
      </c>
      <c r="J144" t="n">
        <v>0.04218480243973607</v>
      </c>
      <c r="K144" t="n">
        <v>0.06319323424553644</v>
      </c>
      <c r="L144" t="n">
        <v>0.1011251611764533</v>
      </c>
      <c r="M144" t="n">
        <v>0.06246136499883786</v>
      </c>
      <c r="N144" t="n">
        <v>0.1654006561822317</v>
      </c>
      <c r="O144" t="n">
        <v>0.06251612758415838</v>
      </c>
    </row>
    <row r="145" ht="15" customHeight="1">
      <c r="F145" t="n">
        <v>0.0538918087998829</v>
      </c>
      <c r="G145" t="n">
        <v>0.04714433798116262</v>
      </c>
      <c r="J145" t="n">
        <v>0.04191777031703139</v>
      </c>
      <c r="K145" t="n">
        <v>0.06399314860307488</v>
      </c>
      <c r="L145" t="n">
        <v>0.1000491171577041</v>
      </c>
      <c r="M145" t="n">
        <v>0.06325201518869657</v>
      </c>
      <c r="N145" t="n">
        <v>0.1650074482767662</v>
      </c>
      <c r="O145" t="n">
        <v>0.06330747097129963</v>
      </c>
    </row>
    <row r="146" ht="15" customHeight="1">
      <c r="F146" t="n">
        <v>0.05401284114724401</v>
      </c>
      <c r="G146" t="n">
        <v>0.04773364220592715</v>
      </c>
      <c r="J146" t="n">
        <v>0.04164905025297073</v>
      </c>
      <c r="K146" t="n">
        <v>0.06479306296061331</v>
      </c>
      <c r="L146" t="n">
        <v>0.09977018713270119</v>
      </c>
      <c r="M146" t="n">
        <v>0.06404266537855528</v>
      </c>
      <c r="N146" t="n">
        <v>0.1639037878573202</v>
      </c>
      <c r="O146" t="n">
        <v>0.06409881435844086</v>
      </c>
    </row>
    <row r="147" ht="15" customHeight="1">
      <c r="F147" t="n">
        <v>0.05412800900156758</v>
      </c>
      <c r="G147" t="n">
        <v>0.04832294643069169</v>
      </c>
      <c r="J147" t="n">
        <v>0.04137901848821898</v>
      </c>
      <c r="K147" t="n">
        <v>0.06559297731815175</v>
      </c>
      <c r="L147" t="n">
        <v>0.09958965862376595</v>
      </c>
      <c r="M147" t="n">
        <v>0.06483331556841399</v>
      </c>
      <c r="N147" t="n">
        <v>0.1630904211210575</v>
      </c>
      <c r="O147" t="n">
        <v>0.06489015774558211</v>
      </c>
    </row>
    <row r="148" ht="15" customHeight="1">
      <c r="F148" t="n">
        <v>0.05423723488050862</v>
      </c>
      <c r="G148" t="n">
        <v>0.04891225065545621</v>
      </c>
      <c r="J148" t="n">
        <v>0.04130805126344096</v>
      </c>
      <c r="K148" t="n">
        <v>0.06639289167569018</v>
      </c>
      <c r="L148" t="n">
        <v>0.09940881915321986</v>
      </c>
      <c r="M148" t="n">
        <v>0.0656239657582727</v>
      </c>
      <c r="N148" t="n">
        <v>0.1627680942651422</v>
      </c>
      <c r="O148" t="n">
        <v>0.06568150113272335</v>
      </c>
    </row>
    <row r="149" ht="15" customHeight="1">
      <c r="F149" t="n">
        <v>0.05434044130172211</v>
      </c>
      <c r="G149" t="n">
        <v>0.04950155488022075</v>
      </c>
      <c r="J149" t="n">
        <v>0.0412365248193016</v>
      </c>
      <c r="K149" t="n">
        <v>0.06719280603322862</v>
      </c>
      <c r="L149" t="n">
        <v>0.09882895624338434</v>
      </c>
      <c r="M149" t="n">
        <v>0.0664146159481314</v>
      </c>
      <c r="N149" t="n">
        <v>0.1623375534867382</v>
      </c>
      <c r="O149" t="n">
        <v>0.0664728445198646</v>
      </c>
    </row>
    <row r="150" ht="15" customHeight="1">
      <c r="F150" t="n">
        <v>0.05443755078286303</v>
      </c>
      <c r="G150" t="n">
        <v>0.05009085910498529</v>
      </c>
      <c r="J150" t="n">
        <v>0.04086481539646572</v>
      </c>
      <c r="K150" t="n">
        <v>0.06799272039076705</v>
      </c>
      <c r="L150" t="n">
        <v>0.09765135741658079</v>
      </c>
      <c r="M150" t="n">
        <v>0.06720526613799011</v>
      </c>
      <c r="N150" t="n">
        <v>0.1621995449830094</v>
      </c>
      <c r="O150" t="n">
        <v>0.06726418790700583</v>
      </c>
    </row>
    <row r="151" ht="15" customHeight="1">
      <c r="F151" t="n">
        <v>0.05452848584158639</v>
      </c>
      <c r="G151" t="n">
        <v>0.05068016332974982</v>
      </c>
      <c r="J151" t="n">
        <v>0.04059329923559818</v>
      </c>
      <c r="K151" t="n">
        <v>0.06879263474830549</v>
      </c>
      <c r="L151" t="n">
        <v>0.09777731019513067</v>
      </c>
      <c r="M151" t="n">
        <v>0.06799591632784882</v>
      </c>
      <c r="N151" t="n">
        <v>0.1608548149511199</v>
      </c>
      <c r="O151" t="n">
        <v>0.06805553129414708</v>
      </c>
    </row>
    <row r="152" ht="15" customHeight="1">
      <c r="F152" t="n">
        <v>0.05461316899554719</v>
      </c>
      <c r="G152" t="n">
        <v>0.05126946755451435</v>
      </c>
      <c r="J152" t="n">
        <v>0.04042235257736386</v>
      </c>
      <c r="K152" t="n">
        <v>0.06959254910584393</v>
      </c>
      <c r="L152" t="n">
        <v>0.09720810210135544</v>
      </c>
      <c r="M152" t="n">
        <v>0.06878656651770752</v>
      </c>
      <c r="N152" t="n">
        <v>0.1598041095882335</v>
      </c>
      <c r="O152" t="n">
        <v>0.06884687468128833</v>
      </c>
    </row>
    <row r="153" ht="15" customHeight="1">
      <c r="F153" t="n">
        <v>0.05469152276240041</v>
      </c>
      <c r="G153" t="n">
        <v>0.05185877177927888</v>
      </c>
      <c r="J153" t="n">
        <v>0.04025235166242765</v>
      </c>
      <c r="K153" t="n">
        <v>0.07039246346338236</v>
      </c>
      <c r="L153" t="n">
        <v>0.09644502065757649</v>
      </c>
      <c r="M153" t="n">
        <v>0.06957721670756623</v>
      </c>
      <c r="N153" t="n">
        <v>0.1608481750915142</v>
      </c>
      <c r="O153" t="n">
        <v>0.06963821806842958</v>
      </c>
    </row>
    <row r="154" ht="15" customHeight="1">
      <c r="F154" t="n">
        <v>0.05476346965980107</v>
      </c>
      <c r="G154" t="n">
        <v>0.05244807600404341</v>
      </c>
      <c r="J154" t="n">
        <v>0.04008367273145438</v>
      </c>
      <c r="K154" t="n">
        <v>0.0711923778209208</v>
      </c>
      <c r="L154" t="n">
        <v>0.09568935338611517</v>
      </c>
      <c r="M154" t="n">
        <v>0.07036786689742494</v>
      </c>
      <c r="N154" t="n">
        <v>0.159487757658126</v>
      </c>
      <c r="O154" t="n">
        <v>0.07042956145557082</v>
      </c>
    </row>
    <row r="155" ht="15" customHeight="1">
      <c r="F155" t="n">
        <v>0.05482893220540414</v>
      </c>
      <c r="G155" t="n">
        <v>0.05303738022880795</v>
      </c>
      <c r="J155" t="n">
        <v>0.04001669202510896</v>
      </c>
      <c r="K155" t="n">
        <v>0.07199229217845923</v>
      </c>
      <c r="L155" t="n">
        <v>0.09574238780929306</v>
      </c>
      <c r="M155" t="n">
        <v>0.07115851708728364</v>
      </c>
      <c r="N155" t="n">
        <v>0.1584236034852327</v>
      </c>
      <c r="O155" t="n">
        <v>0.07122090484271207</v>
      </c>
    </row>
    <row r="156" ht="15" customHeight="1">
      <c r="F156" t="n">
        <v>0.05488783291686462</v>
      </c>
      <c r="G156" t="n">
        <v>0.05362668445357249</v>
      </c>
      <c r="J156" t="n">
        <v>0.0400517857840562</v>
      </c>
      <c r="K156" t="n">
        <v>0.07279220653599767</v>
      </c>
      <c r="L156" t="n">
        <v>0.0948054114494315</v>
      </c>
      <c r="M156" t="n">
        <v>0.07194916727714236</v>
      </c>
      <c r="N156" t="n">
        <v>0.1585564587699985</v>
      </c>
      <c r="O156" t="n">
        <v>0.07201224822985332</v>
      </c>
    </row>
    <row r="157" ht="15" customHeight="1">
      <c r="F157" t="n">
        <v>0.05494009431183754</v>
      </c>
      <c r="G157" t="n">
        <v>0.05421598867833701</v>
      </c>
      <c r="J157" t="n">
        <v>0.03958933024896101</v>
      </c>
      <c r="K157" t="n">
        <v>0.07359212089353612</v>
      </c>
      <c r="L157" t="n">
        <v>0.09437971182885194</v>
      </c>
      <c r="M157" t="n">
        <v>0.07273981746700106</v>
      </c>
      <c r="N157" t="n">
        <v>0.1584870697095871</v>
      </c>
      <c r="O157" t="n">
        <v>0.07280359161699457</v>
      </c>
    </row>
    <row r="158" ht="15" customHeight="1">
      <c r="F158" t="n">
        <v>0.05498563890797785</v>
      </c>
      <c r="G158" t="n">
        <v>0.05480529290310154</v>
      </c>
      <c r="J158" t="n">
        <v>0.03942469882578124</v>
      </c>
      <c r="K158" t="n">
        <v>0.07439203525107455</v>
      </c>
      <c r="L158" t="n">
        <v>0.09435974223833735</v>
      </c>
      <c r="M158" t="n">
        <v>0.07353046765685976</v>
      </c>
      <c r="N158" t="n">
        <v>0.1563780790794276</v>
      </c>
      <c r="O158" t="n">
        <v>0.0735949350041358</v>
      </c>
    </row>
    <row r="159" ht="15" customHeight="1">
      <c r="F159" t="n">
        <v>0.05502438922294055</v>
      </c>
      <c r="G159" t="n">
        <v>0.05539459712786608</v>
      </c>
      <c r="J159" t="n">
        <v>0.0394500286037309</v>
      </c>
      <c r="K159" t="n">
        <v>0.07519194960861297</v>
      </c>
      <c r="L159" t="n">
        <v>0.09393472617188633</v>
      </c>
      <c r="M159" t="n">
        <v>0.07432111784671848</v>
      </c>
      <c r="N159" t="n">
        <v>0.1555698589895125</v>
      </c>
      <c r="O159" t="n">
        <v>0.07438627839127705</v>
      </c>
    </row>
    <row r="160" ht="15" customHeight="1">
      <c r="F160" t="n">
        <v>0.05505626777438065</v>
      </c>
      <c r="G160" t="n">
        <v>0.05598390135263061</v>
      </c>
      <c r="J160" t="n">
        <v>0.03926580709684963</v>
      </c>
      <c r="K160" t="n">
        <v>0.07599186396615142</v>
      </c>
      <c r="L160" t="n">
        <v>0.09390454069995319</v>
      </c>
      <c r="M160" t="n">
        <v>0.07511176803657718</v>
      </c>
      <c r="N160" t="n">
        <v>0.1552673902700462</v>
      </c>
      <c r="O160" t="n">
        <v>0.0751776217784183</v>
      </c>
    </row>
    <row r="161" ht="15" customHeight="1">
      <c r="F161" t="n">
        <v>0.05508119707995315</v>
      </c>
      <c r="G161" t="n">
        <v>0.05657320557739515</v>
      </c>
      <c r="J161" t="n">
        <v>0.03917265418438654</v>
      </c>
      <c r="K161" t="n">
        <v>0.07679177832368986</v>
      </c>
      <c r="L161" t="n">
        <v>0.09336923118817597</v>
      </c>
      <c r="M161" t="n">
        <v>0.07590241822643588</v>
      </c>
      <c r="N161" t="n">
        <v>0.1555766402992143</v>
      </c>
      <c r="O161" t="n">
        <v>0.07596896516555955</v>
      </c>
    </row>
    <row r="162" ht="15" customHeight="1">
      <c r="F162" t="n">
        <v>0.05509909965731304</v>
      </c>
      <c r="G162" t="n">
        <v>0.05716250980215967</v>
      </c>
      <c r="J162" t="n">
        <v>0.03897118974559076</v>
      </c>
      <c r="K162" t="n">
        <v>0.0775916926812283</v>
      </c>
      <c r="L162" t="n">
        <v>0.09252884300219275</v>
      </c>
      <c r="M162" t="n">
        <v>0.0766930684162946</v>
      </c>
      <c r="N162" t="n">
        <v>0.1531035764552028</v>
      </c>
      <c r="O162" t="n">
        <v>0.07676030855270079</v>
      </c>
    </row>
    <row r="163" ht="15" customHeight="1">
      <c r="F163" t="n">
        <v>0.0551098980241153</v>
      </c>
      <c r="G163" t="n">
        <v>0.05775181402692421</v>
      </c>
      <c r="J163" t="n">
        <v>0.03846203365971146</v>
      </c>
      <c r="K163" t="n">
        <v>0.07839160703876673</v>
      </c>
      <c r="L163" t="n">
        <v>0.09268342150764164</v>
      </c>
      <c r="M163" t="n">
        <v>0.0774837186061533</v>
      </c>
      <c r="N163" t="n">
        <v>0.1535541661161971</v>
      </c>
      <c r="O163" t="n">
        <v>0.07755165193984204</v>
      </c>
    </row>
    <row r="164" ht="15" customHeight="1">
      <c r="F164" t="n">
        <v>0.05511351469801495</v>
      </c>
      <c r="G164" t="n">
        <v>0.05834111825168874</v>
      </c>
      <c r="J164" t="n">
        <v>0.03834580580599777</v>
      </c>
      <c r="K164" t="n">
        <v>0.07919152139630516</v>
      </c>
      <c r="L164" t="n">
        <v>0.09133301207016067</v>
      </c>
      <c r="M164" t="n">
        <v>0.07827436879601202</v>
      </c>
      <c r="N164" t="n">
        <v>0.151834376660383</v>
      </c>
      <c r="O164" t="n">
        <v>0.07834299532698329</v>
      </c>
    </row>
    <row r="165" ht="15" customHeight="1">
      <c r="F165" t="n">
        <v>0.05511351469801495</v>
      </c>
      <c r="G165" t="n">
        <v>0.05834111825168874</v>
      </c>
      <c r="J165" t="n">
        <v>0.03802312606369877</v>
      </c>
      <c r="K165" t="n">
        <v>0.0799914357538436</v>
      </c>
      <c r="L165" t="n">
        <v>0.09177766005538807</v>
      </c>
      <c r="M165" t="n">
        <v>0.07906501898587071</v>
      </c>
      <c r="N165" t="n">
        <v>0.151250175465946</v>
      </c>
      <c r="O165" t="n">
        <v>0.07913433871412452</v>
      </c>
    </row>
    <row r="166" ht="15" customHeight="1">
      <c r="F166" t="n">
        <v>0.05420500025697371</v>
      </c>
      <c r="G166" t="n">
        <v>0.05834084972322473</v>
      </c>
      <c r="J166" t="n">
        <v>0.03799461431206368</v>
      </c>
      <c r="K166" t="n">
        <v>0.08079135011138204</v>
      </c>
      <c r="L166" t="n">
        <v>0.09081741082896172</v>
      </c>
      <c r="M166" t="n">
        <v>0.07985566917572942</v>
      </c>
      <c r="N166" t="n">
        <v>0.1496075299110721</v>
      </c>
      <c r="O166" t="n">
        <v>0.07992568210126576</v>
      </c>
    </row>
    <row r="167" ht="15" customHeight="1">
      <c r="F167" t="n">
        <v>0.05330646223550656</v>
      </c>
      <c r="G167" t="n">
        <v>0.05834058119476072</v>
      </c>
      <c r="J167" t="n">
        <v>0.03796089043034159</v>
      </c>
      <c r="K167" t="n">
        <v>0.08159126446892047</v>
      </c>
      <c r="L167" t="n">
        <v>0.09055230975651984</v>
      </c>
      <c r="M167" t="n">
        <v>0.08064631936558814</v>
      </c>
      <c r="N167" t="n">
        <v>0.1484124073739468</v>
      </c>
      <c r="O167" t="n">
        <v>0.08071702548840701</v>
      </c>
    </row>
    <row r="168" ht="15" customHeight="1">
      <c r="F168" t="n">
        <v>0.05241833314133439</v>
      </c>
      <c r="G168" t="n">
        <v>0.05834031266629669</v>
      </c>
      <c r="J168" t="n">
        <v>0.03762257429778167</v>
      </c>
      <c r="K168" t="n">
        <v>0.0823911788264589</v>
      </c>
      <c r="L168" t="n">
        <v>0.08948240220370043</v>
      </c>
      <c r="M168" t="n">
        <v>0.08143696955544684</v>
      </c>
      <c r="N168" t="n">
        <v>0.1462707752327558</v>
      </c>
      <c r="O168" t="n">
        <v>0.08150836887554826</v>
      </c>
    </row>
    <row r="169" ht="15" customHeight="1">
      <c r="F169" t="n">
        <v>0.05154104548229387</v>
      </c>
      <c r="G169" t="n">
        <v>0.05834004413783268</v>
      </c>
      <c r="J169" t="n">
        <v>0.03708028579363302</v>
      </c>
      <c r="K169" t="n">
        <v>0.08319109318399734</v>
      </c>
      <c r="L169" t="n">
        <v>0.08890773353614165</v>
      </c>
      <c r="M169" t="n">
        <v>0.08222761974530554</v>
      </c>
      <c r="N169" t="n">
        <v>0.1447886008656848</v>
      </c>
      <c r="O169" t="n">
        <v>0.08229971226268951</v>
      </c>
    </row>
    <row r="170" ht="15" customHeight="1">
      <c r="F170" t="n">
        <v>0.05067503176610538</v>
      </c>
      <c r="G170" t="n">
        <v>0.05833977560936866</v>
      </c>
      <c r="J170" t="n">
        <v>0.0369346447971448</v>
      </c>
      <c r="K170" t="n">
        <v>0.08399100754153578</v>
      </c>
      <c r="L170" t="n">
        <v>0.08932834911948151</v>
      </c>
      <c r="M170" t="n">
        <v>0.08301826993516426</v>
      </c>
      <c r="N170" t="n">
        <v>0.1432718516509195</v>
      </c>
      <c r="O170" t="n">
        <v>0.08309105564983074</v>
      </c>
    </row>
    <row r="171" ht="15" customHeight="1">
      <c r="F171" t="n">
        <v>0.04982072450052827</v>
      </c>
      <c r="G171" t="n">
        <v>0.05833950708090465</v>
      </c>
      <c r="J171" t="n">
        <v>0.03668627118756615</v>
      </c>
      <c r="K171" t="n">
        <v>0.08479092189907422</v>
      </c>
      <c r="L171" t="n">
        <v>0.08874429431935818</v>
      </c>
      <c r="M171" t="n">
        <v>0.08380892012502296</v>
      </c>
      <c r="N171" t="n">
        <v>0.1420264949666457</v>
      </c>
      <c r="O171" t="n">
        <v>0.08388239903697199</v>
      </c>
    </row>
    <row r="172" ht="15" customHeight="1">
      <c r="F172" t="n">
        <v>0.04897855619328548</v>
      </c>
      <c r="G172" t="n">
        <v>0.05833923855244062</v>
      </c>
      <c r="J172" t="n">
        <v>0.03653578484414617</v>
      </c>
      <c r="K172" t="n">
        <v>0.08559083625661264</v>
      </c>
      <c r="L172" t="n">
        <v>0.08825561450140962</v>
      </c>
      <c r="M172" t="n">
        <v>0.08459957031488168</v>
      </c>
      <c r="N172" t="n">
        <v>0.1401584981910488</v>
      </c>
      <c r="O172" t="n">
        <v>0.08467374242411324</v>
      </c>
    </row>
    <row r="173" ht="15" customHeight="1">
      <c r="F173" t="n">
        <v>0.0481489593522096</v>
      </c>
      <c r="G173" t="n">
        <v>0.05833897002397661</v>
      </c>
      <c r="J173" t="n">
        <v>0.03618380564613406</v>
      </c>
      <c r="K173" t="n">
        <v>0.08639075061415108</v>
      </c>
      <c r="L173" t="n">
        <v>0.08746235503127403</v>
      </c>
      <c r="M173" t="n">
        <v>0.08539022050474038</v>
      </c>
      <c r="N173" t="n">
        <v>0.1395738287023148</v>
      </c>
      <c r="O173" t="n">
        <v>0.08546508581125449</v>
      </c>
    </row>
    <row r="174" ht="15" customHeight="1">
      <c r="F174" t="n">
        <v>0.04733236648502306</v>
      </c>
      <c r="G174" t="n">
        <v>0.05833870149551259</v>
      </c>
      <c r="J174" t="n">
        <v>0.03613095347277892</v>
      </c>
      <c r="K174" t="n">
        <v>0.08719066497168952</v>
      </c>
      <c r="L174" t="n">
        <v>0.08656456127458945</v>
      </c>
      <c r="M174" t="n">
        <v>0.08618087069459908</v>
      </c>
      <c r="N174" t="n">
        <v>0.1372784538786291</v>
      </c>
      <c r="O174" t="n">
        <v>0.08625642919839573</v>
      </c>
    </row>
    <row r="175" ht="15" customHeight="1">
      <c r="F175" t="n">
        <v>0.04652921009948516</v>
      </c>
      <c r="G175" t="n">
        <v>0.05833843296704858</v>
      </c>
      <c r="J175" t="n">
        <v>0.03587784820332988</v>
      </c>
      <c r="K175" t="n">
        <v>0.08799057932922796</v>
      </c>
      <c r="L175" t="n">
        <v>0.08656227859699395</v>
      </c>
      <c r="M175" t="n">
        <v>0.0869715208844578</v>
      </c>
      <c r="N175" t="n">
        <v>0.1368783410981776</v>
      </c>
      <c r="O175" t="n">
        <v>0.08704777258553698</v>
      </c>
    </row>
    <row r="176" ht="15" customHeight="1">
      <c r="F176" t="n">
        <v>0.04573992270332117</v>
      </c>
      <c r="G176" t="n">
        <v>0.05833816443858455</v>
      </c>
      <c r="J176" t="n">
        <v>0.0355251097170361</v>
      </c>
      <c r="K176" t="n">
        <v>0.08879049368676639</v>
      </c>
      <c r="L176" t="n">
        <v>0.08625555236412558</v>
      </c>
      <c r="M176" t="n">
        <v>0.0877621710743165</v>
      </c>
      <c r="N176" t="n">
        <v>0.134479457739146</v>
      </c>
      <c r="O176" t="n">
        <v>0.08783911597267823</v>
      </c>
    </row>
    <row r="177" ht="15" customHeight="1">
      <c r="F177" t="n">
        <v>0.04496493680435913</v>
      </c>
      <c r="G177" t="n">
        <v>0.05833789591012054</v>
      </c>
      <c r="J177" t="n">
        <v>0.03537335789314672</v>
      </c>
      <c r="K177" t="n">
        <v>0.08959040804430482</v>
      </c>
      <c r="L177" t="n">
        <v>0.08574442794162249</v>
      </c>
      <c r="M177" t="n">
        <v>0.0885528212641752</v>
      </c>
      <c r="N177" t="n">
        <v>0.1338877711797198</v>
      </c>
      <c r="O177" t="n">
        <v>0.08863045935981946</v>
      </c>
    </row>
    <row r="178" ht="15" customHeight="1">
      <c r="F178" t="n">
        <v>0.0442046849103237</v>
      </c>
      <c r="G178" t="n">
        <v>0.05833762738165652</v>
      </c>
      <c r="J178" t="n">
        <v>0.03492321261091086</v>
      </c>
      <c r="K178" t="n">
        <v>0.09039032240184326</v>
      </c>
      <c r="L178" t="n">
        <v>0.08462895069512277</v>
      </c>
      <c r="M178" t="n">
        <v>0.08934347145403392</v>
      </c>
      <c r="N178" t="n">
        <v>0.131609248798085</v>
      </c>
      <c r="O178" t="n">
        <v>0.08942180274696071</v>
      </c>
    </row>
    <row r="179" ht="15" customHeight="1">
      <c r="F179" t="n">
        <v>0.04345959952897417</v>
      </c>
      <c r="G179" t="n">
        <v>0.05833735885319251</v>
      </c>
      <c r="J179" t="n">
        <v>0.03497529374957765</v>
      </c>
      <c r="K179" t="n">
        <v>0.0911902367593817</v>
      </c>
      <c r="L179" t="n">
        <v>0.08400916599026442</v>
      </c>
      <c r="M179" t="n">
        <v>0.09013412164389262</v>
      </c>
      <c r="N179" t="n">
        <v>0.1311498579724269</v>
      </c>
      <c r="O179" t="n">
        <v>0.09021314613410196</v>
      </c>
    </row>
    <row r="180" ht="15" customHeight="1">
      <c r="F180" t="n">
        <v>0.04273011316803847</v>
      </c>
      <c r="G180" t="n">
        <v>0.05833709032472848</v>
      </c>
      <c r="J180" t="n">
        <v>0.03453022118839626</v>
      </c>
      <c r="K180" t="n">
        <v>0.09199015111692015</v>
      </c>
      <c r="L180" t="n">
        <v>0.08398511919268559</v>
      </c>
      <c r="M180" t="n">
        <v>0.09092477183375132</v>
      </c>
      <c r="N180" t="n">
        <v>0.1281155660809315</v>
      </c>
      <c r="O180" t="n">
        <v>0.09100448952124321</v>
      </c>
    </row>
    <row r="181" ht="15" customHeight="1">
      <c r="F181" t="n">
        <v>0.04201665833533941</v>
      </c>
      <c r="G181" t="n">
        <v>0.05833682179626447</v>
      </c>
      <c r="J181" t="n">
        <v>0.03438861480661579</v>
      </c>
      <c r="K181" t="n">
        <v>0.09279006547445857</v>
      </c>
      <c r="L181" t="n">
        <v>0.08385685566802434</v>
      </c>
      <c r="M181" t="n">
        <v>0.09171542202361002</v>
      </c>
      <c r="N181" t="n">
        <v>0.1269123405017843</v>
      </c>
      <c r="O181" t="n">
        <v>0.09179583290838444</v>
      </c>
    </row>
    <row r="182" ht="15" customHeight="1">
      <c r="F182" t="n">
        <v>0.04131966753860425</v>
      </c>
      <c r="G182" t="n">
        <v>0.05833655326780045</v>
      </c>
      <c r="J182" t="n">
        <v>0.03425109448348543</v>
      </c>
      <c r="K182" t="n">
        <v>0.093589979831997</v>
      </c>
      <c r="L182" t="n">
        <v>0.0832244207819188</v>
      </c>
      <c r="M182" t="n">
        <v>0.09250607221346874</v>
      </c>
      <c r="N182" t="n">
        <v>0.125546148613171</v>
      </c>
      <c r="O182" t="n">
        <v>0.09258717629552569</v>
      </c>
    </row>
    <row r="183" ht="15" customHeight="1">
      <c r="F183" t="n">
        <v>0.04063957328559226</v>
      </c>
      <c r="G183" t="n">
        <v>0.05833628473933644</v>
      </c>
      <c r="J183" t="n">
        <v>0.03371828009825426</v>
      </c>
      <c r="K183" t="n">
        <v>0.09438989418953544</v>
      </c>
      <c r="L183" t="n">
        <v>0.08218785990000693</v>
      </c>
      <c r="M183" t="n">
        <v>0.09329672240332745</v>
      </c>
      <c r="N183" t="n">
        <v>0.1245229577932775</v>
      </c>
      <c r="O183" t="n">
        <v>0.09337851968266694</v>
      </c>
    </row>
    <row r="184" ht="15" customHeight="1">
      <c r="F184" t="n">
        <v>0.03997680808403431</v>
      </c>
      <c r="G184" t="n">
        <v>0.05833601621087241</v>
      </c>
      <c r="J184" t="n">
        <v>0.03369079153017142</v>
      </c>
      <c r="K184" t="n">
        <v>0.09518980854707389</v>
      </c>
      <c r="L184" t="n">
        <v>0.08194721838792693</v>
      </c>
      <c r="M184" t="n">
        <v>0.09408737259318616</v>
      </c>
      <c r="N184" t="n">
        <v>0.1242487354202893</v>
      </c>
      <c r="O184" t="n">
        <v>0.09416986306980818</v>
      </c>
    </row>
    <row r="185" ht="15" customHeight="1">
      <c r="F185" t="n">
        <v>0.03933180444174743</v>
      </c>
      <c r="G185" t="n">
        <v>0.0583357476824084</v>
      </c>
      <c r="J185" t="n">
        <v>0.03316924865848611</v>
      </c>
      <c r="K185" t="n">
        <v>0.09598972290461232</v>
      </c>
      <c r="L185" t="n">
        <v>0.08080254161131681</v>
      </c>
      <c r="M185" t="n">
        <v>0.09487802278304486</v>
      </c>
      <c r="N185" t="n">
        <v>0.122929448872392</v>
      </c>
      <c r="O185" t="n">
        <v>0.09496120645694943</v>
      </c>
    </row>
    <row r="186" ht="15" customHeight="1">
      <c r="F186" t="n">
        <v>0.0387049948664617</v>
      </c>
      <c r="G186" t="n">
        <v>0.05833547915394438</v>
      </c>
      <c r="J186" t="n">
        <v>0.03295427136244741</v>
      </c>
      <c r="K186" t="n">
        <v>0.09678963726215074</v>
      </c>
      <c r="L186" t="n">
        <v>0.08065387493581472</v>
      </c>
      <c r="M186" t="n">
        <v>0.09566867297290357</v>
      </c>
      <c r="N186" t="n">
        <v>0.1207710655277715</v>
      </c>
      <c r="O186" t="n">
        <v>0.09575254984409066</v>
      </c>
    </row>
    <row r="187" ht="15" customHeight="1">
      <c r="F187" t="n">
        <v>0.03809681186593641</v>
      </c>
      <c r="G187" t="n">
        <v>0.05833521062548037</v>
      </c>
      <c r="J187" t="n">
        <v>0.03314647952130448</v>
      </c>
      <c r="K187" t="n">
        <v>0.09758955161968919</v>
      </c>
      <c r="L187" t="n">
        <v>0.08020126372705871</v>
      </c>
      <c r="M187" t="n">
        <v>0.09645932316276228</v>
      </c>
      <c r="N187" t="n">
        <v>0.1200795527646134</v>
      </c>
      <c r="O187" t="n">
        <v>0.09654389323123191</v>
      </c>
    </row>
    <row r="188" ht="15" customHeight="1">
      <c r="F188" t="n">
        <v>0.03750768794790568</v>
      </c>
      <c r="G188" t="n">
        <v>0.05833494209701634</v>
      </c>
      <c r="J188" t="n">
        <v>0.03264649301430647</v>
      </c>
      <c r="K188" t="n">
        <v>0.09838946597722763</v>
      </c>
      <c r="L188" t="n">
        <v>0.07914475335068685</v>
      </c>
      <c r="M188" t="n">
        <v>0.09724997335262098</v>
      </c>
      <c r="N188" t="n">
        <v>0.1184608779611033</v>
      </c>
      <c r="O188" t="n">
        <v>0.09733523661837316</v>
      </c>
    </row>
    <row r="189" ht="15" customHeight="1">
      <c r="F189" t="n">
        <v>0.03693805562018011</v>
      </c>
      <c r="G189" t="n">
        <v>0.05833467356855233</v>
      </c>
      <c r="J189" t="n">
        <v>0.03265493172070247</v>
      </c>
      <c r="K189" t="n">
        <v>0.09918938033476606</v>
      </c>
      <c r="L189" t="n">
        <v>0.0785843891723372</v>
      </c>
      <c r="M189" t="n">
        <v>0.09804062354247969</v>
      </c>
      <c r="N189" t="n">
        <v>0.1183210084954271</v>
      </c>
      <c r="O189" t="n">
        <v>0.0981265800055144</v>
      </c>
    </row>
    <row r="190" ht="15" customHeight="1">
      <c r="F190" t="n">
        <v>0.03638658131714258</v>
      </c>
      <c r="G190" t="n">
        <v>0.05833440504008831</v>
      </c>
      <c r="J190" t="n">
        <v>0.03257241551974166</v>
      </c>
      <c r="K190" t="n">
        <v>0.0999892946923045</v>
      </c>
      <c r="L190" t="n">
        <v>0.07792021655764791</v>
      </c>
      <c r="M190" t="n">
        <v>0.0988312737323384</v>
      </c>
      <c r="N190" t="n">
        <v>0.1165659117457703</v>
      </c>
      <c r="O190" t="n">
        <v>0.09891792339265565</v>
      </c>
    </row>
    <row r="191" ht="15" customHeight="1">
      <c r="F191" t="n">
        <v>0.03584310110644905</v>
      </c>
      <c r="G191" t="n">
        <v>0.0583341365116243</v>
      </c>
      <c r="J191" t="n">
        <v>0.03219956429067317</v>
      </c>
      <c r="K191" t="n">
        <v>0.1007892090498429</v>
      </c>
      <c r="L191" t="n">
        <v>0.07765228087225703</v>
      </c>
      <c r="M191" t="n">
        <v>0.09962192392219711</v>
      </c>
      <c r="N191" t="n">
        <v>0.1159015550903186</v>
      </c>
      <c r="O191" t="n">
        <v>0.0997092667797969</v>
      </c>
    </row>
    <row r="192" ht="15" customHeight="1">
      <c r="F192" t="n">
        <v>0.03530628142248494</v>
      </c>
      <c r="G192" t="n">
        <v>0.05833386798316027</v>
      </c>
      <c r="J192" t="n">
        <v>0.03223699791274612</v>
      </c>
      <c r="K192" t="n">
        <v>0.1015891234073814</v>
      </c>
      <c r="L192" t="n">
        <v>0.07758062748180264</v>
      </c>
      <c r="M192" t="n">
        <v>0.1004125741120558</v>
      </c>
      <c r="N192" t="n">
        <v>0.1156339059072579</v>
      </c>
      <c r="O192" t="n">
        <v>0.1005006101669381</v>
      </c>
    </row>
    <row r="193" ht="15" customHeight="1">
      <c r="F193" t="n">
        <v>0.03477655477305634</v>
      </c>
      <c r="G193" t="n">
        <v>0.05833359945469626</v>
      </c>
      <c r="J193" t="n">
        <v>0.0320816721755869</v>
      </c>
      <c r="K193" t="n">
        <v>0.1023890377649198</v>
      </c>
      <c r="L193" t="n">
        <v>0.07669443275856072</v>
      </c>
      <c r="M193" t="n">
        <v>0.1012032243019145</v>
      </c>
      <c r="N193" t="n">
        <v>0.1157351616596656</v>
      </c>
      <c r="O193" t="n">
        <v>0.1012919535540794</v>
      </c>
    </row>
    <row r="194" ht="15" customHeight="1">
      <c r="F194" t="n">
        <v>0.034254353665899</v>
      </c>
      <c r="G194" t="n">
        <v>0.05833333092623225</v>
      </c>
      <c r="J194" t="n">
        <v>0.03182928848901669</v>
      </c>
      <c r="K194" t="n">
        <v>0.1031889521224582</v>
      </c>
      <c r="L194" t="n">
        <v>0.07568110977180989</v>
      </c>
      <c r="M194" t="n">
        <v>0.1019938744917732</v>
      </c>
      <c r="N194" t="n">
        <v>0.1146635654874015</v>
      </c>
      <c r="O194" t="n">
        <v>0.1020832969412206</v>
      </c>
    </row>
    <row r="195" ht="15" customHeight="1">
      <c r="F195" t="n">
        <v>0.03374011060877227</v>
      </c>
      <c r="G195" t="n">
        <v>0.05833306239776823</v>
      </c>
      <c r="J195" t="n">
        <v>0.03177974933553993</v>
      </c>
      <c r="K195" t="n">
        <v>0.1039888664799967</v>
      </c>
      <c r="L195" t="n">
        <v>0.07574247887975469</v>
      </c>
      <c r="M195" t="n">
        <v>0.1027845246816319</v>
      </c>
      <c r="N195" t="n">
        <v>0.1135175789594736</v>
      </c>
      <c r="O195" t="n">
        <v>0.1028746403283619</v>
      </c>
    </row>
    <row r="196" ht="15" customHeight="1">
      <c r="F196" t="n">
        <v>0.03323425810941362</v>
      </c>
      <c r="G196" t="n">
        <v>0.05833279386930421</v>
      </c>
      <c r="J196" t="n">
        <v>0.03133296770010342</v>
      </c>
      <c r="K196" t="n">
        <v>0.1047887808375351</v>
      </c>
      <c r="L196" t="n">
        <v>0.07498040856388488</v>
      </c>
      <c r="M196" t="n">
        <v>0.1035751748714906</v>
      </c>
      <c r="N196" t="n">
        <v>0.1136958153954818</v>
      </c>
      <c r="O196" t="n">
        <v>0.1036659837155031</v>
      </c>
    </row>
    <row r="197" ht="15" customHeight="1">
      <c r="F197" t="n">
        <v>0.03273722867562641</v>
      </c>
      <c r="G197" t="n">
        <v>0.05833252534084019</v>
      </c>
      <c r="J197" t="n">
        <v>0.03108885656765388</v>
      </c>
      <c r="K197" t="n">
        <v>0.1055886951950736</v>
      </c>
      <c r="L197" t="n">
        <v>0.07399676730569027</v>
      </c>
      <c r="M197" t="n">
        <v>0.1043658250613493</v>
      </c>
      <c r="N197" t="n">
        <v>0.1123968881150255</v>
      </c>
      <c r="O197" t="n">
        <v>0.1044573271026444</v>
      </c>
    </row>
    <row r="198" ht="15" customHeight="1">
      <c r="F198" t="n">
        <v>0.03224945481514778</v>
      </c>
      <c r="G198" t="n">
        <v>0.05833225681237617</v>
      </c>
      <c r="J198" t="n">
        <v>0.03134732892313807</v>
      </c>
      <c r="K198" t="n">
        <v>0.106388609552612</v>
      </c>
      <c r="L198" t="n">
        <v>0.07309342358666057</v>
      </c>
      <c r="M198" t="n">
        <v>0.1051564752512081</v>
      </c>
      <c r="N198" t="n">
        <v>0.111819410437704</v>
      </c>
      <c r="O198" t="n">
        <v>0.1052486704897856</v>
      </c>
    </row>
    <row r="199" ht="15" customHeight="1">
      <c r="F199" t="n">
        <v>0.031771369035737</v>
      </c>
      <c r="G199" t="n">
        <v>0.05833198828391216</v>
      </c>
      <c r="J199" t="n">
        <v>0.0311082977515028</v>
      </c>
      <c r="K199" t="n">
        <v>0.1071885239101504</v>
      </c>
      <c r="L199" t="n">
        <v>0.07217224588828558</v>
      </c>
      <c r="M199" t="n">
        <v>0.1059471254410668</v>
      </c>
      <c r="N199" t="n">
        <v>0.1124619956831174</v>
      </c>
      <c r="O199" t="n">
        <v>0.1060400138769269</v>
      </c>
    </row>
    <row r="200" ht="15" customHeight="1">
      <c r="F200" t="n">
        <v>0.0313034038451333</v>
      </c>
      <c r="G200" t="n">
        <v>0.05833171975544813</v>
      </c>
      <c r="J200" t="n">
        <v>0.03107167603769478</v>
      </c>
      <c r="K200" t="n">
        <v>0.1079884382676889</v>
      </c>
      <c r="L200" t="n">
        <v>0.07213510269205514</v>
      </c>
      <c r="M200" t="n">
        <v>0.1067377756309255</v>
      </c>
      <c r="N200" t="n">
        <v>0.1116232571708649</v>
      </c>
      <c r="O200" t="n">
        <v>0.1068313572640681</v>
      </c>
    </row>
    <row r="201" ht="15" customHeight="1">
      <c r="F201" t="n">
        <v>0.03084599175113671</v>
      </c>
      <c r="G201" t="n">
        <v>0.05833145122698412</v>
      </c>
      <c r="J201" t="n">
        <v>0.03093737676666086</v>
      </c>
      <c r="K201" t="n">
        <v>0.1087883526252273</v>
      </c>
      <c r="L201" t="n">
        <v>0.07148386247945901</v>
      </c>
      <c r="M201" t="n">
        <v>0.1075284258207842</v>
      </c>
      <c r="N201" t="n">
        <v>0.1114018082205461</v>
      </c>
      <c r="O201" t="n">
        <v>0.1076227006512093</v>
      </c>
    </row>
    <row r="202" ht="15" customHeight="1">
      <c r="F202" t="n">
        <v>0.03039956526148596</v>
      </c>
      <c r="G202" t="n">
        <v>0.05833118269852011</v>
      </c>
      <c r="J202" t="n">
        <v>0.03080531292334773</v>
      </c>
      <c r="K202" t="n">
        <v>0.1095882669827657</v>
      </c>
      <c r="L202" t="n">
        <v>0.06992039373198689</v>
      </c>
      <c r="M202" t="n">
        <v>0.1083190760106429</v>
      </c>
      <c r="N202" t="n">
        <v>0.1100962621517608</v>
      </c>
      <c r="O202" t="n">
        <v>0.1084140440383506</v>
      </c>
    </row>
    <row r="203" ht="15" customHeight="1">
      <c r="F203" t="n">
        <v>0.02996455688394035</v>
      </c>
      <c r="G203" t="n">
        <v>0.05833091417005609</v>
      </c>
      <c r="J203" t="n">
        <v>0.03037539749270216</v>
      </c>
      <c r="K203" t="n">
        <v>0.1103881813403041</v>
      </c>
      <c r="L203" t="n">
        <v>0.06924656493112863</v>
      </c>
      <c r="M203" t="n">
        <v>0.1091097262005016</v>
      </c>
      <c r="N203" t="n">
        <v>0.1107052322841083</v>
      </c>
      <c r="O203" t="n">
        <v>0.1092053874254918</v>
      </c>
    </row>
    <row r="204" ht="15" customHeight="1">
      <c r="F204" t="n">
        <v>0.02954139912624107</v>
      </c>
      <c r="G204" t="n">
        <v>0.05833064564159206</v>
      </c>
      <c r="J204" t="n">
        <v>0.03024754345967094</v>
      </c>
      <c r="K204" t="n">
        <v>0.1111880956978426</v>
      </c>
      <c r="L204" t="n">
        <v>0.06876424455837402</v>
      </c>
      <c r="M204" t="n">
        <v>0.1099003763903603</v>
      </c>
      <c r="N204" t="n">
        <v>0.1105273319371883</v>
      </c>
      <c r="O204" t="n">
        <v>0.1099967308126331</v>
      </c>
    </row>
    <row r="205" ht="15" customHeight="1">
      <c r="F205" t="n">
        <v>0.02913052449618427</v>
      </c>
      <c r="G205" t="n">
        <v>0.05833037711312805</v>
      </c>
      <c r="J205" t="n">
        <v>0.03002166380920084</v>
      </c>
      <c r="K205" t="n">
        <v>0.111988010055381</v>
      </c>
      <c r="L205" t="n">
        <v>0.06787530109521275</v>
      </c>
      <c r="M205" t="n">
        <v>0.110691026580219</v>
      </c>
      <c r="N205" t="n">
        <v>0.1093611744306002</v>
      </c>
      <c r="O205" t="n">
        <v>0.1107880741997743</v>
      </c>
    </row>
    <row r="206" ht="15" customHeight="1">
      <c r="F206" t="n">
        <v>0.02873236550151059</v>
      </c>
      <c r="G206" t="n">
        <v>0.05833010858466404</v>
      </c>
      <c r="J206" t="n">
        <v>0.02999767152623858</v>
      </c>
      <c r="K206" t="n">
        <v>0.1127879244129195</v>
      </c>
      <c r="L206" t="n">
        <v>0.06678160302313471</v>
      </c>
      <c r="M206" t="n">
        <v>0.1114816767700777</v>
      </c>
      <c r="N206" t="n">
        <v>0.109605373083944</v>
      </c>
      <c r="O206" t="n">
        <v>0.1115794175869156</v>
      </c>
    </row>
    <row r="207" ht="15" customHeight="1">
      <c r="F207" t="n">
        <v>0.02834735464997934</v>
      </c>
      <c r="G207" t="n">
        <v>0.05832984005620002</v>
      </c>
      <c r="J207" t="n">
        <v>0.02997547959573099</v>
      </c>
      <c r="K207" t="n">
        <v>0.1135878387704579</v>
      </c>
      <c r="L207" t="n">
        <v>0.06598501882362967</v>
      </c>
      <c r="M207" t="n">
        <v>0.1122723269599364</v>
      </c>
      <c r="N207" t="n">
        <v>0.1086585412168187</v>
      </c>
      <c r="O207" t="n">
        <v>0.1123707609740568</v>
      </c>
    </row>
    <row r="208" ht="15" customHeight="1">
      <c r="F208" t="n">
        <v>0.02797592444933399</v>
      </c>
      <c r="G208" t="n">
        <v>0.058329571527736</v>
      </c>
      <c r="J208" t="n">
        <v>0.02975500100262478</v>
      </c>
      <c r="K208" t="n">
        <v>0.1143877531279963</v>
      </c>
      <c r="L208" t="n">
        <v>0.06598741697818727</v>
      </c>
      <c r="M208" t="n">
        <v>0.1130629771497951</v>
      </c>
      <c r="N208" t="n">
        <v>0.1095192921488243</v>
      </c>
      <c r="O208" t="n">
        <v>0.1131621043611981</v>
      </c>
    </row>
    <row r="209" ht="15" customHeight="1">
      <c r="F209" t="n">
        <v>0.02761850740736616</v>
      </c>
      <c r="G209" t="n">
        <v>0.05832930299927198</v>
      </c>
      <c r="J209" t="n">
        <v>0.02963614873186675</v>
      </c>
      <c r="K209" t="n">
        <v>0.1151876674855348</v>
      </c>
      <c r="L209" t="n">
        <v>0.06489066596829743</v>
      </c>
      <c r="M209" t="n">
        <v>0.1138536273396538</v>
      </c>
      <c r="N209" t="n">
        <v>0.1085862391995602</v>
      </c>
      <c r="O209" t="n">
        <v>0.1139534477483393</v>
      </c>
    </row>
    <row r="210" ht="15" customHeight="1">
      <c r="F210" t="n">
        <v>0.02727553603181875</v>
      </c>
      <c r="G210" t="n">
        <v>0.05832903447080797</v>
      </c>
      <c r="J210" t="n">
        <v>0.02971883576840362</v>
      </c>
      <c r="K210" t="n">
        <v>0.1159875818430732</v>
      </c>
      <c r="L210" t="n">
        <v>0.06389663427544989</v>
      </c>
      <c r="M210" t="n">
        <v>0.1146442775295125</v>
      </c>
      <c r="N210" t="n">
        <v>0.1074579956886259</v>
      </c>
      <c r="O210" t="n">
        <v>0.1147447911354806</v>
      </c>
    </row>
    <row r="211" ht="15" customHeight="1">
      <c r="F211" t="n">
        <v>0.02694744283045104</v>
      </c>
      <c r="G211" t="n">
        <v>0.05832876594234395</v>
      </c>
      <c r="J211" t="n">
        <v>0.02940297509718222</v>
      </c>
      <c r="K211" t="n">
        <v>0.1167874962006117</v>
      </c>
      <c r="L211" t="n">
        <v>0.06380719038113442</v>
      </c>
      <c r="M211" t="n">
        <v>0.1154349277193712</v>
      </c>
      <c r="N211" t="n">
        <v>0.1081331749356211</v>
      </c>
      <c r="O211" t="n">
        <v>0.1155361345226218</v>
      </c>
    </row>
    <row r="212" ht="15" customHeight="1">
      <c r="F212" t="n">
        <v>0.02663466031100908</v>
      </c>
      <c r="G212" t="n">
        <v>0.05832849741387993</v>
      </c>
      <c r="J212" t="n">
        <v>0.02928847970314927</v>
      </c>
      <c r="K212" t="n">
        <v>0.1175874105581501</v>
      </c>
      <c r="L212" t="n">
        <v>0.06282420276684081</v>
      </c>
      <c r="M212" t="n">
        <v>0.1162255779092299</v>
      </c>
      <c r="N212" t="n">
        <v>0.1079103902601454</v>
      </c>
      <c r="O212" t="n">
        <v>0.116327477909763</v>
      </c>
    </row>
    <row r="213" ht="15" customHeight="1">
      <c r="F213" t="n">
        <v>0.02633762098127944</v>
      </c>
      <c r="G213" t="n">
        <v>0.05832822888541591</v>
      </c>
      <c r="J213" t="n">
        <v>0.02947526257125153</v>
      </c>
      <c r="K213" t="n">
        <v>0.1183873249156885</v>
      </c>
      <c r="L213" t="n">
        <v>0.06124953991405876</v>
      </c>
      <c r="M213" t="n">
        <v>0.1170162280990887</v>
      </c>
      <c r="N213" t="n">
        <v>0.1069882549817982</v>
      </c>
      <c r="O213" t="n">
        <v>0.1171188212969043</v>
      </c>
    </row>
    <row r="214" ht="15" customHeight="1">
      <c r="F214" t="n">
        <v>0.02605675734900748</v>
      </c>
      <c r="G214" t="n">
        <v>0.0583279603569519</v>
      </c>
      <c r="J214" t="n">
        <v>0.02926323668643581</v>
      </c>
      <c r="K214" t="n">
        <v>0.119187239273227</v>
      </c>
      <c r="L214" t="n">
        <v>0.06088507030427817</v>
      </c>
      <c r="M214" t="n">
        <v>0.1178068782889474</v>
      </c>
      <c r="N214" t="n">
        <v>0.1061653824201793</v>
      </c>
      <c r="O214" t="n">
        <v>0.1179101646840455</v>
      </c>
    </row>
    <row r="215" ht="15" customHeight="1">
      <c r="F215" t="n">
        <v>0.02605675734900748</v>
      </c>
      <c r="G215" t="n">
        <v>0.0583279603569519</v>
      </c>
      <c r="J215" t="n">
        <v>0.02895231503364884</v>
      </c>
      <c r="K215" t="n">
        <v>0.1199871536307654</v>
      </c>
      <c r="L215" t="n">
        <v>0.06053266241898875</v>
      </c>
      <c r="M215" t="n">
        <v>0.1185975284788061</v>
      </c>
      <c r="N215" t="n">
        <v>0.1063403858948879</v>
      </c>
      <c r="O215" t="n">
        <v>0.1187015080711868</v>
      </c>
    </row>
    <row r="216" ht="15" customHeight="1">
      <c r="F216" t="n">
        <v>0.02541230417123302</v>
      </c>
      <c r="G216" t="n">
        <v>0.05823750742807712</v>
      </c>
      <c r="J216" t="n">
        <v>0.02894241059783736</v>
      </c>
      <c r="K216" t="n">
        <v>0.1207870679883038</v>
      </c>
      <c r="L216" t="n">
        <v>0.05989418473968028</v>
      </c>
      <c r="M216" t="n">
        <v>0.1193881786686648</v>
      </c>
      <c r="N216" t="n">
        <v>0.1053118787255239</v>
      </c>
      <c r="O216" t="n">
        <v>0.119492851458328</v>
      </c>
    </row>
    <row r="217" ht="15" customHeight="1">
      <c r="F217" t="n">
        <v>0.02477477042528502</v>
      </c>
      <c r="G217" t="n">
        <v>0.05814705449920235</v>
      </c>
      <c r="J217" t="n">
        <v>0.0290334363639482</v>
      </c>
      <c r="K217" t="n">
        <v>0.1215869823458423</v>
      </c>
      <c r="L217" t="n">
        <v>0.05847150574784254</v>
      </c>
      <c r="M217" t="n">
        <v>0.1201788288585235</v>
      </c>
      <c r="N217" t="n">
        <v>0.1054784742316868</v>
      </c>
      <c r="O217" t="n">
        <v>0.1202841948454693</v>
      </c>
    </row>
    <row r="218" ht="15" customHeight="1">
      <c r="F218" t="n">
        <v>0.02414443270276243</v>
      </c>
      <c r="G218" t="n">
        <v>0.05805660157032758</v>
      </c>
      <c r="J218" t="n">
        <v>0.02872530531692806</v>
      </c>
      <c r="K218" t="n">
        <v>0.1223868967033807</v>
      </c>
      <c r="L218" t="n">
        <v>0.05846649392496539</v>
      </c>
      <c r="M218" t="n">
        <v>0.1209694790483822</v>
      </c>
      <c r="N218" t="n">
        <v>0.1057387857329761</v>
      </c>
      <c r="O218" t="n">
        <v>0.1210755382326105</v>
      </c>
    </row>
    <row r="219" ht="15" customHeight="1">
      <c r="F219" t="n">
        <v>0.02352156759526437</v>
      </c>
      <c r="G219" t="n">
        <v>0.05796614864145282</v>
      </c>
      <c r="J219" t="n">
        <v>0.02861793044172375</v>
      </c>
      <c r="K219" t="n">
        <v>0.1231868110609192</v>
      </c>
      <c r="L219" t="n">
        <v>0.05718101775253845</v>
      </c>
      <c r="M219" t="n">
        <v>0.1217601292382409</v>
      </c>
      <c r="N219" t="n">
        <v>0.1043914265489915</v>
      </c>
      <c r="O219" t="n">
        <v>0.1218668816197518</v>
      </c>
    </row>
    <row r="220" ht="15" customHeight="1">
      <c r="F220" t="n">
        <v>0.02290645169438965</v>
      </c>
      <c r="G220" t="n">
        <v>0.05787569571257804</v>
      </c>
      <c r="J220" t="n">
        <v>0.02851122472328202</v>
      </c>
      <c r="K220" t="n">
        <v>0.1239867254184576</v>
      </c>
      <c r="L220" t="n">
        <v>0.05641694571205161</v>
      </c>
      <c r="M220" t="n">
        <v>0.1225507794280996</v>
      </c>
      <c r="N220" t="n">
        <v>0.1055350099993324</v>
      </c>
      <c r="O220" t="n">
        <v>0.122658225006893</v>
      </c>
    </row>
    <row r="221" ht="15" customHeight="1">
      <c r="F221" t="n">
        <v>0.02229936159173736</v>
      </c>
      <c r="G221" t="n">
        <v>0.05778524278370327</v>
      </c>
      <c r="J221" t="n">
        <v>0.02830510114654966</v>
      </c>
      <c r="K221" t="n">
        <v>0.124786639775996</v>
      </c>
      <c r="L221" t="n">
        <v>0.0563761462849946</v>
      </c>
      <c r="M221" t="n">
        <v>0.1233414296179583</v>
      </c>
      <c r="N221" t="n">
        <v>0.1035681494035984</v>
      </c>
      <c r="O221" t="n">
        <v>0.1234495683940343</v>
      </c>
    </row>
    <row r="222" ht="15" customHeight="1">
      <c r="F222" t="n">
        <v>0.02170057387890648</v>
      </c>
      <c r="G222" t="n">
        <v>0.0576947898548285</v>
      </c>
      <c r="J222" t="n">
        <v>0.02849947269647338</v>
      </c>
      <c r="K222" t="n">
        <v>0.1255865541335345</v>
      </c>
      <c r="L222" t="n">
        <v>0.05516048795285725</v>
      </c>
      <c r="M222" t="n">
        <v>0.124132079807817</v>
      </c>
      <c r="N222" t="n">
        <v>0.1046894580813891</v>
      </c>
      <c r="O222" t="n">
        <v>0.1242409117811755</v>
      </c>
    </row>
    <row r="223" ht="15" customHeight="1">
      <c r="F223" t="n">
        <v>0.02111036514749603</v>
      </c>
      <c r="G223" t="n">
        <v>0.05760433692595372</v>
      </c>
      <c r="J223" t="n">
        <v>0.028394252358</v>
      </c>
      <c r="K223" t="n">
        <v>0.1263864684910729</v>
      </c>
      <c r="L223" t="n">
        <v>0.0547718391971293</v>
      </c>
      <c r="M223" t="n">
        <v>0.1249227299976757</v>
      </c>
      <c r="N223" t="n">
        <v>0.1043975493523042</v>
      </c>
      <c r="O223" t="n">
        <v>0.1250322551683168</v>
      </c>
    </row>
    <row r="224" ht="15" customHeight="1">
      <c r="F224" t="n">
        <v>0.02052901198910498</v>
      </c>
      <c r="G224" t="n">
        <v>0.05751388399707895</v>
      </c>
      <c r="J224" t="n">
        <v>0.02788935311607622</v>
      </c>
      <c r="K224" t="n">
        <v>0.1271863828486113</v>
      </c>
      <c r="L224" t="n">
        <v>0.05401206849930054</v>
      </c>
      <c r="M224" t="n">
        <v>0.1257133801875344</v>
      </c>
      <c r="N224" t="n">
        <v>0.103691036535943</v>
      </c>
      <c r="O224" t="n">
        <v>0.125823598555458</v>
      </c>
    </row>
    <row r="225" ht="15" customHeight="1">
      <c r="F225" t="n">
        <v>0.01995679099533235</v>
      </c>
      <c r="G225" t="n">
        <v>0.05742343106820418</v>
      </c>
      <c r="J225" t="n">
        <v>0.02778468795564888</v>
      </c>
      <c r="K225" t="n">
        <v>0.1279862972061498</v>
      </c>
      <c r="L225" t="n">
        <v>0.05348304434086074</v>
      </c>
      <c r="M225" t="n">
        <v>0.1265040303773931</v>
      </c>
      <c r="N225" t="n">
        <v>0.1032685329519053</v>
      </c>
      <c r="O225" t="n">
        <v>0.1266149419425993</v>
      </c>
    </row>
    <row r="226" ht="15" customHeight="1">
      <c r="F226" t="n">
        <v>0.01939397875777719</v>
      </c>
      <c r="G226" t="n">
        <v>0.05733297813932942</v>
      </c>
      <c r="J226" t="n">
        <v>0.02768016986166469</v>
      </c>
      <c r="K226" t="n">
        <v>0.1287862115636882</v>
      </c>
      <c r="L226" t="n">
        <v>0.05288663520329964</v>
      </c>
      <c r="M226" t="n">
        <v>0.1272946805672518</v>
      </c>
      <c r="N226" t="n">
        <v>0.1025286519197906</v>
      </c>
      <c r="O226" t="n">
        <v>0.1274062853297405</v>
      </c>
    </row>
    <row r="227" ht="15" customHeight="1">
      <c r="F227" t="n">
        <v>0.01884085186803836</v>
      </c>
      <c r="G227" t="n">
        <v>0.05724252521045464</v>
      </c>
      <c r="J227" t="n">
        <v>0.02797571181907044</v>
      </c>
      <c r="K227" t="n">
        <v>0.1295861259212266</v>
      </c>
      <c r="L227" t="n">
        <v>0.05232470956810709</v>
      </c>
      <c r="M227" t="n">
        <v>0.1280853307571106</v>
      </c>
      <c r="N227" t="n">
        <v>0.1020700067591984</v>
      </c>
      <c r="O227" t="n">
        <v>0.1281976287168817</v>
      </c>
    </row>
    <row r="228" ht="15" customHeight="1">
      <c r="F228" t="n">
        <v>0.01829768691771493</v>
      </c>
      <c r="G228" t="n">
        <v>0.05715207228157987</v>
      </c>
      <c r="J228" t="n">
        <v>0.02747122681281289</v>
      </c>
      <c r="K228" t="n">
        <v>0.1303860402787651</v>
      </c>
      <c r="L228" t="n">
        <v>0.05269913591677286</v>
      </c>
      <c r="M228" t="n">
        <v>0.1288759809469693</v>
      </c>
      <c r="N228" t="n">
        <v>0.1017912107897283</v>
      </c>
      <c r="O228" t="n">
        <v>0.128988972104023</v>
      </c>
    </row>
    <row r="229" ht="15" customHeight="1">
      <c r="F229" t="n">
        <v>0.0177647604984059</v>
      </c>
      <c r="G229" t="n">
        <v>0.0570616193527051</v>
      </c>
      <c r="J229" t="n">
        <v>0.0276666278278388</v>
      </c>
      <c r="K229" t="n">
        <v>0.1311859546363035</v>
      </c>
      <c r="L229" t="n">
        <v>0.05251178273078672</v>
      </c>
      <c r="M229" t="n">
        <v>0.129666631136828</v>
      </c>
      <c r="N229" t="n">
        <v>0.10059087733098</v>
      </c>
      <c r="O229" t="n">
        <v>0.1297803154911642</v>
      </c>
    </row>
    <row r="230" ht="15" customHeight="1">
      <c r="F230" t="n">
        <v>0.01724234920171024</v>
      </c>
      <c r="G230" t="n">
        <v>0.05697116642383032</v>
      </c>
      <c r="J230" t="n">
        <v>0.02766183313340076</v>
      </c>
      <c r="K230" t="n">
        <v>0.1319858689938419</v>
      </c>
      <c r="L230" t="n">
        <v>0.05186425159784239</v>
      </c>
      <c r="M230" t="n">
        <v>0.1304572813266867</v>
      </c>
      <c r="N230" t="n">
        <v>0.1007676556118572</v>
      </c>
      <c r="O230" t="n">
        <v>0.1305716588783055</v>
      </c>
    </row>
    <row r="231" ht="15" customHeight="1">
      <c r="F231" t="n">
        <v>0.016730729619227</v>
      </c>
      <c r="G231" t="n">
        <v>0.05688071349495555</v>
      </c>
      <c r="J231" t="n">
        <v>0.02715730577321829</v>
      </c>
      <c r="K231" t="n">
        <v>0.1327857833513804</v>
      </c>
      <c r="L231" t="n">
        <v>0.05173316857890381</v>
      </c>
      <c r="M231" t="n">
        <v>0.1312479315165454</v>
      </c>
      <c r="N231" t="n">
        <v>0.1007247764222978</v>
      </c>
      <c r="O231" t="n">
        <v>0.1313630022654467</v>
      </c>
    </row>
    <row r="232" ht="15" customHeight="1">
      <c r="F232" t="n">
        <v>0.01623017834255512</v>
      </c>
      <c r="G232" t="n">
        <v>0.05679026056608077</v>
      </c>
      <c r="J232" t="n">
        <v>0.0273533926958507</v>
      </c>
      <c r="K232" t="n">
        <v>0.1335856977089188</v>
      </c>
      <c r="L232" t="n">
        <v>0.05060290482956245</v>
      </c>
      <c r="M232" t="n">
        <v>0.1320385817064041</v>
      </c>
      <c r="N232" t="n">
        <v>0.1000652620041221</v>
      </c>
      <c r="O232" t="n">
        <v>0.132154345652588</v>
      </c>
    </row>
    <row r="233" ht="15" customHeight="1">
      <c r="F233" t="n">
        <v>0.01574097196329369</v>
      </c>
      <c r="G233" t="n">
        <v>0.05669980763720601</v>
      </c>
      <c r="J233" t="n">
        <v>0.02695010032334362</v>
      </c>
      <c r="K233" t="n">
        <v>0.1343856120664572</v>
      </c>
      <c r="L233" t="n">
        <v>0.05017400507192873</v>
      </c>
      <c r="M233" t="n">
        <v>0.1328292318962628</v>
      </c>
      <c r="N233" t="n">
        <v>0.09898942453919402</v>
      </c>
      <c r="O233" t="n">
        <v>0.1329456890397292</v>
      </c>
    </row>
    <row r="234" ht="15" customHeight="1">
      <c r="F234" t="n">
        <v>0.01526338707304158</v>
      </c>
      <c r="G234" t="n">
        <v>0.05660935470833123</v>
      </c>
      <c r="J234" t="n">
        <v>0.02714743507774267</v>
      </c>
      <c r="K234" t="n">
        <v>0.1351855264239957</v>
      </c>
      <c r="L234" t="n">
        <v>0.05084701402811295</v>
      </c>
      <c r="M234" t="n">
        <v>0.1336198820861215</v>
      </c>
      <c r="N234" t="n">
        <v>0.09789757620937739</v>
      </c>
      <c r="O234" t="n">
        <v>0.1337370324268704</v>
      </c>
    </row>
    <row r="235" ht="15" customHeight="1">
      <c r="F235" t="n">
        <v>0.01479770026339782</v>
      </c>
      <c r="G235" t="n">
        <v>0.05651890177945646</v>
      </c>
      <c r="J235" t="n">
        <v>0.02714540338109346</v>
      </c>
      <c r="K235" t="n">
        <v>0.1359854407815341</v>
      </c>
      <c r="L235" t="n">
        <v>0.04962247642022552</v>
      </c>
      <c r="M235" t="n">
        <v>0.1344105322759802</v>
      </c>
      <c r="N235" t="n">
        <v>0.09839002919653633</v>
      </c>
      <c r="O235" t="n">
        <v>0.1345283758140117</v>
      </c>
    </row>
    <row r="236" ht="15" customHeight="1">
      <c r="F236" t="n">
        <v>0.01434418812596146</v>
      </c>
      <c r="G236" t="n">
        <v>0.05642844885058169</v>
      </c>
      <c r="J236" t="n">
        <v>0.02674401165544163</v>
      </c>
      <c r="K236" t="n">
        <v>0.1367853551390726</v>
      </c>
      <c r="L236" t="n">
        <v>0.04930093697037677</v>
      </c>
      <c r="M236" t="n">
        <v>0.1352011824658389</v>
      </c>
      <c r="N236" t="n">
        <v>0.09626709568253466</v>
      </c>
      <c r="O236" t="n">
        <v>0.1353197192011529</v>
      </c>
    </row>
    <row r="237" ht="15" customHeight="1">
      <c r="F237" t="n">
        <v>0.01390312725233146</v>
      </c>
      <c r="G237" t="n">
        <v>0.05633799592170691</v>
      </c>
      <c r="J237" t="n">
        <v>0.02674326632283273</v>
      </c>
      <c r="K237" t="n">
        <v>0.137585269496611</v>
      </c>
      <c r="L237" t="n">
        <v>0.04928294040067713</v>
      </c>
      <c r="M237" t="n">
        <v>0.1359918326556976</v>
      </c>
      <c r="N237" t="n">
        <v>0.09652908784923653</v>
      </c>
      <c r="O237" t="n">
        <v>0.1361110625882942</v>
      </c>
    </row>
    <row r="238" ht="15" customHeight="1">
      <c r="F238" t="n">
        <v>0.0134747942341068</v>
      </c>
      <c r="G238" t="n">
        <v>0.05624754299283214</v>
      </c>
      <c r="J238" t="n">
        <v>0.02664317380531245</v>
      </c>
      <c r="K238" t="n">
        <v>0.1383851838541494</v>
      </c>
      <c r="L238" t="n">
        <v>0.04856903143323682</v>
      </c>
      <c r="M238" t="n">
        <v>0.1367824828455564</v>
      </c>
      <c r="N238" t="n">
        <v>0.09547631787850569</v>
      </c>
      <c r="O238" t="n">
        <v>0.1369024059754354</v>
      </c>
    </row>
    <row r="239" ht="15" customHeight="1">
      <c r="F239" t="n">
        <v>0.01305946566288652</v>
      </c>
      <c r="G239" t="n">
        <v>0.05615709006395737</v>
      </c>
      <c r="J239" t="n">
        <v>0.02664374052492637</v>
      </c>
      <c r="K239" t="n">
        <v>0.1391850982116879</v>
      </c>
      <c r="L239" t="n">
        <v>0.04905975479016633</v>
      </c>
      <c r="M239" t="n">
        <v>0.137573133035415</v>
      </c>
      <c r="N239" t="n">
        <v>0.09490909795220615</v>
      </c>
      <c r="O239" t="n">
        <v>0.1376937493625767</v>
      </c>
    </row>
    <row r="240" ht="15" customHeight="1">
      <c r="F240" t="n">
        <v>0.01265628871457374</v>
      </c>
      <c r="G240" t="n">
        <v>0.05606663713508261</v>
      </c>
      <c r="J240" t="n">
        <v>0.02634497290372011</v>
      </c>
      <c r="K240" t="n">
        <v>0.1399850125692263</v>
      </c>
      <c r="L240" t="n">
        <v>0.04895565519357598</v>
      </c>
      <c r="M240" t="n">
        <v>0.1383637832252738</v>
      </c>
      <c r="N240" t="n">
        <v>0.095127740252202</v>
      </c>
      <c r="O240" t="n">
        <v>0.1384850927497179</v>
      </c>
    </row>
    <row r="241" ht="15" customHeight="1">
      <c r="F241" t="n">
        <v>0.01225876348659193</v>
      </c>
      <c r="G241" t="n">
        <v>0.05597618420620783</v>
      </c>
      <c r="J241" t="n">
        <v>0.02644687736373925</v>
      </c>
      <c r="K241" t="n">
        <v>0.1407849269267647</v>
      </c>
      <c r="L241" t="n">
        <v>0.04825727736557611</v>
      </c>
      <c r="M241" t="n">
        <v>0.1391544334151325</v>
      </c>
      <c r="N241" t="n">
        <v>0.09283255696035714</v>
      </c>
      <c r="O241" t="n">
        <v>0.1392764361368592</v>
      </c>
    </row>
    <row r="242" ht="15" customHeight="1">
      <c r="F242" t="n">
        <v>0.01186603715484427</v>
      </c>
      <c r="G242" t="n">
        <v>0.05588573127733306</v>
      </c>
      <c r="J242" t="n">
        <v>0.02604946032702947</v>
      </c>
      <c r="K242" t="n">
        <v>0.1415848412843032</v>
      </c>
      <c r="L242" t="n">
        <v>0.04756516602827712</v>
      </c>
      <c r="M242" t="n">
        <v>0.1399450836049912</v>
      </c>
      <c r="N242" t="n">
        <v>0.09292386025853533</v>
      </c>
      <c r="O242" t="n">
        <v>0.1400677795240004</v>
      </c>
    </row>
    <row r="243" ht="15" customHeight="1">
      <c r="F243" t="n">
        <v>0.01147838631092973</v>
      </c>
      <c r="G243" t="n">
        <v>0.05579527834845829</v>
      </c>
      <c r="J243" t="n">
        <v>0.02625272821563633</v>
      </c>
      <c r="K243" t="n">
        <v>0.1423847556418416</v>
      </c>
      <c r="L243" t="n">
        <v>0.04747986590378933</v>
      </c>
      <c r="M243" t="n">
        <v>0.1407357337948499</v>
      </c>
      <c r="N243" t="n">
        <v>0.09260196232860074</v>
      </c>
      <c r="O243" t="n">
        <v>0.1408591229111416</v>
      </c>
    </row>
    <row r="244" ht="15" customHeight="1">
      <c r="F244" t="n">
        <v>0.01109608754644732</v>
      </c>
      <c r="G244" t="n">
        <v>0.05570482541958351</v>
      </c>
      <c r="J244" t="n">
        <v>0.02605668745160547</v>
      </c>
      <c r="K244" t="n">
        <v>0.14318466999938</v>
      </c>
      <c r="L244" t="n">
        <v>0.04700192171422313</v>
      </c>
      <c r="M244" t="n">
        <v>0.1415263839847086</v>
      </c>
      <c r="N244" t="n">
        <v>0.09056717535241737</v>
      </c>
      <c r="O244" t="n">
        <v>0.1416504662982829</v>
      </c>
    </row>
    <row r="245" ht="15" customHeight="1">
      <c r="F245" t="n">
        <v>0.01071941745299604</v>
      </c>
      <c r="G245" t="n">
        <v>0.05561437249070874</v>
      </c>
      <c r="J245" t="n">
        <v>0.0257613444569825</v>
      </c>
      <c r="K245" t="n">
        <v>0.1439845843569185</v>
      </c>
      <c r="L245" t="n">
        <v>0.04703187818168883</v>
      </c>
      <c r="M245" t="n">
        <v>0.1423170341745673</v>
      </c>
      <c r="N245" t="n">
        <v>0.08991981151184897</v>
      </c>
      <c r="O245" t="n">
        <v>0.1424418096854241</v>
      </c>
    </row>
    <row r="246" ht="15" customHeight="1">
      <c r="F246" t="n">
        <v>0.01034865262217487</v>
      </c>
      <c r="G246" t="n">
        <v>0.05552391956183397</v>
      </c>
      <c r="J246" t="n">
        <v>0.02596670565381302</v>
      </c>
      <c r="K246" t="n">
        <v>0.1447844987144569</v>
      </c>
      <c r="L246" t="n">
        <v>0.04727028002829686</v>
      </c>
      <c r="M246" t="n">
        <v>0.143107684364426</v>
      </c>
      <c r="N246" t="n">
        <v>0.08906018298875962</v>
      </c>
      <c r="O246" t="n">
        <v>0.1432331530725654</v>
      </c>
    </row>
    <row r="247" ht="15" customHeight="1">
      <c r="F247" t="n">
        <v>0.009984069645582863</v>
      </c>
      <c r="G247" t="n">
        <v>0.05543346663295921</v>
      </c>
      <c r="J247" t="n">
        <v>0.02567277746414269</v>
      </c>
      <c r="K247" t="n">
        <v>0.1455844130719953</v>
      </c>
      <c r="L247" t="n">
        <v>0.04611767197615754</v>
      </c>
      <c r="M247" t="n">
        <v>0.1438983345542847</v>
      </c>
      <c r="N247" t="n">
        <v>0.08918860196501327</v>
      </c>
      <c r="O247" t="n">
        <v>0.1440244964597066</v>
      </c>
    </row>
    <row r="248" ht="15" customHeight="1">
      <c r="F248" t="n">
        <v>0.009625945114818915</v>
      </c>
      <c r="G248" t="n">
        <v>0.05534301370408443</v>
      </c>
      <c r="J248" t="n">
        <v>0.02577956631001706</v>
      </c>
      <c r="K248" t="n">
        <v>0.1463843274295338</v>
      </c>
      <c r="L248" t="n">
        <v>0.04607459874738126</v>
      </c>
      <c r="M248" t="n">
        <v>0.1446889847441434</v>
      </c>
      <c r="N248" t="n">
        <v>0.08920538062247385</v>
      </c>
      <c r="O248" t="n">
        <v>0.1448158398468479</v>
      </c>
    </row>
    <row r="249" ht="15" customHeight="1">
      <c r="F249" t="n">
        <v>0.009274555621482078</v>
      </c>
      <c r="G249" t="n">
        <v>0.05525256077520966</v>
      </c>
      <c r="J249" t="n">
        <v>0.0253870786134818</v>
      </c>
      <c r="K249" t="n">
        <v>0.1471842417870722</v>
      </c>
      <c r="L249" t="n">
        <v>0.04574160506407834</v>
      </c>
      <c r="M249" t="n">
        <v>0.1454796349340021</v>
      </c>
      <c r="N249" t="n">
        <v>0.08821083114300543</v>
      </c>
      <c r="O249" t="n">
        <v>0.1456071832339891</v>
      </c>
    </row>
    <row r="250" ht="15" customHeight="1">
      <c r="F250" t="n">
        <v>0.008930177757171337</v>
      </c>
      <c r="G250" t="n">
        <v>0.05516210784633489</v>
      </c>
      <c r="J250" t="n">
        <v>0.02559532079658249</v>
      </c>
      <c r="K250" t="n">
        <v>0.1479841561446106</v>
      </c>
      <c r="L250" t="n">
        <v>0.04591923564835917</v>
      </c>
      <c r="M250" t="n">
        <v>0.1462702851238608</v>
      </c>
      <c r="N250" t="n">
        <v>0.08660526570847182</v>
      </c>
      <c r="O250" t="n">
        <v>0.1463985266211304</v>
      </c>
    </row>
    <row r="251" ht="15" customHeight="1">
      <c r="F251" t="n">
        <v>0.008593088113485706</v>
      </c>
      <c r="G251" t="n">
        <v>0.05507165491746011</v>
      </c>
      <c r="J251" t="n">
        <v>0.02560429928136478</v>
      </c>
      <c r="K251" t="n">
        <v>0.1487840705021491</v>
      </c>
      <c r="L251" t="n">
        <v>0.04530803522233415</v>
      </c>
      <c r="M251" t="n">
        <v>0.1470609353137195</v>
      </c>
      <c r="N251" t="n">
        <v>0.08668899650073697</v>
      </c>
      <c r="O251" t="n">
        <v>0.1471898700082716</v>
      </c>
    </row>
    <row r="252" ht="15" customHeight="1">
      <c r="F252" t="n">
        <v>0.008263563282024176</v>
      </c>
      <c r="G252" t="n">
        <v>0.05498120198858534</v>
      </c>
      <c r="J252" t="n">
        <v>0.02511402048987424</v>
      </c>
      <c r="K252" t="n">
        <v>0.1495839848596875</v>
      </c>
      <c r="L252" t="n">
        <v>0.04570854850811354</v>
      </c>
      <c r="M252" t="n">
        <v>0.1478515855035782</v>
      </c>
      <c r="N252" t="n">
        <v>0.08426233570166497</v>
      </c>
      <c r="O252" t="n">
        <v>0.1479812133954128</v>
      </c>
    </row>
    <row r="253" ht="15" customHeight="1">
      <c r="F253" t="n">
        <v>0.007941879854385728</v>
      </c>
      <c r="G253" t="n">
        <v>0.05489074905971057</v>
      </c>
      <c r="J253" t="n">
        <v>0.02542449084415652</v>
      </c>
      <c r="K253" t="n">
        <v>0.1503838992172259</v>
      </c>
      <c r="L253" t="n">
        <v>0.0450213202278078</v>
      </c>
      <c r="M253" t="n">
        <v>0.148642235693437</v>
      </c>
      <c r="N253" t="n">
        <v>0.0837255954931197</v>
      </c>
      <c r="O253" t="n">
        <v>0.1487725567825541</v>
      </c>
    </row>
    <row r="254" ht="15" customHeight="1">
      <c r="F254" t="n">
        <v>0.007628314422169422</v>
      </c>
      <c r="G254" t="n">
        <v>0.0548002961308358</v>
      </c>
      <c r="J254" t="n">
        <v>0.02533571676625722</v>
      </c>
      <c r="K254" t="n">
        <v>0.1511838135747644</v>
      </c>
      <c r="L254" t="n">
        <v>0.04534689510352721</v>
      </c>
      <c r="M254" t="n">
        <v>0.1494328858832957</v>
      </c>
      <c r="N254" t="n">
        <v>0.08347908805696508</v>
      </c>
      <c r="O254" t="n">
        <v>0.1495639001696953</v>
      </c>
    </row>
    <row r="255" ht="15" customHeight="1">
      <c r="F255" t="n">
        <v>0.007323143576974146</v>
      </c>
      <c r="G255" t="n">
        <v>0.05470984320196103</v>
      </c>
      <c r="J255" t="n">
        <v>0.02484770467822195</v>
      </c>
      <c r="K255" t="n">
        <v>0.1519837279323028</v>
      </c>
      <c r="L255" t="n">
        <v>0.04538581785738219</v>
      </c>
      <c r="M255" t="n">
        <v>0.1502235360731544</v>
      </c>
      <c r="N255" t="n">
        <v>0.0834231255750652</v>
      </c>
      <c r="O255" t="n">
        <v>0.1503552435568366</v>
      </c>
    </row>
    <row r="256" ht="15" customHeight="1">
      <c r="F256" t="n">
        <v>0.007026643910398957</v>
      </c>
      <c r="G256" t="n">
        <v>0.05461939027308625</v>
      </c>
      <c r="J256" t="n">
        <v>0.02476046100209633</v>
      </c>
      <c r="K256" t="n">
        <v>0.1527836422898413</v>
      </c>
      <c r="L256" t="n">
        <v>0.04443863321148306</v>
      </c>
      <c r="M256" t="n">
        <v>0.1510141862630131</v>
      </c>
      <c r="N256" t="n">
        <v>0.0808580202292839</v>
      </c>
      <c r="O256" t="n">
        <v>0.1511465869439778</v>
      </c>
    </row>
    <row r="257" ht="15" customHeight="1">
      <c r="F257" t="n">
        <v>0.006739092014042845</v>
      </c>
      <c r="G257" t="n">
        <v>0.05452893734421148</v>
      </c>
      <c r="J257" t="n">
        <v>0.02477399215992598</v>
      </c>
      <c r="K257" t="n">
        <v>0.1535835566473797</v>
      </c>
      <c r="L257" t="n">
        <v>0.04440588588794023</v>
      </c>
      <c r="M257" t="n">
        <v>0.1518048364528718</v>
      </c>
      <c r="N257" t="n">
        <v>0.07998408420148512</v>
      </c>
      <c r="O257" t="n">
        <v>0.1519379303311191</v>
      </c>
    </row>
    <row r="258" ht="15" customHeight="1">
      <c r="F258" t="n">
        <v>0.006460764479504812</v>
      </c>
      <c r="G258" t="n">
        <v>0.0544384844153367</v>
      </c>
      <c r="J258" t="n">
        <v>0.02488830457375651</v>
      </c>
      <c r="K258" t="n">
        <v>0.1543834710049181</v>
      </c>
      <c r="L258" t="n">
        <v>0.04468812060886398</v>
      </c>
      <c r="M258" t="n">
        <v>0.1525954866427305</v>
      </c>
      <c r="N258" t="n">
        <v>0.07930162967353288</v>
      </c>
      <c r="O258" t="n">
        <v>0.1527292737182603</v>
      </c>
    </row>
    <row r="259" ht="15" customHeight="1">
      <c r="F259" t="n">
        <v>0.006191937898383848</v>
      </c>
      <c r="G259" t="n">
        <v>0.05434803148646193</v>
      </c>
      <c r="J259" t="n">
        <v>0.02490340466563354</v>
      </c>
      <c r="K259" t="n">
        <v>0.1551833853624566</v>
      </c>
      <c r="L259" t="n">
        <v>0.04418588209636479</v>
      </c>
      <c r="M259" t="n">
        <v>0.1533861368325892</v>
      </c>
      <c r="N259" t="n">
        <v>0.07831096882729116</v>
      </c>
      <c r="O259" t="n">
        <v>0.1535206171054016</v>
      </c>
    </row>
    <row r="260" ht="15" customHeight="1">
      <c r="F260" t="n">
        <v>0.005932888862278954</v>
      </c>
      <c r="G260" t="n">
        <v>0.05425757855758716</v>
      </c>
      <c r="J260" t="n">
        <v>0.02471929885760267</v>
      </c>
      <c r="K260" t="n">
        <v>0.155983299719995</v>
      </c>
      <c r="L260" t="n">
        <v>0.04389971507255286</v>
      </c>
      <c r="M260" t="n">
        <v>0.1541767870224479</v>
      </c>
      <c r="N260" t="n">
        <v>0.07741241384462388</v>
      </c>
      <c r="O260" t="n">
        <v>0.1543119604925428</v>
      </c>
    </row>
    <row r="261" ht="15" customHeight="1">
      <c r="F261" t="n">
        <v>0.005683893962789149</v>
      </c>
      <c r="G261" t="n">
        <v>0.0541671256287124</v>
      </c>
      <c r="J261" t="n">
        <v>0.02443599357170954</v>
      </c>
      <c r="K261" t="n">
        <v>0.1567832140775335</v>
      </c>
      <c r="L261" t="n">
        <v>0.04393016425953875</v>
      </c>
      <c r="M261" t="n">
        <v>0.1549674372123066</v>
      </c>
      <c r="N261" t="n">
        <v>0.07640627690739499</v>
      </c>
      <c r="O261" t="n">
        <v>0.1551033038796841</v>
      </c>
    </row>
    <row r="262" ht="15" customHeight="1">
      <c r="F262" t="n">
        <v>0.005445229791513378</v>
      </c>
      <c r="G262" t="n">
        <v>0.05407667269983762</v>
      </c>
      <c r="J262" t="n">
        <v>0.02465349522999974</v>
      </c>
      <c r="K262" t="n">
        <v>0.1575831284350719</v>
      </c>
      <c r="L262" t="n">
        <v>0.04397777437943262</v>
      </c>
      <c r="M262" t="n">
        <v>0.1557580874021653</v>
      </c>
      <c r="N262" t="n">
        <v>0.07679287019746844</v>
      </c>
      <c r="O262" t="n">
        <v>0.1558946472668253</v>
      </c>
    </row>
    <row r="263" ht="15" customHeight="1">
      <c r="F263" t="n">
        <v>0.005217172940050661</v>
      </c>
      <c r="G263" t="n">
        <v>0.05398621977096285</v>
      </c>
      <c r="J263" t="n">
        <v>0.02417181025451889</v>
      </c>
      <c r="K263" t="n">
        <v>0.1583830427926103</v>
      </c>
      <c r="L263" t="n">
        <v>0.04384309015434501</v>
      </c>
      <c r="M263" t="n">
        <v>0.156548737592024</v>
      </c>
      <c r="N263" t="n">
        <v>0.07487250589670819</v>
      </c>
      <c r="O263" t="n">
        <v>0.1566859906539666</v>
      </c>
    </row>
    <row r="264" ht="15" customHeight="1">
      <c r="F264" t="n">
        <v>0.004999999999999998</v>
      </c>
      <c r="G264" t="n">
        <v>0.05389576684208808</v>
      </c>
      <c r="J264" t="n">
        <v>0.02419094506731263</v>
      </c>
      <c r="K264" t="n">
        <v>0.1591829571501488</v>
      </c>
      <c r="L264" t="n">
        <v>0.04382665630638613</v>
      </c>
      <c r="M264" t="n">
        <v>0.1573393877818827</v>
      </c>
      <c r="N264" t="n">
        <v>0.0745454961869782</v>
      </c>
      <c r="O264" t="n">
        <v>0.1574773340411078</v>
      </c>
    </row>
    <row r="265" ht="15" customHeight="1">
      <c r="F265" t="n">
        <v>0.004999999999999998</v>
      </c>
      <c r="G265" t="n">
        <v>0.05388260894735123</v>
      </c>
    </row>
    <row r="266" ht="15" customHeight="1">
      <c r="F266" t="n">
        <v>0.005684993549035185</v>
      </c>
      <c r="G266" t="n">
        <v>0.05388287747581524</v>
      </c>
    </row>
    <row r="267" ht="15" customHeight="1">
      <c r="F267" t="n">
        <v>0.006366425410926538</v>
      </c>
      <c r="G267" t="n">
        <v>0.05388314600427926</v>
      </c>
    </row>
    <row r="268" ht="15" customHeight="1">
      <c r="F268" t="n">
        <v>0.007044258534014324</v>
      </c>
      <c r="G268" t="n">
        <v>0.05388341453274328</v>
      </c>
    </row>
    <row r="269" ht="15" customHeight="1">
      <c r="F269" t="n">
        <v>0.0077184558665504</v>
      </c>
      <c r="G269" t="n">
        <v>0.0538836830612073</v>
      </c>
    </row>
    <row r="270" ht="15" customHeight="1">
      <c r="F270" t="n">
        <v>0.008388980356875186</v>
      </c>
      <c r="G270" t="n">
        <v>0.05388395158967132</v>
      </c>
    </row>
    <row r="271" ht="15" customHeight="1">
      <c r="F271" t="n">
        <v>0.009055794953299529</v>
      </c>
      <c r="G271" t="n">
        <v>0.05388422011813533</v>
      </c>
    </row>
    <row r="272" ht="15" customHeight="1">
      <c r="F272" t="n">
        <v>0.009718862604163082</v>
      </c>
      <c r="G272" t="n">
        <v>0.05388448864659936</v>
      </c>
    </row>
    <row r="273" ht="15" customHeight="1">
      <c r="F273" t="n">
        <v>0.01037814625771895</v>
      </c>
      <c r="G273" t="n">
        <v>0.05388475717506337</v>
      </c>
    </row>
    <row r="274" ht="15" customHeight="1">
      <c r="F274" t="n">
        <v>0.01103360886230694</v>
      </c>
      <c r="G274" t="n">
        <v>0.05388502570352739</v>
      </c>
    </row>
    <row r="275" ht="15" customHeight="1">
      <c r="F275" t="n">
        <v>0.01168521336623791</v>
      </c>
      <c r="G275" t="n">
        <v>0.0538852942319914</v>
      </c>
    </row>
    <row r="276" ht="15" customHeight="1">
      <c r="F276" t="n">
        <v>0.01233292271785079</v>
      </c>
      <c r="G276" t="n">
        <v>0.05388556276045543</v>
      </c>
    </row>
    <row r="277" ht="15" customHeight="1">
      <c r="F277" t="n">
        <v>0.01297669986540008</v>
      </c>
      <c r="G277" t="n">
        <v>0.05388583128891944</v>
      </c>
    </row>
    <row r="278" ht="15" customHeight="1">
      <c r="F278" t="n">
        <v>0.01361650775722489</v>
      </c>
      <c r="G278" t="n">
        <v>0.05388609981738345</v>
      </c>
    </row>
    <row r="279" ht="15" customHeight="1">
      <c r="F279" t="n">
        <v>0.01425230934163607</v>
      </c>
      <c r="G279" t="n">
        <v>0.05388636834584747</v>
      </c>
    </row>
    <row r="280" ht="15" customHeight="1">
      <c r="F280" t="n">
        <v>0.01488406756697189</v>
      </c>
      <c r="G280" t="n">
        <v>0.05388663687431149</v>
      </c>
    </row>
    <row r="281" ht="15" customHeight="1">
      <c r="F281" t="n">
        <v>0.01551174538148819</v>
      </c>
      <c r="G281" t="n">
        <v>0.05388690540277551</v>
      </c>
    </row>
    <row r="282" ht="15" customHeight="1">
      <c r="F282" t="n">
        <v>0.01613530573352343</v>
      </c>
      <c r="G282" t="n">
        <v>0.05388717393123952</v>
      </c>
    </row>
    <row r="283" ht="15" customHeight="1">
      <c r="F283" t="n">
        <v>0.01675471157138844</v>
      </c>
      <c r="G283" t="n">
        <v>0.05388744245970354</v>
      </c>
    </row>
    <row r="284" ht="15" customHeight="1">
      <c r="F284" t="n">
        <v>0.01736992584342077</v>
      </c>
      <c r="G284" t="n">
        <v>0.05388771098816756</v>
      </c>
    </row>
    <row r="285" ht="15" customHeight="1">
      <c r="F285" t="n">
        <v>0.01798091149787771</v>
      </c>
      <c r="G285" t="n">
        <v>0.05388797951663158</v>
      </c>
    </row>
    <row r="286" ht="15" customHeight="1">
      <c r="F286" t="n">
        <v>0.01858763148309697</v>
      </c>
      <c r="G286" t="n">
        <v>0.05388824804509559</v>
      </c>
    </row>
    <row r="287" ht="15" customHeight="1">
      <c r="F287" t="n">
        <v>0.01919004874738942</v>
      </c>
      <c r="G287" t="n">
        <v>0.05388851657355961</v>
      </c>
    </row>
    <row r="288" ht="15" customHeight="1">
      <c r="F288" t="n">
        <v>0.01978812623909184</v>
      </c>
      <c r="G288" t="n">
        <v>0.05388878510202363</v>
      </c>
    </row>
    <row r="289" ht="15" customHeight="1">
      <c r="F289" t="n">
        <v>0.02038182690646301</v>
      </c>
      <c r="G289" t="n">
        <v>0.05388905363048765</v>
      </c>
    </row>
    <row r="290" ht="15" customHeight="1">
      <c r="F290" t="n">
        <v>0.02097126499223727</v>
      </c>
      <c r="G290" t="n">
        <v>0.05388932215895166</v>
      </c>
    </row>
    <row r="291" ht="15" customHeight="1">
      <c r="F291" t="n">
        <v>0.02155731121110961</v>
      </c>
      <c r="G291" t="n">
        <v>0.05388959068741567</v>
      </c>
    </row>
    <row r="292" ht="15" customHeight="1">
      <c r="F292" t="n">
        <v>0.02214007980581355</v>
      </c>
      <c r="G292" t="n">
        <v>0.0538898592158797</v>
      </c>
    </row>
    <row r="293" ht="15" customHeight="1">
      <c r="F293" t="n">
        <v>0.02271953372460921</v>
      </c>
      <c r="G293" t="n">
        <v>0.05389012774434371</v>
      </c>
    </row>
    <row r="294" ht="15" customHeight="1">
      <c r="F294" t="n">
        <v>0.02329563591583288</v>
      </c>
      <c r="G294" t="n">
        <v>0.05389039627280773</v>
      </c>
    </row>
    <row r="295" ht="15" customHeight="1">
      <c r="F295" t="n">
        <v>0.02386834932779542</v>
      </c>
      <c r="G295" t="n">
        <v>0.05389066480127175</v>
      </c>
    </row>
    <row r="296" ht="15" customHeight="1">
      <c r="F296" t="n">
        <v>0.02443763690883236</v>
      </c>
      <c r="G296" t="n">
        <v>0.05389093332973577</v>
      </c>
    </row>
    <row r="297" ht="15" customHeight="1">
      <c r="F297" t="n">
        <v>0.02500346160720501</v>
      </c>
      <c r="G297" t="n">
        <v>0.05389120185819979</v>
      </c>
    </row>
    <row r="298" ht="15" customHeight="1">
      <c r="F298" t="n">
        <v>0.02556578637124907</v>
      </c>
      <c r="G298" t="n">
        <v>0.0538914703866638</v>
      </c>
    </row>
    <row r="299" ht="15" customHeight="1">
      <c r="F299" t="n">
        <v>0.0261245741492754</v>
      </c>
      <c r="G299" t="n">
        <v>0.05389173891512782</v>
      </c>
    </row>
    <row r="300" ht="15" customHeight="1">
      <c r="F300" t="n">
        <v>0.0266797878896189</v>
      </c>
      <c r="G300" t="n">
        <v>0.05389200744359184</v>
      </c>
    </row>
    <row r="301" ht="15" customHeight="1">
      <c r="F301" t="n">
        <v>0.02723139054054215</v>
      </c>
      <c r="G301" t="n">
        <v>0.05389227597205586</v>
      </c>
    </row>
    <row r="302" ht="15" customHeight="1">
      <c r="F302" t="n">
        <v>0.0277793450503802</v>
      </c>
      <c r="G302" t="n">
        <v>0.05389254450051987</v>
      </c>
    </row>
    <row r="303" ht="15" customHeight="1">
      <c r="F303" t="n">
        <v>0.02832361436744392</v>
      </c>
      <c r="G303" t="n">
        <v>0.05389281302898388</v>
      </c>
    </row>
    <row r="304" ht="15" customHeight="1">
      <c r="F304" t="n">
        <v>0.02886416144006761</v>
      </c>
      <c r="G304" t="n">
        <v>0.05389308155744791</v>
      </c>
    </row>
    <row r="305" ht="15" customHeight="1">
      <c r="F305" t="n">
        <v>0.02940094921651505</v>
      </c>
      <c r="G305" t="n">
        <v>0.05389335008591192</v>
      </c>
    </row>
    <row r="306" ht="15" customHeight="1">
      <c r="F306" t="n">
        <v>0.02993394064512071</v>
      </c>
      <c r="G306" t="n">
        <v>0.05389361861437594</v>
      </c>
    </row>
    <row r="307" ht="15" customHeight="1">
      <c r="F307" t="n">
        <v>0.03046309867419544</v>
      </c>
      <c r="G307" t="n">
        <v>0.05389388714283996</v>
      </c>
    </row>
    <row r="308" ht="15" customHeight="1">
      <c r="F308" t="n">
        <v>0.03098838625207288</v>
      </c>
      <c r="G308" t="n">
        <v>0.05389415567130398</v>
      </c>
    </row>
    <row r="309" ht="15" customHeight="1">
      <c r="F309" t="n">
        <v>0.03150976632701813</v>
      </c>
      <c r="G309" t="n">
        <v>0.053894424199768</v>
      </c>
    </row>
    <row r="310" ht="15" customHeight="1">
      <c r="F310" t="n">
        <v>0.03202720184736503</v>
      </c>
      <c r="G310" t="n">
        <v>0.05389469272823201</v>
      </c>
    </row>
    <row r="311" ht="15" customHeight="1">
      <c r="F311" t="n">
        <v>0.03254065576142437</v>
      </c>
      <c r="G311" t="n">
        <v>0.05389496125669602</v>
      </c>
    </row>
    <row r="312" ht="15" customHeight="1">
      <c r="F312" t="n">
        <v>0.03305009101752912</v>
      </c>
      <c r="G312" t="n">
        <v>0.05389522978516005</v>
      </c>
    </row>
    <row r="313" ht="15" customHeight="1">
      <c r="F313" t="n">
        <v>0.0335554705639458</v>
      </c>
      <c r="G313" t="n">
        <v>0.05389549831362406</v>
      </c>
    </row>
    <row r="314" ht="15" customHeight="1">
      <c r="F314" t="n">
        <v>0.0340567573490075</v>
      </c>
      <c r="G314" t="n">
        <v>0.05389576684208808</v>
      </c>
    </row>
    <row r="315" ht="15" customHeight="1">
      <c r="F315" t="n">
        <v>0.03405675734900748</v>
      </c>
      <c r="G315" t="n">
        <v>0.05388260894735123</v>
      </c>
    </row>
    <row r="316" ht="15" customHeight="1">
      <c r="F316" t="n">
        <v>0.03459763521715811</v>
      </c>
      <c r="G316" t="n">
        <v>0.05397359893315403</v>
      </c>
    </row>
    <row r="317" ht="15" customHeight="1">
      <c r="F317" t="n">
        <v>0.0351338334167649</v>
      </c>
      <c r="G317" t="n">
        <v>0.05406458891895684</v>
      </c>
    </row>
    <row r="318" ht="15" customHeight="1">
      <c r="F318" t="n">
        <v>0.03566524255373271</v>
      </c>
      <c r="G318" t="n">
        <v>0.05415557890475965</v>
      </c>
    </row>
    <row r="319" ht="15" customHeight="1">
      <c r="F319" t="n">
        <v>0.0361917532339666</v>
      </c>
      <c r="G319" t="n">
        <v>0.05424656889056245</v>
      </c>
    </row>
    <row r="320" ht="15" customHeight="1">
      <c r="F320" t="n">
        <v>0.03671325606337165</v>
      </c>
      <c r="G320" t="n">
        <v>0.05433755887636527</v>
      </c>
    </row>
    <row r="321" ht="15" customHeight="1">
      <c r="F321" t="n">
        <v>0.03722964164785272</v>
      </c>
      <c r="G321" t="n">
        <v>0.05442854886216807</v>
      </c>
    </row>
    <row r="322" ht="15" customHeight="1">
      <c r="F322" t="n">
        <v>0.03774080059331486</v>
      </c>
      <c r="G322" t="n">
        <v>0.05451953884797087</v>
      </c>
    </row>
    <row r="323" ht="15" customHeight="1">
      <c r="F323" t="n">
        <v>0.03824662350566317</v>
      </c>
      <c r="G323" t="n">
        <v>0.05461052883377369</v>
      </c>
    </row>
    <row r="324" ht="15" customHeight="1">
      <c r="F324" t="n">
        <v>0.03874700099080247</v>
      </c>
      <c r="G324" t="n">
        <v>0.05470151881957649</v>
      </c>
    </row>
    <row r="325" ht="15" customHeight="1">
      <c r="F325" t="n">
        <v>0.03924182365463785</v>
      </c>
      <c r="G325" t="n">
        <v>0.05479250880537929</v>
      </c>
    </row>
    <row r="326" ht="15" customHeight="1">
      <c r="F326" t="n">
        <v>0.03973098210307439</v>
      </c>
      <c r="G326" t="n">
        <v>0.0548834987911821</v>
      </c>
    </row>
    <row r="327" ht="15" customHeight="1">
      <c r="F327" t="n">
        <v>0.04021436694201694</v>
      </c>
      <c r="G327" t="n">
        <v>0.05497448877698491</v>
      </c>
    </row>
    <row r="328" ht="15" customHeight="1">
      <c r="F328" t="n">
        <v>0.04069186877737063</v>
      </c>
      <c r="G328" t="n">
        <v>0.05506547876278772</v>
      </c>
    </row>
    <row r="329" ht="15" customHeight="1">
      <c r="F329" t="n">
        <v>0.04116337821504033</v>
      </c>
      <c r="G329" t="n">
        <v>0.05515646874859052</v>
      </c>
    </row>
    <row r="330" ht="15" customHeight="1">
      <c r="F330" t="n">
        <v>0.04162878586093111</v>
      </c>
      <c r="G330" t="n">
        <v>0.05524745873439332</v>
      </c>
    </row>
    <row r="331" ht="15" customHeight="1">
      <c r="F331" t="n">
        <v>0.04208798232094801</v>
      </c>
      <c r="G331" t="n">
        <v>0.05533844872019614</v>
      </c>
    </row>
    <row r="332" ht="15" customHeight="1">
      <c r="F332" t="n">
        <v>0.04254085820099592</v>
      </c>
      <c r="G332" t="n">
        <v>0.05542943870599894</v>
      </c>
    </row>
    <row r="333" ht="15" customHeight="1">
      <c r="F333" t="n">
        <v>0.04298730410697993</v>
      </c>
      <c r="G333" t="n">
        <v>0.05552042869180174</v>
      </c>
    </row>
    <row r="334" ht="15" customHeight="1">
      <c r="F334" t="n">
        <v>0.04342721064480506</v>
      </c>
      <c r="G334" t="n">
        <v>0.05561141867760456</v>
      </c>
    </row>
    <row r="335" ht="15" customHeight="1">
      <c r="F335" t="n">
        <v>0.04386046842037618</v>
      </c>
      <c r="G335" t="n">
        <v>0.05570240866340736</v>
      </c>
    </row>
    <row r="336" ht="15" customHeight="1">
      <c r="F336" t="n">
        <v>0.04428696803959839</v>
      </c>
      <c r="G336" t="n">
        <v>0.05579339864921016</v>
      </c>
    </row>
    <row r="337" ht="15" customHeight="1">
      <c r="F337" t="n">
        <v>0.04470660010837671</v>
      </c>
      <c r="G337" t="n">
        <v>0.05588438863501297</v>
      </c>
    </row>
    <row r="338" ht="15" customHeight="1">
      <c r="F338" t="n">
        <v>0.04511925523261605</v>
      </c>
      <c r="G338" t="n">
        <v>0.05597537862081578</v>
      </c>
    </row>
    <row r="339" ht="15" customHeight="1">
      <c r="F339" t="n">
        <v>0.04552482401822146</v>
      </c>
      <c r="G339" t="n">
        <v>0.05606636860661858</v>
      </c>
    </row>
    <row r="340" ht="15" customHeight="1">
      <c r="F340" t="n">
        <v>0.04592364376365256</v>
      </c>
      <c r="G340" t="n">
        <v>0.05615735859242139</v>
      </c>
    </row>
    <row r="341" ht="15" customHeight="1">
      <c r="F341" t="n">
        <v>0.0463182852301418</v>
      </c>
      <c r="G341" t="n">
        <v>0.05624834857822419</v>
      </c>
    </row>
    <row r="342" ht="15" customHeight="1">
      <c r="F342" t="n">
        <v>0.0467090857161488</v>
      </c>
      <c r="G342" t="n">
        <v>0.056339338564027</v>
      </c>
    </row>
    <row r="343" ht="15" customHeight="1">
      <c r="F343" t="n">
        <v>0.04709593582757861</v>
      </c>
      <c r="G343" t="n">
        <v>0.05643032854982982</v>
      </c>
    </row>
    <row r="344" ht="15" customHeight="1">
      <c r="F344" t="n">
        <v>0.04747872617033613</v>
      </c>
      <c r="G344" t="n">
        <v>0.05652131853563262</v>
      </c>
    </row>
    <row r="345" ht="15" customHeight="1">
      <c r="F345" t="n">
        <v>0.04785734735032639</v>
      </c>
      <c r="G345" t="n">
        <v>0.05661230852143542</v>
      </c>
    </row>
    <row r="346" ht="15" customHeight="1">
      <c r="F346" t="n">
        <v>0.04823168997345449</v>
      </c>
      <c r="G346" t="n">
        <v>0.05670329850723823</v>
      </c>
    </row>
    <row r="347" ht="15" customHeight="1">
      <c r="F347" t="n">
        <v>0.04860164464562526</v>
      </c>
      <c r="G347" t="n">
        <v>0.05679428849304104</v>
      </c>
    </row>
    <row r="348" ht="15" customHeight="1">
      <c r="F348" t="n">
        <v>0.04896710197274383</v>
      </c>
      <c r="G348" t="n">
        <v>0.05688527847884384</v>
      </c>
    </row>
    <row r="349" ht="15" customHeight="1">
      <c r="F349" t="n">
        <v>0.04932795256071519</v>
      </c>
      <c r="G349" t="n">
        <v>0.05697626846464665</v>
      </c>
    </row>
    <row r="350" ht="15" customHeight="1">
      <c r="F350" t="n">
        <v>0.04968408701544424</v>
      </c>
      <c r="G350" t="n">
        <v>0.05706725845044945</v>
      </c>
    </row>
    <row r="351" ht="15" customHeight="1">
      <c r="F351" t="n">
        <v>0.05003539594283606</v>
      </c>
      <c r="G351" t="n">
        <v>0.05715824843625226</v>
      </c>
    </row>
    <row r="352" ht="15" customHeight="1">
      <c r="F352" t="n">
        <v>0.05038176994879566</v>
      </c>
      <c r="G352" t="n">
        <v>0.05724923842205507</v>
      </c>
    </row>
    <row r="353" ht="15" customHeight="1">
      <c r="F353" t="n">
        <v>0.05072309963922798</v>
      </c>
      <c r="G353" t="n">
        <v>0.05734022840785787</v>
      </c>
    </row>
    <row r="354" ht="15" customHeight="1">
      <c r="F354" t="n">
        <v>0.05105927562003806</v>
      </c>
      <c r="G354" t="n">
        <v>0.05743121839366067</v>
      </c>
    </row>
    <row r="355" ht="15" customHeight="1">
      <c r="F355" t="n">
        <v>0.05139018849713092</v>
      </c>
      <c r="G355" t="n">
        <v>0.05752220837946349</v>
      </c>
    </row>
    <row r="356" ht="15" customHeight="1">
      <c r="F356" t="n">
        <v>0.05171572887641147</v>
      </c>
      <c r="G356" t="n">
        <v>0.05761319836526629</v>
      </c>
    </row>
    <row r="357" ht="15" customHeight="1">
      <c r="F357" t="n">
        <v>0.05203578736378485</v>
      </c>
      <c r="G357" t="n">
        <v>0.05770418835106911</v>
      </c>
    </row>
    <row r="358" ht="15" customHeight="1">
      <c r="F358" t="n">
        <v>0.05235025456515589</v>
      </c>
      <c r="G358" t="n">
        <v>0.05779517833687191</v>
      </c>
    </row>
    <row r="359" ht="15" customHeight="1">
      <c r="F359" t="n">
        <v>0.0526590210864297</v>
      </c>
      <c r="G359" t="n">
        <v>0.05788616832267471</v>
      </c>
    </row>
    <row r="360" ht="15" customHeight="1">
      <c r="F360" t="n">
        <v>0.05296197753351128</v>
      </c>
      <c r="G360" t="n">
        <v>0.05797715830847752</v>
      </c>
    </row>
    <row r="361" ht="15" customHeight="1">
      <c r="F361" t="n">
        <v>0.05325901451230559</v>
      </c>
      <c r="G361" t="n">
        <v>0.05806814829428033</v>
      </c>
    </row>
    <row r="362" ht="15" customHeight="1">
      <c r="F362" t="n">
        <v>0.05355002262871764</v>
      </c>
      <c r="G362" t="n">
        <v>0.05815913828008313</v>
      </c>
    </row>
    <row r="363" ht="15" customHeight="1">
      <c r="F363" t="n">
        <v>0.05383489248865243</v>
      </c>
      <c r="G363" t="n">
        <v>0.05825012826588594</v>
      </c>
    </row>
    <row r="364" ht="15" customHeight="1">
      <c r="F364" t="n">
        <v>0.05411351469801495</v>
      </c>
      <c r="G364" t="n">
        <v>0.05834111825168874</v>
      </c>
    </row>
    <row r="365" ht="15" customHeight="1">
      <c r="F365" t="n">
        <v>0.05074234313200997</v>
      </c>
      <c r="G365" t="n">
        <v>0.05834111825168874</v>
      </c>
    </row>
    <row r="366" ht="15" customHeight="1">
      <c r="F366" t="n">
        <v>0.05422218911376572</v>
      </c>
      <c r="G366" t="n">
        <v>0.05996773693173642</v>
      </c>
    </row>
    <row r="367" ht="15" customHeight="1">
      <c r="F367" t="n">
        <v>0.05432269032852166</v>
      </c>
      <c r="G367" t="n">
        <v>0.06159435561178409</v>
      </c>
    </row>
    <row r="368" ht="15" customHeight="1">
      <c r="F368" t="n">
        <v>0.05441533785964139</v>
      </c>
      <c r="G368" t="n">
        <v>0.06322097429183175</v>
      </c>
    </row>
    <row r="369" ht="15" customHeight="1">
      <c r="F369" t="n">
        <v>0.05450045122448356</v>
      </c>
      <c r="G369" t="n">
        <v>0.06484759297187943</v>
      </c>
    </row>
    <row r="370" ht="15" customHeight="1">
      <c r="F370" t="n">
        <v>0.05457834994040682</v>
      </c>
      <c r="G370" t="n">
        <v>0.0664742116519271</v>
      </c>
    </row>
    <row r="371" ht="15" customHeight="1">
      <c r="F371" t="n">
        <v>0.05464935352476977</v>
      </c>
      <c r="G371" t="n">
        <v>0.06810083033197477</v>
      </c>
    </row>
    <row r="372" ht="15" customHeight="1">
      <c r="F372" t="n">
        <v>0.05471378149493102</v>
      </c>
      <c r="G372" t="n">
        <v>0.06972744901202244</v>
      </c>
    </row>
    <row r="373" ht="15" customHeight="1">
      <c r="F373" t="n">
        <v>0.05477195336824925</v>
      </c>
      <c r="G373" t="n">
        <v>0.07135406769207012</v>
      </c>
    </row>
    <row r="374" ht="15" customHeight="1">
      <c r="F374" t="n">
        <v>0.05482418866208305</v>
      </c>
      <c r="G374" t="n">
        <v>0.07298068637211778</v>
      </c>
    </row>
    <row r="375" ht="15" customHeight="1">
      <c r="F375" t="n">
        <v>0.05487080689379108</v>
      </c>
      <c r="G375" t="n">
        <v>0.07460730505216545</v>
      </c>
    </row>
    <row r="376" ht="15" customHeight="1">
      <c r="F376" t="n">
        <v>0.05491212758073195</v>
      </c>
      <c r="G376" t="n">
        <v>0.07623392373221312</v>
      </c>
    </row>
    <row r="377" ht="15" customHeight="1">
      <c r="F377" t="n">
        <v>0.05494847024026428</v>
      </c>
      <c r="G377" t="n">
        <v>0.0778605424122608</v>
      </c>
    </row>
    <row r="378" ht="15" customHeight="1">
      <c r="F378" t="n">
        <v>0.05498015438974675</v>
      </c>
      <c r="G378" t="n">
        <v>0.07948716109230847</v>
      </c>
    </row>
    <row r="379" ht="15" customHeight="1">
      <c r="F379" t="n">
        <v>0.05500749954653796</v>
      </c>
      <c r="G379" t="n">
        <v>0.08111377977235613</v>
      </c>
    </row>
    <row r="380" ht="15" customHeight="1">
      <c r="F380" t="n">
        <v>0.0550308252279965</v>
      </c>
      <c r="G380" t="n">
        <v>0.08274039845240382</v>
      </c>
    </row>
    <row r="381" ht="15" customHeight="1">
      <c r="F381" t="n">
        <v>0.05505045095148105</v>
      </c>
      <c r="G381" t="n">
        <v>0.08436701713245148</v>
      </c>
    </row>
    <row r="382" ht="15" customHeight="1">
      <c r="F382" t="n">
        <v>0.05506669623435025</v>
      </c>
      <c r="G382" t="n">
        <v>0.08599363581249916</v>
      </c>
    </row>
    <row r="383" ht="15" customHeight="1">
      <c r="F383" t="n">
        <v>0.05507988059396268</v>
      </c>
      <c r="G383" t="n">
        <v>0.08762025449254682</v>
      </c>
    </row>
    <row r="384" ht="15" customHeight="1">
      <c r="F384" t="n">
        <v>0.05509032354767701</v>
      </c>
      <c r="G384" t="n">
        <v>0.0892468731725945</v>
      </c>
    </row>
    <row r="385" ht="15" customHeight="1">
      <c r="F385" t="n">
        <v>0.05509834461285185</v>
      </c>
      <c r="G385" t="n">
        <v>0.09087349185264217</v>
      </c>
    </row>
    <row r="386" ht="15" customHeight="1">
      <c r="F386" t="n">
        <v>0.05510426330684584</v>
      </c>
      <c r="G386" t="n">
        <v>0.09250011053268985</v>
      </c>
    </row>
    <row r="387" ht="15" customHeight="1">
      <c r="F387" t="n">
        <v>0.05510839914701761</v>
      </c>
      <c r="G387" t="n">
        <v>0.0941267292127375</v>
      </c>
    </row>
    <row r="388" ht="15" customHeight="1">
      <c r="F388" t="n">
        <v>0.05511107165072579</v>
      </c>
      <c r="G388" t="n">
        <v>0.09575334789278518</v>
      </c>
    </row>
    <row r="389" ht="15" customHeight="1">
      <c r="F389" t="n">
        <v>0.055112600335329</v>
      </c>
      <c r="G389" t="n">
        <v>0.09737996657283285</v>
      </c>
    </row>
    <row r="390" ht="15" customHeight="1">
      <c r="F390" t="n">
        <v>0.05511330471818589</v>
      </c>
      <c r="G390" t="n">
        <v>0.09900658525288053</v>
      </c>
    </row>
    <row r="391" ht="15" customHeight="1">
      <c r="F391" t="n">
        <v>0.05511350431665506</v>
      </c>
      <c r="G391" t="n">
        <v>0.1006332039329282</v>
      </c>
    </row>
    <row r="392" ht="15" customHeight="1">
      <c r="F392" t="n">
        <v>0.05510760589427019</v>
      </c>
      <c r="G392" t="n">
        <v>0.1022598226129759</v>
      </c>
    </row>
    <row r="393" ht="15" customHeight="1">
      <c r="F393" t="n">
        <v>0.05504740320959724</v>
      </c>
      <c r="G393" t="n">
        <v>0.1038864412930235</v>
      </c>
    </row>
    <row r="394" ht="15" customHeight="1">
      <c r="F394" t="n">
        <v>0.05492556701243477</v>
      </c>
      <c r="G394" t="n">
        <v>0.1055130599730712</v>
      </c>
    </row>
    <row r="395" ht="15" customHeight="1">
      <c r="F395" t="n">
        <v>0.05474624288422084</v>
      </c>
      <c r="G395" t="n">
        <v>0.1071396786531189</v>
      </c>
    </row>
    <row r="396" ht="15" customHeight="1">
      <c r="F396" t="n">
        <v>0.05451357640639348</v>
      </c>
      <c r="G396" t="n">
        <v>0.1087662973331666</v>
      </c>
    </row>
    <row r="397" ht="15" customHeight="1">
      <c r="F397" t="n">
        <v>0.05423171316039077</v>
      </c>
      <c r="G397" t="n">
        <v>0.1103929160132142</v>
      </c>
    </row>
    <row r="398" ht="15" customHeight="1">
      <c r="F398" t="n">
        <v>0.05390479872765075</v>
      </c>
      <c r="G398" t="n">
        <v>0.1120195346932619</v>
      </c>
    </row>
    <row r="399" ht="15" customHeight="1">
      <c r="F399" t="n">
        <v>0.05353697868961146</v>
      </c>
      <c r="G399" t="n">
        <v>0.1136461533733096</v>
      </c>
    </row>
    <row r="400" ht="15" customHeight="1">
      <c r="F400" t="n">
        <v>0.05313239862771096</v>
      </c>
      <c r="G400" t="n">
        <v>0.1152727720533572</v>
      </c>
    </row>
    <row r="401" ht="15" customHeight="1">
      <c r="F401" t="n">
        <v>0.0526952041233873</v>
      </c>
      <c r="G401" t="n">
        <v>0.1168993907334049</v>
      </c>
    </row>
    <row r="402" ht="15" customHeight="1">
      <c r="F402" t="n">
        <v>0.05222954075807854</v>
      </c>
      <c r="G402" t="n">
        <v>0.1185260094134526</v>
      </c>
    </row>
    <row r="403" ht="15" customHeight="1">
      <c r="F403" t="n">
        <v>0.05173955411322272</v>
      </c>
      <c r="G403" t="n">
        <v>0.1201526280935002</v>
      </c>
    </row>
    <row r="404" ht="15" customHeight="1">
      <c r="F404" t="n">
        <v>0.05122938977025789</v>
      </c>
      <c r="G404" t="n">
        <v>0.1217792467735479</v>
      </c>
    </row>
    <row r="405" ht="15" customHeight="1">
      <c r="F405" t="n">
        <v>0.05070319331062209</v>
      </c>
      <c r="G405" t="n">
        <v>0.1234058654535956</v>
      </c>
    </row>
    <row r="406" ht="15" customHeight="1">
      <c r="F406" t="n">
        <v>0.05016511031575339</v>
      </c>
      <c r="G406" t="n">
        <v>0.1250324841336433</v>
      </c>
    </row>
    <row r="407" ht="15" customHeight="1">
      <c r="F407" t="n">
        <v>0.04961928636708987</v>
      </c>
      <c r="G407" t="n">
        <v>0.1266591028136909</v>
      </c>
    </row>
    <row r="408" ht="15" customHeight="1">
      <c r="F408" t="n">
        <v>0.04906986704606953</v>
      </c>
      <c r="G408" t="n">
        <v>0.1282857214937386</v>
      </c>
    </row>
    <row r="409" ht="15" customHeight="1">
      <c r="F409" t="n">
        <v>0.04852099793413044</v>
      </c>
      <c r="G409" t="n">
        <v>0.1299123401737863</v>
      </c>
    </row>
    <row r="410" ht="15" customHeight="1">
      <c r="F410" t="n">
        <v>0.04797682461271065</v>
      </c>
      <c r="G410" t="n">
        <v>0.131538958853834</v>
      </c>
    </row>
    <row r="411" ht="15" customHeight="1">
      <c r="F411" t="n">
        <v>0.04744149266324822</v>
      </c>
      <c r="G411" t="n">
        <v>0.1331655775338816</v>
      </c>
    </row>
    <row r="412" ht="15" customHeight="1">
      <c r="F412" t="n">
        <v>0.04691914766718119</v>
      </c>
      <c r="G412" t="n">
        <v>0.1347921962139293</v>
      </c>
    </row>
    <row r="413" ht="15" customHeight="1">
      <c r="F413" t="n">
        <v>0.04641393520594761</v>
      </c>
      <c r="G413" t="n">
        <v>0.136418814893977</v>
      </c>
    </row>
    <row r="414" ht="15" customHeight="1">
      <c r="F414" t="n">
        <v>0.04593000086098553</v>
      </c>
      <c r="G414" t="n">
        <v>0.1380454335740246</v>
      </c>
    </row>
    <row r="415" ht="15" customHeight="1">
      <c r="F415" t="n">
        <v>0.04547149021373302</v>
      </c>
      <c r="G415" t="n">
        <v>0.1396720522540723</v>
      </c>
    </row>
    <row r="416" ht="15" customHeight="1">
      <c r="F416" t="n">
        <v>0.04502197312298085</v>
      </c>
      <c r="G416" t="n">
        <v>0.14129867093412</v>
      </c>
    </row>
    <row r="417" ht="15" customHeight="1">
      <c r="F417" t="n">
        <v>0.04453701972684886</v>
      </c>
      <c r="G417" t="n">
        <v>0.1429252896141676</v>
      </c>
    </row>
    <row r="418" ht="15" customHeight="1">
      <c r="F418" t="n">
        <v>0.04401907656771264</v>
      </c>
      <c r="G418" t="n">
        <v>0.1445519082942153</v>
      </c>
    </row>
    <row r="419" ht="15" customHeight="1">
      <c r="F419" t="n">
        <v>0.0434726664858245</v>
      </c>
      <c r="G419" t="n">
        <v>0.146178526974263</v>
      </c>
    </row>
    <row r="420" ht="15" customHeight="1">
      <c r="F420" t="n">
        <v>0.04290231232143669</v>
      </c>
      <c r="G420" t="n">
        <v>0.1478051456543107</v>
      </c>
    </row>
    <row r="421" ht="15" customHeight="1">
      <c r="F421" t="n">
        <v>0.04231253691480159</v>
      </c>
      <c r="G421" t="n">
        <v>0.15</v>
      </c>
    </row>
    <row r="422" ht="15" customHeight="1">
      <c r="F422" t="n">
        <v>0.04170786310617144</v>
      </c>
      <c r="G422" t="n">
        <v>0.151058383014406</v>
      </c>
    </row>
    <row r="423" ht="15" customHeight="1">
      <c r="F423" t="n">
        <v>0.04109281373579855</v>
      </c>
      <c r="G423" t="n">
        <v>0.1526850016944536</v>
      </c>
    </row>
    <row r="424" ht="15" customHeight="1">
      <c r="F424" t="n">
        <v>0.0404719116439352</v>
      </c>
      <c r="G424" t="n">
        <v>0.1543116203745013</v>
      </c>
    </row>
    <row r="425" ht="15" customHeight="1">
      <c r="F425" t="n">
        <v>0.03984967967083368</v>
      </c>
      <c r="G425" t="n">
        <v>0.155938239054549</v>
      </c>
    </row>
    <row r="426" ht="15" customHeight="1">
      <c r="F426" t="n">
        <v>0.03923064065674632</v>
      </c>
      <c r="G426" t="n">
        <v>0.1575648577345967</v>
      </c>
    </row>
    <row r="427" ht="15" customHeight="1">
      <c r="F427" t="n">
        <v>0.03861931744192541</v>
      </c>
      <c r="G427" t="n">
        <v>0.1591914764146443</v>
      </c>
    </row>
    <row r="428" ht="15" customHeight="1">
      <c r="F428" t="n">
        <v>0.03802023286662322</v>
      </c>
      <c r="G428" t="n">
        <v>0.160818095094692</v>
      </c>
    </row>
    <row r="429" ht="15" customHeight="1">
      <c r="F429" t="n">
        <v>0.03743790977109206</v>
      </c>
      <c r="G429" t="n">
        <v>0.1624447137747397</v>
      </c>
    </row>
    <row r="430" ht="15" customHeight="1">
      <c r="F430" t="n">
        <v>0.03687687099558422</v>
      </c>
      <c r="G430" t="n">
        <v>0.1640713324547874</v>
      </c>
    </row>
    <row r="431" ht="15" customHeight="1">
      <c r="F431" t="n">
        <v>0.03634163938035199</v>
      </c>
      <c r="G431" t="n">
        <v>0.165697951134835</v>
      </c>
    </row>
    <row r="432" ht="15" customHeight="1">
      <c r="F432" t="n">
        <v>0.03583673776564769</v>
      </c>
      <c r="G432" t="n">
        <v>0.1673245698148827</v>
      </c>
    </row>
    <row r="433" ht="15" customHeight="1">
      <c r="F433" t="n">
        <v>0.03536668899172357</v>
      </c>
      <c r="G433" t="n">
        <v>0.1689511884949304</v>
      </c>
    </row>
    <row r="434" ht="15" customHeight="1">
      <c r="F434" t="n">
        <v>0.03493601589883197</v>
      </c>
      <c r="G434" t="n">
        <v>0.1705778071749781</v>
      </c>
    </row>
    <row r="435" ht="15" customHeight="1">
      <c r="F435" t="n">
        <v>0.03454924132722519</v>
      </c>
      <c r="G435" t="n">
        <v>0.1722044258550257</v>
      </c>
    </row>
    <row r="436" ht="15" customHeight="1">
      <c r="F436" t="n">
        <v>0.03421088811715547</v>
      </c>
      <c r="G436" t="n">
        <v>0.1738310445350734</v>
      </c>
    </row>
    <row r="437" ht="15" customHeight="1">
      <c r="F437" t="n">
        <v>0.03392547910887517</v>
      </c>
      <c r="G437" t="n">
        <v>0.1754576632151211</v>
      </c>
    </row>
    <row r="438" ht="15" customHeight="1">
      <c r="F438" t="n">
        <v>0.03369753714263654</v>
      </c>
      <c r="G438" t="n">
        <v>0.1770842818951687</v>
      </c>
    </row>
    <row r="439" ht="15" customHeight="1">
      <c r="F439" t="n">
        <v>0.0335315850586919</v>
      </c>
      <c r="G439" t="n">
        <v>0.1787109005752164</v>
      </c>
    </row>
    <row r="440" ht="15" customHeight="1">
      <c r="F440" t="n">
        <v>0.03343214569729352</v>
      </c>
      <c r="G440" t="n">
        <v>0.1803375192552641</v>
      </c>
    </row>
    <row r="441" ht="15" customHeight="1">
      <c r="F441" t="n">
        <v>0.03340324895019725</v>
      </c>
      <c r="G441" t="n">
        <v>0.1819641379353118</v>
      </c>
    </row>
    <row r="442" ht="15" customHeight="1">
      <c r="F442" t="n">
        <v>0.03340330519348909</v>
      </c>
      <c r="G442" t="n">
        <v>0.1835907566153594</v>
      </c>
    </row>
    <row r="443" ht="15" customHeight="1">
      <c r="F443" t="n">
        <v>0.03340363341554994</v>
      </c>
      <c r="G443" t="n">
        <v>0.1852173752954071</v>
      </c>
    </row>
    <row r="444" ht="15" customHeight="1">
      <c r="F444" t="n">
        <v>0.03340447765352389</v>
      </c>
      <c r="G444" t="n">
        <v>0.1868439939754548</v>
      </c>
    </row>
    <row r="445" ht="15" customHeight="1">
      <c r="F445" t="n">
        <v>0.03340608194455508</v>
      </c>
      <c r="G445" t="n">
        <v>0.1884706126555024</v>
      </c>
    </row>
    <row r="446" ht="15" customHeight="1">
      <c r="F446" t="n">
        <v>0.03340869032578761</v>
      </c>
      <c r="G446" t="n">
        <v>0.1900972313355501</v>
      </c>
    </row>
    <row r="447" ht="15" customHeight="1">
      <c r="F447" t="n">
        <v>0.03341254683436562</v>
      </c>
      <c r="G447" t="n">
        <v>0.1917238500155978</v>
      </c>
    </row>
    <row r="448" ht="15" customHeight="1">
      <c r="F448" t="n">
        <v>0.03341789550743324</v>
      </c>
      <c r="G448" t="n">
        <v>0.1933504686956455</v>
      </c>
    </row>
    <row r="449" ht="15" customHeight="1">
      <c r="F449" t="n">
        <v>0.03342498038213457</v>
      </c>
      <c r="G449" t="n">
        <v>0.1949770873756931</v>
      </c>
    </row>
    <row r="450" ht="15" customHeight="1">
      <c r="F450" t="n">
        <v>0.03343404549561374</v>
      </c>
      <c r="G450" t="n">
        <v>0.1966037060557408</v>
      </c>
    </row>
    <row r="451" ht="15" customHeight="1">
      <c r="F451" t="n">
        <v>0.03344533488501487</v>
      </c>
      <c r="G451" t="n">
        <v>0.1982303247357885</v>
      </c>
    </row>
    <row r="452" ht="15" customHeight="1">
      <c r="F452" t="n">
        <v>0.0334590925874821</v>
      </c>
      <c r="G452" t="n">
        <v>0.1998569434158361</v>
      </c>
    </row>
    <row r="453" ht="15" customHeight="1">
      <c r="F453" t="n">
        <v>0.03347556264015952</v>
      </c>
      <c r="G453" t="n">
        <v>0.2014835620958838</v>
      </c>
    </row>
    <row r="454" ht="15" customHeight="1">
      <c r="F454" t="n">
        <v>0.03349498908019129</v>
      </c>
      <c r="G454" t="n">
        <v>0.2031101807759315</v>
      </c>
    </row>
    <row r="455" ht="15" customHeight="1">
      <c r="F455" t="n">
        <v>0.0335176159447215</v>
      </c>
      <c r="G455" t="n">
        <v>0.2047367994559791</v>
      </c>
    </row>
    <row r="456" ht="15" customHeight="1">
      <c r="F456" t="n">
        <v>0.03354368727089428</v>
      </c>
      <c r="G456" t="n">
        <v>0.2063634181360268</v>
      </c>
    </row>
    <row r="457" ht="15" customHeight="1">
      <c r="F457" t="n">
        <v>0.03357344709585375</v>
      </c>
      <c r="G457" t="n">
        <v>0.2079900368160745</v>
      </c>
    </row>
    <row r="458" ht="15" customHeight="1">
      <c r="F458" t="n">
        <v>0.03360713945674404</v>
      </c>
      <c r="G458" t="n">
        <v>0.2096166554961222</v>
      </c>
    </row>
    <row r="459" ht="15" customHeight="1">
      <c r="F459" t="n">
        <v>0.03364500839070927</v>
      </c>
      <c r="G459" t="n">
        <v>0.2112432741761699</v>
      </c>
    </row>
    <row r="460" ht="15" customHeight="1">
      <c r="F460" t="n">
        <v>0.03368729793489356</v>
      </c>
      <c r="G460" t="n">
        <v>0.2128698928562175</v>
      </c>
    </row>
    <row r="461" ht="15" customHeight="1">
      <c r="F461" t="n">
        <v>0.03373425212644103</v>
      </c>
      <c r="G461" t="n">
        <v>0.2144965115362652</v>
      </c>
    </row>
    <row r="462" ht="15" customHeight="1">
      <c r="F462" t="n">
        <v>0.03378611500249581</v>
      </c>
      <c r="G462" t="n">
        <v>0.2161231302163129</v>
      </c>
    </row>
    <row r="463" ht="15" customHeight="1">
      <c r="F463" t="n">
        <v>0.03384313060020201</v>
      </c>
      <c r="G463" t="n">
        <v>0.2177497488963605</v>
      </c>
    </row>
    <row r="464" ht="15" customHeight="1">
      <c r="F464" t="n">
        <v>0.03390554295670375</v>
      </c>
      <c r="G464" t="n">
        <v>0.2193763675764082</v>
      </c>
    </row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2">
    <mergeCell ref="M2:U2"/>
    <mergeCell ref="A60:K60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M5:U5"/>
    <mergeCell ref="M1:U1"/>
    <mergeCell ref="M60:U60"/>
  </mergeCells>
  <pageMargins left="0.7" right="0.7" top="0.75" bottom="0.75" header="0.3" footer="0.3"/>
  <pageSetup orientation="portrait" paperSize="9" scale="62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2023-07-17T20:14:51Z</dcterms:modified>
  <cp:lastModifiedBy>MSI GP66</cp:lastModifiedBy>
</cp:coreProperties>
</file>