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00000"/>
    <numFmt numFmtId="165" formatCode="0.0"/>
    <numFmt numFmtId="166" formatCode="0.00000"/>
    <numFmt numFmtId="167" formatCode="General_)"/>
    <numFmt numFmtId="168" formatCode="0.000"/>
    <numFmt numFmtId="169" formatCode="_-* #,##0.00_-;\-* #,##0.00_-;_-* &quot;-&quot;??_-;_-@_-"/>
    <numFmt numFmtId="170" formatCode="0.0000"/>
  </numFmts>
  <fonts count="28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family val="2"/>
      <color theme="1"/>
      <sz val="8"/>
      <scheme val="minor"/>
    </font>
    <font>
      <name val="Calibri"/>
      <charset val="204"/>
      <family val="2"/>
      <b val="1"/>
      <i val="1"/>
      <color theme="1"/>
      <sz val="8"/>
      <scheme val="minor"/>
    </font>
    <font>
      <name val="Arial Cyr"/>
      <charset val="204"/>
      <family val="2"/>
      <b val="1"/>
      <sz val="8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theme="1"/>
      <sz val="10"/>
      <scheme val="minor"/>
    </font>
    <font>
      <name val="Calibri"/>
      <charset val="204"/>
      <family val="2"/>
      <color indexed="8"/>
      <sz val="10"/>
    </font>
    <font>
      <name val="Calibri"/>
      <family val="2"/>
      <color theme="1"/>
      <sz val="11"/>
      <scheme val="minor"/>
    </font>
    <font>
      <name val="Calibri"/>
      <charset val="204"/>
      <family val="2"/>
      <i val="1"/>
      <color theme="1"/>
      <sz val="11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24" fillId="0" borderId="0"/>
    <xf numFmtId="0" fontId="1" fillId="0" borderId="0"/>
    <xf numFmtId="0" fontId="8" fillId="0" borderId="0"/>
    <xf numFmtId="0" fontId="1" fillId="0" borderId="0"/>
    <xf numFmtId="43" fontId="24" fillId="0" borderId="0"/>
  </cellStyleXfs>
  <cellXfs count="174">
    <xf numFmtId="0" fontId="0" fillId="0" borderId="0" pivotButton="0" quotePrefix="0" xfId="0"/>
    <xf numFmtId="0" fontId="4" fillId="0" borderId="0" pivotButton="0" quotePrefix="0" xfId="0"/>
    <xf numFmtId="0" fontId="7" fillId="0" borderId="0" pivotButton="0" quotePrefix="0" xfId="1"/>
    <xf numFmtId="0" fontId="6" fillId="0" borderId="0" applyAlignment="1" pivotButton="0" quotePrefix="1" xfId="2">
      <alignment horizontal="left"/>
    </xf>
    <xf numFmtId="0" fontId="7" fillId="0" borderId="0" applyAlignment="1" pivotButton="0" quotePrefix="1" xfId="2">
      <alignment horizontal="left"/>
    </xf>
    <xf numFmtId="0" fontId="6" fillId="0" borderId="0" applyAlignment="1" pivotButton="0" quotePrefix="0" xfId="2">
      <alignment horizontal="left"/>
    </xf>
    <xf numFmtId="0" fontId="7" fillId="0" borderId="0" applyAlignment="1" pivotButton="0" quotePrefix="0" xfId="2">
      <alignment horizontal="left"/>
    </xf>
    <xf numFmtId="0" fontId="11" fillId="0" borderId="0" pivotButton="0" quotePrefix="0" xfId="0"/>
    <xf numFmtId="0" fontId="7" fillId="0" borderId="0" applyProtection="1" pivotButton="0" quotePrefix="0" xfId="2">
      <protection locked="0" hidden="0"/>
    </xf>
    <xf numFmtId="0" fontId="7" fillId="0" borderId="0" pivotButton="0" quotePrefix="0" xfId="0"/>
    <xf numFmtId="0" fontId="7" fillId="0" borderId="0" pivotButton="0" quotePrefix="0" xfId="2"/>
    <xf numFmtId="0" fontId="9" fillId="0" borderId="0" pivotButton="0" quotePrefix="0" xfId="1"/>
    <xf numFmtId="0" fontId="12" fillId="0" borderId="0" applyAlignment="1" pivotButton="0" quotePrefix="0" xfId="1">
      <alignment horizontal="left"/>
    </xf>
    <xf numFmtId="0" fontId="12" fillId="0" borderId="0" applyProtection="1" pivotButton="0" quotePrefix="0" xfId="2">
      <protection locked="0" hidden="0"/>
    </xf>
    <xf numFmtId="0" fontId="9" fillId="0" borderId="0" applyAlignment="1" pivotButton="0" quotePrefix="1" xfId="2">
      <alignment horizontal="left"/>
    </xf>
    <xf numFmtId="0" fontId="12" fillId="0" borderId="0" applyAlignment="1" pivotButton="0" quotePrefix="1" xfId="2">
      <alignment horizontal="left"/>
    </xf>
    <xf numFmtId="0" fontId="9" fillId="0" borderId="0" applyAlignment="1" pivotButton="0" quotePrefix="0" xfId="2">
      <alignment horizontal="left"/>
    </xf>
    <xf numFmtId="0" fontId="12" fillId="0" borderId="0" applyAlignment="1" pivotButton="0" quotePrefix="0" xfId="2">
      <alignment horizontal="left"/>
    </xf>
    <xf numFmtId="0" fontId="9" fillId="0" borderId="0" applyAlignment="1" pivotButton="0" quotePrefix="0" xfId="1">
      <alignment horizontal="left"/>
    </xf>
    <xf numFmtId="0" fontId="9" fillId="0" borderId="0" applyAlignment="1" pivotButton="0" quotePrefix="0" xfId="1">
      <alignment wrapText="1"/>
    </xf>
    <xf numFmtId="0" fontId="9" fillId="0" borderId="0" pivotButton="0" quotePrefix="0" xfId="2"/>
    <xf numFmtId="0" fontId="12" fillId="0" borderId="0" pivotButton="0" quotePrefix="0" xfId="2"/>
    <xf numFmtId="0" fontId="9" fillId="0" borderId="0" applyAlignment="1" pivotButton="0" quotePrefix="0" xfId="2">
      <alignment horizontal="right"/>
    </xf>
    <xf numFmtId="0" fontId="12" fillId="0" borderId="0" pivotButton="0" quotePrefix="0" xfId="0"/>
    <xf numFmtId="0" fontId="9" fillId="0" borderId="0" applyAlignment="1" applyProtection="1" pivotButton="0" quotePrefix="0" xfId="0">
      <alignment horizontal="left"/>
      <protection locked="0" hidden="0"/>
    </xf>
    <xf numFmtId="0" fontId="9" fillId="0" borderId="0" pivotButton="0" quotePrefix="0" xfId="0"/>
    <xf numFmtId="0" fontId="9" fillId="0" borderId="0" applyAlignment="1" pivotButton="0" quotePrefix="0" xfId="0">
      <alignment horizontal="left" vertical="center"/>
    </xf>
    <xf numFmtId="0" fontId="9" fillId="0" borderId="0" applyAlignment="1" pivotButton="0" quotePrefix="1" xfId="0">
      <alignment horizontal="left"/>
    </xf>
    <xf numFmtId="0" fontId="3" fillId="0" borderId="0" applyAlignment="1" pivotButton="0" quotePrefix="0" xfId="0">
      <alignment horizontal="center" vertical="center" wrapText="1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164" fontId="13" fillId="0" borderId="0" pivotButton="0" quotePrefix="0" xfId="0"/>
    <xf numFmtId="1" fontId="5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0" fillId="0" borderId="0" applyAlignment="1" pivotButton="0" quotePrefix="0" xfId="0">
      <alignment wrapText="1"/>
    </xf>
    <xf numFmtId="0" fontId="16" fillId="0" borderId="2" applyAlignment="1" pivotButton="0" quotePrefix="0" xfId="0">
      <alignment horizontal="center" vertical="center"/>
    </xf>
    <xf numFmtId="0" fontId="16" fillId="2" borderId="2" applyAlignment="1" pivotButton="0" quotePrefix="0" xfId="0">
      <alignment horizontal="center" vertical="center"/>
    </xf>
    <xf numFmtId="0" fontId="16" fillId="0" borderId="3" pivotButton="0" quotePrefix="0" xfId="0"/>
    <xf numFmtId="0" fontId="16" fillId="0" borderId="4" pivotButton="0" quotePrefix="0" xfId="0"/>
    <xf numFmtId="0" fontId="16" fillId="0" borderId="2" pivotButton="0" quotePrefix="0" xfId="0"/>
    <xf numFmtId="0" fontId="16" fillId="0" borderId="5" applyAlignment="1" pivotButton="0" quotePrefix="0" xfId="0">
      <alignment horizontal="center"/>
    </xf>
    <xf numFmtId="0" fontId="16" fillId="0" borderId="1" applyAlignment="1" pivotButton="0" quotePrefix="0" xfId="0">
      <alignment horizontal="center"/>
    </xf>
    <xf numFmtId="165" fontId="16" fillId="2" borderId="1" applyAlignment="1" pivotButton="0" quotePrefix="0" xfId="0">
      <alignment horizontal="center"/>
    </xf>
    <xf numFmtId="0" fontId="18" fillId="0" borderId="0" pivotButton="0" quotePrefix="0" xfId="0"/>
    <xf numFmtId="0" fontId="18" fillId="0" borderId="6" pivotButton="0" quotePrefix="0" xfId="0"/>
    <xf numFmtId="0" fontId="18" fillId="0" borderId="7" pivotButton="0" quotePrefix="0" xfId="0"/>
    <xf numFmtId="0" fontId="18" fillId="0" borderId="8" pivotButton="0" quotePrefix="0" xfId="0"/>
    <xf numFmtId="1" fontId="17" fillId="3" borderId="5" applyAlignment="1" pivotButton="0" quotePrefix="0" xfId="0">
      <alignment horizontal="center"/>
    </xf>
    <xf numFmtId="0" fontId="19" fillId="0" borderId="0" pivotButton="0" quotePrefix="0" xfId="0"/>
    <xf numFmtId="0" fontId="16" fillId="0" borderId="0" pivotButton="0" quotePrefix="0" xfId="0"/>
    <xf numFmtId="0" fontId="16" fillId="0" borderId="9" pivotButton="0" quotePrefix="0" xfId="0"/>
    <xf numFmtId="0" fontId="16" fillId="0" borderId="10" pivotButton="0" quotePrefix="0" xfId="0"/>
    <xf numFmtId="0" fontId="16" fillId="0" borderId="11" pivotButton="0" quotePrefix="0" xfId="0"/>
    <xf numFmtId="1" fontId="16" fillId="0" borderId="5" applyAlignment="1" pivotButton="0" quotePrefix="0" xfId="0">
      <alignment horizontal="center"/>
    </xf>
    <xf numFmtId="1" fontId="16" fillId="0" borderId="12" applyAlignment="1" pivotButton="0" quotePrefix="0" xfId="0">
      <alignment horizontal="center"/>
    </xf>
    <xf numFmtId="0" fontId="16" fillId="0" borderId="1" applyAlignment="1" pivotButton="0" quotePrefix="0" xfId="0">
      <alignment horizontal="center" vertical="center"/>
    </xf>
    <xf numFmtId="0" fontId="16" fillId="0" borderId="13" pivotButton="0" quotePrefix="0" xfId="0"/>
    <xf numFmtId="166" fontId="0" fillId="0" borderId="0" applyAlignment="1" pivotButton="0" quotePrefix="0" xfId="0">
      <alignment horizontal="center" vertical="center"/>
    </xf>
    <xf numFmtId="0" fontId="20" fillId="0" borderId="14" applyAlignment="1" pivotButton="0" quotePrefix="0" xfId="0">
      <alignment horizontal="center"/>
    </xf>
    <xf numFmtId="0" fontId="20" fillId="0" borderId="15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" fontId="21" fillId="3" borderId="16" applyAlignment="1" pivotButton="0" quotePrefix="0" xfId="0">
      <alignment horizontal="center"/>
    </xf>
    <xf numFmtId="1" fontId="21" fillId="3" borderId="17" applyAlignment="1" pivotButton="0" quotePrefix="0" xfId="0">
      <alignment horizontal="center"/>
    </xf>
    <xf numFmtId="166" fontId="16" fillId="0" borderId="12" applyAlignment="1" pivotButton="0" quotePrefix="0" xfId="0">
      <alignment horizontal="center"/>
    </xf>
    <xf numFmtId="1" fontId="16" fillId="0" borderId="1" applyAlignment="1" pivotButton="0" quotePrefix="0" xfId="0">
      <alignment horizontal="center"/>
    </xf>
    <xf numFmtId="0" fontId="0" fillId="6" borderId="0" pivotButton="0" quotePrefix="0" xfId="0"/>
    <xf numFmtId="0" fontId="0" fillId="4" borderId="0" pivotButton="0" quotePrefix="0" xfId="0"/>
    <xf numFmtId="0" fontId="0" fillId="6" borderId="0" applyAlignment="1" pivotButton="0" quotePrefix="0" xfId="0">
      <alignment horizontal="left"/>
    </xf>
    <xf numFmtId="0" fontId="0" fillId="5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2" borderId="0" applyAlignment="1" pivotButton="0" quotePrefix="0" xfId="0">
      <alignment horizontal="center" vertical="center"/>
    </xf>
    <xf numFmtId="1" fontId="17" fillId="3" borderId="2" applyAlignment="1" pivotButton="0" quotePrefix="0" xfId="0">
      <alignment horizontal="center" vertical="center"/>
    </xf>
    <xf numFmtId="0" fontId="10" fillId="0" borderId="0" pivotButton="0" quotePrefix="0" xfId="0"/>
    <xf numFmtId="0" fontId="0" fillId="2" borderId="19" pivotButton="0" quotePrefix="0" xfId="0"/>
    <xf numFmtId="0" fontId="0" fillId="2" borderId="0" pivotButton="0" quotePrefix="0" xfId="0"/>
    <xf numFmtId="0" fontId="22" fillId="2" borderId="13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21" fillId="2" borderId="19" applyAlignment="1" pivotButton="0" quotePrefix="0" xfId="0">
      <alignment horizontal="center" vertical="center"/>
    </xf>
    <xf numFmtId="0" fontId="21" fillId="2" borderId="0" applyAlignment="1" pivotButton="0" quotePrefix="0" xfId="0">
      <alignment horizontal="center" vertical="center"/>
    </xf>
    <xf numFmtId="0" fontId="21" fillId="2" borderId="13" applyAlignment="1" pivotButton="0" quotePrefix="0" xfId="0">
      <alignment horizontal="center" vertical="center"/>
    </xf>
    <xf numFmtId="0" fontId="15" fillId="0" borderId="0" pivotButton="0" quotePrefix="0" xfId="0"/>
    <xf numFmtId="1" fontId="0" fillId="0" borderId="0" pivotButton="0" quotePrefix="0" xfId="0"/>
    <xf numFmtId="0" fontId="23" fillId="2" borderId="13" applyAlignment="1" pivotButton="0" quotePrefix="0" xfId="0">
      <alignment horizontal="right" vertical="center"/>
    </xf>
    <xf numFmtId="0" fontId="0" fillId="2" borderId="20" pivotButton="0" quotePrefix="0" xfId="0"/>
    <xf numFmtId="0" fontId="0" fillId="2" borderId="21" pivotButton="0" quotePrefix="0" xfId="0"/>
    <xf numFmtId="0" fontId="22" fillId="2" borderId="22" applyAlignment="1" pivotButton="0" quotePrefix="0" xfId="0">
      <alignment horizontal="right" vertical="center"/>
    </xf>
    <xf numFmtId="0" fontId="21" fillId="2" borderId="21" applyAlignment="1" pivotButton="0" quotePrefix="0" xfId="0">
      <alignment horizontal="center" vertical="center"/>
    </xf>
    <xf numFmtId="0" fontId="21" fillId="2" borderId="22" applyAlignment="1" pivotButton="0" quotePrefix="0" xfId="0">
      <alignment horizontal="center" vertical="center"/>
    </xf>
    <xf numFmtId="0" fontId="0" fillId="2" borderId="18" pivotButton="0" quotePrefix="0" xfId="0"/>
    <xf numFmtId="0" fontId="0" fillId="2" borderId="3" pivotButton="0" quotePrefix="0" xfId="0"/>
    <xf numFmtId="0" fontId="22" fillId="2" borderId="4" applyAlignment="1" pivotButton="0" quotePrefix="0" xfId="0">
      <alignment horizontal="right" vertical="center"/>
    </xf>
    <xf numFmtId="1" fontId="21" fillId="2" borderId="18" applyAlignment="1" pivotButton="0" quotePrefix="0" xfId="0">
      <alignment horizontal="center" vertical="center"/>
    </xf>
    <xf numFmtId="1" fontId="21" fillId="2" borderId="3" applyAlignment="1" pivotButton="0" quotePrefix="0" xfId="0">
      <alignment vertical="center"/>
    </xf>
    <xf numFmtId="1" fontId="21" fillId="2" borderId="4" applyAlignment="1" pivotButton="0" quotePrefix="0" xfId="0">
      <alignment vertical="center"/>
    </xf>
    <xf numFmtId="14" fontId="12" fillId="0" borderId="0" pivotButton="0" quotePrefix="0" xfId="2"/>
    <xf numFmtId="14" fontId="12" fillId="0" borderId="0" applyProtection="1" pivotButton="0" quotePrefix="0" xfId="2">
      <protection locked="0" hidden="0"/>
    </xf>
    <xf numFmtId="1" fontId="9" fillId="0" borderId="0" pivotButton="0" quotePrefix="0" xfId="0"/>
    <xf numFmtId="1" fontId="21" fillId="0" borderId="0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2" pivotButton="0" quotePrefix="0" xfId="0"/>
    <xf numFmtId="0" fontId="0" fillId="0" borderId="16" pivotButton="0" quotePrefix="0" xfId="0"/>
    <xf numFmtId="0" fontId="0" fillId="0" borderId="23" pivotButton="0" quotePrefix="0" xfId="0"/>
    <xf numFmtId="0" fontId="0" fillId="0" borderId="17" pivotButton="0" quotePrefix="0" xfId="0"/>
    <xf numFmtId="165" fontId="9" fillId="0" borderId="0" applyAlignment="1" pivotButton="0" quotePrefix="0" xfId="0">
      <alignment horizontal="left"/>
    </xf>
    <xf numFmtId="2" fontId="9" fillId="0" borderId="0" pivotButton="0" quotePrefix="0" xfId="0"/>
    <xf numFmtId="0" fontId="9" fillId="0" borderId="0" applyProtection="1" pivotButton="0" quotePrefix="0" xfId="2">
      <protection locked="0" hidden="0"/>
    </xf>
    <xf numFmtId="0" fontId="20" fillId="3" borderId="1" applyAlignment="1" pivotButton="0" quotePrefix="0" xfId="0">
      <alignment horizontal="center" vertical="center"/>
    </xf>
    <xf numFmtId="1" fontId="14" fillId="4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/>
    </xf>
    <xf numFmtId="0" fontId="16" fillId="0" borderId="24" applyAlignment="1" pivotButton="0" quotePrefix="0" xfId="0">
      <alignment horizontal="center"/>
    </xf>
    <xf numFmtId="1" fontId="17" fillId="3" borderId="1" applyAlignment="1" pivotButton="0" quotePrefix="0" xfId="0">
      <alignment horizontal="center" vertical="center"/>
    </xf>
    <xf numFmtId="0" fontId="16" fillId="0" borderId="1" pivotButton="0" quotePrefix="0" xfId="0"/>
    <xf numFmtId="0" fontId="16" fillId="2" borderId="1" applyAlignment="1" pivotButton="0" quotePrefix="0" xfId="0">
      <alignment horizontal="center" vertical="center"/>
    </xf>
    <xf numFmtId="1" fontId="17" fillId="3" borderId="1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21" fillId="2" borderId="19" applyAlignment="1" pivotButton="0" quotePrefix="0" xfId="0">
      <alignment horizontal="center" vertical="center"/>
    </xf>
    <xf numFmtId="0" fontId="6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wrapText="1"/>
    </xf>
    <xf numFmtId="0" fontId="7" fillId="0" borderId="0" applyAlignment="1" pivotButton="0" quotePrefix="0" xfId="1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7" fillId="0" borderId="0" applyAlignment="1" pivotButton="0" quotePrefix="0" xfId="1">
      <alignment horizontal="right" vertic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10" fillId="0" borderId="0" pivotButton="0" quotePrefix="0" xfId="0"/>
    <xf numFmtId="170" fontId="10" fillId="0" borderId="0" pivotButton="0" quotePrefix="0" xfId="0"/>
    <xf numFmtId="0" fontId="10" fillId="0" borderId="0" applyAlignment="1" pivotButton="0" quotePrefix="0" xfId="0">
      <alignment horizontal="right" vertic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5" fontId="10" fillId="0" borderId="0" pivotButton="0" quotePrefix="0" xfId="0"/>
    <xf numFmtId="165" fontId="21" fillId="2" borderId="20" applyAlignment="1" pivotButton="0" quotePrefix="0" xfId="0">
      <alignment horizontal="center" vertical="center"/>
    </xf>
    <xf numFmtId="0" fontId="26" fillId="0" borderId="0" pivotButton="0" quotePrefix="0" xfId="0"/>
    <xf numFmtId="0" fontId="26" fillId="0" borderId="0" applyAlignment="1" pivotButton="0" quotePrefix="0" xfId="0">
      <alignment horizontal="right"/>
    </xf>
    <xf numFmtId="165" fontId="26" fillId="0" borderId="0" applyAlignment="1" pivotButton="0" quotePrefix="0" xfId="0">
      <alignment horizontal="left"/>
    </xf>
    <xf numFmtId="2" fontId="26" fillId="0" borderId="0" applyAlignment="1" pivotButton="0" quotePrefix="0" xfId="0">
      <alignment horizontal="left"/>
    </xf>
    <xf numFmtId="0" fontId="27" fillId="0" borderId="0" pivotButton="0" quotePrefix="0" xfId="0"/>
    <xf numFmtId="168" fontId="27" fillId="0" borderId="0" pivotButton="0" quotePrefix="0" xfId="0"/>
    <xf numFmtId="0" fontId="6" fillId="0" borderId="0" applyAlignment="1" pivotButton="0" quotePrefix="0" xfId="1">
      <alignment horizontal="center"/>
    </xf>
    <xf numFmtId="0" fontId="10" fillId="0" borderId="0" pivotButton="0" quotePrefix="0" xfId="0"/>
    <xf numFmtId="0" fontId="7" fillId="0" borderId="0" applyAlignment="1" pivotButton="0" quotePrefix="0" xfId="1">
      <alignment horizontal="right" vertical="center"/>
    </xf>
    <xf numFmtId="0" fontId="7" fillId="0" borderId="0" applyAlignment="1" pivotButton="0" quotePrefix="0" xfId="1">
      <alignment horizontal="center" vertical="center"/>
    </xf>
    <xf numFmtId="0" fontId="6" fillId="0" borderId="0" applyAlignment="1" pivotButton="0" quotePrefix="0" xfId="1">
      <alignment horizont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1">
      <alignment horizont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27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8" fontId="10" fillId="0" borderId="0" pivotButton="0" quotePrefix="0" xfId="0"/>
    <xf numFmtId="170" fontId="10" fillId="0" borderId="0" pivotButton="0" quotePrefix="0" xfId="0"/>
  </cellXfs>
  <cellStyles count="5">
    <cellStyle name="Обычный" xfId="0" builtinId="0"/>
    <cellStyle name="Обычный 2 2" xfId="1"/>
    <cellStyle name="Обычный 2" xfId="2"/>
    <cellStyle name="Обычный 2 4" xfId="3"/>
    <cellStyle name="Финансовый" xfId="4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'1'!$AC$6:$AC$42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'1'!$D$85:$D$86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'1'!$D$78:$D$79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'1'!$B$81:$B$82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'1'!$B$75:$B$76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0.000</formatCode>
                <ptCount val="2"/>
                <pt idx="0">
                  <v>0</v>
                </pt>
                <pt idx="1">
                  <v>#N/A</v>
                </pt>
              </numCache>
            </numRef>
          </xVal>
          <yVal>
            <numRef>
              <f>'1'!$B$85:$B$86</f>
              <numCache>
                <formatCode>0.000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0.000</formatCode>
                <ptCount val="2"/>
                <pt idx="0">
                  <v>#N/A</v>
                </pt>
                <pt idx="1">
                  <v>#N/A</v>
                </pt>
              </numCache>
            </numRef>
          </xVal>
          <yVal>
            <numRef>
              <f>'1'!$B$88:$B$89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'1'!$B$78:$B$79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12</col>
      <colOff>74840</colOff>
      <row>28</row>
      <rowOff>20412</rowOff>
    </from>
    <to>
      <col>16</col>
      <colOff>444500</colOff>
      <row>43</row>
      <rowOff>95251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464"/>
  <sheetViews>
    <sheetView tabSelected="1" view="pageBreakPreview" topLeftCell="A3" zoomScale="70" zoomScaleNormal="40" zoomScaleSheetLayoutView="85" workbookViewId="0">
      <selection activeCell="J22" sqref="J22"/>
    </sheetView>
  </sheetViews>
  <sheetFormatPr baseColWidth="8" defaultColWidth="9.140625" defaultRowHeight="14.25"/>
  <cols>
    <col width="15.85546875" customWidth="1" style="151" min="1" max="1"/>
    <col width="18.28515625" customWidth="1" style="151" min="2" max="2"/>
    <col width="12.42578125" customWidth="1" style="151" min="3" max="3"/>
    <col width="9.140625" customWidth="1" style="151" min="4" max="4"/>
    <col width="12.42578125" bestFit="1" customWidth="1" style="151" min="5" max="6"/>
    <col width="9.140625" customWidth="1" style="151" min="7" max="7"/>
    <col width="12.42578125" customWidth="1" style="151" min="8" max="8"/>
    <col width="9.140625" customWidth="1" style="151" min="9" max="11"/>
    <col width="10.140625" customWidth="1" style="151" min="12" max="12"/>
    <col width="14.140625" customWidth="1" style="151" min="13" max="13"/>
    <col width="16.28515625" customWidth="1" style="151" min="14" max="16"/>
    <col width="12.42578125" bestFit="1" customWidth="1" style="151" min="17" max="17"/>
    <col width="13" customWidth="1" style="151" min="18" max="18"/>
    <col width="9.140625" customWidth="1" style="151" min="19" max="19"/>
    <col width="13" customWidth="1" style="151" min="20" max="20"/>
    <col width="9.140625" customWidth="1" style="151" min="21" max="21"/>
    <col width="12" customWidth="1" style="151" min="22" max="22"/>
    <col width="9.140625" customWidth="1" style="151" min="23" max="35"/>
    <col width="9.5703125" customWidth="1" style="151" min="36" max="36"/>
    <col width="9.7109375" customWidth="1" style="151" min="37" max="37"/>
    <col width="9.140625" customWidth="1" style="151" min="38" max="39"/>
    <col width="9.140625" customWidth="1" style="151" min="40" max="16384"/>
  </cols>
  <sheetData>
    <row r="1" ht="15" customHeight="1">
      <c r="A1" s="150" t="inlineStr">
        <is>
          <t>Общество с ограниченной ответственностью "Инженерная геология" (ООО "ИнжГео")</t>
        </is>
      </c>
      <c r="L1" s="150" t="n"/>
      <c r="M1" s="150" t="inlineStr">
        <is>
          <t>Общество с ограниченной ответственностью "Инженерная геология" (ООО "ИнжГео")</t>
        </is>
      </c>
      <c r="X1" s="114">
        <f>AF51-AH51</f>
        <v/>
      </c>
      <c r="Y1" s="115" t="n"/>
      <c r="Z1" s="57" t="n"/>
      <c r="AA1" s="116" t="n"/>
      <c r="AB1" s="39" t="n"/>
      <c r="AC1" s="39" t="n"/>
      <c r="AD1" s="39" t="n"/>
      <c r="AE1" s="40" t="n"/>
      <c r="AF1" s="114">
        <f>AF48-AH48</f>
        <v/>
      </c>
      <c r="AG1" s="115" t="n"/>
      <c r="AH1" s="57" t="n"/>
      <c r="AI1" s="116" t="n"/>
      <c r="AJ1" s="39" t="n"/>
      <c r="AK1" s="39" t="n"/>
      <c r="AL1" s="39" t="n"/>
      <c r="AM1" s="40" t="n"/>
      <c r="AN1" s="74">
        <f>AF49-AH49</f>
        <v/>
      </c>
      <c r="AO1" s="41" t="n"/>
      <c r="AP1" s="37" t="n"/>
      <c r="AQ1" s="38" t="n"/>
      <c r="AR1" s="39" t="n"/>
      <c r="AS1" s="39" t="n"/>
      <c r="AT1" s="39" t="n"/>
      <c r="AU1" s="39" t="n"/>
      <c r="AV1" s="114">
        <f>AF50-AH50</f>
        <v/>
      </c>
      <c r="AW1" s="115" t="n"/>
      <c r="AX1" s="37" t="n"/>
      <c r="AY1" s="38" t="n"/>
      <c r="AZ1" s="39" t="n"/>
      <c r="BA1" s="39" t="n"/>
      <c r="BB1" s="39" t="n"/>
      <c r="BC1" s="40" t="n"/>
    </row>
    <row r="2" ht="15" customHeight="1">
      <c r="A2" s="150" t="inlineStr">
        <is>
          <t>Юр. адрес: 117279, г. Москва, ул. Миклухо-Маклая, 36 а, этаж 5, пом. XXIII к. 76-84</t>
        </is>
      </c>
      <c r="L2" s="150" t="n"/>
      <c r="M2" s="150" t="inlineStr">
        <is>
          <t>Юр. адрес: 117279, г. Москва, ул. Миклухо-Маклая, 36 а, этаж 5, пом. XXIII к. 76-84</t>
        </is>
      </c>
      <c r="X2" s="117">
        <f>AG51-AH51</f>
        <v/>
      </c>
      <c r="Y2" s="43" t="inlineStr">
        <is>
          <t>нагр</t>
        </is>
      </c>
      <c r="Z2" s="43" t="n"/>
      <c r="AA2" s="44" t="n"/>
      <c r="AB2" s="45" t="n"/>
      <c r="AC2" s="46" t="inlineStr">
        <is>
          <t>X0</t>
        </is>
      </c>
      <c r="AD2" s="47" t="inlineStr">
        <is>
          <t>Y0</t>
        </is>
      </c>
      <c r="AE2" s="48" t="inlineStr">
        <is>
          <t>R</t>
        </is>
      </c>
      <c r="AF2" s="117">
        <f>AG48-AH48</f>
        <v/>
      </c>
      <c r="AG2" s="43" t="inlineStr">
        <is>
          <t>нагр</t>
        </is>
      </c>
      <c r="AH2" s="43" t="n"/>
      <c r="AI2" s="44" t="n"/>
      <c r="AJ2" s="45" t="n"/>
      <c r="AK2" s="46" t="inlineStr">
        <is>
          <t>X0</t>
        </is>
      </c>
      <c r="AL2" s="47" t="inlineStr">
        <is>
          <t>Y0</t>
        </is>
      </c>
      <c r="AM2" s="48" t="inlineStr">
        <is>
          <t>R</t>
        </is>
      </c>
      <c r="AN2" s="49">
        <f>AG49-AH49</f>
        <v/>
      </c>
      <c r="AO2" s="43" t="inlineStr">
        <is>
          <t>нагр</t>
        </is>
      </c>
      <c r="AP2" s="43" t="n"/>
      <c r="AQ2" s="44" t="n"/>
      <c r="AR2" s="45" t="n"/>
      <c r="AS2" s="46" t="inlineStr">
        <is>
          <t>X0</t>
        </is>
      </c>
      <c r="AT2" s="47" t="inlineStr">
        <is>
          <t>Y0</t>
        </is>
      </c>
      <c r="AU2" s="47" t="inlineStr">
        <is>
          <t>R</t>
        </is>
      </c>
      <c r="AV2" s="117">
        <f>AG50-AH50</f>
        <v/>
      </c>
      <c r="AW2" s="43" t="inlineStr">
        <is>
          <t>нагр</t>
        </is>
      </c>
      <c r="AX2" s="43" t="n"/>
      <c r="AY2" s="44" t="n"/>
      <c r="AZ2" s="45" t="n"/>
      <c r="BA2" s="46" t="inlineStr">
        <is>
          <t>X0</t>
        </is>
      </c>
      <c r="BB2" s="47" t="inlineStr">
        <is>
          <t>Y0</t>
        </is>
      </c>
      <c r="BC2" s="48" t="inlineStr">
        <is>
          <t>R</t>
        </is>
      </c>
      <c r="BD2" s="50" t="n"/>
    </row>
    <row r="3" ht="15" customHeight="1">
      <c r="A3" s="150" t="inlineStr">
        <is>
          <t>Телефон/факс +7 (495) 132-30-00,  Адрес электронной почты inbox@inj-geo.ru</t>
        </is>
      </c>
      <c r="L3" s="150" t="n"/>
      <c r="M3" s="150" t="inlineStr">
        <is>
          <t>Телефон/факс +7 (495) 132-30-00,  Адрес электронной почты inbox@inj-geo.ru</t>
        </is>
      </c>
      <c r="X3" s="65" t="n"/>
      <c r="Y3" s="113" t="n"/>
      <c r="Z3" s="51" t="n"/>
      <c r="AA3" s="51" t="n"/>
      <c r="AB3" s="51" t="n"/>
      <c r="AC3" s="52">
        <f>X5</f>
        <v/>
      </c>
      <c r="AD3" s="53" t="n">
        <v>0</v>
      </c>
      <c r="AE3" s="54">
        <f>X4/2</f>
        <v/>
      </c>
      <c r="AF3" s="65" t="n"/>
      <c r="AG3" s="113" t="n"/>
      <c r="AH3" s="51" t="n"/>
      <c r="AI3" s="51" t="n"/>
      <c r="AJ3" s="51" t="n"/>
      <c r="AK3" s="52">
        <f>AF5</f>
        <v/>
      </c>
      <c r="AL3" s="53" t="n">
        <v>0</v>
      </c>
      <c r="AM3" s="54">
        <f>AF4/2</f>
        <v/>
      </c>
      <c r="AN3" s="55" t="n"/>
      <c r="AO3" s="43" t="n"/>
      <c r="AP3" s="51" t="n"/>
      <c r="AQ3" s="51" t="n"/>
      <c r="AR3" s="51" t="n"/>
      <c r="AS3" s="52">
        <f>AN5</f>
        <v/>
      </c>
      <c r="AT3" s="53" t="n">
        <v>0</v>
      </c>
      <c r="AU3" s="54">
        <f>AN4/2</f>
        <v/>
      </c>
      <c r="AV3" s="56" t="n"/>
      <c r="AW3" s="113" t="n"/>
      <c r="AX3" s="51" t="n"/>
      <c r="AY3" s="51" t="n"/>
      <c r="AZ3" s="51" t="n"/>
      <c r="BA3" s="52">
        <f>AV5</f>
        <v/>
      </c>
      <c r="BB3" s="53" t="n">
        <v>0</v>
      </c>
      <c r="BC3" s="54">
        <f>AV4/2</f>
        <v/>
      </c>
    </row>
    <row r="4" ht="15" customHeight="1">
      <c r="A4" s="150" t="n"/>
      <c r="B4" s="150" t="n"/>
      <c r="C4" s="150" t="n"/>
      <c r="D4" s="150" t="n"/>
      <c r="E4" s="150" t="n"/>
      <c r="F4" s="150" t="n"/>
      <c r="G4" s="150" t="n"/>
      <c r="H4" s="150" t="n"/>
      <c r="I4" s="150" t="n"/>
      <c r="J4" s="150" t="n"/>
      <c r="K4" s="150" t="n"/>
      <c r="L4" s="150" t="n"/>
      <c r="M4" s="150" t="n"/>
      <c r="N4" s="150" t="n"/>
      <c r="O4" s="150" t="n"/>
      <c r="P4" s="150" t="n"/>
      <c r="Q4" s="150" t="n"/>
      <c r="R4" s="150" t="n"/>
      <c r="S4" s="150" t="n"/>
      <c r="T4" s="150" t="n"/>
      <c r="U4" s="150" t="n"/>
      <c r="X4" s="66">
        <f>X2-X1</f>
        <v/>
      </c>
      <c r="Y4" s="57" t="inlineStr">
        <is>
          <t>девиатор</t>
        </is>
      </c>
      <c r="Z4" s="51" t="n"/>
      <c r="AA4" s="51" t="n"/>
      <c r="AB4" s="51" t="n"/>
      <c r="AC4" s="51" t="n"/>
      <c r="AD4" s="51" t="n"/>
      <c r="AE4" s="58" t="n"/>
      <c r="AF4" s="66">
        <f>AF2-AF1</f>
        <v/>
      </c>
      <c r="AG4" s="57" t="inlineStr">
        <is>
          <t>девиатор</t>
        </is>
      </c>
      <c r="AH4" s="51" t="n"/>
      <c r="AI4" s="51" t="n"/>
      <c r="AJ4" s="51" t="n"/>
      <c r="AK4" s="51" t="n"/>
      <c r="AL4" s="51" t="n"/>
      <c r="AM4" s="58" t="n"/>
      <c r="AN4" s="55">
        <f>AN2-AN1</f>
        <v/>
      </c>
      <c r="AO4" s="57" t="inlineStr">
        <is>
          <t>девиатор</t>
        </is>
      </c>
      <c r="AP4" s="51" t="n"/>
      <c r="AQ4" s="51" t="n"/>
      <c r="AR4" s="51" t="n"/>
      <c r="AS4" s="51" t="n"/>
      <c r="AT4" s="51" t="n"/>
      <c r="AU4" s="58" t="n"/>
      <c r="AV4" s="55">
        <f>AV2-AV1</f>
        <v/>
      </c>
      <c r="AW4" s="57" t="inlineStr">
        <is>
          <t>девиатор</t>
        </is>
      </c>
      <c r="AX4" s="51" t="n"/>
      <c r="AY4" s="51" t="n"/>
      <c r="AZ4" s="51" t="n"/>
      <c r="BA4" s="51" t="n"/>
      <c r="BB4" s="51" t="n"/>
      <c r="BC4" s="58" t="n"/>
    </row>
    <row r="5" ht="15" customHeight="1">
      <c r="A5" s="150" t="inlineStr">
        <is>
          <t>Испытательная лаборатория ООО «ИнжГео»</t>
        </is>
      </c>
      <c r="L5" s="150" t="n"/>
      <c r="M5" s="150" t="inlineStr">
        <is>
          <t>Испытательная лаборатория ООО «ИнжГео»</t>
        </is>
      </c>
      <c r="X5" s="57">
        <f>X4/2+X1</f>
        <v/>
      </c>
      <c r="Y5" s="57" t="inlineStr">
        <is>
          <t>x0</t>
        </is>
      </c>
      <c r="Z5" s="51" t="n"/>
      <c r="AA5" s="43" t="inlineStr">
        <is>
          <t>Угол</t>
        </is>
      </c>
      <c r="AB5" s="43" t="inlineStr">
        <is>
          <t>X</t>
        </is>
      </c>
      <c r="AC5" s="43" t="inlineStr">
        <is>
          <t>Y</t>
        </is>
      </c>
      <c r="AD5" s="51" t="n"/>
      <c r="AE5" s="58" t="n"/>
      <c r="AF5" s="57">
        <f>AF4/2+AF1</f>
        <v/>
      </c>
      <c r="AG5" s="57" t="inlineStr">
        <is>
          <t>x0</t>
        </is>
      </c>
      <c r="AH5" s="51" t="n"/>
      <c r="AI5" s="43" t="inlineStr">
        <is>
          <t>Угол</t>
        </is>
      </c>
      <c r="AJ5" s="43" t="inlineStr">
        <is>
          <t>X</t>
        </is>
      </c>
      <c r="AK5" s="43" t="inlineStr">
        <is>
          <t>Y</t>
        </is>
      </c>
      <c r="AL5" s="51" t="n"/>
      <c r="AM5" s="58" t="n"/>
      <c r="AN5" s="42">
        <f>AN4/2+AN1</f>
        <v/>
      </c>
      <c r="AO5" s="43" t="inlineStr">
        <is>
          <t>x0</t>
        </is>
      </c>
      <c r="AP5" s="51" t="n"/>
      <c r="AQ5" s="43" t="inlineStr">
        <is>
          <t>Угол</t>
        </is>
      </c>
      <c r="AR5" s="43" t="inlineStr">
        <is>
          <t>X</t>
        </is>
      </c>
      <c r="AS5" s="43" t="inlineStr">
        <is>
          <t>Y</t>
        </is>
      </c>
      <c r="AT5" s="51" t="n"/>
      <c r="AU5" s="58" t="n"/>
      <c r="AV5" s="42">
        <f>AV4/2+AV1</f>
        <v/>
      </c>
      <c r="AW5" s="43" t="inlineStr">
        <is>
          <t>x0</t>
        </is>
      </c>
      <c r="AX5" s="51" t="n"/>
      <c r="AY5" s="43" t="inlineStr">
        <is>
          <t>Угол</t>
        </is>
      </c>
      <c r="AZ5" s="43" t="inlineStr">
        <is>
          <t>X</t>
        </is>
      </c>
      <c r="BA5" s="43" t="inlineStr">
        <is>
          <t>Y</t>
        </is>
      </c>
      <c r="BB5" s="51" t="n"/>
      <c r="BC5" s="58" t="n"/>
    </row>
    <row r="6" ht="15" customHeight="1">
      <c r="A6" s="154" t="inlineStr">
        <is>
          <t>Адрес места осуществления деятельности лаборатории: г. Москва, просп. Вернадского, д. 51, стр. 1</t>
        </is>
      </c>
      <c r="L6" s="154" t="n"/>
      <c r="M6" s="154" t="inlineStr">
        <is>
          <t>Адрес места осуществления деятельности лаборатории: г. Москва, просп. Вернадского, д. 51, стр. 1</t>
        </is>
      </c>
      <c r="X6" s="51" t="n"/>
      <c r="Y6" s="51" t="n"/>
      <c r="Z6" s="51" t="n"/>
      <c r="AA6" s="43" t="n">
        <v>0</v>
      </c>
      <c r="AB6" s="66">
        <f>$AC$3+$AE$3*COS(AA6*PI()/180)</f>
        <v/>
      </c>
      <c r="AC6" s="66">
        <f>$AD$3+$AE$3*SIN(AA6*PI()/180)</f>
        <v/>
      </c>
      <c r="AD6" s="51" t="n"/>
      <c r="AE6" s="58" t="n"/>
      <c r="AF6" s="51" t="n"/>
      <c r="AG6" s="51" t="n"/>
      <c r="AH6" s="51" t="n"/>
      <c r="AI6" s="43" t="n">
        <v>0</v>
      </c>
      <c r="AJ6" s="66">
        <f>$AK$3+$AM$3*COS(AI6*PI()/180)</f>
        <v/>
      </c>
      <c r="AK6" s="66">
        <f>$AL$3+$AM$3*SIN(AI6*PI()/180)</f>
        <v/>
      </c>
      <c r="AL6" s="51" t="n"/>
      <c r="AM6" s="58" t="n"/>
      <c r="AN6" s="51" t="n"/>
      <c r="AO6" s="51" t="n"/>
      <c r="AP6" s="51" t="n"/>
      <c r="AQ6" s="43" t="n">
        <v>0</v>
      </c>
      <c r="AR6" s="43">
        <f>$AS$3+$AU$3*COS(AQ6*PI()/180)</f>
        <v/>
      </c>
      <c r="AS6" s="43">
        <f>$AT$3+$AU$3*SIN(AQ6*PI()/180)</f>
        <v/>
      </c>
      <c r="AT6" s="51" t="n"/>
      <c r="AU6" s="58" t="n"/>
      <c r="AV6" s="51" t="n"/>
      <c r="AW6" s="51" t="n"/>
      <c r="AX6" s="51" t="n"/>
      <c r="AY6" s="43" t="n">
        <v>0</v>
      </c>
      <c r="AZ6" s="43">
        <f>$BA$3+$BC$3*COS(AY6*PI()/180)</f>
        <v/>
      </c>
      <c r="BA6" s="43">
        <f>$BB$3+$BC$3*SIN(AY6*PI()/180)</f>
        <v/>
      </c>
      <c r="BB6" s="51" t="n"/>
      <c r="BC6" s="58" t="n"/>
      <c r="BE6" s="67" t="n"/>
      <c r="BF6" s="67" t="n"/>
    </row>
    <row r="7" ht="15" customHeight="1">
      <c r="A7" s="150" t="inlineStr">
        <is>
          <t>Телефон +7(910)4557682, E-mail: slg85@mail.ru</t>
        </is>
      </c>
      <c r="L7" s="150" t="n"/>
      <c r="M7" s="150" t="inlineStr">
        <is>
          <t>Телефон +7(910)4557682, E-mail: slg85@mail.ru</t>
        </is>
      </c>
      <c r="X7" s="51" t="n"/>
      <c r="Y7" s="51" t="n"/>
      <c r="Z7" s="51" t="n"/>
      <c r="AA7" s="43" t="n">
        <v>5</v>
      </c>
      <c r="AB7" s="66">
        <f>$AC$3+$AE$3*COS(AA7*PI()/180)</f>
        <v/>
      </c>
      <c r="AC7" s="66">
        <f>$AD$3+$AE$3*SIN(AA7*PI()/180)</f>
        <v/>
      </c>
      <c r="AD7" s="51" t="n"/>
      <c r="AE7" s="58" t="n"/>
      <c r="AF7" s="51" t="n"/>
      <c r="AG7" s="51" t="n"/>
      <c r="AH7" s="51" t="n"/>
      <c r="AI7" s="43" t="n">
        <v>5</v>
      </c>
      <c r="AJ7" s="66">
        <f>$AK$3+$AM$3*COS(AI7*PI()/180)</f>
        <v/>
      </c>
      <c r="AK7" s="66">
        <f>$AL$3+$AM$3*SIN(AI7*PI()/180)</f>
        <v/>
      </c>
      <c r="AL7" s="51" t="n"/>
      <c r="AM7" s="58" t="n"/>
      <c r="AN7" s="51" t="n"/>
      <c r="AO7" s="51" t="n"/>
      <c r="AP7" s="51" t="n"/>
      <c r="AQ7" s="43" t="n">
        <v>5</v>
      </c>
      <c r="AR7" s="66">
        <f>$AS$3+$AU$3*COS(AQ7*PI()/180)</f>
        <v/>
      </c>
      <c r="AS7" s="66">
        <f>$AT$3+$AU$3*SIN(AQ7*PI()/180)</f>
        <v/>
      </c>
      <c r="AT7" s="51" t="n"/>
      <c r="AU7" s="58" t="n"/>
      <c r="AV7" s="51" t="n"/>
      <c r="AW7" s="51" t="n"/>
      <c r="AX7" s="51" t="n"/>
      <c r="AY7" s="43" t="n">
        <v>5</v>
      </c>
      <c r="AZ7" s="66">
        <f>$BA$3+$BC$3*COS(AY7*PI()/180)</f>
        <v/>
      </c>
      <c r="BA7" s="66">
        <f>$BB$3+$BC$3*SIN(AY7*PI()/180)</f>
        <v/>
      </c>
      <c r="BB7" s="51" t="n"/>
      <c r="BC7" s="58" t="n"/>
      <c r="BE7" s="68" t="n"/>
      <c r="BF7" s="69" t="n"/>
    </row>
    <row r="8" ht="15" customHeight="1">
      <c r="A8" s="2" t="n"/>
      <c r="B8" s="8" t="n"/>
      <c r="C8" s="8" t="n"/>
      <c r="D8" s="8" t="n"/>
      <c r="E8" s="8" t="n"/>
      <c r="F8" s="10" t="n"/>
      <c r="G8" s="10" t="n"/>
      <c r="H8" s="3" t="n"/>
      <c r="I8" s="4" t="n"/>
      <c r="J8" s="5" t="n"/>
      <c r="K8" s="6" t="n"/>
      <c r="L8" s="6" t="n"/>
      <c r="M8" s="2" t="n"/>
      <c r="N8" s="8" t="n"/>
      <c r="O8" s="8" t="n"/>
      <c r="P8" s="8" t="n"/>
      <c r="Q8" s="8" t="n"/>
      <c r="R8" s="10" t="n"/>
      <c r="S8" s="10" t="n"/>
      <c r="T8" s="3" t="n"/>
      <c r="U8" s="4" t="n"/>
      <c r="X8" s="51" t="n"/>
      <c r="Y8" s="51" t="n"/>
      <c r="Z8" s="51" t="n"/>
      <c r="AA8" s="43" t="n">
        <v>10</v>
      </c>
      <c r="AB8" s="66">
        <f>$AC$3+$AE$3*COS(AA8*PI()/180)</f>
        <v/>
      </c>
      <c r="AC8" s="66">
        <f>$AD$3+$AE$3*SIN(AA8*PI()/180)</f>
        <v/>
      </c>
      <c r="AD8" s="51" t="n"/>
      <c r="AE8" s="58" t="n"/>
      <c r="AF8" s="51" t="n"/>
      <c r="AG8" s="51" t="n"/>
      <c r="AH8" s="51" t="n"/>
      <c r="AI8" s="43" t="n">
        <v>10</v>
      </c>
      <c r="AJ8" s="66">
        <f>$AK$3+$AM$3*COS(AI8*PI()/180)</f>
        <v/>
      </c>
      <c r="AK8" s="66">
        <f>$AL$3+$AM$3*SIN(AI8*PI()/180)</f>
        <v/>
      </c>
      <c r="AL8" s="51" t="n"/>
      <c r="AM8" s="58" t="n"/>
      <c r="AN8" s="51" t="n"/>
      <c r="AO8" s="51" t="n"/>
      <c r="AP8" s="51" t="n"/>
      <c r="AQ8" s="43" t="n">
        <v>10</v>
      </c>
      <c r="AR8" s="66">
        <f>$AS$3+$AU$3*COS(AQ8*PI()/180)</f>
        <v/>
      </c>
      <c r="AS8" s="66">
        <f>$AT$3+$AU$3*SIN(AQ8*PI()/180)</f>
        <v/>
      </c>
      <c r="AT8" s="51" t="n"/>
      <c r="AU8" s="58" t="n"/>
      <c r="AV8" s="51" t="n"/>
      <c r="AW8" s="51" t="n"/>
      <c r="AX8" s="51" t="n"/>
      <c r="AY8" s="43" t="n">
        <v>10</v>
      </c>
      <c r="AZ8" s="66">
        <f>$BA$3+$BC$3*COS(AY8*PI()/180)</f>
        <v/>
      </c>
      <c r="BA8" s="66">
        <f>$BB$3+$BC$3*SIN(AY8*PI()/180)</f>
        <v/>
      </c>
      <c r="BB8" s="51" t="n"/>
      <c r="BC8" s="58" t="n"/>
      <c r="BE8" s="70" t="n"/>
      <c r="BF8" s="67" t="n"/>
    </row>
    <row r="9" ht="15" customHeight="1">
      <c r="A9" s="156" t="n"/>
      <c r="M9" s="156" t="inlineStr">
        <is>
          <t>Протокол испытаний № 13-63/86 от 23-01-2023</t>
        </is>
      </c>
      <c r="X9" s="51" t="n"/>
      <c r="Y9" s="51" t="n"/>
      <c r="Z9" s="51" t="n"/>
      <c r="AA9" s="43" t="n">
        <v>15</v>
      </c>
      <c r="AB9" s="66">
        <f>$AC$3+$AE$3*COS(AA9*PI()/180)</f>
        <v/>
      </c>
      <c r="AC9" s="66">
        <f>$AD$3+$AE$3*SIN(AA9*PI()/180)</f>
        <v/>
      </c>
      <c r="AD9" s="51" t="n"/>
      <c r="AE9" s="58" t="n"/>
      <c r="AF9" s="51" t="n"/>
      <c r="AG9" s="51" t="n"/>
      <c r="AH9" s="51" t="n"/>
      <c r="AI9" s="43" t="n">
        <v>15</v>
      </c>
      <c r="AJ9" s="66">
        <f>$AK$3+$AM$3*COS(AI9*PI()/180)</f>
        <v/>
      </c>
      <c r="AK9" s="66">
        <f>$AL$3+$AM$3*SIN(AI9*PI()/180)</f>
        <v/>
      </c>
      <c r="AL9" s="51" t="n"/>
      <c r="AM9" s="58" t="n"/>
      <c r="AN9" s="51" t="n"/>
      <c r="AO9" s="51" t="n"/>
      <c r="AP9" s="51" t="n"/>
      <c r="AQ9" s="43" t="n">
        <v>15</v>
      </c>
      <c r="AR9" s="66">
        <f>$AS$3+$AU$3*COS(AQ9*PI()/180)</f>
        <v/>
      </c>
      <c r="AS9" s="66">
        <f>$AT$3+$AU$3*SIN(AQ9*PI()/180)</f>
        <v/>
      </c>
      <c r="AT9" s="51" t="n"/>
      <c r="AU9" s="58" t="n"/>
      <c r="AV9" s="51" t="n"/>
      <c r="AW9" s="51" t="n"/>
      <c r="AX9" s="51" t="n"/>
      <c r="AY9" s="43" t="n">
        <v>15</v>
      </c>
      <c r="AZ9" s="66">
        <f>$BA$3+$BC$3*COS(AY9*PI()/180)</f>
        <v/>
      </c>
      <c r="BA9" s="66">
        <f>$BB$3+$BC$3*SIN(AY9*PI()/180)</f>
        <v/>
      </c>
      <c r="BB9" s="51" t="n"/>
      <c r="BC9" s="58" t="n"/>
      <c r="BE9" s="71" t="n"/>
      <c r="BF9" s="67" t="n"/>
    </row>
    <row r="10" ht="15" customHeight="1">
      <c r="A10" s="12" t="n"/>
      <c r="B10" s="13" t="n"/>
      <c r="C10" s="13" t="n"/>
      <c r="D10" s="13" t="n"/>
      <c r="E10" s="13" t="n"/>
      <c r="F10" s="21" t="n"/>
      <c r="G10" s="21" t="n"/>
      <c r="H10" s="14" t="n"/>
      <c r="I10" s="15" t="n"/>
      <c r="J10" s="16" t="n"/>
      <c r="K10" s="17" t="n"/>
      <c r="L10" s="17" t="n"/>
      <c r="M10" s="12" t="n"/>
      <c r="N10" s="13" t="n"/>
      <c r="O10" s="13" t="n"/>
      <c r="P10" s="13" t="n"/>
      <c r="Q10" s="13" t="n"/>
      <c r="R10" s="21" t="n"/>
      <c r="S10" s="21" t="n"/>
      <c r="T10" s="14" t="n"/>
      <c r="U10" s="15" t="n"/>
      <c r="X10" s="51" t="n"/>
      <c r="Y10" s="51" t="n"/>
      <c r="Z10" s="51" t="n"/>
      <c r="AA10" s="43" t="n">
        <v>20</v>
      </c>
      <c r="AB10" s="66">
        <f>$AC$3+$AE$3*COS(AA10*PI()/180)</f>
        <v/>
      </c>
      <c r="AC10" s="66">
        <f>$AD$3+$AE$3*SIN(AA10*PI()/180)</f>
        <v/>
      </c>
      <c r="AD10" s="51" t="n"/>
      <c r="AE10" s="58" t="n"/>
      <c r="AF10" s="51" t="n"/>
      <c r="AG10" s="51" t="n"/>
      <c r="AH10" s="51" t="n"/>
      <c r="AI10" s="43" t="n">
        <v>20</v>
      </c>
      <c r="AJ10" s="66">
        <f>$AK$3+$AM$3*COS(AI10*PI()/180)</f>
        <v/>
      </c>
      <c r="AK10" s="66">
        <f>$AL$3+$AM$3*SIN(AI10*PI()/180)</f>
        <v/>
      </c>
      <c r="AL10" s="51" t="n"/>
      <c r="AM10" s="58" t="n"/>
      <c r="AN10" s="51" t="n"/>
      <c r="AO10" s="51" t="n"/>
      <c r="AP10" s="51" t="n"/>
      <c r="AQ10" s="43" t="n">
        <v>20</v>
      </c>
      <c r="AR10" s="66">
        <f>$AS$3+$AU$3*COS(AQ10*PI()/180)</f>
        <v/>
      </c>
      <c r="AS10" s="66">
        <f>$AT$3+$AU$3*SIN(AQ10*PI()/180)</f>
        <v/>
      </c>
      <c r="AT10" s="51" t="n"/>
      <c r="AU10" s="58" t="n"/>
      <c r="AV10" s="51" t="n"/>
      <c r="AW10" s="51" t="n"/>
      <c r="AX10" s="51" t="n"/>
      <c r="AY10" s="43" t="n">
        <v>20</v>
      </c>
      <c r="AZ10" s="66">
        <f>$BA$3+$BC$3*COS(AY10*PI()/180)</f>
        <v/>
      </c>
      <c r="BA10" s="66">
        <f>$BB$3+$BC$3*SIN(AY10*PI()/180)</f>
        <v/>
      </c>
      <c r="BB10" s="51" t="n"/>
      <c r="BC10" s="58" t="n"/>
      <c r="BE10" s="72" t="n"/>
      <c r="BF10" s="67" t="n"/>
    </row>
    <row r="11" ht="15" customHeight="1">
      <c r="A11" s="18">
        <f>M11</f>
        <v/>
      </c>
      <c r="B11" s="13" t="n"/>
      <c r="C11" s="13" t="n"/>
      <c r="D11" s="108" t="n"/>
      <c r="E11" s="13" t="n"/>
      <c r="F11" s="21" t="n"/>
      <c r="G11" s="21" t="n"/>
      <c r="H11" s="14" t="n"/>
      <c r="I11" s="15" t="n"/>
      <c r="J11" s="16" t="n"/>
      <c r="K11" s="17" t="n"/>
      <c r="L11" s="17" t="n"/>
      <c r="M11" s="18" t="inlineStr">
        <is>
          <t>Наименование и адрес заказчика: Переход трубопровода через р. Енисей</t>
        </is>
      </c>
      <c r="N11" s="13" t="n"/>
      <c r="O11" s="13" t="n"/>
      <c r="P11" s="13" t="n"/>
      <c r="Q11" s="13" t="n"/>
      <c r="R11" s="21" t="n"/>
      <c r="S11" s="21" t="n"/>
      <c r="T11" s="14" t="n"/>
      <c r="U11" s="15" t="n"/>
      <c r="X11" s="51" t="n"/>
      <c r="Y11" s="51" t="n"/>
      <c r="Z11" s="51" t="n"/>
      <c r="AA11" s="43" t="n">
        <v>25</v>
      </c>
      <c r="AB11" s="66">
        <f>$AC$3+$AE$3*COS(AA11*PI()/180)</f>
        <v/>
      </c>
      <c r="AC11" s="66">
        <f>$AD$3+$AE$3*SIN(AA11*PI()/180)</f>
        <v/>
      </c>
      <c r="AD11" s="51" t="n"/>
      <c r="AE11" s="58" t="n"/>
      <c r="AF11" s="51" t="n"/>
      <c r="AG11" s="51" t="n"/>
      <c r="AH11" s="51" t="n"/>
      <c r="AI11" s="43" t="n">
        <v>25</v>
      </c>
      <c r="AJ11" s="66">
        <f>$AK$3+$AM$3*COS(AI11*PI()/180)</f>
        <v/>
      </c>
      <c r="AK11" s="66">
        <f>$AL$3+$AM$3*SIN(AI11*PI()/180)</f>
        <v/>
      </c>
      <c r="AL11" s="51" t="n"/>
      <c r="AM11" s="58" t="n"/>
      <c r="AN11" s="51" t="n"/>
      <c r="AO11" s="51" t="n"/>
      <c r="AP11" s="51" t="n"/>
      <c r="AQ11" s="43" t="n">
        <v>25</v>
      </c>
      <c r="AR11" s="66">
        <f>$AS$3+$AU$3*COS(AQ11*PI()/180)</f>
        <v/>
      </c>
      <c r="AS11" s="66">
        <f>$AT$3+$AU$3*SIN(AQ11*PI()/180)</f>
        <v/>
      </c>
      <c r="AT11" s="51" t="n"/>
      <c r="AU11" s="58" t="n"/>
      <c r="AV11" s="51" t="n"/>
      <c r="AW11" s="51" t="n"/>
      <c r="AX11" s="51" t="n"/>
      <c r="AY11" s="43" t="n">
        <v>25</v>
      </c>
      <c r="AZ11" s="66">
        <f>$BA$3+$BC$3*COS(AY11*PI()/180)</f>
        <v/>
      </c>
      <c r="BA11" s="66">
        <f>$BB$3+$BC$3*SIN(AY11*PI()/180)</f>
        <v/>
      </c>
      <c r="BB11" s="51" t="n"/>
      <c r="BC11" s="58" t="n"/>
      <c r="BE11" s="67" t="n"/>
      <c r="BF11" s="67" t="n"/>
    </row>
    <row r="12" ht="15" customHeight="1">
      <c r="A12" s="11">
        <f>M12</f>
        <v/>
      </c>
      <c r="B12" s="19" t="n"/>
      <c r="C12" s="19" t="n"/>
      <c r="D12" s="11" t="n"/>
      <c r="E12" s="19" t="n"/>
      <c r="F12" s="19" t="n"/>
      <c r="G12" s="19" t="n"/>
      <c r="H12" s="19" t="n"/>
      <c r="I12" s="19" t="n"/>
      <c r="J12" s="19" t="n"/>
      <c r="K12" s="19" t="n"/>
      <c r="L12" s="19" t="n"/>
      <c r="M12" s="11" t="inlineStr">
        <is>
          <t>Наименование объекта: ООО Регионстрой</t>
        </is>
      </c>
      <c r="N12" s="19" t="n"/>
      <c r="O12" s="19" t="n"/>
      <c r="P12" s="19" t="n"/>
      <c r="Q12" s="19" t="n"/>
      <c r="R12" s="19" t="n"/>
      <c r="S12" s="19" t="n"/>
      <c r="T12" s="19" t="n"/>
      <c r="U12" s="19" t="n"/>
      <c r="V12" s="19" t="n"/>
      <c r="X12" s="51" t="n"/>
      <c r="Y12" s="51" t="n"/>
      <c r="Z12" s="51" t="n"/>
      <c r="AA12" s="43" t="n">
        <v>30</v>
      </c>
      <c r="AB12" s="66">
        <f>$AC$3+$AE$3*COS(AA12*PI()/180)</f>
        <v/>
      </c>
      <c r="AC12" s="66">
        <f>$AD$3+$AE$3*SIN(AA12*PI()/180)</f>
        <v/>
      </c>
      <c r="AD12" s="51" t="n"/>
      <c r="AE12" s="58" t="n"/>
      <c r="AF12" s="51" t="n"/>
      <c r="AG12" s="51" t="n"/>
      <c r="AH12" s="51" t="n"/>
      <c r="AI12" s="43" t="n">
        <v>30</v>
      </c>
      <c r="AJ12" s="66">
        <f>$AK$3+$AM$3*COS(AI12*PI()/180)</f>
        <v/>
      </c>
      <c r="AK12" s="66">
        <f>$AL$3+$AM$3*SIN(AI12*PI()/180)</f>
        <v/>
      </c>
      <c r="AL12" s="51" t="n"/>
      <c r="AM12" s="58" t="n"/>
      <c r="AN12" s="51" t="n"/>
      <c r="AO12" s="51" t="n"/>
      <c r="AP12" s="51" t="n"/>
      <c r="AQ12" s="43" t="n">
        <v>30</v>
      </c>
      <c r="AR12" s="66">
        <f>$AS$3+$AU$3*COS(AQ12*PI()/180)</f>
        <v/>
      </c>
      <c r="AS12" s="66">
        <f>$AT$3+$AU$3*SIN(AQ12*PI()/180)</f>
        <v/>
      </c>
      <c r="AT12" s="51" t="n"/>
      <c r="AU12" s="58" t="n"/>
      <c r="AV12" s="51" t="n"/>
      <c r="AW12" s="51" t="n"/>
      <c r="AX12" s="51" t="n"/>
      <c r="AY12" s="43" t="n">
        <v>30</v>
      </c>
      <c r="AZ12" s="66">
        <f>$BA$3+$BC$3*COS(AY12*PI()/180)</f>
        <v/>
      </c>
      <c r="BA12" s="66">
        <f>$BB$3+$BC$3*SIN(AY12*PI()/180)</f>
        <v/>
      </c>
      <c r="BB12" s="51" t="n"/>
      <c r="BC12" s="58" t="n"/>
    </row>
    <row r="13" ht="15" customHeight="1">
      <c r="A13" s="18" t="inlineStr">
        <is>
          <t xml:space="preserve">Наименование используемого метода/методики: ГОСТ 12248.4-2020 </t>
        </is>
      </c>
      <c r="B13" s="13" t="n"/>
      <c r="C13" s="13" t="n"/>
      <c r="D13" s="13" t="n"/>
      <c r="E13" s="13" t="n"/>
      <c r="F13" s="21" t="n"/>
      <c r="G13" s="21" t="n"/>
      <c r="H13" s="20" t="n"/>
      <c r="I13" s="20" t="n"/>
      <c r="J13" s="20" t="n"/>
      <c r="K13" s="21" t="n"/>
      <c r="L13" s="21" t="n"/>
      <c r="M13" s="18" t="inlineStr">
        <is>
          <t xml:space="preserve">Наименование используемого метода/методики: ГОСТ 12248.3-2020 </t>
        </is>
      </c>
      <c r="N13" s="13" t="n"/>
      <c r="O13" s="13" t="n"/>
      <c r="P13" s="13" t="n"/>
      <c r="Q13" s="13" t="n"/>
      <c r="R13" s="21" t="n"/>
      <c r="S13" s="21" t="n"/>
      <c r="T13" s="20" t="n"/>
      <c r="U13" s="20" t="n"/>
      <c r="X13" s="51" t="n"/>
      <c r="Y13" s="51" t="n"/>
      <c r="Z13" s="51" t="n"/>
      <c r="AA13" s="43" t="n">
        <v>35</v>
      </c>
      <c r="AB13" s="66">
        <f>$AC$3+$AE$3*COS(AA13*PI()/180)</f>
        <v/>
      </c>
      <c r="AC13" s="66">
        <f>$AD$3+$AE$3*SIN(AA13*PI()/180)</f>
        <v/>
      </c>
      <c r="AD13" s="51" t="n"/>
      <c r="AE13" s="58" t="n"/>
      <c r="AF13" s="51" t="n"/>
      <c r="AG13" s="51" t="n"/>
      <c r="AH13" s="51" t="n"/>
      <c r="AI13" s="43" t="n">
        <v>35</v>
      </c>
      <c r="AJ13" s="66">
        <f>$AK$3+$AM$3*COS(AI13*PI()/180)</f>
        <v/>
      </c>
      <c r="AK13" s="66">
        <f>$AL$3+$AM$3*SIN(AI13*PI()/180)</f>
        <v/>
      </c>
      <c r="AL13" s="51" t="n"/>
      <c r="AM13" s="58" t="n"/>
      <c r="AN13" s="51" t="n"/>
      <c r="AO13" s="51" t="n"/>
      <c r="AP13" s="51" t="n"/>
      <c r="AQ13" s="43" t="n">
        <v>35</v>
      </c>
      <c r="AR13" s="66">
        <f>$AS$3+$AU$3*COS(AQ13*PI()/180)</f>
        <v/>
      </c>
      <c r="AS13" s="66">
        <f>$AT$3+$AU$3*SIN(AQ13*PI()/180)</f>
        <v/>
      </c>
      <c r="AT13" s="51" t="n"/>
      <c r="AU13" s="58" t="n"/>
      <c r="AV13" s="51" t="n"/>
      <c r="AW13" s="51" t="n"/>
      <c r="AX13" s="51" t="n"/>
      <c r="AY13" s="43" t="n">
        <v>35</v>
      </c>
      <c r="AZ13" s="66">
        <f>$BA$3+$BC$3*COS(AY13*PI()/180)</f>
        <v/>
      </c>
      <c r="BA13" s="66">
        <f>$BB$3+$BC$3*SIN(AY13*PI()/180)</f>
        <v/>
      </c>
      <c r="BB13" s="51" t="n"/>
      <c r="BC13" s="58" t="n"/>
    </row>
    <row r="14" ht="17.65" customHeight="1">
      <c r="A14" s="18" t="inlineStr">
        <is>
          <t>Условия проведения испытания: температура окружающей среды (18 - 25)0С, влажность воздуха (40 - 75)%</t>
        </is>
      </c>
      <c r="B14" s="13" t="n"/>
      <c r="C14" s="13" t="n"/>
      <c r="D14" s="13" t="n"/>
      <c r="E14" s="13" t="n"/>
      <c r="F14" s="21" t="n"/>
      <c r="G14" s="21" t="n"/>
      <c r="H14" s="16" t="n"/>
      <c r="I14" s="16" t="n"/>
      <c r="J14" s="22" t="n"/>
      <c r="K14" s="20" t="n"/>
      <c r="L14" s="20" t="n"/>
      <c r="M14" s="18" t="inlineStr">
        <is>
          <t>Условия проведения испытания: температура окружающей среды (18 - 25)0С, влажность воздуха (40 - 75)%</t>
        </is>
      </c>
      <c r="N14" s="13" t="n"/>
      <c r="O14" s="13" t="n"/>
      <c r="P14" s="13" t="n"/>
      <c r="Q14" s="13" t="n"/>
      <c r="R14" s="21" t="n"/>
      <c r="S14" s="21" t="n"/>
      <c r="T14" s="16" t="n"/>
      <c r="U14" s="16" t="n"/>
      <c r="X14" s="51" t="n"/>
      <c r="Y14" s="51" t="n"/>
      <c r="Z14" s="51" t="n"/>
      <c r="AA14" s="43" t="n">
        <v>40</v>
      </c>
      <c r="AB14" s="66">
        <f>$AC$3+$AE$3*COS(AA14*PI()/180)</f>
        <v/>
      </c>
      <c r="AC14" s="66">
        <f>$AD$3+$AE$3*SIN(AA14*PI()/180)</f>
        <v/>
      </c>
      <c r="AD14" s="51" t="n"/>
      <c r="AE14" s="58" t="n"/>
      <c r="AF14" s="51" t="n"/>
      <c r="AG14" s="51" t="n"/>
      <c r="AH14" s="51" t="n"/>
      <c r="AI14" s="43" t="n">
        <v>40</v>
      </c>
      <c r="AJ14" s="66">
        <f>$AK$3+$AM$3*COS(AI14*PI()/180)</f>
        <v/>
      </c>
      <c r="AK14" s="66">
        <f>$AL$3+$AM$3*SIN(AI14*PI()/180)</f>
        <v/>
      </c>
      <c r="AL14" s="51" t="n"/>
      <c r="AM14" s="58" t="n"/>
      <c r="AN14" s="51" t="n"/>
      <c r="AO14" s="51" t="n"/>
      <c r="AP14" s="51" t="n"/>
      <c r="AQ14" s="43" t="n">
        <v>40</v>
      </c>
      <c r="AR14" s="66">
        <f>$AS$3+$AU$3*COS(AQ14*PI()/180)</f>
        <v/>
      </c>
      <c r="AS14" s="66">
        <f>$AT$3+$AU$3*SIN(AQ14*PI()/180)</f>
        <v/>
      </c>
      <c r="AT14" s="51" t="n"/>
      <c r="AU14" s="58" t="n"/>
      <c r="AV14" s="51" t="n"/>
      <c r="AW14" s="51" t="n"/>
      <c r="AX14" s="51" t="n"/>
      <c r="AY14" s="43" t="n">
        <v>40</v>
      </c>
      <c r="AZ14" s="66">
        <f>$BA$3+$BC$3*COS(AY14*PI()/180)</f>
        <v/>
      </c>
      <c r="BA14" s="66">
        <f>$BB$3+$BC$3*SIN(AY14*PI()/180)</f>
        <v/>
      </c>
      <c r="BB14" s="51" t="n"/>
      <c r="BC14" s="58" t="n"/>
    </row>
    <row r="15" ht="15" customHeight="1">
      <c r="A15" s="18">
        <f>M15</f>
        <v/>
      </c>
      <c r="B15" s="13" t="n"/>
      <c r="C15" s="13" t="n"/>
      <c r="D15" s="13" t="n"/>
      <c r="E15" s="13" t="n"/>
      <c r="F15" s="97" t="n"/>
      <c r="G15" s="21" t="n"/>
      <c r="H15" s="16" t="n"/>
      <c r="I15" s="16" t="n"/>
      <c r="J15" s="22" t="n"/>
      <c r="K15" s="20" t="n"/>
      <c r="L15" s="20" t="n"/>
      <c r="M15" s="18" t="inlineStr">
        <is>
          <t>Дата получение объекта подлежащего испытаниям: 27-12-2022</t>
        </is>
      </c>
      <c r="N15" s="13" t="n"/>
      <c r="O15" s="13" t="n"/>
      <c r="P15" s="13" t="n"/>
      <c r="Q15" s="98" t="n"/>
      <c r="R15" s="21" t="n"/>
      <c r="S15" s="21" t="n"/>
      <c r="T15" s="16" t="n"/>
      <c r="U15" s="16" t="n"/>
      <c r="X15" s="51" t="n"/>
      <c r="Y15" s="51" t="n"/>
      <c r="Z15" s="51" t="n"/>
      <c r="AA15" s="43" t="n">
        <v>45</v>
      </c>
      <c r="AB15" s="66">
        <f>$AC$3+$AE$3*COS(AA15*PI()/180)</f>
        <v/>
      </c>
      <c r="AC15" s="66">
        <f>$AD$3+$AE$3*SIN(AA15*PI()/180)</f>
        <v/>
      </c>
      <c r="AD15" s="51" t="n"/>
      <c r="AE15" s="58" t="n"/>
      <c r="AF15" s="51" t="n"/>
      <c r="AG15" s="51" t="n"/>
      <c r="AH15" s="51" t="n"/>
      <c r="AI15" s="43" t="n">
        <v>45</v>
      </c>
      <c r="AJ15" s="66">
        <f>$AK$3+$AM$3*COS(AI15*PI()/180)</f>
        <v/>
      </c>
      <c r="AK15" s="66">
        <f>$AL$3+$AM$3*SIN(AI15*PI()/180)</f>
        <v/>
      </c>
      <c r="AL15" s="51" t="n"/>
      <c r="AM15" s="58" t="n"/>
      <c r="AN15" s="51" t="n"/>
      <c r="AO15" s="51" t="n"/>
      <c r="AP15" s="51" t="n"/>
      <c r="AQ15" s="43" t="n">
        <v>45</v>
      </c>
      <c r="AR15" s="66">
        <f>$AS$3+$AU$3*COS(AQ15*PI()/180)</f>
        <v/>
      </c>
      <c r="AS15" s="66">
        <f>$AT$3+$AU$3*SIN(AQ15*PI()/180)</f>
        <v/>
      </c>
      <c r="AT15" s="51" t="n"/>
      <c r="AU15" s="58" t="n"/>
      <c r="AV15" s="51" t="n"/>
      <c r="AW15" s="51" t="n"/>
      <c r="AX15" s="51" t="n"/>
      <c r="AY15" s="43" t="n">
        <v>45</v>
      </c>
      <c r="AZ15" s="66">
        <f>$BA$3+$BC$3*COS(AY15*PI()/180)</f>
        <v/>
      </c>
      <c r="BA15" s="66">
        <f>$BB$3+$BC$3*SIN(AY15*PI()/180)</f>
        <v/>
      </c>
      <c r="BB15" s="51" t="n"/>
      <c r="BC15" s="58" t="n"/>
      <c r="BE15" s="73" t="n"/>
    </row>
    <row r="16" ht="15.6" customHeight="1">
      <c r="A16" s="18">
        <f>M16</f>
        <v/>
      </c>
      <c r="B16" s="13" t="n"/>
      <c r="C16" s="98" t="n"/>
      <c r="D16" s="13" t="n"/>
      <c r="G16" s="21" t="n"/>
      <c r="H16" s="157" t="n"/>
      <c r="I16" s="16" t="n"/>
      <c r="J16" s="17" t="n"/>
      <c r="K16" s="21" t="n"/>
      <c r="L16" s="21" t="n"/>
      <c r="M16" s="18" t="inlineStr">
        <is>
          <t>Дата испытания: 25.10.2022-19.11.2086</t>
        </is>
      </c>
      <c r="N16" s="13" t="n"/>
      <c r="O16" s="98" t="n"/>
      <c r="P16" s="13" t="n"/>
      <c r="Q16" s="13" t="n"/>
      <c r="R16" s="21" t="n"/>
      <c r="S16" s="21" t="n"/>
      <c r="T16" s="157" t="n"/>
      <c r="U16" s="16" t="n"/>
      <c r="X16" s="51" t="n"/>
      <c r="Y16" s="51" t="n"/>
      <c r="Z16" s="51" t="n"/>
      <c r="AA16" s="43" t="n">
        <v>50</v>
      </c>
      <c r="AB16" s="66">
        <f>$AC$3+$AE$3*COS(AA16*PI()/180)</f>
        <v/>
      </c>
      <c r="AC16" s="66">
        <f>$AD$3+$AE$3*SIN(AA16*PI()/180)</f>
        <v/>
      </c>
      <c r="AD16" s="51" t="n"/>
      <c r="AE16" s="58" t="n"/>
      <c r="AF16" s="51" t="n"/>
      <c r="AG16" s="51" t="n"/>
      <c r="AH16" s="51" t="n"/>
      <c r="AI16" s="43" t="n">
        <v>50</v>
      </c>
      <c r="AJ16" s="66">
        <f>$AK$3+$AM$3*COS(AI16*PI()/180)</f>
        <v/>
      </c>
      <c r="AK16" s="66">
        <f>$AL$3+$AM$3*SIN(AI16*PI()/180)</f>
        <v/>
      </c>
      <c r="AL16" s="51" t="n"/>
      <c r="AM16" s="58" t="n"/>
      <c r="AN16" s="51" t="n"/>
      <c r="AO16" s="51" t="n"/>
      <c r="AP16" s="51" t="n"/>
      <c r="AQ16" s="43" t="n">
        <v>50</v>
      </c>
      <c r="AR16" s="66">
        <f>$AS$3+$AU$3*COS(AQ16*PI()/180)</f>
        <v/>
      </c>
      <c r="AS16" s="66">
        <f>$AT$3+$AU$3*SIN(AQ16*PI()/180)</f>
        <v/>
      </c>
      <c r="AT16" s="51" t="n"/>
      <c r="AU16" s="58" t="n"/>
      <c r="AV16" s="51" t="n"/>
      <c r="AW16" s="51" t="n"/>
      <c r="AX16" s="51" t="n"/>
      <c r="AY16" s="43" t="n">
        <v>50</v>
      </c>
      <c r="AZ16" s="66">
        <f>$BA$3+$BC$3*COS(AY16*PI()/180)</f>
        <v/>
      </c>
      <c r="BA16" s="66">
        <f>$BB$3+$BC$3*SIN(AY16*PI()/180)</f>
        <v/>
      </c>
      <c r="BB16" s="51" t="n"/>
      <c r="BC16" s="58" t="n"/>
    </row>
    <row r="17" ht="15" customHeight="1">
      <c r="A17" s="23" t="n"/>
      <c r="B17" s="23" t="n"/>
      <c r="C17" s="23" t="n"/>
      <c r="D17" s="23" t="n"/>
      <c r="E17" s="23" t="n"/>
      <c r="F17" s="23" t="n"/>
      <c r="G17" s="23" t="n"/>
      <c r="H17" s="23" t="n"/>
      <c r="I17" s="23" t="n"/>
      <c r="J17" s="23" t="n"/>
      <c r="K17" s="23" t="n"/>
      <c r="L17" s="23" t="n"/>
      <c r="M17" s="23" t="n"/>
      <c r="N17" s="23" t="n"/>
      <c r="O17" s="23" t="n"/>
      <c r="P17" s="23" t="n"/>
      <c r="Q17" s="23" t="n"/>
      <c r="R17" s="23" t="n"/>
      <c r="S17" s="23" t="n"/>
      <c r="T17" s="23" t="n"/>
      <c r="U17" s="23" t="n"/>
      <c r="X17" s="51" t="n"/>
      <c r="Y17" s="51" t="n"/>
      <c r="Z17" s="51" t="n"/>
      <c r="AA17" s="43" t="n">
        <v>55</v>
      </c>
      <c r="AB17" s="66">
        <f>$AC$3+$AE$3*COS(AA17*PI()/180)</f>
        <v/>
      </c>
      <c r="AC17" s="66">
        <f>$AD$3+$AE$3*SIN(AA17*PI()/180)</f>
        <v/>
      </c>
      <c r="AD17" s="51" t="n"/>
      <c r="AE17" s="58" t="n"/>
      <c r="AF17" s="51" t="n"/>
      <c r="AG17" s="51" t="n"/>
      <c r="AH17" s="51" t="n"/>
      <c r="AI17" s="43" t="n">
        <v>55</v>
      </c>
      <c r="AJ17" s="66">
        <f>$AK$3+$AM$3*COS(AI17*PI()/180)</f>
        <v/>
      </c>
      <c r="AK17" s="66">
        <f>$AL$3+$AM$3*SIN(AI17*PI()/180)</f>
        <v/>
      </c>
      <c r="AL17" s="51" t="n"/>
      <c r="AM17" s="58" t="n"/>
      <c r="AN17" s="51" t="n"/>
      <c r="AO17" s="51" t="n"/>
      <c r="AP17" s="51" t="n"/>
      <c r="AQ17" s="43" t="n">
        <v>55</v>
      </c>
      <c r="AR17" s="66">
        <f>$AS$3+$AU$3*COS(AQ17*PI()/180)</f>
        <v/>
      </c>
      <c r="AS17" s="66">
        <f>$AT$3+$AU$3*SIN(AQ17*PI()/180)</f>
        <v/>
      </c>
      <c r="AT17" s="51" t="n"/>
      <c r="AU17" s="58" t="n"/>
      <c r="AV17" s="51" t="n"/>
      <c r="AW17" s="51" t="n"/>
      <c r="AX17" s="51" t="n"/>
      <c r="AY17" s="43" t="n">
        <v>55</v>
      </c>
      <c r="AZ17" s="66">
        <f>$BA$3+$BC$3*COS(AY17*PI()/180)</f>
        <v/>
      </c>
      <c r="BA17" s="66">
        <f>$BB$3+$BC$3*SIN(AY17*PI()/180)</f>
        <v/>
      </c>
      <c r="BB17" s="51" t="n"/>
      <c r="BC17" s="58" t="n"/>
    </row>
    <row r="18" ht="15" customHeight="1">
      <c r="A18" s="155" t="inlineStr">
        <is>
          <t>Испытание грунтов методом трехосного сжатия</t>
        </is>
      </c>
      <c r="L18" s="155" t="n"/>
      <c r="M18" s="155" t="inlineStr">
        <is>
          <t>Испытание грунтов методом трехосного сжатия</t>
        </is>
      </c>
      <c r="X18" s="51" t="n"/>
      <c r="Y18" s="51" t="n"/>
      <c r="Z18" s="51" t="n"/>
      <c r="AA18" s="43" t="n">
        <v>60</v>
      </c>
      <c r="AB18" s="66">
        <f>$AC$3+$AE$3*COS(AA18*PI()/180)</f>
        <v/>
      </c>
      <c r="AC18" s="66">
        <f>$AD$3+$AE$3*SIN(AA18*PI()/180)</f>
        <v/>
      </c>
      <c r="AD18" s="51" t="n"/>
      <c r="AE18" s="58" t="n"/>
      <c r="AF18" s="51" t="n"/>
      <c r="AG18" s="51" t="n"/>
      <c r="AH18" s="51" t="n"/>
      <c r="AI18" s="43" t="n">
        <v>60</v>
      </c>
      <c r="AJ18" s="66">
        <f>$AK$3+$AM$3*COS(AI18*PI()/180)</f>
        <v/>
      </c>
      <c r="AK18" s="66">
        <f>$AL$3+$AM$3*SIN(AI18*PI()/180)</f>
        <v/>
      </c>
      <c r="AL18" s="51" t="n"/>
      <c r="AM18" s="58" t="n"/>
      <c r="AN18" s="51" t="n"/>
      <c r="AO18" s="51" t="n"/>
      <c r="AP18" s="51" t="n"/>
      <c r="AQ18" s="43" t="n">
        <v>60</v>
      </c>
      <c r="AR18" s="66">
        <f>$AS$3+$AU$3*COS(AQ18*PI()/180)</f>
        <v/>
      </c>
      <c r="AS18" s="66">
        <f>$AT$3+$AU$3*SIN(AQ18*PI()/180)</f>
        <v/>
      </c>
      <c r="AT18" s="51" t="n"/>
      <c r="AU18" s="58" t="n"/>
      <c r="AV18" s="51" t="n"/>
      <c r="AW18" s="51" t="n"/>
      <c r="AX18" s="51" t="n"/>
      <c r="AY18" s="43" t="n">
        <v>60</v>
      </c>
      <c r="AZ18" s="66">
        <f>$BA$3+$BC$3*COS(AY18*PI()/180)</f>
        <v/>
      </c>
      <c r="BA18" s="66">
        <f>$BB$3+$BC$3*SIN(AY18*PI()/180)</f>
        <v/>
      </c>
      <c r="BB18" s="51" t="n"/>
      <c r="BC18" s="58" t="n"/>
    </row>
    <row r="19" ht="15" customHeight="1">
      <c r="A19" s="23" t="n"/>
      <c r="B19" s="23" t="n"/>
      <c r="C19" s="23" t="n"/>
      <c r="D19" s="23" t="n"/>
      <c r="E19" s="23" t="n"/>
      <c r="F19" s="23" t="n"/>
      <c r="G19" s="23" t="n"/>
      <c r="H19" s="23" t="n"/>
      <c r="I19" s="23" t="n"/>
      <c r="J19" s="23" t="n"/>
      <c r="K19" s="23" t="n"/>
      <c r="L19" s="23" t="n"/>
      <c r="M19" s="23" t="n"/>
      <c r="N19" s="23" t="n"/>
      <c r="O19" s="23" t="n"/>
      <c r="P19" s="23" t="n"/>
      <c r="Q19" s="23" t="n"/>
      <c r="R19" s="23" t="n"/>
      <c r="S19" s="23" t="n"/>
      <c r="T19" s="23" t="n"/>
      <c r="U19" s="23" t="n"/>
      <c r="X19" s="51" t="n"/>
      <c r="Y19" s="51" t="n"/>
      <c r="Z19" s="51" t="n"/>
      <c r="AA19" s="43" t="n">
        <v>65</v>
      </c>
      <c r="AB19" s="66">
        <f>$AC$3+$AE$3*COS(AA19*PI()/180)</f>
        <v/>
      </c>
      <c r="AC19" s="66">
        <f>$AD$3+$AE$3*SIN(AA19*PI()/180)</f>
        <v/>
      </c>
      <c r="AD19" s="51" t="n"/>
      <c r="AE19" s="58" t="n"/>
      <c r="AF19" s="51" t="n"/>
      <c r="AG19" s="51" t="n"/>
      <c r="AH19" s="51" t="n"/>
      <c r="AI19" s="43" t="n">
        <v>65</v>
      </c>
      <c r="AJ19" s="66">
        <f>$AK$3+$AM$3*COS(AI19*PI()/180)</f>
        <v/>
      </c>
      <c r="AK19" s="66">
        <f>$AL$3+$AM$3*SIN(AI19*PI()/180)</f>
        <v/>
      </c>
      <c r="AL19" s="51" t="n"/>
      <c r="AM19" s="58" t="n"/>
      <c r="AN19" s="51" t="n"/>
      <c r="AO19" s="51" t="n"/>
      <c r="AP19" s="51" t="n"/>
      <c r="AQ19" s="43" t="n">
        <v>65</v>
      </c>
      <c r="AR19" s="66">
        <f>$AS$3+$AU$3*COS(AQ19*PI()/180)</f>
        <v/>
      </c>
      <c r="AS19" s="66">
        <f>$AT$3+$AU$3*SIN(AQ19*PI()/180)</f>
        <v/>
      </c>
      <c r="AT19" s="51" t="n"/>
      <c r="AU19" s="58" t="n"/>
      <c r="AV19" s="51" t="n"/>
      <c r="AW19" s="51" t="n"/>
      <c r="AX19" s="51" t="n"/>
      <c r="AY19" s="43" t="n">
        <v>65</v>
      </c>
      <c r="AZ19" s="66">
        <f>$BA$3+$BC$3*COS(AY19*PI()/180)</f>
        <v/>
      </c>
      <c r="BA19" s="66">
        <f>$BB$3+$BC$3*SIN(AY19*PI()/180)</f>
        <v/>
      </c>
      <c r="BB19" s="51" t="n"/>
      <c r="BC19" s="58" t="n"/>
    </row>
    <row r="20" ht="16.9" customHeight="1">
      <c r="A20" s="24" t="inlineStr">
        <is>
          <t xml:space="preserve">Лабораторный номер: </t>
        </is>
      </c>
      <c r="B20" s="25" t="n"/>
      <c r="C20" s="35">
        <f>O20</f>
        <v/>
      </c>
      <c r="D20" s="25" t="n"/>
      <c r="E20" s="25" t="n"/>
      <c r="F20" s="25" t="n"/>
      <c r="G20" s="25" t="n"/>
      <c r="H20" s="26" t="inlineStr">
        <is>
          <t>We, д.е. =</t>
        </is>
      </c>
      <c r="I20" s="158">
        <f>U20</f>
        <v/>
      </c>
      <c r="J20" s="25" t="n"/>
      <c r="K20" s="25" t="n"/>
      <c r="L20" s="25" t="n"/>
      <c r="M20" s="24" t="inlineStr">
        <is>
          <t xml:space="preserve">Лабораторный номер: </t>
        </is>
      </c>
      <c r="N20" s="25" t="n"/>
      <c r="O20" s="35" t="inlineStr">
        <is>
          <t>1121</t>
        </is>
      </c>
      <c r="P20" s="25" t="n"/>
      <c r="Q20" s="25" t="n"/>
      <c r="R20" s="25" t="n"/>
      <c r="S20" s="25" t="n"/>
      <c r="T20" s="26" t="inlineStr">
        <is>
          <t>We, д.е. =</t>
        </is>
      </c>
      <c r="U20" s="158" t="n">
        <v>0.5938772419999999</v>
      </c>
      <c r="X20" s="51" t="n"/>
      <c r="Y20" s="51" t="n"/>
      <c r="Z20" s="51" t="n"/>
      <c r="AA20" s="43" t="n">
        <v>70</v>
      </c>
      <c r="AB20" s="66">
        <f>$AC$3+$AE$3*COS(AA20*PI()/180)</f>
        <v/>
      </c>
      <c r="AC20" s="66">
        <f>$AD$3+$AE$3*SIN(AA20*PI()/180)</f>
        <v/>
      </c>
      <c r="AD20" s="51" t="n"/>
      <c r="AE20" s="58" t="n"/>
      <c r="AF20" s="51" t="n"/>
      <c r="AG20" s="51" t="n"/>
      <c r="AH20" s="51" t="n"/>
      <c r="AI20" s="43" t="n">
        <v>70</v>
      </c>
      <c r="AJ20" s="66">
        <f>$AK$3+$AM$3*COS(AI20*PI()/180)</f>
        <v/>
      </c>
      <c r="AK20" s="66">
        <f>$AL$3+$AM$3*SIN(AI20*PI()/180)</f>
        <v/>
      </c>
      <c r="AL20" s="51" t="n"/>
      <c r="AM20" s="58" t="n"/>
      <c r="AN20" s="51" t="n"/>
      <c r="AO20" s="51" t="n"/>
      <c r="AP20" s="51" t="n"/>
      <c r="AQ20" s="43" t="n">
        <v>70</v>
      </c>
      <c r="AR20" s="66">
        <f>$AS$3+$AU$3*COS(AQ20*PI()/180)</f>
        <v/>
      </c>
      <c r="AS20" s="66">
        <f>$AT$3+$AU$3*SIN(AQ20*PI()/180)</f>
        <v/>
      </c>
      <c r="AT20" s="51" t="n"/>
      <c r="AU20" s="58" t="n"/>
      <c r="AV20" s="51" t="n"/>
      <c r="AW20" s="51" t="n"/>
      <c r="AX20" s="51" t="n"/>
      <c r="AY20" s="43" t="n">
        <v>70</v>
      </c>
      <c r="AZ20" s="66">
        <f>$BA$3+$BC$3*COS(AY20*PI()/180)</f>
        <v/>
      </c>
      <c r="BA20" s="66">
        <f>$BB$3+$BC$3*SIN(AY20*PI()/180)</f>
        <v/>
      </c>
      <c r="BB20" s="51" t="n"/>
      <c r="BC20" s="58" t="n"/>
    </row>
    <row r="21" ht="15" customHeight="1">
      <c r="A21" s="24" t="inlineStr">
        <is>
          <t xml:space="preserve">Номер скважины: </t>
        </is>
      </c>
      <c r="B21" s="25" t="n"/>
      <c r="C21" s="35">
        <f>O21</f>
        <v/>
      </c>
      <c r="D21" s="25" t="n"/>
      <c r="E21" s="25" t="n"/>
      <c r="F21" s="25" t="n"/>
      <c r="G21" s="25" t="n"/>
      <c r="H21" s="26" t="inlineStr">
        <is>
          <t>ρ, г/см3 =</t>
        </is>
      </c>
      <c r="I21" s="158">
        <f>U21</f>
        <v/>
      </c>
      <c r="J21" s="25" t="n"/>
      <c r="K21" s="25" t="n"/>
      <c r="L21" s="25" t="n"/>
      <c r="M21" s="24" t="inlineStr">
        <is>
          <t xml:space="preserve">Номер скважины: </t>
        </is>
      </c>
      <c r="N21" s="25" t="n"/>
      <c r="O21" s="35" t="inlineStr">
        <is>
          <t>BH-034</t>
        </is>
      </c>
      <c r="P21" s="25" t="n"/>
      <c r="Q21" s="25" t="n"/>
      <c r="R21" s="25" t="n"/>
      <c r="S21" s="25" t="n"/>
      <c r="T21" s="26" t="inlineStr">
        <is>
          <t>ρ, г/см3 =</t>
        </is>
      </c>
      <c r="U21" s="107" t="n">
        <v>1.52</v>
      </c>
      <c r="X21" s="51" t="n"/>
      <c r="Y21" s="51" t="n"/>
      <c r="Z21" s="51" t="n"/>
      <c r="AA21" s="43" t="n">
        <v>75</v>
      </c>
      <c r="AB21" s="66">
        <f>$AC$3+$AE$3*COS(AA21*PI()/180)</f>
        <v/>
      </c>
      <c r="AC21" s="66">
        <f>$AD$3+$AE$3*SIN(AA21*PI()/180)</f>
        <v/>
      </c>
      <c r="AD21" s="51" t="n"/>
      <c r="AE21" s="58" t="n"/>
      <c r="AF21" s="51" t="n"/>
      <c r="AG21" s="51" t="n"/>
      <c r="AH21" s="51" t="n"/>
      <c r="AI21" s="43" t="n">
        <v>75</v>
      </c>
      <c r="AJ21" s="66">
        <f>$AK$3+$AM$3*COS(AI21*PI()/180)</f>
        <v/>
      </c>
      <c r="AK21" s="66">
        <f>$AL$3+$AM$3*SIN(AI21*PI()/180)</f>
        <v/>
      </c>
      <c r="AL21" s="51" t="n"/>
      <c r="AM21" s="58" t="n"/>
      <c r="AN21" s="51" t="n"/>
      <c r="AO21" s="51" t="n"/>
      <c r="AP21" s="51" t="n"/>
      <c r="AQ21" s="43" t="n">
        <v>75</v>
      </c>
      <c r="AR21" s="66">
        <f>$AS$3+$AU$3*COS(AQ21*PI()/180)</f>
        <v/>
      </c>
      <c r="AS21" s="66">
        <f>$AT$3+$AU$3*SIN(AQ21*PI()/180)</f>
        <v/>
      </c>
      <c r="AT21" s="51" t="n"/>
      <c r="AU21" s="58" t="n"/>
      <c r="AV21" s="51" t="n"/>
      <c r="AW21" s="51" t="n"/>
      <c r="AX21" s="51" t="n"/>
      <c r="AY21" s="43" t="n">
        <v>75</v>
      </c>
      <c r="AZ21" s="66">
        <f>$BA$3+$BC$3*COS(AY21*PI()/180)</f>
        <v/>
      </c>
      <c r="BA21" s="66">
        <f>$BB$3+$BC$3*SIN(AY21*PI()/180)</f>
        <v/>
      </c>
      <c r="BB21" s="51" t="n"/>
      <c r="BC21" s="58" t="n"/>
    </row>
    <row r="22" ht="16.9" customHeight="1">
      <c r="A22" s="24" t="inlineStr">
        <is>
          <t xml:space="preserve">Глубина отбора, м: </t>
        </is>
      </c>
      <c r="B22" s="25" t="n"/>
      <c r="C22" s="35">
        <f>O22</f>
        <v/>
      </c>
      <c r="D22" s="25" t="n"/>
      <c r="E22" s="25" t="n"/>
      <c r="F22" s="25" t="n"/>
      <c r="G22" s="25" t="n"/>
      <c r="H22" s="26" t="inlineStr">
        <is>
          <t>ρs, г/см3 =</t>
        </is>
      </c>
      <c r="I22" s="158">
        <f>U22</f>
        <v/>
      </c>
      <c r="J22" s="25" t="n"/>
      <c r="K22" s="25" t="n"/>
      <c r="L22" s="25" t="n"/>
      <c r="M22" s="24" t="inlineStr">
        <is>
          <t xml:space="preserve">Глубина отбора, м: </t>
        </is>
      </c>
      <c r="N22" s="25" t="n"/>
      <c r="O22" s="106" t="n">
        <v>4.6</v>
      </c>
      <c r="P22" s="25" t="n"/>
      <c r="Q22" s="25" t="n"/>
      <c r="R22" s="25" t="n"/>
      <c r="S22" s="25" t="n"/>
      <c r="T22" s="26" t="inlineStr">
        <is>
          <t>ρs, г/см3 =</t>
        </is>
      </c>
      <c r="U22" s="107" t="n">
        <v>2.74</v>
      </c>
      <c r="X22" s="51" t="n"/>
      <c r="Y22" s="51" t="n"/>
      <c r="Z22" s="51" t="n"/>
      <c r="AA22" s="43" t="n">
        <v>80</v>
      </c>
      <c r="AB22" s="66">
        <f>$AC$3+$AE$3*COS(AA22*PI()/180)</f>
        <v/>
      </c>
      <c r="AC22" s="66">
        <f>$AD$3+$AE$3*SIN(AA22*PI()/180)</f>
        <v/>
      </c>
      <c r="AD22" s="51" t="n"/>
      <c r="AE22" s="58" t="n"/>
      <c r="AF22" s="51" t="n"/>
      <c r="AG22" s="51" t="n"/>
      <c r="AH22" s="51" t="n"/>
      <c r="AI22" s="43" t="n">
        <v>80</v>
      </c>
      <c r="AJ22" s="66">
        <f>$AK$3+$AM$3*COS(AI22*PI()/180)</f>
        <v/>
      </c>
      <c r="AK22" s="66">
        <f>$AL$3+$AM$3*SIN(AI22*PI()/180)</f>
        <v/>
      </c>
      <c r="AL22" s="51" t="n"/>
      <c r="AM22" s="58" t="n"/>
      <c r="AN22" s="51" t="n"/>
      <c r="AO22" s="51" t="n"/>
      <c r="AP22" s="51" t="n"/>
      <c r="AQ22" s="43" t="n">
        <v>80</v>
      </c>
      <c r="AR22" s="66">
        <f>$AS$3+$AU$3*COS(AQ22*PI()/180)</f>
        <v/>
      </c>
      <c r="AS22" s="66">
        <f>$AT$3+$AU$3*SIN(AQ22*PI()/180)</f>
        <v/>
      </c>
      <c r="AT22" s="51" t="n"/>
      <c r="AU22" s="58" t="n"/>
      <c r="AV22" s="51" t="n"/>
      <c r="AW22" s="51" t="n"/>
      <c r="AX22" s="51" t="n"/>
      <c r="AY22" s="43" t="n">
        <v>80</v>
      </c>
      <c r="AZ22" s="66">
        <f>$BA$3+$BC$3*COS(AY22*PI()/180)</f>
        <v/>
      </c>
      <c r="BA22" s="66">
        <f>$BB$3+$BC$3*SIN(AY22*PI()/180)</f>
        <v/>
      </c>
      <c r="BB22" s="51" t="n"/>
      <c r="BC22" s="58" t="n"/>
    </row>
    <row r="23" ht="15.6" customHeight="1">
      <c r="A23" s="24" t="inlineStr">
        <is>
          <t xml:space="preserve">Наименование грунта: </t>
        </is>
      </c>
      <c r="B23" s="25" t="n"/>
      <c r="C23" s="35">
        <f>O23</f>
        <v/>
      </c>
      <c r="D23" s="25" t="n"/>
      <c r="E23" s="25" t="n"/>
      <c r="F23" s="25" t="n"/>
      <c r="G23" s="25" t="n"/>
      <c r="H23" s="26" t="inlineStr">
        <is>
          <t>e, д.е. =</t>
        </is>
      </c>
      <c r="I23" s="158">
        <f>U23</f>
        <v/>
      </c>
      <c r="J23" s="25" t="n"/>
      <c r="K23" s="25" t="n"/>
      <c r="L23" s="25" t="n"/>
      <c r="M23" s="24" t="inlineStr">
        <is>
          <t xml:space="preserve">Наименование грунта: </t>
        </is>
      </c>
      <c r="N23" s="25" t="n"/>
      <c r="O23" s="35" t="inlineStr">
        <is>
          <t>Суглинок, после оттаивания текучий, легкий пылеватый</t>
        </is>
      </c>
      <c r="P23" s="25" t="n"/>
      <c r="Q23" s="25" t="n"/>
      <c r="R23" s="25" t="n"/>
      <c r="S23" s="25" t="n"/>
      <c r="T23" s="26" t="inlineStr">
        <is>
          <t>e, д.е. =</t>
        </is>
      </c>
      <c r="U23" s="107" t="n">
        <v>1.873173449394737</v>
      </c>
      <c r="X23" s="51" t="n"/>
      <c r="Y23" s="51" t="n"/>
      <c r="Z23" s="51" t="n"/>
      <c r="AA23" s="43" t="n">
        <v>85</v>
      </c>
      <c r="AB23" s="66">
        <f>$AC$3+$AE$3*COS(AA23*PI()/180)</f>
        <v/>
      </c>
      <c r="AC23" s="66">
        <f>$AD$3+$AE$3*SIN(AA23*PI()/180)</f>
        <v/>
      </c>
      <c r="AD23" s="51" t="n"/>
      <c r="AE23" s="58" t="n"/>
      <c r="AF23" s="51" t="n"/>
      <c r="AG23" s="51" t="n"/>
      <c r="AH23" s="51" t="n"/>
      <c r="AI23" s="43" t="n">
        <v>85</v>
      </c>
      <c r="AJ23" s="66">
        <f>$AK$3+$AM$3*COS(AI23*PI()/180)</f>
        <v/>
      </c>
      <c r="AK23" s="66">
        <f>$AL$3+$AM$3*SIN(AI23*PI()/180)</f>
        <v/>
      </c>
      <c r="AL23" s="51" t="n"/>
      <c r="AM23" s="58" t="n"/>
      <c r="AN23" s="51" t="n"/>
      <c r="AO23" s="51" t="n"/>
      <c r="AP23" s="51" t="n"/>
      <c r="AQ23" s="43" t="n">
        <v>85</v>
      </c>
      <c r="AR23" s="66">
        <f>$AS$3+$AU$3*COS(AQ23*PI()/180)</f>
        <v/>
      </c>
      <c r="AS23" s="66">
        <f>$AT$3+$AU$3*SIN(AQ23*PI()/180)</f>
        <v/>
      </c>
      <c r="AT23" s="51" t="n"/>
      <c r="AU23" s="58" t="n"/>
      <c r="AV23" s="51" t="n"/>
      <c r="AW23" s="51" t="n"/>
      <c r="AX23" s="51" t="n"/>
      <c r="AY23" s="43" t="n">
        <v>85</v>
      </c>
      <c r="AZ23" s="66">
        <f>$BA$3+$BC$3*COS(AY23*PI()/180)</f>
        <v/>
      </c>
      <c r="BA23" s="66">
        <f>$BB$3+$BC$3*SIN(AY23*PI()/180)</f>
        <v/>
      </c>
      <c r="BB23" s="51" t="n"/>
      <c r="BC23" s="58" t="n"/>
    </row>
    <row r="24" ht="16.9" customHeight="1">
      <c r="A24" s="25" t="inlineStr">
        <is>
          <t>Схема проведения опыта:</t>
        </is>
      </c>
      <c r="B24" s="25" t="n"/>
      <c r="C24" s="35">
        <f>O24</f>
        <v/>
      </c>
      <c r="D24" s="25" t="n"/>
      <c r="E24" s="25" t="n"/>
      <c r="F24" s="25" t="n"/>
      <c r="G24" s="25" t="n"/>
      <c r="H24" s="26" t="inlineStr">
        <is>
          <t>IL, д.е. =</t>
        </is>
      </c>
      <c r="I24" s="158">
        <f>U24</f>
        <v/>
      </c>
      <c r="J24" s="99" t="n"/>
      <c r="K24" s="25" t="n"/>
      <c r="L24" s="25" t="n"/>
      <c r="M24" s="25" t="inlineStr">
        <is>
          <t>Схема проведения опыта:</t>
        </is>
      </c>
      <c r="N24" s="25" t="n"/>
      <c r="O24" s="35" t="inlineStr">
        <is>
          <t>КД</t>
        </is>
      </c>
      <c r="P24" s="25" t="n"/>
      <c r="Q24" s="25" t="n"/>
      <c r="R24" s="25" t="n"/>
      <c r="S24" s="25" t="n"/>
      <c r="T24" s="26" t="inlineStr">
        <is>
          <t>IL, д.е. =</t>
        </is>
      </c>
      <c r="U24" s="107" t="n">
        <v>3.671</v>
      </c>
      <c r="X24" s="51" t="n"/>
      <c r="Y24" s="51" t="n"/>
      <c r="Z24" s="51" t="n"/>
      <c r="AA24" s="43" t="n">
        <v>90</v>
      </c>
      <c r="AB24" s="66">
        <f>$AC$3+$AE$3*COS(AA24*PI()/180)</f>
        <v/>
      </c>
      <c r="AC24" s="66">
        <f>$AD$3+$AE$3*SIN(AA24*PI()/180)</f>
        <v/>
      </c>
      <c r="AD24" s="51" t="n"/>
      <c r="AE24" s="58" t="n"/>
      <c r="AF24" s="51" t="n"/>
      <c r="AG24" s="51" t="n"/>
      <c r="AH24" s="51" t="n"/>
      <c r="AI24" s="43" t="n">
        <v>90</v>
      </c>
      <c r="AJ24" s="66">
        <f>$AK$3+$AM$3*COS(AI24*PI()/180)</f>
        <v/>
      </c>
      <c r="AK24" s="66">
        <f>$AL$3+$AM$3*SIN(AI24*PI()/180)</f>
        <v/>
      </c>
      <c r="AL24" s="51" t="n"/>
      <c r="AM24" s="58" t="n"/>
      <c r="AN24" s="51" t="n"/>
      <c r="AO24" s="51" t="n"/>
      <c r="AP24" s="51" t="n"/>
      <c r="AQ24" s="43" t="n">
        <v>90</v>
      </c>
      <c r="AR24" s="66">
        <f>$AS$3+$AU$3*COS(AQ24*PI()/180)</f>
        <v/>
      </c>
      <c r="AS24" s="66">
        <f>$AT$3+$AU$3*SIN(AQ24*PI()/180)</f>
        <v/>
      </c>
      <c r="AT24" s="51" t="n"/>
      <c r="AU24" s="58" t="n"/>
      <c r="AV24" s="51" t="n"/>
      <c r="AW24" s="51" t="n"/>
      <c r="AX24" s="51" t="n"/>
      <c r="AY24" s="43" t="n">
        <v>90</v>
      </c>
      <c r="AZ24" s="66">
        <f>$BA$3+$BC$3*COS(AY24*PI()/180)</f>
        <v/>
      </c>
      <c r="BA24" s="66">
        <f>$BB$3+$BC$3*SIN(AY24*PI()/180)</f>
        <v/>
      </c>
      <c r="BB24" s="51" t="n"/>
      <c r="BC24" s="58" t="n"/>
    </row>
    <row r="25" ht="15" customHeight="1">
      <c r="A25" s="25" t="n"/>
      <c r="B25" s="25" t="n"/>
      <c r="C25" s="35" t="n"/>
      <c r="D25" s="25" t="n"/>
      <c r="E25" s="25" t="n"/>
      <c r="F25" s="25" t="n"/>
      <c r="G25" s="27" t="n"/>
      <c r="H25" s="25" t="n"/>
      <c r="I25" s="35" t="n"/>
      <c r="J25" s="25" t="n"/>
      <c r="K25" s="25" t="n"/>
      <c r="L25" s="25" t="n"/>
      <c r="M25" s="25" t="n"/>
      <c r="N25" s="25" t="n"/>
      <c r="O25" s="25" t="n"/>
      <c r="P25" s="25" t="n"/>
      <c r="Q25" s="25" t="n"/>
      <c r="R25" s="25" t="n"/>
      <c r="S25" s="27" t="n"/>
      <c r="T25" s="25" t="n"/>
      <c r="U25" s="25" t="n"/>
      <c r="X25" s="51" t="n"/>
      <c r="Y25" s="51" t="n"/>
      <c r="Z25" s="51" t="n"/>
      <c r="AA25" s="43" t="n">
        <v>95</v>
      </c>
      <c r="AB25" s="66">
        <f>$AC$3+$AE$3*COS(AA25*PI()/180)</f>
        <v/>
      </c>
      <c r="AC25" s="66">
        <f>$AD$3+$AE$3*SIN(AA25*PI()/180)</f>
        <v/>
      </c>
      <c r="AD25" s="51" t="n"/>
      <c r="AE25" s="58" t="n"/>
      <c r="AF25" s="51" t="n"/>
      <c r="AG25" s="51" t="n"/>
      <c r="AH25" s="51" t="n"/>
      <c r="AI25" s="43" t="n">
        <v>95</v>
      </c>
      <c r="AJ25" s="66">
        <f>$AK$3+$AM$3*COS(AI25*PI()/180)</f>
        <v/>
      </c>
      <c r="AK25" s="66">
        <f>$AL$3+$AM$3*SIN(AI25*PI()/180)</f>
        <v/>
      </c>
      <c r="AL25" s="51" t="n"/>
      <c r="AM25" s="58" t="n"/>
      <c r="AN25" s="51" t="n"/>
      <c r="AO25" s="51" t="n"/>
      <c r="AP25" s="51" t="n"/>
      <c r="AQ25" s="43" t="n">
        <v>95</v>
      </c>
      <c r="AR25" s="66">
        <f>$AS$3+$AU$3*COS(AQ25*PI()/180)</f>
        <v/>
      </c>
      <c r="AS25" s="66">
        <f>$AT$3+$AU$3*SIN(AQ25*PI()/180)</f>
        <v/>
      </c>
      <c r="AT25" s="51" t="n"/>
      <c r="AU25" s="58" t="n"/>
      <c r="AV25" s="51" t="n"/>
      <c r="AW25" s="51" t="n"/>
      <c r="AX25" s="51" t="n"/>
      <c r="AY25" s="43" t="n">
        <v>95</v>
      </c>
      <c r="AZ25" s="66">
        <f>$BA$3+$BC$3*COS(AY25*PI()/180)</f>
        <v/>
      </c>
      <c r="BA25" s="66">
        <f>$BB$3+$BC$3*SIN(AY25*PI()/180)</f>
        <v/>
      </c>
      <c r="BB25" s="51" t="n"/>
      <c r="BC25" s="58" t="n"/>
    </row>
    <row r="26" ht="15" customHeight="1">
      <c r="X26" s="51" t="n"/>
      <c r="Y26" s="51" t="n"/>
      <c r="Z26" s="51" t="n"/>
      <c r="AA26" s="43" t="n">
        <v>100</v>
      </c>
      <c r="AB26" s="66">
        <f>$AC$3+$AE$3*COS(AA26*PI()/180)</f>
        <v/>
      </c>
      <c r="AC26" s="66">
        <f>$AD$3+$AE$3*SIN(AA26*PI()/180)</f>
        <v/>
      </c>
      <c r="AD26" s="51" t="n"/>
      <c r="AE26" s="58" t="n"/>
      <c r="AF26" s="51" t="n"/>
      <c r="AG26" s="51" t="n"/>
      <c r="AH26" s="51" t="n"/>
      <c r="AI26" s="43" t="n">
        <v>100</v>
      </c>
      <c r="AJ26" s="66">
        <f>$AK$3+$AM$3*COS(AI26*PI()/180)</f>
        <v/>
      </c>
      <c r="AK26" s="66">
        <f>$AL$3+$AM$3*SIN(AI26*PI()/180)</f>
        <v/>
      </c>
      <c r="AL26" s="51" t="n"/>
      <c r="AM26" s="58" t="n"/>
      <c r="AN26" s="51" t="n"/>
      <c r="AO26" s="51" t="n"/>
      <c r="AP26" s="51" t="n"/>
      <c r="AQ26" s="43" t="n">
        <v>100</v>
      </c>
      <c r="AR26" s="66">
        <f>$AS$3+$AU$3*COS(AQ26*PI()/180)</f>
        <v/>
      </c>
      <c r="AS26" s="66">
        <f>$AT$3+$AU$3*SIN(AQ26*PI()/180)</f>
        <v/>
      </c>
      <c r="AT26" s="51" t="n"/>
      <c r="AU26" s="58" t="n"/>
      <c r="AV26" s="51" t="n"/>
      <c r="AW26" s="51" t="n"/>
      <c r="AX26" s="51" t="n"/>
      <c r="AY26" s="43" t="n">
        <v>100</v>
      </c>
      <c r="AZ26" s="66">
        <f>$BA$3+$BC$3*COS(AY26*PI()/180)</f>
        <v/>
      </c>
      <c r="BA26" s="66">
        <f>$BB$3+$BC$3*SIN(AY26*PI()/180)</f>
        <v/>
      </c>
      <c r="BB26" s="51" t="n"/>
      <c r="BC26" s="58" t="n"/>
    </row>
    <row r="27" ht="15" customHeight="1">
      <c r="A27" s="155" t="inlineStr">
        <is>
          <t xml:space="preserve">Результаты испытаний </t>
        </is>
      </c>
      <c r="L27" s="155" t="n"/>
      <c r="M27" s="155" t="inlineStr">
        <is>
          <t xml:space="preserve">Результаты испытаний </t>
        </is>
      </c>
      <c r="X27" s="51" t="n"/>
      <c r="Y27" s="51" t="n"/>
      <c r="Z27" s="51" t="n"/>
      <c r="AA27" s="43" t="n">
        <v>105</v>
      </c>
      <c r="AB27" s="66">
        <f>$AC$3+$AE$3*COS(AA27*PI()/180)</f>
        <v/>
      </c>
      <c r="AC27" s="66">
        <f>$AD$3+$AE$3*SIN(AA27*PI()/180)</f>
        <v/>
      </c>
      <c r="AD27" s="51" t="n"/>
      <c r="AE27" s="58" t="n"/>
      <c r="AF27" s="51" t="n"/>
      <c r="AG27" s="51" t="n"/>
      <c r="AH27" s="51" t="n"/>
      <c r="AI27" s="43" t="n">
        <v>105</v>
      </c>
      <c r="AJ27" s="66">
        <f>$AK$3+$AM$3*COS(AI27*PI()/180)</f>
        <v/>
      </c>
      <c r="AK27" s="66">
        <f>$AL$3+$AM$3*SIN(AI27*PI()/180)</f>
        <v/>
      </c>
      <c r="AL27" s="51" t="n"/>
      <c r="AM27" s="58" t="n"/>
      <c r="AN27" s="51" t="n"/>
      <c r="AO27" s="51" t="n"/>
      <c r="AP27" s="51" t="n"/>
      <c r="AQ27" s="43" t="n">
        <v>105</v>
      </c>
      <c r="AR27" s="66">
        <f>$AS$3+$AU$3*COS(AQ27*PI()/180)</f>
        <v/>
      </c>
      <c r="AS27" s="66">
        <f>$AT$3+$AU$3*SIN(AQ27*PI()/180)</f>
        <v/>
      </c>
      <c r="AT27" s="51" t="n"/>
      <c r="AU27" s="58" t="n"/>
      <c r="AV27" s="51" t="n"/>
      <c r="AW27" s="51" t="n"/>
      <c r="AX27" s="51" t="n"/>
      <c r="AY27" s="43" t="n">
        <v>105</v>
      </c>
      <c r="AZ27" s="66">
        <f>$BA$3+$BC$3*COS(AY27*PI()/180)</f>
        <v/>
      </c>
      <c r="BA27" s="66">
        <f>$BB$3+$BC$3*SIN(AY27*PI()/180)</f>
        <v/>
      </c>
      <c r="BB27" s="51" t="n"/>
      <c r="BC27" s="58" t="n"/>
    </row>
    <row r="28" ht="15" customHeight="1">
      <c r="X28" s="51" t="n"/>
      <c r="Y28" s="51" t="n"/>
      <c r="Z28" s="51" t="n"/>
      <c r="AA28" s="43" t="n">
        <v>110</v>
      </c>
      <c r="AB28" s="66">
        <f>$AC$3+$AE$3*COS(AA28*PI()/180)</f>
        <v/>
      </c>
      <c r="AC28" s="66">
        <f>$AD$3+$AE$3*SIN(AA28*PI()/180)</f>
        <v/>
      </c>
      <c r="AD28" s="51" t="n"/>
      <c r="AE28" s="58" t="n"/>
      <c r="AF28" s="51" t="n"/>
      <c r="AG28" s="51" t="n"/>
      <c r="AH28" s="51" t="n"/>
      <c r="AI28" s="43" t="n">
        <v>110</v>
      </c>
      <c r="AJ28" s="66">
        <f>$AK$3+$AM$3*COS(AI28*PI()/180)</f>
        <v/>
      </c>
      <c r="AK28" s="66">
        <f>$AL$3+$AM$3*SIN(AI28*PI()/180)</f>
        <v/>
      </c>
      <c r="AL28" s="51" t="n"/>
      <c r="AM28" s="58" t="n"/>
      <c r="AN28" s="51" t="n"/>
      <c r="AO28" s="51" t="n"/>
      <c r="AP28" s="51" t="n"/>
      <c r="AQ28" s="43" t="n">
        <v>110</v>
      </c>
      <c r="AR28" s="66">
        <f>$AS$3+$AU$3*COS(AQ28*PI()/180)</f>
        <v/>
      </c>
      <c r="AS28" s="66">
        <f>$AT$3+$AU$3*SIN(AQ28*PI()/180)</f>
        <v/>
      </c>
      <c r="AT28" s="51" t="n"/>
      <c r="AU28" s="58" t="n"/>
      <c r="AV28" s="51" t="n"/>
      <c r="AW28" s="51" t="n"/>
      <c r="AX28" s="51" t="n"/>
      <c r="AY28" s="43" t="n">
        <v>110</v>
      </c>
      <c r="AZ28" s="66">
        <f>$BA$3+$BC$3*COS(AY28*PI()/180)</f>
        <v/>
      </c>
      <c r="BA28" s="66">
        <f>$BB$3+$BC$3*SIN(AY28*PI()/180)</f>
        <v/>
      </c>
      <c r="BB28" s="51" t="n"/>
      <c r="BC28" s="58" t="n"/>
    </row>
    <row r="29" ht="15" customHeight="1">
      <c r="X29" s="51" t="n"/>
      <c r="Y29" s="51" t="n"/>
      <c r="Z29" s="51" t="n"/>
      <c r="AA29" s="43" t="n">
        <v>115</v>
      </c>
      <c r="AB29" s="66">
        <f>$AC$3+$AE$3*COS(AA29*PI()/180)</f>
        <v/>
      </c>
      <c r="AC29" s="66">
        <f>$AD$3+$AE$3*SIN(AA29*PI()/180)</f>
        <v/>
      </c>
      <c r="AD29" s="51" t="n"/>
      <c r="AE29" s="58" t="n"/>
      <c r="AF29" s="51" t="n"/>
      <c r="AG29" s="51" t="n"/>
      <c r="AH29" s="51" t="n"/>
      <c r="AI29" s="43" t="n">
        <v>115</v>
      </c>
      <c r="AJ29" s="66">
        <f>$AK$3+$AM$3*COS(AI29*PI()/180)</f>
        <v/>
      </c>
      <c r="AK29" s="66">
        <f>$AL$3+$AM$3*SIN(AI29*PI()/180)</f>
        <v/>
      </c>
      <c r="AL29" s="51" t="n"/>
      <c r="AM29" s="58" t="n"/>
      <c r="AN29" s="51" t="n"/>
      <c r="AO29" s="51" t="n"/>
      <c r="AP29" s="51" t="n"/>
      <c r="AQ29" s="43" t="n">
        <v>115</v>
      </c>
      <c r="AR29" s="66">
        <f>$AS$3+$AU$3*COS(AQ29*PI()/180)</f>
        <v/>
      </c>
      <c r="AS29" s="66">
        <f>$AT$3+$AU$3*SIN(AQ29*PI()/180)</f>
        <v/>
      </c>
      <c r="AT29" s="51" t="n"/>
      <c r="AU29" s="58" t="n"/>
      <c r="AV29" s="51" t="n"/>
      <c r="AW29" s="51" t="n"/>
      <c r="AX29" s="51" t="n"/>
      <c r="AY29" s="43" t="n">
        <v>115</v>
      </c>
      <c r="AZ29" s="66">
        <f>$BA$3+$BC$3*COS(AY29*PI()/180)</f>
        <v/>
      </c>
      <c r="BA29" s="66">
        <f>$BB$3+$BC$3*SIN(AY29*PI()/180)</f>
        <v/>
      </c>
      <c r="BB29" s="51" t="n"/>
      <c r="BC29" s="58" t="n"/>
    </row>
    <row r="30" ht="15.6" customHeight="1">
      <c r="X30" s="51" t="n"/>
      <c r="Y30" s="51" t="n"/>
      <c r="Z30" s="51" t="n"/>
      <c r="AA30" s="43" t="n">
        <v>120</v>
      </c>
      <c r="AB30" s="66">
        <f>$AC$3+$AE$3*COS(AA30*PI()/180)</f>
        <v/>
      </c>
      <c r="AC30" s="66">
        <f>$AD$3+$AE$3*SIN(AA30*PI()/180)</f>
        <v/>
      </c>
      <c r="AD30" s="51" t="n"/>
      <c r="AE30" s="58" t="n"/>
      <c r="AF30" s="51" t="n"/>
      <c r="AG30" s="51" t="n"/>
      <c r="AH30" s="51" t="n"/>
      <c r="AI30" s="43" t="n">
        <v>120</v>
      </c>
      <c r="AJ30" s="66">
        <f>$AK$3+$AM$3*COS(AI30*PI()/180)</f>
        <v/>
      </c>
      <c r="AK30" s="66">
        <f>$AL$3+$AM$3*SIN(AI30*PI()/180)</f>
        <v/>
      </c>
      <c r="AL30" s="51" t="n"/>
      <c r="AM30" s="58" t="n"/>
      <c r="AN30" s="51" t="n"/>
      <c r="AO30" s="51" t="n"/>
      <c r="AP30" s="51" t="n"/>
      <c r="AQ30" s="43" t="n">
        <v>120</v>
      </c>
      <c r="AR30" s="66">
        <f>$AS$3+$AU$3*COS(AQ30*PI()/180)</f>
        <v/>
      </c>
      <c r="AS30" s="66">
        <f>$AT$3+$AU$3*SIN(AQ30*PI()/180)</f>
        <v/>
      </c>
      <c r="AT30" s="51" t="n"/>
      <c r="AU30" s="58" t="n"/>
      <c r="AV30" s="51" t="n"/>
      <c r="AW30" s="51" t="n"/>
      <c r="AX30" s="51" t="n"/>
      <c r="AY30" s="43" t="n">
        <v>120</v>
      </c>
      <c r="AZ30" s="66">
        <f>$BA$3+$BC$3*COS(AY30*PI()/180)</f>
        <v/>
      </c>
      <c r="BA30" s="66">
        <f>$BB$3+$BC$3*SIN(AY30*PI()/180)</f>
        <v/>
      </c>
      <c r="BB30" s="51" t="n"/>
      <c r="BC30" s="58" t="n"/>
    </row>
    <row r="31" ht="15" customHeight="1">
      <c r="X31" s="51" t="n"/>
      <c r="Y31" s="51" t="n"/>
      <c r="Z31" s="51" t="n"/>
      <c r="AA31" s="43" t="n">
        <v>125</v>
      </c>
      <c r="AB31" s="66">
        <f>$AC$3+$AE$3*COS(AA31*PI()/180)</f>
        <v/>
      </c>
      <c r="AC31" s="66">
        <f>$AD$3+$AE$3*SIN(AA31*PI()/180)</f>
        <v/>
      </c>
      <c r="AD31" s="51" t="n"/>
      <c r="AE31" s="58" t="n"/>
      <c r="AF31" s="51" t="n"/>
      <c r="AG31" s="51" t="n"/>
      <c r="AH31" s="51" t="n"/>
      <c r="AI31" s="43" t="n">
        <v>125</v>
      </c>
      <c r="AJ31" s="66">
        <f>$AK$3+$AM$3*COS(AI31*PI()/180)</f>
        <v/>
      </c>
      <c r="AK31" s="66">
        <f>$AL$3+$AM$3*SIN(AI31*PI()/180)</f>
        <v/>
      </c>
      <c r="AL31" s="51" t="n"/>
      <c r="AM31" s="58" t="n"/>
      <c r="AN31" s="51" t="n"/>
      <c r="AO31" s="51" t="n"/>
      <c r="AP31" s="51" t="n"/>
      <c r="AQ31" s="43" t="n">
        <v>125</v>
      </c>
      <c r="AR31" s="66">
        <f>$AS$3+$AU$3*COS(AQ31*PI()/180)</f>
        <v/>
      </c>
      <c r="AS31" s="66">
        <f>$AT$3+$AU$3*SIN(AQ31*PI()/180)</f>
        <v/>
      </c>
      <c r="AT31" s="51" t="n"/>
      <c r="AU31" s="58" t="n"/>
      <c r="AV31" s="51" t="n"/>
      <c r="AW31" s="51" t="n"/>
      <c r="AX31" s="51" t="n"/>
      <c r="AY31" s="43" t="n">
        <v>125</v>
      </c>
      <c r="AZ31" s="66">
        <f>$BA$3+$BC$3*COS(AY31*PI()/180)</f>
        <v/>
      </c>
      <c r="BA31" s="66">
        <f>$BB$3+$BC$3*SIN(AY31*PI()/180)</f>
        <v/>
      </c>
      <c r="BB31" s="51" t="n"/>
      <c r="BC31" s="58" t="n"/>
    </row>
    <row r="32" ht="15" customHeight="1">
      <c r="X32" s="51" t="n"/>
      <c r="Y32" s="51" t="n"/>
      <c r="Z32" s="51" t="n"/>
      <c r="AA32" s="43" t="n">
        <v>130</v>
      </c>
      <c r="AB32" s="66">
        <f>$AC$3+$AE$3*COS(AA32*PI()/180)</f>
        <v/>
      </c>
      <c r="AC32" s="66">
        <f>$AD$3+$AE$3*SIN(AA32*PI()/180)</f>
        <v/>
      </c>
      <c r="AD32" s="51" t="n"/>
      <c r="AE32" s="58" t="n"/>
      <c r="AF32" s="51" t="n"/>
      <c r="AG32" s="51" t="n"/>
      <c r="AH32" s="51" t="n"/>
      <c r="AI32" s="43" t="n">
        <v>130</v>
      </c>
      <c r="AJ32" s="66">
        <f>$AK$3+$AM$3*COS(AI32*PI()/180)</f>
        <v/>
      </c>
      <c r="AK32" s="66">
        <f>$AL$3+$AM$3*SIN(AI32*PI()/180)</f>
        <v/>
      </c>
      <c r="AL32" s="51" t="n"/>
      <c r="AM32" s="58" t="n"/>
      <c r="AN32" s="51" t="n"/>
      <c r="AO32" s="51" t="n"/>
      <c r="AP32" s="51" t="n"/>
      <c r="AQ32" s="43" t="n">
        <v>130</v>
      </c>
      <c r="AR32" s="66">
        <f>$AS$3+$AU$3*COS(AQ32*PI()/180)</f>
        <v/>
      </c>
      <c r="AS32" s="66">
        <f>$AT$3+$AU$3*SIN(AQ32*PI()/180)</f>
        <v/>
      </c>
      <c r="AT32" s="51" t="n"/>
      <c r="AU32" s="58" t="n"/>
      <c r="AV32" s="51" t="n"/>
      <c r="AW32" s="51" t="n"/>
      <c r="AX32" s="51" t="n"/>
      <c r="AY32" s="43" t="n">
        <v>130</v>
      </c>
      <c r="AZ32" s="66">
        <f>$BA$3+$BC$3*COS(AY32*PI()/180)</f>
        <v/>
      </c>
      <c r="BA32" s="66">
        <f>$BB$3+$BC$3*SIN(AY32*PI()/180)</f>
        <v/>
      </c>
      <c r="BB32" s="51" t="n"/>
      <c r="BC32" s="58" t="n"/>
    </row>
    <row r="33" ht="15" customHeight="1">
      <c r="X33" s="51" t="n"/>
      <c r="Y33" s="51" t="n"/>
      <c r="Z33" s="51" t="n"/>
      <c r="AA33" s="43" t="n">
        <v>135</v>
      </c>
      <c r="AB33" s="66">
        <f>$AC$3+$AE$3*COS(AA33*PI()/180)</f>
        <v/>
      </c>
      <c r="AC33" s="66">
        <f>$AD$3+$AE$3*SIN(AA33*PI()/180)</f>
        <v/>
      </c>
      <c r="AD33" s="51" t="n"/>
      <c r="AE33" s="58" t="n"/>
      <c r="AF33" s="51" t="n"/>
      <c r="AG33" s="51" t="n"/>
      <c r="AH33" s="51" t="n"/>
      <c r="AI33" s="43" t="n">
        <v>135</v>
      </c>
      <c r="AJ33" s="66">
        <f>$AK$3+$AM$3*COS(AI33*PI()/180)</f>
        <v/>
      </c>
      <c r="AK33" s="66">
        <f>$AL$3+$AM$3*SIN(AI33*PI()/180)</f>
        <v/>
      </c>
      <c r="AL33" s="51" t="n"/>
      <c r="AM33" s="58" t="n"/>
      <c r="AN33" s="51" t="n"/>
      <c r="AO33" s="51" t="n"/>
      <c r="AP33" s="51" t="n"/>
      <c r="AQ33" s="43" t="n">
        <v>135</v>
      </c>
      <c r="AR33" s="66">
        <f>$AS$3+$AU$3*COS(AQ33*PI()/180)</f>
        <v/>
      </c>
      <c r="AS33" s="66">
        <f>$AT$3+$AU$3*SIN(AQ33*PI()/180)</f>
        <v/>
      </c>
      <c r="AT33" s="51" t="n"/>
      <c r="AU33" s="58" t="n"/>
      <c r="AV33" s="51" t="n"/>
      <c r="AW33" s="51" t="n"/>
      <c r="AX33" s="51" t="n"/>
      <c r="AY33" s="43" t="n">
        <v>135</v>
      </c>
      <c r="AZ33" s="66">
        <f>$BA$3+$BC$3*COS(AY33*PI()/180)</f>
        <v/>
      </c>
      <c r="BA33" s="66">
        <f>$BB$3+$BC$3*SIN(AY33*PI()/180)</f>
        <v/>
      </c>
      <c r="BB33" s="51" t="n"/>
      <c r="BC33" s="58" t="n"/>
    </row>
    <row r="34" ht="15" customHeight="1">
      <c r="X34" s="51" t="n"/>
      <c r="Y34" s="51" t="n"/>
      <c r="Z34" s="51" t="n"/>
      <c r="AA34" s="43" t="n">
        <v>140</v>
      </c>
      <c r="AB34" s="66">
        <f>$AC$3+$AE$3*COS(AA34*PI()/180)</f>
        <v/>
      </c>
      <c r="AC34" s="66">
        <f>$AD$3+$AE$3*SIN(AA34*PI()/180)</f>
        <v/>
      </c>
      <c r="AD34" s="51" t="n"/>
      <c r="AE34" s="58" t="n"/>
      <c r="AF34" s="51" t="n"/>
      <c r="AG34" s="51" t="n"/>
      <c r="AH34" s="51" t="n"/>
      <c r="AI34" s="43" t="n">
        <v>140</v>
      </c>
      <c r="AJ34" s="66">
        <f>$AK$3+$AM$3*COS(AI34*PI()/180)</f>
        <v/>
      </c>
      <c r="AK34" s="66">
        <f>$AL$3+$AM$3*SIN(AI34*PI()/180)</f>
        <v/>
      </c>
      <c r="AL34" s="51" t="n"/>
      <c r="AM34" s="58" t="n"/>
      <c r="AN34" s="51" t="n"/>
      <c r="AO34" s="51" t="n"/>
      <c r="AP34" s="51" t="n"/>
      <c r="AQ34" s="43" t="n">
        <v>140</v>
      </c>
      <c r="AR34" s="66">
        <f>$AS$3+$AU$3*COS(AQ34*PI()/180)</f>
        <v/>
      </c>
      <c r="AS34" s="66">
        <f>$AT$3+$AU$3*SIN(AQ34*PI()/180)</f>
        <v/>
      </c>
      <c r="AT34" s="51" t="n"/>
      <c r="AU34" s="58" t="n"/>
      <c r="AV34" s="51" t="n"/>
      <c r="AW34" s="51" t="n"/>
      <c r="AX34" s="51" t="n"/>
      <c r="AY34" s="43" t="n">
        <v>140</v>
      </c>
      <c r="AZ34" s="66">
        <f>$BA$3+$BC$3*COS(AY34*PI()/180)</f>
        <v/>
      </c>
      <c r="BA34" s="66">
        <f>$BB$3+$BC$3*SIN(AY34*PI()/180)</f>
        <v/>
      </c>
      <c r="BB34" s="51" t="n"/>
      <c r="BC34" s="58" t="n"/>
    </row>
    <row r="35" ht="15" customHeight="1">
      <c r="X35" s="51" t="n"/>
      <c r="Y35" s="51" t="n"/>
      <c r="Z35" s="51" t="n"/>
      <c r="AA35" s="43" t="n">
        <v>145</v>
      </c>
      <c r="AB35" s="66">
        <f>$AC$3+$AE$3*COS(AA35*PI()/180)</f>
        <v/>
      </c>
      <c r="AC35" s="66">
        <f>$AD$3+$AE$3*SIN(AA35*PI()/180)</f>
        <v/>
      </c>
      <c r="AD35" s="51" t="n"/>
      <c r="AE35" s="58" t="n"/>
      <c r="AF35" s="51" t="n"/>
      <c r="AG35" s="51" t="n"/>
      <c r="AH35" s="51" t="n"/>
      <c r="AI35" s="43" t="n">
        <v>145</v>
      </c>
      <c r="AJ35" s="66">
        <f>$AK$3+$AM$3*COS(AI35*PI()/180)</f>
        <v/>
      </c>
      <c r="AK35" s="66">
        <f>$AL$3+$AM$3*SIN(AI35*PI()/180)</f>
        <v/>
      </c>
      <c r="AL35" s="51" t="n"/>
      <c r="AM35" s="58" t="n"/>
      <c r="AN35" s="51" t="n"/>
      <c r="AO35" s="51" t="n"/>
      <c r="AP35" s="51" t="n"/>
      <c r="AQ35" s="43" t="n">
        <v>145</v>
      </c>
      <c r="AR35" s="66">
        <f>$AS$3+$AU$3*COS(AQ35*PI()/180)</f>
        <v/>
      </c>
      <c r="AS35" s="66">
        <f>$AT$3+$AU$3*SIN(AQ35*PI()/180)</f>
        <v/>
      </c>
      <c r="AT35" s="51" t="n"/>
      <c r="AU35" s="58" t="n"/>
      <c r="AV35" s="51" t="n"/>
      <c r="AW35" s="51" t="n"/>
      <c r="AX35" s="51" t="n"/>
      <c r="AY35" s="43" t="n">
        <v>145</v>
      </c>
      <c r="AZ35" s="66">
        <f>$BA$3+$BC$3*COS(AY35*PI()/180)</f>
        <v/>
      </c>
      <c r="BA35" s="66">
        <f>$BB$3+$BC$3*SIN(AY35*PI()/180)</f>
        <v/>
      </c>
      <c r="BB35" s="51" t="n"/>
      <c r="BC35" s="58" t="n"/>
    </row>
    <row r="36" ht="15" customHeight="1">
      <c r="X36" s="51" t="n"/>
      <c r="Y36" s="51" t="n"/>
      <c r="Z36" s="51" t="n"/>
      <c r="AA36" s="43" t="n">
        <v>150</v>
      </c>
      <c r="AB36" s="66">
        <f>$AC$3+$AE$3*COS(AA36*PI()/180)</f>
        <v/>
      </c>
      <c r="AC36" s="66">
        <f>$AD$3+$AE$3*SIN(AA36*PI()/180)</f>
        <v/>
      </c>
      <c r="AD36" s="51" t="n"/>
      <c r="AE36" s="58" t="n"/>
      <c r="AF36" s="51" t="n"/>
      <c r="AG36" s="51" t="n"/>
      <c r="AH36" s="51" t="n"/>
      <c r="AI36" s="43" t="n">
        <v>150</v>
      </c>
      <c r="AJ36" s="66">
        <f>$AK$3+$AM$3*COS(AI36*PI()/180)</f>
        <v/>
      </c>
      <c r="AK36" s="66">
        <f>$AL$3+$AM$3*SIN(AI36*PI()/180)</f>
        <v/>
      </c>
      <c r="AL36" s="51" t="n"/>
      <c r="AM36" s="58" t="n"/>
      <c r="AN36" s="51" t="n"/>
      <c r="AO36" s="51" t="n"/>
      <c r="AP36" s="51" t="n"/>
      <c r="AQ36" s="43" t="n">
        <v>150</v>
      </c>
      <c r="AR36" s="66">
        <f>$AS$3+$AU$3*COS(AQ36*PI()/180)</f>
        <v/>
      </c>
      <c r="AS36" s="66">
        <f>$AT$3+$AU$3*SIN(AQ36*PI()/180)</f>
        <v/>
      </c>
      <c r="AT36" s="51" t="n"/>
      <c r="AU36" s="58" t="n"/>
      <c r="AV36" s="51" t="n"/>
      <c r="AW36" s="51" t="n"/>
      <c r="AX36" s="51" t="n"/>
      <c r="AY36" s="43" t="n">
        <v>150</v>
      </c>
      <c r="AZ36" s="66">
        <f>$BA$3+$BC$3*COS(AY36*PI()/180)</f>
        <v/>
      </c>
      <c r="BA36" s="66">
        <f>$BB$3+$BC$3*SIN(AY36*PI()/180)</f>
        <v/>
      </c>
      <c r="BB36" s="51" t="n"/>
      <c r="BC36" s="58" t="n"/>
    </row>
    <row r="37" ht="15" customHeight="1">
      <c r="X37" s="51" t="n"/>
      <c r="Y37" s="51" t="n"/>
      <c r="Z37" s="51" t="n"/>
      <c r="AA37" s="43" t="n">
        <v>155</v>
      </c>
      <c r="AB37" s="66">
        <f>$AC$3+$AE$3*COS(AA37*PI()/180)</f>
        <v/>
      </c>
      <c r="AC37" s="66">
        <f>$AD$3+$AE$3*SIN(AA37*PI()/180)</f>
        <v/>
      </c>
      <c r="AD37" s="51" t="n"/>
      <c r="AE37" s="58" t="n"/>
      <c r="AF37" s="51" t="n"/>
      <c r="AG37" s="51" t="n"/>
      <c r="AH37" s="51" t="n"/>
      <c r="AI37" s="43" t="n">
        <v>155</v>
      </c>
      <c r="AJ37" s="66">
        <f>$AK$3+$AM$3*COS(AI37*PI()/180)</f>
        <v/>
      </c>
      <c r="AK37" s="66">
        <f>$AL$3+$AM$3*SIN(AI37*PI()/180)</f>
        <v/>
      </c>
      <c r="AL37" s="51" t="n"/>
      <c r="AM37" s="58" t="n"/>
      <c r="AN37" s="51" t="n"/>
      <c r="AO37" s="51" t="n"/>
      <c r="AP37" s="51" t="n"/>
      <c r="AQ37" s="43" t="n">
        <v>155</v>
      </c>
      <c r="AR37" s="66">
        <f>$AS$3+$AU$3*COS(AQ37*PI()/180)</f>
        <v/>
      </c>
      <c r="AS37" s="66">
        <f>$AT$3+$AU$3*SIN(AQ37*PI()/180)</f>
        <v/>
      </c>
      <c r="AT37" s="51" t="n"/>
      <c r="AU37" s="58" t="n"/>
      <c r="AV37" s="51" t="n"/>
      <c r="AW37" s="51" t="n"/>
      <c r="AX37" s="51" t="n"/>
      <c r="AY37" s="43" t="n">
        <v>155</v>
      </c>
      <c r="AZ37" s="66">
        <f>$BA$3+$BC$3*COS(AY37*PI()/180)</f>
        <v/>
      </c>
      <c r="BA37" s="66">
        <f>$BB$3+$BC$3*SIN(AY37*PI()/180)</f>
        <v/>
      </c>
      <c r="BB37" s="51" t="n"/>
      <c r="BC37" s="58" t="n"/>
    </row>
    <row r="38" ht="15" customHeight="1">
      <c r="X38" s="51" t="n"/>
      <c r="Y38" s="51" t="n"/>
      <c r="Z38" s="51" t="n"/>
      <c r="AA38" s="43" t="n">
        <v>160</v>
      </c>
      <c r="AB38" s="66">
        <f>$AC$3+$AE$3*COS(AA38*PI()/180)</f>
        <v/>
      </c>
      <c r="AC38" s="66">
        <f>$AD$3+$AE$3*SIN(AA38*PI()/180)</f>
        <v/>
      </c>
      <c r="AD38" s="51" t="n"/>
      <c r="AE38" s="58" t="n"/>
      <c r="AF38" s="51" t="n"/>
      <c r="AG38" s="51" t="n"/>
      <c r="AH38" s="51" t="n"/>
      <c r="AI38" s="43" t="n">
        <v>160</v>
      </c>
      <c r="AJ38" s="66">
        <f>$AK$3+$AM$3*COS(AI38*PI()/180)</f>
        <v/>
      </c>
      <c r="AK38" s="66">
        <f>$AL$3+$AM$3*SIN(AI38*PI()/180)</f>
        <v/>
      </c>
      <c r="AL38" s="51" t="n"/>
      <c r="AM38" s="58" t="n"/>
      <c r="AN38" s="51" t="n"/>
      <c r="AO38" s="51" t="n"/>
      <c r="AP38" s="51" t="n"/>
      <c r="AQ38" s="43" t="n">
        <v>160</v>
      </c>
      <c r="AR38" s="66">
        <f>$AS$3+$AU$3*COS(AQ38*PI()/180)</f>
        <v/>
      </c>
      <c r="AS38" s="66">
        <f>$AT$3+$AU$3*SIN(AQ38*PI()/180)</f>
        <v/>
      </c>
      <c r="AT38" s="51" t="n"/>
      <c r="AU38" s="58" t="n"/>
      <c r="AV38" s="51" t="n"/>
      <c r="AW38" s="51" t="n"/>
      <c r="AX38" s="51" t="n"/>
      <c r="AY38" s="43" t="n">
        <v>160</v>
      </c>
      <c r="AZ38" s="66">
        <f>$BA$3+$BC$3*COS(AY38*PI()/180)</f>
        <v/>
      </c>
      <c r="BA38" s="66">
        <f>$BB$3+$BC$3*SIN(AY38*PI()/180)</f>
        <v/>
      </c>
      <c r="BB38" s="51" t="n"/>
      <c r="BC38" s="58" t="n"/>
    </row>
    <row r="39" ht="15" customHeight="1">
      <c r="X39" s="51" t="n"/>
      <c r="Y39" s="51" t="n"/>
      <c r="Z39" s="51" t="n"/>
      <c r="AA39" s="43" t="n">
        <v>165</v>
      </c>
      <c r="AB39" s="66">
        <f>$AC$3+$AE$3*COS(AA39*PI()/180)</f>
        <v/>
      </c>
      <c r="AC39" s="66">
        <f>$AD$3+$AE$3*SIN(AA39*PI()/180)</f>
        <v/>
      </c>
      <c r="AD39" s="51" t="n"/>
      <c r="AE39" s="58" t="n"/>
      <c r="AF39" s="51" t="n"/>
      <c r="AG39" s="51" t="n"/>
      <c r="AH39" s="51" t="n"/>
      <c r="AI39" s="43" t="n">
        <v>165</v>
      </c>
      <c r="AJ39" s="66">
        <f>$AK$3+$AM$3*COS(AI39*PI()/180)</f>
        <v/>
      </c>
      <c r="AK39" s="66">
        <f>$AL$3+$AM$3*SIN(AI39*PI()/180)</f>
        <v/>
      </c>
      <c r="AL39" s="51" t="n"/>
      <c r="AM39" s="58" t="n"/>
      <c r="AN39" s="51" t="n"/>
      <c r="AO39" s="51" t="n"/>
      <c r="AP39" s="51" t="n"/>
      <c r="AQ39" s="43" t="n">
        <v>165</v>
      </c>
      <c r="AR39" s="66">
        <f>$AS$3+$AU$3*COS(AQ39*PI()/180)</f>
        <v/>
      </c>
      <c r="AS39" s="66">
        <f>$AT$3+$AU$3*SIN(AQ39*PI()/180)</f>
        <v/>
      </c>
      <c r="AT39" s="51" t="n"/>
      <c r="AU39" s="58" t="n"/>
      <c r="AV39" s="51" t="n"/>
      <c r="AW39" s="51" t="n"/>
      <c r="AX39" s="51" t="n"/>
      <c r="AY39" s="43" t="n">
        <v>165</v>
      </c>
      <c r="AZ39" s="66">
        <f>$BA$3+$BC$3*COS(AY39*PI()/180)</f>
        <v/>
      </c>
      <c r="BA39" s="66">
        <f>$BB$3+$BC$3*SIN(AY39*PI()/180)</f>
        <v/>
      </c>
      <c r="BB39" s="51" t="n"/>
      <c r="BC39" s="58" t="n"/>
    </row>
    <row r="40" ht="15" customHeight="1">
      <c r="X40" s="51" t="n"/>
      <c r="Y40" s="51" t="n"/>
      <c r="Z40" s="51" t="n"/>
      <c r="AA40" s="43" t="n">
        <v>170</v>
      </c>
      <c r="AB40" s="66">
        <f>$AC$3+$AE$3*COS(AA40*PI()/180)</f>
        <v/>
      </c>
      <c r="AC40" s="66">
        <f>$AD$3+$AE$3*SIN(AA40*PI()/180)</f>
        <v/>
      </c>
      <c r="AD40" s="51" t="n"/>
      <c r="AE40" s="58" t="n"/>
      <c r="AF40" s="51" t="n"/>
      <c r="AG40" s="51" t="n"/>
      <c r="AH40" s="51" t="n"/>
      <c r="AI40" s="43" t="n">
        <v>170</v>
      </c>
      <c r="AJ40" s="66">
        <f>$AK$3+$AM$3*COS(AI40*PI()/180)</f>
        <v/>
      </c>
      <c r="AK40" s="66">
        <f>$AL$3+$AM$3*SIN(AI40*PI()/180)</f>
        <v/>
      </c>
      <c r="AL40" s="51" t="n"/>
      <c r="AM40" s="58" t="n"/>
      <c r="AN40" s="51" t="n"/>
      <c r="AO40" s="51" t="n"/>
      <c r="AP40" s="51" t="n"/>
      <c r="AQ40" s="43" t="n">
        <v>170</v>
      </c>
      <c r="AR40" s="66">
        <f>$AS$3+$AU$3*COS(AQ40*PI()/180)</f>
        <v/>
      </c>
      <c r="AS40" s="66">
        <f>$AT$3+$AU$3*SIN(AQ40*PI()/180)</f>
        <v/>
      </c>
      <c r="AT40" s="51" t="n"/>
      <c r="AU40" s="58" t="n"/>
      <c r="AV40" s="51" t="n"/>
      <c r="AW40" s="51" t="n"/>
      <c r="AX40" s="51" t="n"/>
      <c r="AY40" s="43" t="n">
        <v>170</v>
      </c>
      <c r="AZ40" s="66">
        <f>$BA$3+$BC$3*COS(AY40*PI()/180)</f>
        <v/>
      </c>
      <c r="BA40" s="66">
        <f>$BB$3+$BC$3*SIN(AY40*PI()/180)</f>
        <v/>
      </c>
      <c r="BB40" s="51" t="n"/>
      <c r="BC40" s="58" t="n"/>
    </row>
    <row r="41" ht="15" customHeight="1">
      <c r="X41" s="51" t="n"/>
      <c r="Y41" s="51" t="n"/>
      <c r="Z41" s="51" t="n"/>
      <c r="AA41" s="43" t="n">
        <v>175</v>
      </c>
      <c r="AB41" s="66">
        <f>$AC$3+$AE$3*COS(AA41*PI()/180)</f>
        <v/>
      </c>
      <c r="AC41" s="66">
        <f>$AD$3+$AE$3*SIN(AA41*PI()/180)</f>
        <v/>
      </c>
      <c r="AD41" s="51" t="n"/>
      <c r="AE41" s="58" t="n"/>
      <c r="AF41" s="51" t="n"/>
      <c r="AG41" s="51" t="n"/>
      <c r="AH41" s="51" t="n"/>
      <c r="AI41" s="43" t="n">
        <v>175</v>
      </c>
      <c r="AJ41" s="66">
        <f>$AK$3+$AM$3*COS(AI41*PI()/180)</f>
        <v/>
      </c>
      <c r="AK41" s="66">
        <f>$AL$3+$AM$3*SIN(AI41*PI()/180)</f>
        <v/>
      </c>
      <c r="AL41" s="51" t="n"/>
      <c r="AM41" s="58" t="n"/>
      <c r="AN41" s="51" t="n"/>
      <c r="AO41" s="51" t="n"/>
      <c r="AP41" s="51" t="n"/>
      <c r="AQ41" s="43" t="n">
        <v>175</v>
      </c>
      <c r="AR41" s="66">
        <f>$AS$3+$AU$3*COS(AQ41*PI()/180)</f>
        <v/>
      </c>
      <c r="AS41" s="66">
        <f>$AT$3+$AU$3*SIN(AQ41*PI()/180)</f>
        <v/>
      </c>
      <c r="AT41" s="51" t="n"/>
      <c r="AU41" s="58" t="n"/>
      <c r="AV41" s="51" t="n"/>
      <c r="AW41" s="51" t="n"/>
      <c r="AX41" s="51" t="n"/>
      <c r="AY41" s="43" t="n">
        <v>175</v>
      </c>
      <c r="AZ41" s="66">
        <f>$BA$3+$BC$3*COS(AY41*PI()/180)</f>
        <v/>
      </c>
      <c r="BA41" s="66">
        <f>$BB$3+$BC$3*SIN(AY41*PI()/180)</f>
        <v/>
      </c>
      <c r="BB41" s="51" t="n"/>
      <c r="BC41" s="58" t="n"/>
    </row>
    <row r="42" ht="15" customHeight="1">
      <c r="X42" s="51" t="n"/>
      <c r="Y42" s="51" t="n"/>
      <c r="Z42" s="51" t="n"/>
      <c r="AA42" s="43" t="n">
        <v>180</v>
      </c>
      <c r="AB42" s="66">
        <f>$AC$3+$AE$3*COS(AA42*PI()/180)</f>
        <v/>
      </c>
      <c r="AC42" s="66">
        <f>$AD$3+$AE$3*SIN(AA42*PI()/180)</f>
        <v/>
      </c>
      <c r="AD42" s="51" t="n"/>
      <c r="AE42" s="58" t="n"/>
      <c r="AF42" s="51" t="n"/>
      <c r="AG42" s="51" t="n"/>
      <c r="AH42" s="51" t="n"/>
      <c r="AI42" s="43" t="n">
        <v>180</v>
      </c>
      <c r="AJ42" s="66">
        <f>$AK$3+$AM$3*COS(AI42*PI()/180)</f>
        <v/>
      </c>
      <c r="AK42" s="66">
        <f>$AL$3+$AM$3*SIN(AI42*PI()/180)</f>
        <v/>
      </c>
      <c r="AL42" s="51" t="n"/>
      <c r="AM42" s="58" t="n"/>
      <c r="AN42" s="51" t="n"/>
      <c r="AO42" s="51" t="n"/>
      <c r="AP42" s="51" t="n"/>
      <c r="AQ42" s="43" t="n">
        <v>180</v>
      </c>
      <c r="AR42" s="66">
        <f>$AS$3+$AU$3*COS(AQ42*PI()/180)</f>
        <v/>
      </c>
      <c r="AS42" s="66">
        <f>$AT$3+$AU$3*SIN(AQ42*PI()/180)</f>
        <v/>
      </c>
      <c r="AT42" s="51" t="n"/>
      <c r="AU42" s="58" t="n"/>
      <c r="AV42" s="51" t="n"/>
      <c r="AW42" s="51" t="n"/>
      <c r="AX42" s="51" t="n"/>
      <c r="AY42" s="43" t="n">
        <v>180</v>
      </c>
      <c r="AZ42" s="66">
        <f>$BA$3+$BC$3*COS(AY42*PI()/180)</f>
        <v/>
      </c>
      <c r="BA42" s="66">
        <f>$BB$3+$BC$3*SIN(AY42*PI()/180)</f>
        <v/>
      </c>
      <c r="BB42" s="51" t="n"/>
      <c r="BC42" s="58" t="n"/>
    </row>
    <row r="43">
      <c r="X43" s="51" t="n"/>
      <c r="Y43" s="51" t="n"/>
      <c r="Z43" s="51" t="n"/>
      <c r="AA43" s="51" t="n"/>
      <c r="AB43" s="51" t="n"/>
      <c r="AC43" s="51" t="n"/>
      <c r="AD43" s="51" t="n"/>
      <c r="AE43" s="58" t="n"/>
      <c r="AF43" s="51" t="n"/>
      <c r="AG43" s="51" t="n"/>
      <c r="AH43" s="51" t="n"/>
      <c r="AI43" s="51" t="n"/>
      <c r="AJ43" s="51" t="n"/>
      <c r="AK43" s="51" t="n"/>
      <c r="AL43" s="51" t="n"/>
      <c r="AM43" s="58" t="n"/>
      <c r="AN43" s="51" t="n"/>
      <c r="AO43" s="51" t="n"/>
      <c r="AP43" s="51" t="n"/>
      <c r="AQ43" s="51" t="n"/>
      <c r="AR43" s="51" t="n"/>
      <c r="AS43" s="51" t="n"/>
      <c r="AT43" s="51" t="n"/>
      <c r="AU43" s="58" t="n"/>
      <c r="AV43" s="51" t="n"/>
      <c r="AW43" s="51" t="n"/>
      <c r="AX43" s="51" t="n"/>
      <c r="AY43" s="51" t="n"/>
      <c r="AZ43" s="51" t="n"/>
      <c r="BA43" s="51" t="n"/>
      <c r="BB43" s="51" t="n"/>
      <c r="BC43" s="58" t="n"/>
    </row>
    <row r="44">
      <c r="X44" s="51" t="n"/>
      <c r="Y44" s="51" t="n"/>
      <c r="Z44" s="51" t="n"/>
      <c r="AA44" s="51" t="n"/>
      <c r="AB44" s="51" t="n"/>
      <c r="AC44" s="51" t="n"/>
      <c r="AD44" s="51" t="n"/>
      <c r="AE44" s="58" t="n"/>
      <c r="AF44" s="51" t="n"/>
      <c r="AG44" s="51" t="n"/>
      <c r="AH44" s="51" t="n"/>
      <c r="AI44" s="51" t="n"/>
      <c r="AJ44" s="51" t="n"/>
      <c r="AK44" s="51" t="n"/>
      <c r="AL44" s="51" t="n"/>
      <c r="AM44" s="58" t="n"/>
      <c r="AN44" s="51" t="n"/>
      <c r="AO44" s="51" t="n"/>
      <c r="AP44" s="51" t="n"/>
      <c r="AQ44" s="51" t="n"/>
      <c r="AR44" s="51" t="n"/>
      <c r="AS44" s="51" t="n"/>
      <c r="AT44" s="51" t="n"/>
      <c r="AU44" s="58" t="n"/>
      <c r="AV44" s="51" t="n"/>
      <c r="AW44" s="51" t="n"/>
      <c r="AX44" s="51" t="n"/>
      <c r="AY44" s="51" t="n"/>
      <c r="AZ44" s="51" t="n"/>
      <c r="BA44" s="51" t="n"/>
      <c r="BB44" s="51" t="n"/>
      <c r="BC44" s="58" t="n"/>
    </row>
    <row r="46" ht="38.25" customHeight="1" thickBot="1">
      <c r="B46" s="7" t="n"/>
      <c r="C46" s="7" t="n"/>
      <c r="N46" s="30" t="inlineStr">
        <is>
          <t xml:space="preserve">Давление в камере, Мпа
σ3 </t>
        </is>
      </c>
      <c r="O46" s="30" t="inlineStr">
        <is>
          <t>Вертикальная нагрузка, Мпа
σ1</t>
        </is>
      </c>
      <c r="P46" s="30" t="inlineStr">
        <is>
          <t>Поровое давление, Мпа
u</t>
        </is>
      </c>
      <c r="AU46" s="79" t="n"/>
    </row>
    <row r="47" ht="16.5" customHeight="1">
      <c r="A47" s="144" t="n"/>
      <c r="B47" s="144" t="inlineStr">
        <is>
          <t>K0, д.е.</t>
        </is>
      </c>
      <c r="C47" s="144" t="n">
        <v>0.8781306565948526</v>
      </c>
      <c r="D47" s="144" t="n"/>
      <c r="E47" s="144" t="n"/>
      <c r="F47" s="144" t="n"/>
      <c r="G47" s="144" t="n"/>
      <c r="H47" s="144" t="inlineStr">
        <is>
          <t>Коэфф. Точки</t>
        </is>
      </c>
      <c r="I47" s="144" t="n"/>
      <c r="J47" s="144">
        <f>(C48+B70)/C48</f>
        <v/>
      </c>
      <c r="K47" s="144" t="n"/>
      <c r="L47" s="144" t="n"/>
      <c r="N47" s="159" t="n">
        <v>0.06852159999999999</v>
      </c>
      <c r="O47" s="159" t="n">
        <v>0.1033649467108022</v>
      </c>
      <c r="P47" s="160" t="n"/>
      <c r="W47" s="151" t="n">
        <v>1</v>
      </c>
      <c r="AF47" s="109" t="inlineStr">
        <is>
          <t>σ3,кПа</t>
        </is>
      </c>
      <c r="AG47" s="109" t="inlineStr">
        <is>
          <t>σ1,кПа</t>
        </is>
      </c>
      <c r="AH47" s="109" t="inlineStr">
        <is>
          <t>u, кПа</t>
        </is>
      </c>
      <c r="AL47" t="n">
        <v>4</v>
      </c>
      <c r="AM47" s="91" t="n"/>
      <c r="AN47" s="92" t="n"/>
      <c r="AO47" s="92" t="n"/>
      <c r="AP47" s="93" t="n"/>
      <c r="AQ47" s="94" t="n"/>
      <c r="AR47" s="95" t="n"/>
      <c r="AS47" s="96" t="n"/>
      <c r="AU47" s="79" t="n"/>
      <c r="AV47" s="161" t="n"/>
    </row>
    <row r="48" ht="16.5" customHeight="1">
      <c r="A48" s="144" t="n"/>
      <c r="B48" s="144" t="inlineStr">
        <is>
          <t>q_zg, МПа</t>
        </is>
      </c>
      <c r="C48" s="144" t="n">
        <v>0.06017091759892984</v>
      </c>
      <c r="D48" s="144" t="n"/>
      <c r="E48" s="144" t="n"/>
      <c r="F48" s="144" t="n"/>
      <c r="G48" s="144" t="n"/>
      <c r="H48" s="144" t="n"/>
      <c r="I48" s="144" t="n"/>
      <c r="J48" s="144" t="n"/>
      <c r="K48" s="144" t="n"/>
      <c r="L48" s="144" t="n"/>
      <c r="N48" s="159" t="n">
        <v>0.1685216</v>
      </c>
      <c r="O48" s="159" t="n">
        <v>0.2311214866948914</v>
      </c>
      <c r="P48" s="160" t="n"/>
      <c r="Q48" s="28" t="n"/>
      <c r="AF48" s="110">
        <f>N47*1000</f>
        <v/>
      </c>
      <c r="AG48" s="110">
        <f>O47*1000</f>
        <v/>
      </c>
      <c r="AH48" s="162">
        <f>P47*1000</f>
        <v/>
      </c>
      <c r="AM48" s="76" t="n"/>
      <c r="AN48" s="77" t="n"/>
      <c r="AO48" s="77" t="n"/>
      <c r="AP48" s="78" t="n"/>
      <c r="AQ48" s="80" t="n"/>
      <c r="AR48" s="81" t="n"/>
      <c r="AS48" s="82" t="n"/>
      <c r="AU48" s="79" t="n"/>
      <c r="AV48" s="83" t="inlineStr">
        <is>
          <t>δ3, Мпа</t>
        </is>
      </c>
      <c r="AW48" s="83" t="inlineStr">
        <is>
          <t>δ1-δ3, МПа</t>
        </is>
      </c>
      <c r="AX48" s="83" t="inlineStr">
        <is>
          <t>δ1, МПа</t>
        </is>
      </c>
      <c r="AY48" s="83" t="inlineStr">
        <is>
          <t>δ1, КПа</t>
        </is>
      </c>
    </row>
    <row r="49" ht="16.5" customHeight="1">
      <c r="A49" s="144" t="n"/>
      <c r="B49" s="144" t="n"/>
      <c r="C49" s="144" t="n"/>
      <c r="D49" s="145" t="inlineStr">
        <is>
          <t>Модуль деформации, МПа:</t>
        </is>
      </c>
      <c r="E49" s="144" t="n"/>
      <c r="F49" s="144" t="n"/>
      <c r="G49" s="144" t="n"/>
      <c r="H49" s="144" t="n"/>
      <c r="I49" s="144" t="n"/>
      <c r="J49" s="144" t="n"/>
      <c r="K49" s="144" t="n"/>
      <c r="L49" s="144" t="n"/>
      <c r="N49" s="159" t="n">
        <v>0.2685216</v>
      </c>
      <c r="O49" s="159" t="n">
        <v>0.3588780266789805</v>
      </c>
      <c r="P49" s="160" t="n"/>
      <c r="Q49" s="29" t="n"/>
      <c r="AF49" s="111">
        <f>N48*1000</f>
        <v/>
      </c>
      <c r="AG49" s="111">
        <f>O48*1000</f>
        <v/>
      </c>
      <c r="AH49" s="162">
        <f>P48*1000</f>
        <v/>
      </c>
      <c r="AJ49" s="100" t="n"/>
      <c r="AK49" s="100" t="n"/>
      <c r="AM49" s="76" t="n"/>
      <c r="AN49" s="77" t="n"/>
      <c r="AO49" s="77" t="n"/>
      <c r="AP49" s="78" t="inlineStr">
        <is>
          <t>С, МПа:</t>
        </is>
      </c>
      <c r="AQ49" s="163">
        <f>O54</f>
        <v/>
      </c>
      <c r="AR49" s="81" t="n"/>
      <c r="AS49" s="82" t="n"/>
      <c r="AU49">
        <f>CONCATENATE(ROUND(AV49,2)," МПа")</f>
        <v/>
      </c>
      <c r="AV49" s="164">
        <f>N47</f>
        <v/>
      </c>
      <c r="AW49" s="164">
        <f>2*(AV49+AQ49/TAN(RADIANS(AQ50)))*SIN(RADIANS(AQ50))/(1-SIN(RADIANS(AQ50)))+AZ49</f>
        <v/>
      </c>
      <c r="AX49" s="164">
        <f>AW49+AV49</f>
        <v/>
      </c>
      <c r="AY49" s="84">
        <f>AX49*1000</f>
        <v/>
      </c>
      <c r="AZ49">
        <f>-AZ50-AZ51</f>
        <v/>
      </c>
    </row>
    <row r="50" ht="16.5" customHeight="1">
      <c r="A50" s="144" t="n"/>
      <c r="B50" s="144" t="n"/>
      <c r="C50" s="144" t="n"/>
      <c r="D50" s="145" t="inlineStr">
        <is>
          <t>Е0=</t>
        </is>
      </c>
      <c r="E50" s="146">
        <f>B70/A70</f>
        <v/>
      </c>
      <c r="F50" s="144" t="inlineStr">
        <is>
          <t>Точки модуля (полное напр.), МПа</t>
        </is>
      </c>
      <c r="G50" s="144" t="n"/>
      <c r="H50" s="144" t="n"/>
      <c r="I50" s="144" t="n"/>
      <c r="J50" s="144" t="n">
        <v>0.06017091759892984</v>
      </c>
      <c r="K50" s="144" t="n">
        <v>0.09627346815828774</v>
      </c>
      <c r="L50" s="144" t="n"/>
      <c r="N50" s="148">
        <f>J50</f>
        <v/>
      </c>
      <c r="O50" s="165">
        <f>MAX(F65:F533)+N50</f>
        <v/>
      </c>
      <c r="Q50" s="29" t="n"/>
      <c r="AF50" s="112">
        <f>N49*1000</f>
        <v/>
      </c>
      <c r="AG50" s="112">
        <f>O49*1000</f>
        <v/>
      </c>
      <c r="AH50" s="162">
        <f>P49*1000</f>
        <v/>
      </c>
      <c r="AJ50" s="59" t="n"/>
      <c r="AK50" s="166" t="n"/>
      <c r="AM50" s="76" t="n"/>
      <c r="AN50" s="77" t="n"/>
      <c r="AO50" s="77" t="n"/>
      <c r="AP50" s="85" t="inlineStr">
        <is>
          <t>φ, град:</t>
        </is>
      </c>
      <c r="AQ50" s="119">
        <f>O53</f>
        <v/>
      </c>
      <c r="AR50" s="81" t="n"/>
      <c r="AS50" s="82" t="n"/>
      <c r="AU50">
        <f>CONCATENATE(ROUND(AV50,2)," МПа")</f>
        <v/>
      </c>
      <c r="AV50" s="164">
        <f>N48</f>
        <v/>
      </c>
      <c r="AW50" s="164">
        <f>2*(AV50+AQ49/TAN(RADIANS(AQ50)))*SIN(RADIANS(AQ50))/(1-SIN(RADIANS(AQ50)))+AZ50</f>
        <v/>
      </c>
      <c r="AX50" s="164">
        <f>AW50+AV50</f>
        <v/>
      </c>
      <c r="AY50" s="84">
        <f>AX50*1000</f>
        <v/>
      </c>
      <c r="AZ50">
        <f>RANDBETWEEN(-3,3)*0.01</f>
        <v/>
      </c>
    </row>
    <row r="51" ht="16.5" customHeight="1" thickBot="1">
      <c r="A51" s="144" t="n"/>
      <c r="B51" s="144" t="n"/>
      <c r="C51" s="144" t="n"/>
      <c r="D51" s="145" t="inlineStr">
        <is>
          <t xml:space="preserve">E50 = </t>
        </is>
      </c>
      <c r="E51" s="146">
        <f>A65/B65</f>
        <v/>
      </c>
      <c r="F51" s="144" t="inlineStr">
        <is>
          <t>qf (полное напр.), МПа</t>
        </is>
      </c>
      <c r="G51" s="144" t="n"/>
      <c r="H51" s="144" t="n"/>
      <c r="I51" s="144" t="n"/>
      <c r="J51" s="144" t="n">
        <v>0.1106241505593579</v>
      </c>
      <c r="K51" s="144" t="n"/>
      <c r="L51" s="144" t="n"/>
      <c r="M51" s="1" t="n"/>
      <c r="N51" s="1" t="n"/>
      <c r="O51" s="1" t="n"/>
      <c r="P51" s="1" t="n"/>
      <c r="Q51" s="33" t="n"/>
      <c r="R51" s="1" t="n"/>
      <c r="S51" s="1" t="n"/>
      <c r="T51" s="1" t="n"/>
      <c r="U51" s="1" t="n"/>
      <c r="AF51" s="112">
        <f>N50*1000</f>
        <v/>
      </c>
      <c r="AG51" s="112">
        <f>O50*1000</f>
        <v/>
      </c>
      <c r="AH51" s="162">
        <f>P50*1000</f>
        <v/>
      </c>
      <c r="AM51" s="86" t="n"/>
      <c r="AN51" s="87" t="n"/>
      <c r="AO51" s="87" t="n"/>
      <c r="AP51" s="88" t="inlineStr">
        <is>
          <t>E, Мпа</t>
        </is>
      </c>
      <c r="AQ51" s="143">
        <f>E50</f>
        <v/>
      </c>
      <c r="AR51" s="89" t="n"/>
      <c r="AS51" s="90" t="n"/>
      <c r="AU51">
        <f>CONCATENATE(ROUND(AV51,2)," МПа")</f>
        <v/>
      </c>
      <c r="AV51" s="164">
        <f>N49</f>
        <v/>
      </c>
      <c r="AW51" s="164">
        <f>2*(AV51+AQ49/TAN(RADIANS(AQ50)))*SIN(RADIANS(AQ50))/(1-SIN(RADIANS(AQ50)))+AZ51</f>
        <v/>
      </c>
      <c r="AX51" s="164">
        <f>AW51+AV51</f>
        <v/>
      </c>
      <c r="AY51" s="84">
        <f>AX51*1000</f>
        <v/>
      </c>
      <c r="AZ51">
        <f>RANDBETWEEN(-3,3)*0.01</f>
        <v/>
      </c>
    </row>
    <row r="52" ht="16.5" customHeight="1" thickBot="1">
      <c r="A52" s="144" t="n"/>
      <c r="B52" s="144" t="n"/>
      <c r="C52" s="144" t="n"/>
      <c r="D52" s="145" t="inlineStr">
        <is>
          <t xml:space="preserve">Коэф. Поперечной деформации, ϑ = </t>
        </is>
      </c>
      <c r="E52" s="147" t="n"/>
      <c r="F52" s="144" t="n"/>
      <c r="G52" s="144" t="n"/>
      <c r="H52" s="144" t="n"/>
      <c r="I52" s="144" t="n"/>
      <c r="J52" s="144" t="n"/>
      <c r="K52" s="144" t="n"/>
      <c r="L52" s="144" t="n"/>
      <c r="M52" s="1" t="n"/>
      <c r="N52" s="31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  <c r="AF52" s="101" t="inlineStr">
        <is>
          <t>x</t>
        </is>
      </c>
      <c r="AG52" s="102" t="n">
        <v>0</v>
      </c>
      <c r="AH52" s="167">
        <f>AG50</f>
        <v/>
      </c>
    </row>
    <row r="53" ht="16.5" customHeight="1" thickBot="1">
      <c r="A53" s="144" t="n"/>
      <c r="B53" s="144" t="n"/>
      <c r="C53" s="144" t="n"/>
      <c r="D53" s="144" t="n"/>
      <c r="E53" s="144" t="n"/>
      <c r="F53" s="144" t="n"/>
      <c r="G53" s="144" t="n"/>
      <c r="H53" s="144" t="n"/>
      <c r="I53" s="144" t="n"/>
      <c r="J53" s="144" t="n"/>
      <c r="K53" s="144" t="n"/>
      <c r="L53" s="144" t="n"/>
      <c r="M53" s="1" t="n"/>
      <c r="N53" s="32" t="inlineStr">
        <is>
          <t>ϕ', град. =</t>
        </is>
      </c>
      <c r="O53" s="34" t="n">
        <v>7</v>
      </c>
      <c r="P53" s="1" t="n"/>
      <c r="Q53" s="1" t="n"/>
      <c r="R53" s="1" t="n"/>
      <c r="S53" s="1" t="n"/>
      <c r="T53" s="1" t="n"/>
      <c r="U53" s="1" t="n"/>
      <c r="AF53" s="103" t="inlineStr">
        <is>
          <t>y</t>
        </is>
      </c>
      <c r="AG53" s="104">
        <f>AQ49*1000</f>
        <v/>
      </c>
      <c r="AH53" s="105">
        <f>((AH52)*TAN(RADIANS(AQ50))+AQ49*1000)</f>
        <v/>
      </c>
      <c r="AJ53" s="60" t="inlineStr">
        <is>
          <t>С, кПа</t>
        </is>
      </c>
      <c r="AK53" s="61" t="inlineStr">
        <is>
          <t>φ,°</t>
        </is>
      </c>
    </row>
    <row r="54" ht="16.5" customHeight="1" thickBot="1">
      <c r="A54" s="144" t="n"/>
      <c r="B54" s="144" t="n"/>
      <c r="C54" s="144" t="n"/>
      <c r="D54" s="144" t="n"/>
      <c r="E54" s="144" t="n"/>
      <c r="F54" s="144" t="n"/>
      <c r="G54" s="144" t="n"/>
      <c r="H54" s="144" t="n"/>
      <c r="I54" s="144" t="n"/>
      <c r="J54" s="144" t="n"/>
      <c r="K54" s="144" t="n"/>
      <c r="L54" s="144" t="n"/>
      <c r="M54" s="1" t="n"/>
      <c r="N54" s="32" t="inlineStr">
        <is>
          <t>С', МПа =</t>
        </is>
      </c>
      <c r="O54" s="168" t="n">
        <v>0.007</v>
      </c>
      <c r="P54" s="1" t="n"/>
      <c r="Q54" s="1" t="n"/>
      <c r="R54" s="1" t="n"/>
      <c r="S54" s="1" t="n"/>
      <c r="T54" s="1" t="n"/>
      <c r="U54" s="1" t="n"/>
      <c r="AG54" s="169" t="n"/>
      <c r="AH54" s="62" t="n"/>
      <c r="AJ54" s="63">
        <f>AQ49*1000</f>
        <v/>
      </c>
      <c r="AK54" s="64">
        <f>AQ50</f>
        <v/>
      </c>
    </row>
    <row r="55" ht="15" customHeight="1">
      <c r="A55" s="144" t="n"/>
      <c r="B55" s="144" t="n"/>
      <c r="C55" s="144" t="n"/>
      <c r="D55" s="144" t="n"/>
      <c r="E55" s="144" t="n"/>
      <c r="F55" s="144" t="n"/>
      <c r="G55" s="144" t="n"/>
      <c r="H55" s="144" t="n"/>
      <c r="I55" s="144" t="n"/>
      <c r="J55" s="144" t="n"/>
      <c r="K55" s="144" t="n"/>
      <c r="L55" s="144" t="n"/>
    </row>
    <row r="56" ht="15" customHeight="1">
      <c r="A56" s="144" t="n"/>
      <c r="B56" s="144" t="n"/>
      <c r="C56" s="144" t="n"/>
      <c r="D56" s="144" t="n"/>
      <c r="E56" s="144" t="n"/>
      <c r="F56" s="144" t="n"/>
      <c r="G56" s="144" t="n"/>
      <c r="H56" s="144" t="n"/>
      <c r="I56" s="144" t="n"/>
      <c r="J56" s="144" t="n"/>
      <c r="K56" s="144" t="n"/>
      <c r="L56" s="144" t="n"/>
    </row>
    <row r="57" ht="15" customHeight="1">
      <c r="A57" s="10" t="n"/>
      <c r="B57" s="8" t="inlineStr">
        <is>
          <t>Исполнитель:</t>
        </is>
      </c>
      <c r="C57" s="9" t="n"/>
      <c r="D57" s="8" t="n"/>
      <c r="E57" s="8" t="n"/>
      <c r="F57" s="8" t="n"/>
      <c r="G57" s="8" t="n"/>
      <c r="H57" s="8" t="n"/>
      <c r="I57" s="10" t="inlineStr">
        <is>
          <t>Морозов Д.С.</t>
        </is>
      </c>
      <c r="J57" s="10" t="n"/>
      <c r="K57" s="6" t="n"/>
      <c r="L57" s="6" t="n"/>
      <c r="M57" s="10" t="n"/>
      <c r="N57" s="8" t="inlineStr">
        <is>
          <t>Исполнитель:</t>
        </is>
      </c>
      <c r="O57" s="9" t="n"/>
      <c r="P57" s="8" t="n"/>
      <c r="Q57" s="8" t="n"/>
      <c r="R57" s="8" t="n"/>
      <c r="S57" s="8" t="n"/>
      <c r="T57" s="10" t="inlineStr">
        <is>
          <t>Морозов Д.С.</t>
        </is>
      </c>
    </row>
    <row r="58">
      <c r="A58" s="10" t="n"/>
      <c r="B58" s="8" t="inlineStr">
        <is>
          <t>Начальник исп. лаборатории:</t>
        </is>
      </c>
      <c r="C58" s="9" t="n"/>
      <c r="D58" s="8" t="n"/>
      <c r="E58" s="8" t="n"/>
      <c r="F58" s="8" t="n"/>
      <c r="G58" s="8" t="n"/>
      <c r="H58" s="8" t="n"/>
      <c r="I58" s="8" t="inlineStr">
        <is>
          <t>Семиколенова Л.Г.</t>
        </is>
      </c>
      <c r="J58" s="10" t="n"/>
      <c r="K58" s="6" t="n"/>
      <c r="L58" s="6" t="n"/>
      <c r="M58" s="10" t="n"/>
      <c r="N58" s="8" t="inlineStr">
        <is>
          <t>Начальник исп. лаборатории:</t>
        </is>
      </c>
      <c r="O58" s="9" t="n"/>
      <c r="P58" s="8" t="n"/>
      <c r="Q58" s="8" t="n"/>
      <c r="R58" s="8" t="n"/>
      <c r="S58" s="8" t="n"/>
      <c r="T58" s="8" t="inlineStr">
        <is>
          <t>Семиколенова Л.Г.</t>
        </is>
      </c>
    </row>
    <row r="59">
      <c r="A59" s="10" t="n"/>
      <c r="B59" s="10" t="n"/>
      <c r="C59" s="8" t="n"/>
      <c r="D59" s="8" t="n"/>
      <c r="E59" s="8" t="n"/>
      <c r="F59" s="8" t="n"/>
      <c r="G59" s="8" t="n"/>
      <c r="H59" s="8" t="n"/>
      <c r="I59" s="10" t="n"/>
      <c r="J59" s="10" t="n"/>
      <c r="K59" s="10" t="n"/>
      <c r="L59" s="10" t="n"/>
      <c r="M59" s="10" t="n"/>
      <c r="N59" s="10" t="n"/>
      <c r="O59" s="8" t="n"/>
      <c r="P59" s="8" t="n"/>
      <c r="Q59" s="8" t="n"/>
      <c r="R59" s="8" t="n"/>
      <c r="S59" s="8" t="n"/>
      <c r="T59" s="8" t="n"/>
      <c r="U59" s="10" t="n"/>
    </row>
    <row r="60">
      <c r="A60" s="152" t="inlineStr">
        <is>
          <t>Лист 1 , всего листов 2</t>
        </is>
      </c>
      <c r="L60" s="152" t="n"/>
      <c r="M60" s="152" t="inlineStr">
        <is>
          <t>Лист 2 , всего листов 2</t>
        </is>
      </c>
    </row>
    <row r="61">
      <c r="A61" s="153" t="inlineStr">
        <is>
          <t>Частичное воспроизведение протокола испытаний без письменного разрешения  ООО «ИнжГео» ЗАПРЕЩАЕТСЯ</t>
        </is>
      </c>
      <c r="L61" s="153" t="n"/>
      <c r="M61" s="15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6" t="inlineStr">
        <is>
          <t xml:space="preserve">второй  график </t>
        </is>
      </c>
      <c r="H63" s="36" t="inlineStr">
        <is>
          <t xml:space="preserve">первый график </t>
        </is>
      </c>
      <c r="S63" s="151" t="inlineStr">
        <is>
          <t xml:space="preserve">К Пуассона </t>
        </is>
      </c>
    </row>
    <row r="64">
      <c r="A64" s="151" t="inlineStr">
        <is>
          <t>dev50</t>
        </is>
      </c>
      <c r="B64" s="151" t="inlineStr">
        <is>
          <t>epsE50</t>
        </is>
      </c>
      <c r="C64" s="151" t="inlineStr">
        <is>
          <t>ind</t>
        </is>
      </c>
      <c r="D64" s="151" t="inlineStr">
        <is>
          <t>devE0</t>
        </is>
      </c>
      <c r="E64" s="151" t="inlineStr">
        <is>
          <t>epsE0</t>
        </is>
      </c>
      <c r="F64" s="151" t="inlineStr">
        <is>
          <t>dev</t>
        </is>
      </c>
      <c r="G64" s="151" t="inlineStr">
        <is>
          <t>eps</t>
        </is>
      </c>
      <c r="H64" s="151" t="inlineStr">
        <is>
          <t>sigma</t>
        </is>
      </c>
      <c r="J64" s="118" t="inlineStr">
        <is>
          <t>dev1</t>
        </is>
      </c>
      <c r="K64" s="118" t="inlineStr">
        <is>
          <t>eps1</t>
        </is>
      </c>
      <c r="L64" s="118" t="inlineStr">
        <is>
          <t>dev2</t>
        </is>
      </c>
      <c r="M64" s="118" t="inlineStr">
        <is>
          <t>eps2</t>
        </is>
      </c>
      <c r="N64" s="118" t="inlineStr">
        <is>
          <t>dev3</t>
        </is>
      </c>
      <c r="O64" s="118" t="inlineStr">
        <is>
          <t>eps3</t>
        </is>
      </c>
      <c r="Q64" s="151" t="inlineStr">
        <is>
          <t xml:space="preserve">Глины </t>
        </is>
      </c>
    </row>
    <row r="65">
      <c r="A65" t="n">
        <v>0.04210255055935791</v>
      </c>
      <c r="B65" t="n">
        <v>0.02503462169085333</v>
      </c>
      <c r="C65" s="151">
        <f>MATCH(A65,F65:F1000,1)-A67</f>
        <v/>
      </c>
      <c r="D65" s="151">
        <f>B70</f>
        <v/>
      </c>
      <c r="E65" s="151">
        <f>A70</f>
        <v/>
      </c>
      <c r="F65" s="170" t="n">
        <v>0</v>
      </c>
      <c r="G65" s="171" t="n">
        <v>0</v>
      </c>
      <c r="H65" s="171" t="n"/>
      <c r="J65" s="170" t="n">
        <v>0</v>
      </c>
      <c r="K65" s="171" t="n">
        <v>0</v>
      </c>
      <c r="L65" s="172" t="n">
        <v>0</v>
      </c>
      <c r="M65" s="170" t="n">
        <v>0</v>
      </c>
      <c r="N65" s="171" t="n">
        <v>0</v>
      </c>
      <c r="O65" s="172" t="n">
        <v>0</v>
      </c>
      <c r="Q65" s="151" t="inlineStr">
        <is>
          <t>&lt; 0</t>
        </is>
      </c>
      <c r="S65" s="151" t="inlineStr">
        <is>
          <t>0,20-0,30</t>
        </is>
      </c>
    </row>
    <row r="66">
      <c r="A66" s="151" t="inlineStr">
        <is>
          <t>ind</t>
        </is>
      </c>
      <c r="F66" s="170" t="n">
        <v>0.0005913003142878209</v>
      </c>
      <c r="G66" s="171" t="n">
        <v>0.0006566123403116498</v>
      </c>
      <c r="H66" s="171" t="n"/>
      <c r="J66" s="170" t="n">
        <v>0.001127189597292758</v>
      </c>
      <c r="K66" s="171" t="n">
        <v>0.0008070333826028144</v>
      </c>
      <c r="L66" s="172" t="n">
        <v>0.002639913948710909</v>
      </c>
      <c r="M66" s="170" t="n">
        <v>0.0007942122429159971</v>
      </c>
      <c r="N66" s="171" t="n">
        <v>0.004376993729087231</v>
      </c>
      <c r="O66" s="172" t="n">
        <v>0.0007886855334229295</v>
      </c>
      <c r="Q66" s="151" t="inlineStr">
        <is>
          <t>0-0,25</t>
        </is>
      </c>
      <c r="S66" s="151" t="inlineStr">
        <is>
          <t>0,30-0,38</t>
        </is>
      </c>
    </row>
    <row r="67">
      <c r="A67" s="151" t="n">
        <v>2</v>
      </c>
      <c r="F67" s="170" t="n">
        <v>0.001220897305392744</v>
      </c>
      <c r="G67" s="171" t="n">
        <v>0.0013132246806233</v>
      </c>
      <c r="H67" s="171" t="n"/>
      <c r="J67" s="170" t="n">
        <v>0.002730667706254131</v>
      </c>
      <c r="K67" s="171" t="n">
        <v>0.001614066765205629</v>
      </c>
      <c r="L67" s="172" t="n">
        <v>0.005478399999999994</v>
      </c>
      <c r="M67" s="170" t="n">
        <v>0.001528756941890305</v>
      </c>
      <c r="N67" s="171" t="n">
        <v>0.0104784</v>
      </c>
      <c r="O67" s="172" t="n">
        <v>0.001795620139820312</v>
      </c>
      <c r="Q67" s="151" t="inlineStr">
        <is>
          <t>0,25&lt;</t>
        </is>
      </c>
      <c r="S67" s="151" t="inlineStr">
        <is>
          <t>0,38-0,45</t>
        </is>
      </c>
    </row>
    <row r="68">
      <c r="A68" s="151" t="inlineStr">
        <is>
          <t>E0</t>
        </is>
      </c>
      <c r="F68" s="170" t="n">
        <v>0.001887798631911346</v>
      </c>
      <c r="G68" s="171" t="n">
        <v>0.001969837020934949</v>
      </c>
      <c r="H68" s="171" t="n"/>
      <c r="J68" s="170" t="n">
        <v>0.004130577075091332</v>
      </c>
      <c r="K68" s="171" t="n">
        <v>0.002421100147808443</v>
      </c>
      <c r="L68" s="172" t="n">
        <v>0.007479562445474319</v>
      </c>
      <c r="M68" s="170" t="n">
        <v>0.002382636728747991</v>
      </c>
      <c r="N68" s="171" t="n">
        <v>0.01263751888796522</v>
      </c>
      <c r="O68" s="172" t="n">
        <v>0.002366056600268788</v>
      </c>
      <c r="Q68" s="151" t="inlineStr">
        <is>
          <t>Суглинки</t>
        </is>
      </c>
      <c r="S68" s="151" t="inlineStr">
        <is>
          <t>0,35-0,37</t>
        </is>
      </c>
    </row>
    <row r="69">
      <c r="A69" s="151" t="inlineStr">
        <is>
          <t>epsE0</t>
        </is>
      </c>
      <c r="B69" s="151" t="inlineStr">
        <is>
          <t>devE0</t>
        </is>
      </c>
      <c r="F69" s="170" t="n">
        <v>0.002591011952440256</v>
      </c>
      <c r="G69" s="171" t="n">
        <v>0.002626449361246599</v>
      </c>
      <c r="H69" s="171" t="n"/>
      <c r="J69" s="170" t="n">
        <v>0.005478400000000008</v>
      </c>
      <c r="K69" s="171" t="n">
        <v>0.003421432000000005</v>
      </c>
      <c r="L69" s="172" t="n">
        <v>0.009521029678429549</v>
      </c>
      <c r="M69" s="170" t="n">
        <v>0.003176848971663988</v>
      </c>
      <c r="N69" s="171" t="n">
        <v>0.01619403953755372</v>
      </c>
      <c r="O69" s="172" t="n">
        <v>0.003154742133691718</v>
      </c>
      <c r="Q69" s="151" t="inlineStr">
        <is>
          <t xml:space="preserve">Пески и супеси </t>
        </is>
      </c>
      <c r="S69" s="151" t="inlineStr">
        <is>
          <t>0,30-0,35</t>
        </is>
      </c>
    </row>
    <row r="70" ht="15" customHeight="1">
      <c r="A70" t="n">
        <v>0.02254717102902399</v>
      </c>
      <c r="B70" t="n">
        <v>0.0361025505593579</v>
      </c>
      <c r="F70" s="170" t="n">
        <v>0.003329544925576064</v>
      </c>
      <c r="G70" s="171" t="n">
        <v>0.003283061701558249</v>
      </c>
      <c r="H70" s="171" t="n"/>
      <c r="J70" s="170" t="n">
        <v>0.005972022650327813</v>
      </c>
      <c r="K70" s="171" t="n">
        <v>0.004035166913014072</v>
      </c>
      <c r="L70" s="172" t="n">
        <v>0.01177178224531689</v>
      </c>
      <c r="M70" s="170" t="n">
        <v>0.003971061214579985</v>
      </c>
      <c r="N70" s="171" t="n">
        <v>0.01888987320000923</v>
      </c>
      <c r="O70" s="172" t="n">
        <v>0.003943427667114648</v>
      </c>
    </row>
    <row r="71">
      <c r="F71" s="170" t="n">
        <v>0.00410240520991538</v>
      </c>
      <c r="G71" s="171" t="n">
        <v>0.003939674041869899</v>
      </c>
      <c r="H71" s="171" t="n"/>
      <c r="J71" s="170" t="n">
        <v>0.006738275309792513</v>
      </c>
      <c r="K71" s="171" t="n">
        <v>0.004842200295616887</v>
      </c>
      <c r="L71" s="172" t="n">
        <v>0.01303630697701857</v>
      </c>
      <c r="M71" s="170" t="n">
        <v>0.004765273457495982</v>
      </c>
      <c r="N71" s="171" t="n">
        <v>0.02183141698842106</v>
      </c>
      <c r="O71" s="172" t="n">
        <v>0.004732113200537577</v>
      </c>
    </row>
    <row r="72">
      <c r="A72" s="151" t="inlineStr">
        <is>
          <t>График E50</t>
        </is>
      </c>
      <c r="C72" s="151" t="inlineStr">
        <is>
          <t>График E</t>
        </is>
      </c>
      <c r="F72" s="170" t="n">
        <v>0.004908600464054821</v>
      </c>
      <c r="G72" s="171" t="n">
        <v>0.004596286382181549</v>
      </c>
      <c r="H72" s="171" t="n"/>
      <c r="J72" s="170" t="n">
        <v>0.007556259321224001</v>
      </c>
      <c r="K72" s="171" t="n">
        <v>0.005649233678219701</v>
      </c>
      <c r="L72" s="172" t="n">
        <v>0.01481909070441692</v>
      </c>
      <c r="M72" s="170" t="n">
        <v>0.00555948570041198</v>
      </c>
      <c r="N72" s="171" t="n">
        <v>0.02462506801587844</v>
      </c>
      <c r="O72" s="172" t="n">
        <v>0.005520798733960506</v>
      </c>
    </row>
    <row r="73">
      <c r="A73" s="139" t="inlineStr">
        <is>
          <t>eps</t>
        </is>
      </c>
      <c r="B73" s="139" t="inlineStr">
        <is>
          <t>q</t>
        </is>
      </c>
      <c r="C73" s="151" t="inlineStr">
        <is>
          <t>sigma</t>
        </is>
      </c>
      <c r="D73" s="173">
        <f>B70</f>
        <v/>
      </c>
      <c r="F73" s="170" t="n">
        <v>0.005747138346590977</v>
      </c>
      <c r="G73" s="171" t="n">
        <v>0.005252898722493199</v>
      </c>
      <c r="H73" s="171" t="n"/>
      <c r="J73" s="170" t="n">
        <v>0.008530100042379862</v>
      </c>
      <c r="K73" s="171" t="n">
        <v>0.006456267060822515</v>
      </c>
      <c r="L73" s="172" t="n">
        <v>0.01662462025839426</v>
      </c>
      <c r="M73" s="170" t="n">
        <v>0.006353697943327977</v>
      </c>
      <c r="N73" s="171" t="n">
        <v>0.02757722339547081</v>
      </c>
      <c r="O73" s="172" t="n">
        <v>0.006309484267383436</v>
      </c>
    </row>
    <row r="74">
      <c r="A74" s="151" t="inlineStr">
        <is>
          <t>Горизонтальная линия E50</t>
        </is>
      </c>
      <c r="C74" s="151" t="inlineStr">
        <is>
          <t>Касательная</t>
        </is>
      </c>
      <c r="F74" s="170" t="n">
        <v>0.00661702651612045</v>
      </c>
      <c r="G74" s="171" t="n">
        <v>0.005909511062804848</v>
      </c>
      <c r="H74" s="171" t="n"/>
      <c r="J74" s="170" t="n">
        <v>0.009163922831017635</v>
      </c>
      <c r="K74" s="171" t="n">
        <v>0.007263300443425331</v>
      </c>
      <c r="L74" s="172" t="n">
        <v>0.01815738246983284</v>
      </c>
      <c r="M74" s="170" t="n">
        <v>0.007147910186243974</v>
      </c>
      <c r="N74" s="171" t="n">
        <v>0.02999428024028733</v>
      </c>
      <c r="O74" s="172" t="n">
        <v>0.007098169800806364</v>
      </c>
    </row>
    <row r="75">
      <c r="A75" s="151" t="n">
        <v>0</v>
      </c>
      <c r="B75" s="151">
        <f>A65</f>
        <v/>
      </c>
      <c r="C75" s="151" t="inlineStr">
        <is>
          <t>a</t>
        </is>
      </c>
      <c r="D75" s="151" t="inlineStr">
        <is>
          <t>b</t>
        </is>
      </c>
      <c r="F75" s="170" t="n">
        <v>0.007517272631239871</v>
      </c>
      <c r="G75" s="171" t="n">
        <v>0.006566123403116499</v>
      </c>
      <c r="H75" s="171" t="n"/>
      <c r="J75" s="170" t="n">
        <v>0.009761853044894936</v>
      </c>
      <c r="K75" s="171" t="n">
        <v>0.008070333826028144</v>
      </c>
      <c r="L75" s="172" t="n">
        <v>0.02002186416961491</v>
      </c>
      <c r="M75" s="170" t="n">
        <v>0.007942122429159971</v>
      </c>
      <c r="N75" s="171" t="n">
        <v>0.03228263566341749</v>
      </c>
      <c r="O75" s="172" t="n">
        <v>0.007886855334229295</v>
      </c>
    </row>
    <row r="76">
      <c r="A76" s="173">
        <f>B65</f>
        <v/>
      </c>
      <c r="B76" s="151">
        <f>B75</f>
        <v/>
      </c>
      <c r="C76" s="142">
        <f>E50</f>
        <v/>
      </c>
      <c r="D76" s="151" t="n">
        <v>0</v>
      </c>
      <c r="F76" s="170" t="n">
        <v>0.008446884350545802</v>
      </c>
      <c r="G76" s="171" t="n">
        <v>0.007222735743428149</v>
      </c>
      <c r="H76" s="171" t="n"/>
      <c r="J76" s="170" t="n">
        <v>0.01072801604176925</v>
      </c>
      <c r="K76" s="171" t="n">
        <v>0.008877367208630959</v>
      </c>
      <c r="L76" s="172" t="n">
        <v>0.02172255218862285</v>
      </c>
      <c r="M76" s="170" t="n">
        <v>0.008736334672075968</v>
      </c>
      <c r="N76" s="171" t="n">
        <v>0.03444868677795049</v>
      </c>
      <c r="O76" s="172" t="n">
        <v>0.008675540867652223</v>
      </c>
    </row>
    <row r="77" ht="15" customHeight="1">
      <c r="A77" s="151" t="inlineStr">
        <is>
          <t>Вертикальная линия E50</t>
        </is>
      </c>
      <c r="C77" s="151" t="inlineStr">
        <is>
          <t>p1 и p2</t>
        </is>
      </c>
      <c r="F77" t="n">
        <v>0.009404869332634902</v>
      </c>
      <c r="G77" t="n">
        <v>0.007879348083739798</v>
      </c>
      <c r="J77" t="n">
        <v>0.01136653717939815</v>
      </c>
      <c r="K77" t="n">
        <v>0.009684400591233773</v>
      </c>
      <c r="L77" t="n">
        <v>0.02326393335773885</v>
      </c>
      <c r="M77" t="n">
        <v>0.009530546914991965</v>
      </c>
      <c r="N77" t="n">
        <v>0.03629883069697576</v>
      </c>
      <c r="O77" t="n">
        <v>0.009464226401075153</v>
      </c>
    </row>
    <row r="78" ht="15" customHeight="1">
      <c r="A78" s="173">
        <f>A76</f>
        <v/>
      </c>
      <c r="B78" s="151" t="n">
        <v>0</v>
      </c>
      <c r="C78" s="151" t="n">
        <v>0</v>
      </c>
      <c r="D78" s="151">
        <f>D76</f>
        <v/>
      </c>
      <c r="F78" t="n">
        <v>0.01039023523610373</v>
      </c>
      <c r="G78" t="n">
        <v>0.008535960424051447</v>
      </c>
      <c r="J78" t="n">
        <v>0.0117815418155392</v>
      </c>
      <c r="K78" t="n">
        <v>0.01049143397383659</v>
      </c>
      <c r="L78" t="n">
        <v>0.02455049450784527</v>
      </c>
      <c r="M78" t="n">
        <v>0.01032475915790796</v>
      </c>
      <c r="N78" t="n">
        <v>0.03903946453358254</v>
      </c>
      <c r="O78" t="n">
        <v>0.01025291193449808</v>
      </c>
    </row>
    <row r="79" ht="15" customHeight="1">
      <c r="A79" s="173">
        <f>A76</f>
        <v/>
      </c>
      <c r="B79" s="151">
        <f>B76</f>
        <v/>
      </c>
      <c r="C79" s="151">
        <f>(D79-D76)/C76</f>
        <v/>
      </c>
      <c r="D79" s="172">
        <f>B89+0.2*B89</f>
        <v/>
      </c>
      <c r="F79" t="n">
        <v>0.01140198971954891</v>
      </c>
      <c r="G79" t="n">
        <v>0.009192572764363098</v>
      </c>
      <c r="J79" t="n">
        <v>0.01257715530794996</v>
      </c>
      <c r="K79" t="n">
        <v>0.0112984673564394</v>
      </c>
      <c r="L79" t="n">
        <v>0.0256867224698244</v>
      </c>
      <c r="M79" t="n">
        <v>0.01111897140082396</v>
      </c>
      <c r="N79" t="n">
        <v>0.0404769854008602</v>
      </c>
      <c r="O79" t="n">
        <v>0.01104159746792101</v>
      </c>
    </row>
    <row r="80" ht="15" customHeight="1">
      <c r="A80" s="151" t="inlineStr">
        <is>
          <t>Касательная линия E50</t>
        </is>
      </c>
      <c r="F80" t="n">
        <v>0.01243914044156705</v>
      </c>
      <c r="G80" t="n">
        <v>0.009849185104674748</v>
      </c>
      <c r="J80" t="n">
        <v>0.01295750301438796</v>
      </c>
      <c r="K80" t="n">
        <v>0.01210550073904222</v>
      </c>
      <c r="L80" t="n">
        <v>0.02697710407455847</v>
      </c>
      <c r="M80" t="n">
        <v>0.01191318364373996</v>
      </c>
      <c r="N80" t="n">
        <v>0.04231779041189793</v>
      </c>
      <c r="O80" t="n">
        <v>0.01183028300134394</v>
      </c>
    </row>
    <row r="81" ht="15" customHeight="1">
      <c r="A81" s="151" t="n">
        <v>0</v>
      </c>
      <c r="B81" s="151" t="n">
        <v>0</v>
      </c>
      <c r="C81" s="151" t="inlineStr">
        <is>
          <t>Горизонтальная 1</t>
        </is>
      </c>
      <c r="F81" t="n">
        <v>0.01350069506075473</v>
      </c>
      <c r="G81" t="n">
        <v>0.0105057974449864</v>
      </c>
      <c r="J81" t="n">
        <v>0.0136267102926108</v>
      </c>
      <c r="K81" t="n">
        <v>0.01291253412164503</v>
      </c>
      <c r="L81" t="n">
        <v>0.02822612615292983</v>
      </c>
      <c r="M81" t="n">
        <v>0.01270739588665595</v>
      </c>
      <c r="N81" t="n">
        <v>0.04517821333949024</v>
      </c>
      <c r="O81" t="n">
        <v>0.01290319605943136</v>
      </c>
    </row>
    <row r="82" ht="15" customHeight="1">
      <c r="A82" s="173">
        <f>B82/(B76/A76)</f>
        <v/>
      </c>
      <c r="B82" s="173">
        <f>B79+(B86-B79)*0.8</f>
        <v/>
      </c>
      <c r="F82" t="n">
        <v>0.01458566123570859</v>
      </c>
      <c r="G82" t="n">
        <v>0.01116240978529805</v>
      </c>
      <c r="J82" t="n">
        <v>0.01408890250037596</v>
      </c>
      <c r="K82" t="n">
        <v>0.01371956750424785</v>
      </c>
      <c r="L82" t="n">
        <v>0.02973827553582076</v>
      </c>
      <c r="M82" t="n">
        <v>0.01350160812957195</v>
      </c>
      <c r="N82" t="n">
        <v>0.04535271022393278</v>
      </c>
      <c r="O82" t="n">
        <v>0.0134076540681898</v>
      </c>
    </row>
    <row r="83" ht="15" customHeight="1">
      <c r="A83" s="151" t="inlineStr">
        <is>
          <t>Горизонтальная линия qкр</t>
        </is>
      </c>
      <c r="F83" t="n">
        <v>0.01569304662502521</v>
      </c>
      <c r="G83" t="n">
        <v>0.0118190221256097</v>
      </c>
      <c r="J83" t="n">
        <v>0.0145482049954411</v>
      </c>
      <c r="K83" t="n">
        <v>0.01452660088685066</v>
      </c>
      <c r="L83" t="n">
        <v>0.03129994334744568</v>
      </c>
      <c r="M83" t="n">
        <v>0.01455717170255942</v>
      </c>
      <c r="N83" t="n">
        <v>0.04783725288409407</v>
      </c>
      <c r="O83" t="n">
        <v>0.01419633960161273</v>
      </c>
    </row>
    <row r="84" ht="15" customHeight="1">
      <c r="A84" s="151" t="inlineStr">
        <is>
          <t>Горизонтальная линия q</t>
        </is>
      </c>
      <c r="C84" s="151" t="inlineStr">
        <is>
          <t>Горизонтальная 2</t>
        </is>
      </c>
      <c r="F84" t="n">
        <v>0.01682185888730124</v>
      </c>
      <c r="G84" t="n">
        <v>0.01247563446592135</v>
      </c>
      <c r="J84" t="n">
        <v>0.01540874313556366</v>
      </c>
      <c r="K84" t="n">
        <v>0.01533363426945347</v>
      </c>
      <c r="L84" t="n">
        <v>0.031778866488888</v>
      </c>
      <c r="M84" t="n">
        <v>0.01509003261540395</v>
      </c>
      <c r="N84" t="n">
        <v>0.04902513455612745</v>
      </c>
      <c r="O84" t="n">
        <v>0.01498502513503566</v>
      </c>
    </row>
    <row r="85" ht="15" customHeight="1">
      <c r="A85" s="172" t="n">
        <v>0</v>
      </c>
      <c r="B85" s="172">
        <f>MAX(F65:F1000)</f>
        <v/>
      </c>
      <c r="C85" s="151" t="n">
        <v>0</v>
      </c>
      <c r="D85" s="173">
        <f>D73</f>
        <v/>
      </c>
      <c r="F85" t="n">
        <v>0.01797110568113322</v>
      </c>
      <c r="G85" t="n">
        <v>0.013132246806233</v>
      </c>
      <c r="J85" t="n">
        <v>0.01587464227850129</v>
      </c>
      <c r="K85" t="n">
        <v>0.01614066765205629</v>
      </c>
      <c r="L85" t="n">
        <v>0.0326506612888243</v>
      </c>
      <c r="M85" t="n">
        <v>0.01588424485831994</v>
      </c>
      <c r="N85" t="n">
        <v>0.05081371698393888</v>
      </c>
      <c r="O85" t="n">
        <v>0.01577371066845859</v>
      </c>
    </row>
    <row r="86" ht="15" customHeight="1">
      <c r="A86" s="172">
        <f>INDEX(G65:G1000,MATCH(B86,F65:F1000,0),)</f>
        <v/>
      </c>
      <c r="B86" s="172">
        <f>MAX(F65:F1000)</f>
        <v/>
      </c>
      <c r="C86" s="151">
        <f>(D86-D76)/C76</f>
        <v/>
      </c>
      <c r="D86" s="173">
        <f>D73</f>
        <v/>
      </c>
      <c r="F86" t="n">
        <v>0.0191397946651178</v>
      </c>
      <c r="G86" t="n">
        <v>0.01378885914654465</v>
      </c>
      <c r="J86" t="n">
        <v>0.01635002778201147</v>
      </c>
      <c r="K86" t="n">
        <v>0.0169477010346591</v>
      </c>
      <c r="L86" t="n">
        <v>0.0344331309575184</v>
      </c>
      <c r="M86" t="n">
        <v>0.01667845710123594</v>
      </c>
      <c r="N86" t="n">
        <v>0.05270036191143412</v>
      </c>
      <c r="O86" t="n">
        <v>0.01656239620188152</v>
      </c>
    </row>
    <row r="87" ht="15" customHeight="1">
      <c r="A87" s="151" t="inlineStr">
        <is>
          <t>Вертикальная линия q</t>
        </is>
      </c>
      <c r="F87" t="n">
        <v>0.02032693349785156</v>
      </c>
      <c r="G87" t="n">
        <v>0.0144454714868563</v>
      </c>
      <c r="J87" t="n">
        <v>0.0174216733554011</v>
      </c>
      <c r="K87" t="n">
        <v>0.01813396572956723</v>
      </c>
      <c r="L87" t="n">
        <v>0.03532369940945573</v>
      </c>
      <c r="M87" t="n">
        <v>0.01747266934415194</v>
      </c>
      <c r="N87" t="n">
        <v>0.05438243108251928</v>
      </c>
      <c r="O87" t="n">
        <v>0.01735108173530445</v>
      </c>
    </row>
    <row r="88" ht="15" customHeight="1">
      <c r="A88" s="172">
        <f>A86</f>
        <v/>
      </c>
      <c r="B88" s="151" t="n">
        <v>0</v>
      </c>
      <c r="C88" s="139" t="n"/>
      <c r="D88" s="139" t="n"/>
      <c r="F88" t="n">
        <v>0.02153152983793112</v>
      </c>
      <c r="G88" t="n">
        <v>0.01510208382716795</v>
      </c>
      <c r="J88" t="n">
        <v>0.01754691137442832</v>
      </c>
      <c r="K88" t="n">
        <v>0.01856176779986473</v>
      </c>
      <c r="L88" t="n">
        <v>0.03641979055912162</v>
      </c>
      <c r="M88" t="n">
        <v>0.01826688158706793</v>
      </c>
      <c r="N88" t="n">
        <v>0.05585728624110026</v>
      </c>
      <c r="O88" t="n">
        <v>0.01813976726872738</v>
      </c>
    </row>
    <row r="89" ht="15" customHeight="1">
      <c r="A89" s="172">
        <f>A86</f>
        <v/>
      </c>
      <c r="B89" s="172">
        <f>B86</f>
        <v/>
      </c>
      <c r="F89" t="n">
        <v>0.02275259134395306</v>
      </c>
      <c r="G89" t="n">
        <v>0.0157586961674796</v>
      </c>
      <c r="J89" t="n">
        <v>0.01828113681608576</v>
      </c>
      <c r="K89" t="n">
        <v>0.01936880118246755</v>
      </c>
      <c r="L89" t="n">
        <v>0.03761882832100136</v>
      </c>
      <c r="M89" t="n">
        <v>0.01906109382998393</v>
      </c>
      <c r="N89" t="n">
        <v>0.05722228913108285</v>
      </c>
      <c r="O89" t="n">
        <v>0.01892845280215031</v>
      </c>
    </row>
    <row r="90" ht="15" customHeight="1">
      <c r="F90" t="n">
        <v>0.02398912567451403</v>
      </c>
      <c r="G90" t="n">
        <v>0.01641530850779125</v>
      </c>
      <c r="J90" t="n">
        <v>0.0188397760110371</v>
      </c>
      <c r="K90" t="n">
        <v>0.02017583456507036</v>
      </c>
      <c r="L90" t="n">
        <v>0.03921823660958038</v>
      </c>
      <c r="M90" t="n">
        <v>0.01985530607289993</v>
      </c>
      <c r="N90" t="n">
        <v>0.05917480149637311</v>
      </c>
      <c r="O90" t="n">
        <v>0.01971713833557324</v>
      </c>
    </row>
    <row r="91" ht="15" customHeight="1">
      <c r="F91" t="n">
        <v>0.02524014048821062</v>
      </c>
      <c r="G91" t="n">
        <v>0.01707192084810289</v>
      </c>
      <c r="J91" t="n">
        <v>0.01951973254336235</v>
      </c>
      <c r="K91" t="n">
        <v>0.02098286794767317</v>
      </c>
      <c r="L91" t="n">
        <v>0.04031543933934392</v>
      </c>
      <c r="M91" t="n">
        <v>0.02064951831581592</v>
      </c>
      <c r="N91" t="n">
        <v>0.0611121850808769</v>
      </c>
      <c r="O91" t="n">
        <v>0.02050582386899617</v>
      </c>
    </row>
    <row r="92" ht="15" customHeight="1">
      <c r="F92" t="n">
        <v>0.02650464344363941</v>
      </c>
      <c r="G92" t="n">
        <v>0.01772853318841455</v>
      </c>
      <c r="J92" t="n">
        <v>0.02031790999714139</v>
      </c>
      <c r="K92" t="n">
        <v>0.02178990133027599</v>
      </c>
      <c r="L92" t="n">
        <v>0.04130786042477735</v>
      </c>
      <c r="M92" t="n">
        <v>0.02144373055873192</v>
      </c>
      <c r="N92" t="n">
        <v>0.06223180162850017</v>
      </c>
      <c r="O92" t="n">
        <v>0.0212945094024191</v>
      </c>
    </row>
    <row r="93" ht="15" customHeight="1">
      <c r="F93" t="n">
        <v>0.02778164219939701</v>
      </c>
      <c r="G93" t="n">
        <v>0.0183851455287262</v>
      </c>
      <c r="J93" t="n">
        <v>0.02103121195645419</v>
      </c>
      <c r="K93" t="n">
        <v>0.0225969347128788</v>
      </c>
      <c r="L93" t="n">
        <v>0.04279292378036603</v>
      </c>
      <c r="M93" t="n">
        <v>0.02223794280164792</v>
      </c>
      <c r="N93" t="n">
        <v>0.06393101288314879</v>
      </c>
      <c r="O93" t="n">
        <v>0.02208319493584203</v>
      </c>
    </row>
    <row r="94" ht="15" customHeight="1">
      <c r="F94" t="n">
        <v>0.02907014441408005</v>
      </c>
      <c r="G94" t="n">
        <v>0.01904175786903784</v>
      </c>
      <c r="J94" t="n">
        <v>0.02165654200538068</v>
      </c>
      <c r="K94" t="n">
        <v>0.02340396809548162</v>
      </c>
      <c r="L94" t="n">
        <v>0.04376805332059527</v>
      </c>
      <c r="M94" t="n">
        <v>0.02303215504456392</v>
      </c>
      <c r="N94" t="n">
        <v>0.06520718058872876</v>
      </c>
      <c r="O94" t="n">
        <v>0.02287188046926496</v>
      </c>
    </row>
    <row r="95" ht="15" customHeight="1">
      <c r="F95" t="n">
        <v>0.03036915774628511</v>
      </c>
      <c r="G95" t="n">
        <v>0.0196983702093495</v>
      </c>
      <c r="J95" t="n">
        <v>0.02239080372800079</v>
      </c>
      <c r="K95" t="n">
        <v>0.02421100147808443</v>
      </c>
      <c r="L95" t="n">
        <v>0.04513067295995044</v>
      </c>
      <c r="M95" t="n">
        <v>0.02382636728747991</v>
      </c>
      <c r="N95" t="n">
        <v>0.06705766648914596</v>
      </c>
      <c r="O95" t="n">
        <v>0.02366056600268789</v>
      </c>
    </row>
    <row r="96" ht="15" customHeight="1">
      <c r="F96" t="n">
        <v>0.03167768985460882</v>
      </c>
      <c r="G96" t="n">
        <v>0.02035498254966114</v>
      </c>
      <c r="J96" t="n">
        <v>0.02313090070839446</v>
      </c>
      <c r="K96" t="n">
        <v>0.02501803486068725</v>
      </c>
      <c r="L96" t="n">
        <v>0.04627820661291684</v>
      </c>
      <c r="M96" t="n">
        <v>0.02462057953039591</v>
      </c>
      <c r="N96" t="n">
        <v>0.0684798323283064</v>
      </c>
      <c r="O96" t="n">
        <v>0.02444925153611082</v>
      </c>
    </row>
    <row r="97" ht="15" customHeight="1">
      <c r="F97" t="n">
        <v>0.03299474839764777</v>
      </c>
      <c r="G97" t="n">
        <v>0.02101159488997279</v>
      </c>
      <c r="J97" t="n">
        <v>0.02407373653064164</v>
      </c>
      <c r="K97" t="n">
        <v>0.02582506824329006</v>
      </c>
      <c r="L97" t="n">
        <v>0.0471080781939798</v>
      </c>
      <c r="M97" t="n">
        <v>0.02541479177331191</v>
      </c>
      <c r="N97" t="n">
        <v>0.06997103985011588</v>
      </c>
      <c r="O97" t="n">
        <v>0.02523793706953375</v>
      </c>
    </row>
    <row r="98" ht="15" customHeight="1">
      <c r="F98" t="n">
        <v>0.03431934103399857</v>
      </c>
      <c r="G98" t="n">
        <v>0.02166820723028445</v>
      </c>
      <c r="J98" t="n">
        <v>0.02481621477882225</v>
      </c>
      <c r="K98" t="n">
        <v>0.02663210162589288</v>
      </c>
      <c r="L98" t="n">
        <v>0.04851771161762469</v>
      </c>
      <c r="M98" t="n">
        <v>0.0262090040162279</v>
      </c>
      <c r="N98" t="n">
        <v>0.07192865079848032</v>
      </c>
      <c r="O98" t="n">
        <v>0.02602662260295667</v>
      </c>
    </row>
    <row r="99" ht="15" customHeight="1">
      <c r="F99" t="n">
        <v>0.0361025505593579</v>
      </c>
      <c r="G99" t="n">
        <v>0.02254717102902399</v>
      </c>
      <c r="J99" t="n">
        <v>0.02535523903701623</v>
      </c>
      <c r="K99" t="n">
        <v>0.02743913500849569</v>
      </c>
      <c r="L99" t="n">
        <v>0.04960453079833685</v>
      </c>
      <c r="M99" t="n">
        <v>0.0270032162591439</v>
      </c>
      <c r="N99" t="n">
        <v>0.0732500269173057</v>
      </c>
      <c r="O99" t="n">
        <v>0.0268153081363796</v>
      </c>
    </row>
    <row r="100" ht="15" customHeight="1">
      <c r="F100" t="n">
        <v>0.03706981881084459</v>
      </c>
      <c r="G100" t="n">
        <v>0.02298143191090775</v>
      </c>
      <c r="J100" t="n">
        <v>0.02628771288930352</v>
      </c>
      <c r="K100" t="n">
        <v>0.0282461683910985</v>
      </c>
      <c r="L100" t="n">
        <v>0.05066595965060164</v>
      </c>
      <c r="M100" t="n">
        <v>0.0277974285020599</v>
      </c>
      <c r="N100" t="n">
        <v>0.07403252995049808</v>
      </c>
      <c r="O100" t="n">
        <v>0.02760399366980253</v>
      </c>
    </row>
    <row r="101" ht="15" customHeight="1">
      <c r="F101" t="n">
        <v>0.03873921357947692</v>
      </c>
      <c r="G101" t="n">
        <v>0.02363804425121939</v>
      </c>
      <c r="J101" t="n">
        <v>0.02671053991976408</v>
      </c>
      <c r="K101" t="n">
        <v>0.02905320177370132</v>
      </c>
      <c r="L101" t="n">
        <v>0.0516994220889043</v>
      </c>
      <c r="M101" t="n">
        <v>0.02859164074497589</v>
      </c>
      <c r="N101" t="n">
        <v>0.07547352164196319</v>
      </c>
      <c r="O101" t="n">
        <v>0.02839267920322546</v>
      </c>
    </row>
    <row r="102" ht="15" customHeight="1">
      <c r="F102" t="n">
        <v>0.04044310523291385</v>
      </c>
      <c r="G102" t="n">
        <v>0.02429465659153104</v>
      </c>
      <c r="J102" t="n">
        <v>0.02742062371247782</v>
      </c>
      <c r="K102" t="n">
        <v>0.02986023515630414</v>
      </c>
      <c r="L102" t="n">
        <v>0.05210234202773029</v>
      </c>
      <c r="M102" t="n">
        <v>0.02938585298789189</v>
      </c>
      <c r="N102" t="n">
        <v>0.07667036373560704</v>
      </c>
      <c r="O102" t="n">
        <v>0.02918136473664839</v>
      </c>
    </row>
    <row r="103" ht="15" customHeight="1">
      <c r="F103" t="n">
        <v>0.04210255055935791</v>
      </c>
      <c r="G103" t="n">
        <v>0.02503462169085333</v>
      </c>
      <c r="J103" t="n">
        <v>0.02811486785152466</v>
      </c>
      <c r="K103" t="n">
        <v>0.03066726853890695</v>
      </c>
      <c r="L103" t="n">
        <v>0.05327214338156483</v>
      </c>
      <c r="M103" t="n">
        <v>0.03018006523080789</v>
      </c>
      <c r="N103" t="n">
        <v>0.07822041797533552</v>
      </c>
      <c r="O103" t="n">
        <v>0.02997005027007132</v>
      </c>
    </row>
    <row r="104" ht="15" customHeight="1">
      <c r="F104" t="n">
        <v>0.04319775293247664</v>
      </c>
      <c r="G104" t="n">
        <v>0.02560788127215434</v>
      </c>
      <c r="J104" t="n">
        <v>0.02909017592098456</v>
      </c>
      <c r="K104" t="n">
        <v>0.03147430192150976</v>
      </c>
      <c r="L104" t="n">
        <v>0.05410625006489334</v>
      </c>
      <c r="M104" t="n">
        <v>0.03097427747372388</v>
      </c>
      <c r="N104" t="n">
        <v>0.08002104610505456</v>
      </c>
      <c r="O104" t="n">
        <v>0.03075873580349425</v>
      </c>
    </row>
    <row r="105" ht="15" customHeight="1">
      <c r="F105" t="n">
        <v>0.044448050869196</v>
      </c>
      <c r="G105" t="n">
        <v>0.02626449361246599</v>
      </c>
      <c r="J105" t="n">
        <v>0.02974345150493747</v>
      </c>
      <c r="K105" t="n">
        <v>0.03228133530411258</v>
      </c>
      <c r="L105" t="n">
        <v>0.05510208599220109</v>
      </c>
      <c r="M105" t="n">
        <v>0.03176848971663988</v>
      </c>
      <c r="N105" t="n">
        <v>0.08086960986867003</v>
      </c>
      <c r="O105" t="n">
        <v>0.03154742133691718</v>
      </c>
    </row>
    <row r="106" ht="15" customHeight="1">
      <c r="F106" t="n">
        <v>0.04568316407859661</v>
      </c>
      <c r="G106" t="n">
        <v>0.02692110595277765</v>
      </c>
      <c r="J106" t="n">
        <v>0.03027159818746331</v>
      </c>
      <c r="K106" t="n">
        <v>0.03308836868671539</v>
      </c>
      <c r="L106" t="n">
        <v>0.05585707507797349</v>
      </c>
      <c r="M106" t="n">
        <v>0.03256270195955589</v>
      </c>
      <c r="N106" t="n">
        <v>0.08166347101008803</v>
      </c>
      <c r="O106" t="n">
        <v>0.03233610687034011</v>
      </c>
    </row>
    <row r="107" ht="15" customHeight="1">
      <c r="F107" t="n">
        <v>0.04689186219896901</v>
      </c>
      <c r="G107" t="n">
        <v>0.02757771829308929</v>
      </c>
      <c r="J107" t="n">
        <v>0.03087151955264202</v>
      </c>
      <c r="K107" t="n">
        <v>0.0338954020693182</v>
      </c>
      <c r="L107" t="n">
        <v>0.05666864123669588</v>
      </c>
      <c r="M107" t="n">
        <v>0.03335691420247187</v>
      </c>
      <c r="N107" t="n">
        <v>0.0832999912732143</v>
      </c>
      <c r="O107" t="n">
        <v>0.03312479240376304</v>
      </c>
    </row>
    <row r="108" ht="15" customHeight="1">
      <c r="F108" t="n">
        <v>0.0480629148686038</v>
      </c>
      <c r="G108" t="n">
        <v>0.02823433063340094</v>
      </c>
      <c r="J108" t="n">
        <v>0.03124011918455354</v>
      </c>
      <c r="K108" t="n">
        <v>0.03470243545192102</v>
      </c>
      <c r="L108" t="n">
        <v>0.05743420838285351</v>
      </c>
      <c r="M108" t="n">
        <v>0.03415112644538788</v>
      </c>
      <c r="N108" t="n">
        <v>0.08417653240195494</v>
      </c>
      <c r="O108" t="n">
        <v>0.03391347793718597</v>
      </c>
    </row>
    <row r="109" ht="15" customHeight="1">
      <c r="F109" t="n">
        <v>0.04918509172579141</v>
      </c>
      <c r="G109" t="n">
        <v>0.0288909429737126</v>
      </c>
      <c r="J109" t="n">
        <v>0.0319743006672778</v>
      </c>
      <c r="K109" t="n">
        <v>0.03550946883452383</v>
      </c>
      <c r="L109" t="n">
        <v>0.05835120043093178</v>
      </c>
      <c r="M109" t="n">
        <v>0.03494533868830387</v>
      </c>
      <c r="N109" t="n">
        <v>0.08509045614021571</v>
      </c>
      <c r="O109" t="n">
        <v>0.03470216347060889</v>
      </c>
    </row>
    <row r="110" ht="15" customHeight="1">
      <c r="F110" t="n">
        <v>0.05024716240882243</v>
      </c>
      <c r="G110" t="n">
        <v>0.02954755531402424</v>
      </c>
      <c r="J110" t="n">
        <v>0.03237096758489473</v>
      </c>
      <c r="K110" t="n">
        <v>0.03631650221712665</v>
      </c>
      <c r="L110" t="n">
        <v>0.05881704129541604</v>
      </c>
      <c r="M110" t="n">
        <v>0.03573955093121987</v>
      </c>
      <c r="N110" t="n">
        <v>0.08603912423190263</v>
      </c>
      <c r="O110" t="n">
        <v>0.03549084900403183</v>
      </c>
    </row>
    <row r="111" ht="15" customHeight="1">
      <c r="F111" t="n">
        <v>0.05123789655598737</v>
      </c>
      <c r="G111" t="n">
        <v>0.0302041676543359</v>
      </c>
      <c r="J111" t="n">
        <v>0.0328270235214843</v>
      </c>
      <c r="K111" t="n">
        <v>0.03712353559972946</v>
      </c>
      <c r="L111" t="n">
        <v>0.05972915489079156</v>
      </c>
      <c r="M111" t="n">
        <v>0.03653376317413587</v>
      </c>
      <c r="N111" t="n">
        <v>0.08671989842092154</v>
      </c>
      <c r="O111" t="n">
        <v>0.03627953453745476</v>
      </c>
    </row>
    <row r="112" ht="15" customHeight="1">
      <c r="F112" t="n">
        <v>0.05214606380557678</v>
      </c>
      <c r="G112" t="n">
        <v>0.03086077999464754</v>
      </c>
      <c r="J112" t="n">
        <v>0.03333937206112643</v>
      </c>
      <c r="K112" t="n">
        <v>0.03793056898233228</v>
      </c>
      <c r="L112" t="n">
        <v>0.06018496513154378</v>
      </c>
      <c r="M112" t="n">
        <v>0.03732797541705186</v>
      </c>
      <c r="N112" t="n">
        <v>0.08743014045117847</v>
      </c>
      <c r="O112" t="n">
        <v>0.03706822007087768</v>
      </c>
    </row>
    <row r="113" ht="15" customHeight="1">
      <c r="F113" t="n">
        <v>0.05296043379588114</v>
      </c>
      <c r="G113" t="n">
        <v>0.03151739233495919</v>
      </c>
      <c r="J113" t="n">
        <v>0.03350491678790105</v>
      </c>
      <c r="K113" t="n">
        <v>0.03873760236493509</v>
      </c>
      <c r="L113" t="n">
        <v>0.06088189593215795</v>
      </c>
      <c r="M113" t="n">
        <v>0.03812218765996786</v>
      </c>
      <c r="N113" t="n">
        <v>0.08816721206657924</v>
      </c>
      <c r="O113" t="n">
        <v>0.03785690560430061</v>
      </c>
    </row>
    <row r="114" ht="15" customHeight="1">
      <c r="F114" t="n">
        <v>0.05366977616519102</v>
      </c>
      <c r="G114" t="n">
        <v>0.03217400467527085</v>
      </c>
      <c r="J114" t="n">
        <v>0.03412056128588808</v>
      </c>
      <c r="K114" t="n">
        <v>0.03954463574753791</v>
      </c>
      <c r="L114" t="n">
        <v>0.0609173712071194</v>
      </c>
      <c r="M114" t="n">
        <v>0.03891639990288386</v>
      </c>
      <c r="N114" t="n">
        <v>0.08782847501102986</v>
      </c>
      <c r="O114" t="n">
        <v>0.03864559113772354</v>
      </c>
    </row>
    <row r="115" ht="15" customHeight="1">
      <c r="F115" t="n">
        <v>0.05426286055179694</v>
      </c>
      <c r="G115" t="n">
        <v>0.03283061701558249</v>
      </c>
      <c r="J115" t="n">
        <v>0.03438320913916749</v>
      </c>
      <c r="K115" t="n">
        <v>0.04035166913014072</v>
      </c>
      <c r="L115" t="n">
        <v>0.06138881487091358</v>
      </c>
      <c r="M115" t="n">
        <v>0.03971061214579986</v>
      </c>
      <c r="N115" t="n">
        <v>0.08911129102843623</v>
      </c>
      <c r="O115" t="n">
        <v>0.03943427667114648</v>
      </c>
    </row>
    <row r="116" ht="15" customHeight="1">
      <c r="F116" t="n">
        <v>0.05472845659398944</v>
      </c>
      <c r="G116" t="n">
        <v>0.03348722935589415</v>
      </c>
      <c r="J116" t="n">
        <v>0.03458976393181921</v>
      </c>
      <c r="K116" t="n">
        <v>0.04115870251274354</v>
      </c>
      <c r="L116" t="n">
        <v>0.06179365083802568</v>
      </c>
      <c r="M116" t="n">
        <v>0.04050482438871585</v>
      </c>
      <c r="N116" t="n">
        <v>0.08951302186270427</v>
      </c>
      <c r="O116" t="n">
        <v>0.0402229622045694</v>
      </c>
    </row>
    <row r="117" ht="15" customHeight="1">
      <c r="F117" t="n">
        <v>0.05507851826407952</v>
      </c>
      <c r="G117" t="n">
        <v>0.03414384169620579</v>
      </c>
      <c r="J117" t="n">
        <v>0.03443712924792318</v>
      </c>
      <c r="K117" t="n">
        <v>0.04196573589534635</v>
      </c>
      <c r="L117" t="n">
        <v>0.06212930302294117</v>
      </c>
      <c r="M117" t="n">
        <v>0.04129903663163185</v>
      </c>
      <c r="N117" t="n">
        <v>0.08953102925773998</v>
      </c>
      <c r="O117" t="n">
        <v>0.04101164773799233</v>
      </c>
    </row>
    <row r="118" ht="15" customHeight="1">
      <c r="F118" t="n">
        <v>0.05540994213007541</v>
      </c>
      <c r="G118" t="n">
        <v>0.03480045403651744</v>
      </c>
      <c r="J118" t="n">
        <v>0.03484334671080218</v>
      </c>
      <c r="K118" t="n">
        <v>0.04277276927794917</v>
      </c>
      <c r="L118" t="n">
        <v>0.06249319534014527</v>
      </c>
      <c r="M118" t="n">
        <v>0.04209324887454785</v>
      </c>
      <c r="N118" t="n">
        <v>0.08966267495744912</v>
      </c>
      <c r="O118" t="n">
        <v>0.04180033327141526</v>
      </c>
    </row>
    <row r="119" ht="15" customHeight="1">
      <c r="F119" t="n">
        <v>0.05573479016608024</v>
      </c>
      <c r="G119" t="n">
        <v>0.03545706637682909</v>
      </c>
      <c r="J119" t="n">
        <v>0.03484318756797687</v>
      </c>
      <c r="K119" t="n">
        <v>0.04357980266055198</v>
      </c>
      <c r="L119" t="n">
        <v>0.06259988669489136</v>
      </c>
      <c r="M119" t="n">
        <v>0.04288746111746384</v>
      </c>
      <c r="N119" t="n">
        <v>0.09035642667898047</v>
      </c>
      <c r="O119" t="n">
        <v>0.0425890188048382</v>
      </c>
    </row>
    <row r="120" ht="15" customHeight="1">
      <c r="F120" t="n">
        <v>0.05605303812652468</v>
      </c>
      <c r="G120" t="n">
        <v>0.03611367871714075</v>
      </c>
      <c r="J120" t="n">
        <v>0.03463793034254066</v>
      </c>
      <c r="K120" t="n">
        <v>0.0443868360431548</v>
      </c>
      <c r="L120" t="n">
        <v>0.06209749793594063</v>
      </c>
      <c r="M120" t="n">
        <v>0.04368167336037984</v>
      </c>
      <c r="N120" t="n">
        <v>0.09005632824651166</v>
      </c>
      <c r="O120" t="n">
        <v>0.04337770433826112</v>
      </c>
    </row>
    <row r="121" ht="15" customHeight="1">
      <c r="F121" t="n">
        <v>0.05636466176583943</v>
      </c>
      <c r="G121" t="n">
        <v>0.03677029105745239</v>
      </c>
      <c r="J121" t="n">
        <v>0.03472538023683147</v>
      </c>
      <c r="K121" t="n">
        <v>0.04519386942575761</v>
      </c>
      <c r="L121" t="n">
        <v>0.06196287614198037</v>
      </c>
      <c r="M121" t="n">
        <v>0.04447588560329584</v>
      </c>
      <c r="N121" t="n">
        <v>0.08954407261212111</v>
      </c>
      <c r="O121" t="n">
        <v>0.04416638987168405</v>
      </c>
    </row>
    <row r="122" ht="15" customHeight="1">
      <c r="F122" t="n">
        <v>0.05666963683845516</v>
      </c>
      <c r="G122" t="n">
        <v>0.03742690339776404</v>
      </c>
      <c r="J122" t="n">
        <v>0.03450573364311146</v>
      </c>
      <c r="K122" t="n">
        <v>0.04600090280836042</v>
      </c>
      <c r="L122" t="n">
        <v>0.06248844332980347</v>
      </c>
      <c r="M122" t="n">
        <v>0.04527009784621183</v>
      </c>
      <c r="N122" t="n">
        <v>0.09020516315278432</v>
      </c>
      <c r="O122" t="n">
        <v>0.04495507540510698</v>
      </c>
    </row>
    <row r="123" ht="15" customHeight="1">
      <c r="F123" t="n">
        <v>0.05696793909880253</v>
      </c>
      <c r="G123" t="n">
        <v>0.03808351573807569</v>
      </c>
      <c r="J123" t="n">
        <v>0.03447918695364274</v>
      </c>
      <c r="K123" t="n">
        <v>0.04680793619096323</v>
      </c>
      <c r="L123" t="n">
        <v>0.06197596581932088</v>
      </c>
      <c r="M123" t="n">
        <v>0.04606431008912783</v>
      </c>
      <c r="N123" t="n">
        <v>0.09004052785020455</v>
      </c>
      <c r="O123" t="n">
        <v>0.04574376093852991</v>
      </c>
    </row>
    <row r="124" ht="15" customHeight="1">
      <c r="F124" t="n">
        <v>0.05725954430131226</v>
      </c>
      <c r="G124" t="n">
        <v>0.03874012807838734</v>
      </c>
      <c r="J124" t="n">
        <v>0.03474593656068745</v>
      </c>
      <c r="K124" t="n">
        <v>0.04761496957356606</v>
      </c>
      <c r="L124" t="n">
        <v>0.06172720993044367</v>
      </c>
      <c r="M124" t="n">
        <v>0.04685852233204383</v>
      </c>
      <c r="N124" t="n">
        <v>0.08955102485383948</v>
      </c>
      <c r="O124" t="n">
        <v>0.04653244647195284</v>
      </c>
    </row>
    <row r="125" ht="15" customHeight="1">
      <c r="F125" t="n">
        <v>0.05754442820041501</v>
      </c>
      <c r="G125" t="n">
        <v>0.03939674041869899</v>
      </c>
      <c r="J125" t="n">
        <v>0.03470617885650779</v>
      </c>
      <c r="K125" t="n">
        <v>0.04842200295616887</v>
      </c>
      <c r="L125" t="n">
        <v>0.06174394198308267</v>
      </c>
      <c r="M125" t="n">
        <v>0.04765273457495982</v>
      </c>
      <c r="N125" t="n">
        <v>0.08923751231314669</v>
      </c>
      <c r="O125" t="n">
        <v>0.04732113200537577</v>
      </c>
    </row>
    <row r="126" ht="15" customHeight="1">
      <c r="F126" t="n">
        <v>0.05782256655054147</v>
      </c>
      <c r="G126" t="n">
        <v>0.04005335275901065</v>
      </c>
      <c r="J126" t="n">
        <v>0.03436011023336584</v>
      </c>
      <c r="K126" t="n">
        <v>0.04922903633877168</v>
      </c>
      <c r="L126" t="n">
        <v>0.06122792829714888</v>
      </c>
      <c r="M126" t="n">
        <v>0.04844694681787582</v>
      </c>
      <c r="N126" t="n">
        <v>0.08950084837758399</v>
      </c>
      <c r="O126" t="n">
        <v>0.0481098175387987</v>
      </c>
    </row>
    <row r="127" ht="15" customHeight="1">
      <c r="F127" t="n">
        <v>0.05809393510612229</v>
      </c>
      <c r="G127" t="n">
        <v>0.04070996509932229</v>
      </c>
      <c r="J127" t="n">
        <v>0.03450792708352377</v>
      </c>
      <c r="K127" t="n">
        <v>0.05003606972137449</v>
      </c>
      <c r="L127" t="n">
        <v>0.06098093519255324</v>
      </c>
      <c r="M127" t="n">
        <v>0.04924115906079182</v>
      </c>
      <c r="N127" t="n">
        <v>0.08944189119660872</v>
      </c>
      <c r="O127" t="n">
        <v>0.04889850307222163</v>
      </c>
    </row>
    <row r="128" ht="15" customHeight="1">
      <c r="F128" t="n">
        <v>0.05835850962158819</v>
      </c>
      <c r="G128" t="n">
        <v>0.04136657743963394</v>
      </c>
      <c r="J128" t="n">
        <v>0.03454982579924373</v>
      </c>
      <c r="K128" t="n">
        <v>0.05084310310397731</v>
      </c>
      <c r="L128" t="n">
        <v>0.06130472898920666</v>
      </c>
      <c r="M128" t="n">
        <v>0.05003537130370781</v>
      </c>
      <c r="N128" t="n">
        <v>0.08956149891967885</v>
      </c>
      <c r="O128" t="n">
        <v>0.04968718860564456</v>
      </c>
    </row>
    <row r="129" ht="15" customHeight="1">
      <c r="F129" t="n">
        <v>0.05861626585136982</v>
      </c>
      <c r="G129" t="n">
        <v>0.04202318977994559</v>
      </c>
      <c r="J129" t="n">
        <v>0.03448600277278788</v>
      </c>
      <c r="K129" t="n">
        <v>0.05165013648658012</v>
      </c>
      <c r="L129" t="n">
        <v>0.06060107600702014</v>
      </c>
      <c r="M129" t="n">
        <v>0.05082958354662381</v>
      </c>
      <c r="N129" t="n">
        <v>0.08866052969625171</v>
      </c>
      <c r="O129" t="n">
        <v>0.05047587413906749</v>
      </c>
    </row>
    <row r="130" ht="15" customHeight="1">
      <c r="F130" t="n">
        <v>0.05886717954989791</v>
      </c>
      <c r="G130" t="n">
        <v>0.04267980212025724</v>
      </c>
      <c r="J130" t="n">
        <v>0.03431665439641834</v>
      </c>
      <c r="K130" t="n">
        <v>0.05245716986918294</v>
      </c>
      <c r="L130" t="n">
        <v>0.06057174256590464</v>
      </c>
      <c r="M130" t="n">
        <v>0.05162379578953982</v>
      </c>
      <c r="N130" t="n">
        <v>0.08873984167578503</v>
      </c>
      <c r="O130" t="n">
        <v>0.05126455967249042</v>
      </c>
    </row>
    <row r="131" ht="15" customHeight="1">
      <c r="F131" t="n">
        <v>0.05911122647160309</v>
      </c>
      <c r="G131" t="n">
        <v>0.04333641446056889</v>
      </c>
      <c r="J131" t="n">
        <v>0.03424197706239725</v>
      </c>
      <c r="K131" t="n">
        <v>0.05326420325178575</v>
      </c>
      <c r="L131" t="n">
        <v>0.05981849498577105</v>
      </c>
      <c r="M131" t="n">
        <v>0.0524180080324558</v>
      </c>
      <c r="N131" t="n">
        <v>0.08860029300773647</v>
      </c>
      <c r="O131" t="n">
        <v>0.05205324520591335</v>
      </c>
    </row>
    <row r="132" ht="15" customHeight="1">
      <c r="F132" t="n">
        <v>0.05934838237091604</v>
      </c>
      <c r="G132" t="n">
        <v>0.04399302680088054</v>
      </c>
      <c r="J132" t="n">
        <v>0.03426216716298679</v>
      </c>
      <c r="K132" t="n">
        <v>0.05407123663438856</v>
      </c>
      <c r="L132" t="n">
        <v>0.05994309958653032</v>
      </c>
      <c r="M132" t="n">
        <v>0.05321222027537181</v>
      </c>
      <c r="N132" t="n">
        <v>0.08804274184156369</v>
      </c>
      <c r="O132" t="n">
        <v>0.05284193073933627</v>
      </c>
    </row>
    <row r="133" ht="15" customHeight="1">
      <c r="F133" t="n">
        <v>0.05957862300226748</v>
      </c>
      <c r="G133" t="n">
        <v>0.04464963914119219</v>
      </c>
      <c r="J133" t="n">
        <v>0.03417742109044906</v>
      </c>
      <c r="K133" t="n">
        <v>0.05487827001699138</v>
      </c>
      <c r="L133" t="n">
        <v>0.05914732268809347</v>
      </c>
      <c r="M133" t="n">
        <v>0.0540064325182878</v>
      </c>
      <c r="N133" t="n">
        <v>0.08786804632672418</v>
      </c>
      <c r="O133" t="n">
        <v>0.0536306162727592</v>
      </c>
    </row>
    <row r="134" ht="15" customHeight="1">
      <c r="F134" t="n">
        <v>0.05980192412008803</v>
      </c>
      <c r="G134" t="n">
        <v>0.04530625148150384</v>
      </c>
      <c r="J134" t="n">
        <v>0.03378793523704625</v>
      </c>
      <c r="K134" t="n">
        <v>0.05568530339959419</v>
      </c>
      <c r="L134" t="n">
        <v>0.05863293061037139</v>
      </c>
      <c r="M134" t="n">
        <v>0.0548006447612038</v>
      </c>
      <c r="N134" t="n">
        <v>0.08807706461267578</v>
      </c>
      <c r="O134" t="n">
        <v>0.05441930180618213</v>
      </c>
    </row>
    <row r="135" ht="15" customHeight="1">
      <c r="F135" t="n">
        <v>0.06001826147880845</v>
      </c>
      <c r="G135" t="n">
        <v>0.04596286382181549</v>
      </c>
      <c r="J135" t="n">
        <v>0.03379390599504044</v>
      </c>
      <c r="K135" t="n">
        <v>0.05649233678219701</v>
      </c>
      <c r="L135" t="n">
        <v>0.05840168967327505</v>
      </c>
      <c r="M135" t="n">
        <v>0.0555948570041198</v>
      </c>
      <c r="N135" t="n">
        <v>0.08747065484887595</v>
      </c>
      <c r="O135" t="n">
        <v>0.05520798733960506</v>
      </c>
    </row>
    <row r="136" ht="15" customHeight="1">
      <c r="F136" t="n">
        <v>0.06022761083285938</v>
      </c>
      <c r="G136" t="n">
        <v>0.04661947616212715</v>
      </c>
      <c r="J136" t="n">
        <v>0.03379552975669385</v>
      </c>
      <c r="K136" t="n">
        <v>0.05729937016479982</v>
      </c>
      <c r="L136" t="n">
        <v>0.05805536619671539</v>
      </c>
      <c r="M136" t="n">
        <v>0.05638906924703579</v>
      </c>
      <c r="N136" t="n">
        <v>0.08664967518478239</v>
      </c>
      <c r="O136" t="n">
        <v>0.05599667287302799</v>
      </c>
    </row>
    <row r="137" ht="15" customHeight="1">
      <c r="F137" t="n">
        <v>0.06042994793667149</v>
      </c>
      <c r="G137" t="n">
        <v>0.04727608850243879</v>
      </c>
      <c r="J137" t="n">
        <v>0.03349300291426859</v>
      </c>
      <c r="K137" t="n">
        <v>0.05810640354740264</v>
      </c>
      <c r="L137" t="n">
        <v>0.05739572650060334</v>
      </c>
      <c r="M137" t="n">
        <v>0.05718328148995179</v>
      </c>
      <c r="N137" t="n">
        <v>0.08681498376985269</v>
      </c>
      <c r="O137" t="n">
        <v>0.05678535840645092</v>
      </c>
    </row>
    <row r="138" ht="15" customHeight="1">
      <c r="F138" t="n">
        <v>0.06062524854467548</v>
      </c>
      <c r="G138" t="n">
        <v>0.04793270084275044</v>
      </c>
      <c r="J138" t="n">
        <v>0.03338652186002679</v>
      </c>
      <c r="K138" t="n">
        <v>0.05891343693000545</v>
      </c>
      <c r="L138" t="n">
        <v>0.05692453690484992</v>
      </c>
      <c r="M138" t="n">
        <v>0.05797749373286779</v>
      </c>
      <c r="N138" t="n">
        <v>0.08676743875354453</v>
      </c>
      <c r="O138" t="n">
        <v>0.05757404393987386</v>
      </c>
    </row>
    <row r="139" ht="15" customHeight="1">
      <c r="F139" t="n">
        <v>0.06081348841130201</v>
      </c>
      <c r="G139" t="n">
        <v>0.04858931318306209</v>
      </c>
      <c r="J139" t="n">
        <v>0.03327628298623062</v>
      </c>
      <c r="K139" t="n">
        <v>0.05972047031260827</v>
      </c>
      <c r="L139" t="n">
        <v>0.05624356372936598</v>
      </c>
      <c r="M139" t="n">
        <v>0.05877170597578379</v>
      </c>
      <c r="N139" t="n">
        <v>0.08610789828531545</v>
      </c>
      <c r="O139" t="n">
        <v>0.05836272947329679</v>
      </c>
    </row>
    <row r="140" ht="15" customHeight="1">
      <c r="F140" t="n">
        <v>0.0609946432909818</v>
      </c>
      <c r="G140" t="n">
        <v>0.04924592552337374</v>
      </c>
      <c r="J140" t="n">
        <v>0.03326248268514219</v>
      </c>
      <c r="K140" t="n">
        <v>0.06052750369521108</v>
      </c>
      <c r="L140" t="n">
        <v>0.05585457329406252</v>
      </c>
      <c r="M140" t="n">
        <v>0.05956591821869978</v>
      </c>
      <c r="N140" t="n">
        <v>0.08543722051462321</v>
      </c>
      <c r="O140" t="n">
        <v>0.05915141500671971</v>
      </c>
    </row>
    <row r="141" ht="15" customHeight="1">
      <c r="F141" t="n">
        <v>0.06116868893814549</v>
      </c>
      <c r="G141" t="n">
        <v>0.04990253786368539</v>
      </c>
      <c r="J141" t="n">
        <v>0.03314531734902369</v>
      </c>
      <c r="K141" t="n">
        <v>0.0613345370778139</v>
      </c>
      <c r="L141" t="n">
        <v>0.05545933191885047</v>
      </c>
      <c r="M141" t="n">
        <v>0.06036013046161579</v>
      </c>
      <c r="N141" t="n">
        <v>0.0854562635909254</v>
      </c>
      <c r="O141" t="n">
        <v>0.05994010054014264</v>
      </c>
    </row>
    <row r="142" ht="15" customHeight="1">
      <c r="F142" t="n">
        <v>0.06133560110722376</v>
      </c>
      <c r="G142" t="n">
        <v>0.05055915020399704</v>
      </c>
      <c r="J142" t="n">
        <v>0.03312498337013724</v>
      </c>
      <c r="K142" t="n">
        <v>0.0621415704604167</v>
      </c>
      <c r="L142" t="n">
        <v>0.05485960592364081</v>
      </c>
      <c r="M142" t="n">
        <v>0.06115434270453177</v>
      </c>
      <c r="N142" t="n">
        <v>0.0852658856636796</v>
      </c>
      <c r="O142" t="n">
        <v>0.06072878607356557</v>
      </c>
    </row>
    <row r="143" ht="15" customHeight="1">
      <c r="F143" t="n">
        <v>0.06149535555264732</v>
      </c>
      <c r="G143" t="n">
        <v>0.05121576254430869</v>
      </c>
      <c r="J143" t="n">
        <v>0.03290167714074499</v>
      </c>
      <c r="K143" t="n">
        <v>0.06294860384301952</v>
      </c>
      <c r="L143" t="n">
        <v>0.05485716162834448</v>
      </c>
      <c r="M143" t="n">
        <v>0.06194855494744777</v>
      </c>
      <c r="N143" t="n">
        <v>0.08436694488234336</v>
      </c>
      <c r="O143" t="n">
        <v>0.0615174716069885</v>
      </c>
    </row>
    <row r="144" ht="15" customHeight="1">
      <c r="F144" t="n">
        <v>0.06164792802884683</v>
      </c>
      <c r="G144" t="n">
        <v>0.05187237488462034</v>
      </c>
      <c r="J144" t="n">
        <v>0.03267559505310909</v>
      </c>
      <c r="K144" t="n">
        <v>0.06375563722562233</v>
      </c>
      <c r="L144" t="n">
        <v>0.05395376535287238</v>
      </c>
      <c r="M144" t="n">
        <v>0.06274276719036377</v>
      </c>
      <c r="N144" t="n">
        <v>0.08376029939637453</v>
      </c>
      <c r="O144" t="n">
        <v>0.06230615714041143</v>
      </c>
    </row>
    <row r="145" ht="15" customHeight="1">
      <c r="F145" t="n">
        <v>0.061793294290253</v>
      </c>
      <c r="G145" t="n">
        <v>0.05252898722493199</v>
      </c>
      <c r="J145" t="n">
        <v>0.03274693349949166</v>
      </c>
      <c r="K145" t="n">
        <v>0.06456267060822515</v>
      </c>
      <c r="L145" t="n">
        <v>0.05375118341713556</v>
      </c>
      <c r="M145" t="n">
        <v>0.06353697943327977</v>
      </c>
      <c r="N145" t="n">
        <v>0.08374680735523055</v>
      </c>
      <c r="O145" t="n">
        <v>0.06309484267383436</v>
      </c>
    </row>
    <row r="146" ht="15" customHeight="1">
      <c r="F146" t="n">
        <v>0.06193143009129648</v>
      </c>
      <c r="G146" t="n">
        <v>0.05318559956524364</v>
      </c>
      <c r="J146" t="n">
        <v>0.03271588887215487</v>
      </c>
      <c r="K146" t="n">
        <v>0.06536970399082798</v>
      </c>
      <c r="L146" t="n">
        <v>0.05325118214104485</v>
      </c>
      <c r="M146" t="n">
        <v>0.06433119167619576</v>
      </c>
      <c r="N146" t="n">
        <v>0.0832273269083692</v>
      </c>
      <c r="O146" t="n">
        <v>0.06388352820725729</v>
      </c>
    </row>
    <row r="147" ht="15" customHeight="1">
      <c r="F147" t="n">
        <v>0.06206231118640794</v>
      </c>
      <c r="G147" t="n">
        <v>0.05384221190555529</v>
      </c>
      <c r="J147" t="n">
        <v>0.03228265756336086</v>
      </c>
      <c r="K147" t="n">
        <v>0.06617673737343079</v>
      </c>
      <c r="L147" t="n">
        <v>0.05275552784451126</v>
      </c>
      <c r="M147" t="n">
        <v>0.06512540391911177</v>
      </c>
      <c r="N147" t="n">
        <v>0.08240271620524792</v>
      </c>
      <c r="O147" t="n">
        <v>0.06467221374068022</v>
      </c>
    </row>
    <row r="148" ht="15" customHeight="1">
      <c r="F148" t="n">
        <v>0.06218591333001813</v>
      </c>
      <c r="G148" t="n">
        <v>0.05449882424586695</v>
      </c>
      <c r="J148" t="n">
        <v>0.03234743596537176</v>
      </c>
      <c r="K148" t="n">
        <v>0.06698377075603359</v>
      </c>
      <c r="L148" t="n">
        <v>0.05186598684744576</v>
      </c>
      <c r="M148" t="n">
        <v>0.06591961616202775</v>
      </c>
      <c r="N148" t="n">
        <v>0.08247383339532455</v>
      </c>
      <c r="O148" t="n">
        <v>0.06546089927410315</v>
      </c>
    </row>
    <row r="149" ht="15" customHeight="1">
      <c r="F149" t="n">
        <v>0.06230221227655763</v>
      </c>
      <c r="G149" t="n">
        <v>0.05515543658617859</v>
      </c>
      <c r="J149" t="n">
        <v>0.03221042047044975</v>
      </c>
      <c r="K149" t="n">
        <v>0.0677908041386364</v>
      </c>
      <c r="L149" t="n">
        <v>0.05168432546975923</v>
      </c>
      <c r="M149" t="n">
        <v>0.06671382840494375</v>
      </c>
      <c r="N149" t="n">
        <v>0.08164153662805662</v>
      </c>
      <c r="O149" t="n">
        <v>0.06624958480752607</v>
      </c>
    </row>
    <row r="150" ht="15" customHeight="1">
      <c r="F150" t="n">
        <v>0.06241118378045719</v>
      </c>
      <c r="G150" t="n">
        <v>0.05581204892649023</v>
      </c>
      <c r="J150" t="n">
        <v>0.03197180747085693</v>
      </c>
      <c r="K150" t="n">
        <v>0.06859783752123923</v>
      </c>
      <c r="L150" t="n">
        <v>0.05111231003136268</v>
      </c>
      <c r="M150" t="n">
        <v>0.06750804064785976</v>
      </c>
      <c r="N150" t="n">
        <v>0.08160668405290167</v>
      </c>
      <c r="O150" t="n">
        <v>0.067038270340949</v>
      </c>
    </row>
    <row r="151" ht="15" customHeight="1">
      <c r="F151" t="n">
        <v>0.06251280359614748</v>
      </c>
      <c r="G151" t="n">
        <v>0.05646866126680189</v>
      </c>
      <c r="J151" t="n">
        <v>0.03193179335885547</v>
      </c>
      <c r="K151" t="n">
        <v>0.06940487090384204</v>
      </c>
      <c r="L151" t="n">
        <v>0.05055170685216703</v>
      </c>
      <c r="M151" t="n">
        <v>0.06830225289077575</v>
      </c>
      <c r="N151" t="n">
        <v>0.08107013381931744</v>
      </c>
      <c r="O151" t="n">
        <v>0.06782695587437193</v>
      </c>
    </row>
    <row r="152" ht="15" customHeight="1">
      <c r="F152" t="n">
        <v>0.06260704747805919</v>
      </c>
      <c r="G152" t="n">
        <v>0.05712527360711354</v>
      </c>
      <c r="J152" t="n">
        <v>0.03179057452670753</v>
      </c>
      <c r="K152" t="n">
        <v>0.07021190428644486</v>
      </c>
      <c r="L152" t="n">
        <v>0.04990428225208327</v>
      </c>
      <c r="M152" t="n">
        <v>0.06909646513369175</v>
      </c>
      <c r="N152" t="n">
        <v>0.08053274407676153</v>
      </c>
      <c r="O152" t="n">
        <v>0.06861564140779486</v>
      </c>
    </row>
    <row r="153" ht="15" customHeight="1">
      <c r="F153" t="n">
        <v>0.06269389118062296</v>
      </c>
      <c r="G153" t="n">
        <v>0.05778188594742519</v>
      </c>
      <c r="J153" t="n">
        <v>0.03154834736667521</v>
      </c>
      <c r="K153" t="n">
        <v>0.07101893766904767</v>
      </c>
      <c r="L153" t="n">
        <v>0.04967180255102224</v>
      </c>
      <c r="M153" t="n">
        <v>0.06989067737660774</v>
      </c>
      <c r="N153" t="n">
        <v>0.07979537297469158</v>
      </c>
      <c r="O153" t="n">
        <v>0.06940432694121779</v>
      </c>
    </row>
    <row r="154" ht="15" customHeight="1">
      <c r="F154" t="n">
        <v>0.06277331045826949</v>
      </c>
      <c r="G154" t="n">
        <v>0.05843849828773684</v>
      </c>
      <c r="J154" t="n">
        <v>0.03150530827102069</v>
      </c>
      <c r="K154" t="n">
        <v>0.07182597105165049</v>
      </c>
      <c r="L154" t="n">
        <v>0.04905603406889503</v>
      </c>
      <c r="M154" t="n">
        <v>0.07068488961952374</v>
      </c>
      <c r="N154" t="n">
        <v>0.0793588786625653</v>
      </c>
      <c r="O154" t="n">
        <v>0.07019301247464071</v>
      </c>
    </row>
    <row r="155" ht="15" customHeight="1">
      <c r="F155" t="n">
        <v>0.0628452810654295</v>
      </c>
      <c r="G155" t="n">
        <v>0.05909511062804849</v>
      </c>
      <c r="J155" t="n">
        <v>0.03116165363200613</v>
      </c>
      <c r="K155" t="n">
        <v>0.0726330044342533</v>
      </c>
      <c r="L155" t="n">
        <v>0.04905874312561245</v>
      </c>
      <c r="M155" t="n">
        <v>0.07147910186243973</v>
      </c>
      <c r="N155" t="n">
        <v>0.07922411928984019</v>
      </c>
      <c r="O155" t="n">
        <v>0.07098169800806366</v>
      </c>
    </row>
    <row r="156" ht="15" customHeight="1">
      <c r="F156" t="n">
        <v>0.06290977875653361</v>
      </c>
      <c r="G156" t="n">
        <v>0.05975172296836014</v>
      </c>
      <c r="J156" t="n">
        <v>0.03121757984189359</v>
      </c>
      <c r="K156" t="n">
        <v>0.07344003781685611</v>
      </c>
      <c r="L156" t="n">
        <v>0.04888169604108558</v>
      </c>
      <c r="M156" t="n">
        <v>0.07227331410535573</v>
      </c>
      <c r="N156" t="n">
        <v>0.07839195300597385</v>
      </c>
      <c r="O156" t="n">
        <v>0.07177038354148658</v>
      </c>
    </row>
    <row r="157" ht="15" customHeight="1">
      <c r="F157" t="n">
        <v>0.06296677928601253</v>
      </c>
      <c r="G157" t="n">
        <v>0.06040833530867179</v>
      </c>
      <c r="J157" t="n">
        <v>0.03087328329294532</v>
      </c>
      <c r="K157" t="n">
        <v>0.07424707119945892</v>
      </c>
      <c r="L157" t="n">
        <v>0.04852665913522528</v>
      </c>
      <c r="M157" t="n">
        <v>0.07306752634827174</v>
      </c>
      <c r="N157" t="n">
        <v>0.07866323796042413</v>
      </c>
      <c r="O157" t="n">
        <v>0.07255906907490951</v>
      </c>
    </row>
    <row r="158" ht="15" customHeight="1">
      <c r="F158" t="n">
        <v>0.06301625840829697</v>
      </c>
      <c r="G158" t="n">
        <v>0.06106494764898344</v>
      </c>
      <c r="J158" t="n">
        <v>0.03072172057402979</v>
      </c>
      <c r="K158" t="n">
        <v>0.07505410458206174</v>
      </c>
      <c r="L158" t="n">
        <v>0.04818988045080547</v>
      </c>
      <c r="M158" t="n">
        <v>0.07386173859118773</v>
      </c>
      <c r="N158" t="n">
        <v>0.07753144059672668</v>
      </c>
      <c r="O158" t="n">
        <v>0.07334775460833244</v>
      </c>
    </row>
    <row r="159" ht="15" customHeight="1">
      <c r="F159" t="n">
        <v>0.06305819187781754</v>
      </c>
      <c r="G159" t="n">
        <v>0.06172155998929509</v>
      </c>
      <c r="J159" t="n">
        <v>0.03055146568132538</v>
      </c>
      <c r="K159" t="n">
        <v>0.07586113796466455</v>
      </c>
      <c r="L159" t="n">
        <v>0.04736240970555178</v>
      </c>
      <c r="M159" t="n">
        <v>0.07465595083410373</v>
      </c>
      <c r="N159" t="n">
        <v>0.07738431546813773</v>
      </c>
      <c r="O159" t="n">
        <v>0.07413644014175537</v>
      </c>
    </row>
    <row r="160" ht="15" customHeight="1">
      <c r="F160" t="n">
        <v>0.06309255544900498</v>
      </c>
      <c r="G160" t="n">
        <v>0.06237817232960673</v>
      </c>
      <c r="J160" t="n">
        <v>0.03056335810849695</v>
      </c>
      <c r="K160" t="n">
        <v>0.07666817134726737</v>
      </c>
      <c r="L160" t="n">
        <v>0.04704341221494213</v>
      </c>
      <c r="M160" t="n">
        <v>0.07545016307701972</v>
      </c>
      <c r="N160" t="n">
        <v>0.07722181083157281</v>
      </c>
      <c r="O160" t="n">
        <v>0.0749251256751783</v>
      </c>
    </row>
    <row r="161" ht="15" customHeight="1">
      <c r="F161" t="n">
        <v>0.06311932487628993</v>
      </c>
      <c r="G161" t="n">
        <v>0.06303478466991838</v>
      </c>
      <c r="J161" t="n">
        <v>0.03045842875817674</v>
      </c>
      <c r="K161" t="n">
        <v>0.07747520472987018</v>
      </c>
      <c r="L161" t="n">
        <v>0.04663219456233797</v>
      </c>
      <c r="M161" t="n">
        <v>0.07624437531993572</v>
      </c>
      <c r="N161" t="n">
        <v>0.07704409201600981</v>
      </c>
      <c r="O161" t="n">
        <v>0.07571381120860123</v>
      </c>
    </row>
    <row r="162" ht="15" customHeight="1">
      <c r="F162" t="n">
        <v>0.06313847591410314</v>
      </c>
      <c r="G162" t="n">
        <v>0.06369139701023004</v>
      </c>
      <c r="J162" t="n">
        <v>0.029937708532997</v>
      </c>
      <c r="K162" t="n">
        <v>0.07828223811247299</v>
      </c>
      <c r="L162" t="n">
        <v>0.04632806333110071</v>
      </c>
      <c r="M162" t="n">
        <v>0.07703858756285172</v>
      </c>
      <c r="N162" t="n">
        <v>0.07565132435042643</v>
      </c>
      <c r="O162" t="n">
        <v>0.07650249674202415</v>
      </c>
    </row>
    <row r="163" ht="15" customHeight="1">
      <c r="F163" t="n">
        <v>0.06314998431687521</v>
      </c>
      <c r="G163" t="n">
        <v>0.06434800935054169</v>
      </c>
      <c r="J163" t="n">
        <v>0.02990222833558992</v>
      </c>
      <c r="K163" t="n">
        <v>0.07908927149507582</v>
      </c>
      <c r="L163" t="n">
        <v>0.04663032510459181</v>
      </c>
      <c r="M163" t="n">
        <v>0.07783279980576771</v>
      </c>
      <c r="N163" t="n">
        <v>0.07524367316380048</v>
      </c>
      <c r="O163" t="n">
        <v>0.07729118227544708</v>
      </c>
    </row>
    <row r="164" ht="15" customHeight="1">
      <c r="F164" t="n">
        <v>0.06315382583903686</v>
      </c>
      <c r="G164" t="n">
        <v>0.06500462169085335</v>
      </c>
      <c r="J164" t="n">
        <v>0.02955301906858783</v>
      </c>
      <c r="K164" t="n">
        <v>0.07989630487767863</v>
      </c>
      <c r="L164" t="n">
        <v>0.04573828646617278</v>
      </c>
      <c r="M164" t="n">
        <v>0.07862701204868372</v>
      </c>
      <c r="N164" t="n">
        <v>0.07522130378510961</v>
      </c>
      <c r="O164" t="n">
        <v>0.07807986780887002</v>
      </c>
    </row>
    <row r="165" ht="15" customHeight="1">
      <c r="F165" t="n">
        <v>0.06315382583903686</v>
      </c>
      <c r="G165" t="n">
        <v>0.06500462169085335</v>
      </c>
      <c r="J165" t="n">
        <v>0.02949111163462294</v>
      </c>
      <c r="K165" t="n">
        <v>0.08070333826028143</v>
      </c>
      <c r="L165" t="n">
        <v>0.04595125399920505</v>
      </c>
      <c r="M165" t="n">
        <v>0.07942122429159972</v>
      </c>
      <c r="N165" t="n">
        <v>0.0748843815433316</v>
      </c>
      <c r="O165" t="n">
        <v>0.07886855334229295</v>
      </c>
    </row>
    <row r="166" ht="15" customHeight="1">
      <c r="F166" t="n">
        <v>0.06204906503697484</v>
      </c>
      <c r="G166" t="n">
        <v>0.06500435316238933</v>
      </c>
      <c r="J166" t="n">
        <v>0.02911753693632746</v>
      </c>
      <c r="K166" t="n">
        <v>0.08151037164288426</v>
      </c>
      <c r="L166" t="n">
        <v>0.04516853428705003</v>
      </c>
      <c r="M166" t="n">
        <v>0.0802154365345157</v>
      </c>
      <c r="N166" t="n">
        <v>0.07353307176744422</v>
      </c>
      <c r="O166" t="n">
        <v>0.07965723887571588</v>
      </c>
    </row>
    <row r="167" ht="15" customHeight="1">
      <c r="F167" t="n">
        <v>0.06095705435489808</v>
      </c>
      <c r="G167" t="n">
        <v>0.0650040846339253</v>
      </c>
      <c r="J167" t="n">
        <v>0.02883332587633369</v>
      </c>
      <c r="K167" t="n">
        <v>0.08231740502548708</v>
      </c>
      <c r="L167" t="n">
        <v>0.04518943391306923</v>
      </c>
      <c r="M167" t="n">
        <v>0.08100964877743171</v>
      </c>
      <c r="N167" t="n">
        <v>0.07386753978642518</v>
      </c>
      <c r="O167" t="n">
        <v>0.08044592440913881</v>
      </c>
    </row>
    <row r="168" ht="15" customHeight="1">
      <c r="F168" t="n">
        <v>0.05987849707395314</v>
      </c>
      <c r="G168" t="n">
        <v>0.06500381610546128</v>
      </c>
      <c r="J168" t="n">
        <v>0.02843950935727384</v>
      </c>
      <c r="K168" t="n">
        <v>0.08312443840808989</v>
      </c>
      <c r="L168" t="n">
        <v>0.04491325946062413</v>
      </c>
      <c r="M168" t="n">
        <v>0.0818038610203477</v>
      </c>
      <c r="N168" t="n">
        <v>0.07238795092925221</v>
      </c>
      <c r="O168" t="n">
        <v>0.08123460994256174</v>
      </c>
    </row>
    <row r="169" ht="15" customHeight="1">
      <c r="F169" t="n">
        <v>0.05881409647542718</v>
      </c>
      <c r="G169" t="n">
        <v>0.06500354757699726</v>
      </c>
      <c r="J169" t="n">
        <v>0.02833711828178019</v>
      </c>
      <c r="K169" t="n">
        <v>0.0839314717906927</v>
      </c>
      <c r="L169" t="n">
        <v>0.04463931751307612</v>
      </c>
      <c r="M169" t="n">
        <v>0.0825980732632637</v>
      </c>
      <c r="N169" t="n">
        <v>0.07179447052490306</v>
      </c>
      <c r="O169" t="n">
        <v>0.08202329547598466</v>
      </c>
    </row>
    <row r="170" ht="15" customHeight="1">
      <c r="F170" t="n">
        <v>0.05776455584046619</v>
      </c>
      <c r="G170" t="n">
        <v>0.06500327904853326</v>
      </c>
      <c r="J170" t="n">
        <v>0.02782718355248494</v>
      </c>
      <c r="K170" t="n">
        <v>0.08473850517329551</v>
      </c>
      <c r="L170" t="n">
        <v>0.04426691465378668</v>
      </c>
      <c r="M170" t="n">
        <v>0.08339228550617969</v>
      </c>
      <c r="N170" t="n">
        <v>0.07168726390235558</v>
      </c>
      <c r="O170" t="n">
        <v>0.08281198100940759</v>
      </c>
    </row>
    <row r="171" ht="15" customHeight="1">
      <c r="F171" t="n">
        <v>0.05673057845026343</v>
      </c>
      <c r="G171" t="n">
        <v>0.06500301052006924</v>
      </c>
      <c r="J171" t="n">
        <v>0.0277107360720204</v>
      </c>
      <c r="K171" t="n">
        <v>0.08554553855589833</v>
      </c>
      <c r="L171" t="n">
        <v>0.04389535746611728</v>
      </c>
      <c r="M171" t="n">
        <v>0.0841864977490957</v>
      </c>
      <c r="N171" t="n">
        <v>0.07096649639058739</v>
      </c>
      <c r="O171" t="n">
        <v>0.08360066654283052</v>
      </c>
    </row>
    <row r="172" ht="15" customHeight="1">
      <c r="F172" t="n">
        <v>0.05571286758596819</v>
      </c>
      <c r="G172" t="n">
        <v>0.06500274199160522</v>
      </c>
      <c r="J172" t="n">
        <v>0.02728880674301876</v>
      </c>
      <c r="K172" t="n">
        <v>0.08635257193850114</v>
      </c>
      <c r="L172" t="n">
        <v>0.04402395253342933</v>
      </c>
      <c r="M172" t="n">
        <v>0.08498070999201168</v>
      </c>
      <c r="N172" t="n">
        <v>0.07073233331857631</v>
      </c>
      <c r="O172" t="n">
        <v>0.08438935207625346</v>
      </c>
    </row>
    <row r="173" ht="15" customHeight="1">
      <c r="F173" t="n">
        <v>0.0547121265288623</v>
      </c>
      <c r="G173" t="n">
        <v>0.0650024734631412</v>
      </c>
      <c r="J173" t="n">
        <v>0.02696242646811224</v>
      </c>
      <c r="K173" t="n">
        <v>0.08715960532110395</v>
      </c>
      <c r="L173" t="n">
        <v>0.04325200643908436</v>
      </c>
      <c r="M173" t="n">
        <v>0.08577492223492768</v>
      </c>
      <c r="N173" t="n">
        <v>0.07008494001529997</v>
      </c>
      <c r="O173" t="n">
        <v>0.08517803760967639</v>
      </c>
    </row>
    <row r="174" ht="15" customHeight="1">
      <c r="F174" t="n">
        <v>0.05372905856009438</v>
      </c>
      <c r="G174" t="n">
        <v>0.06500220493467719</v>
      </c>
      <c r="J174" t="n">
        <v>0.02653262614993318</v>
      </c>
      <c r="K174" t="n">
        <v>0.08796663870370676</v>
      </c>
      <c r="L174" t="n">
        <v>0.04347882576644377</v>
      </c>
      <c r="M174" t="n">
        <v>0.08656913447784369</v>
      </c>
      <c r="N174" t="n">
        <v>0.06922448180973617</v>
      </c>
      <c r="O174" t="n">
        <v>0.08596672314309932</v>
      </c>
    </row>
    <row r="175" ht="15" customHeight="1">
      <c r="F175" t="n">
        <v>0.05276436696085765</v>
      </c>
      <c r="G175" t="n">
        <v>0.06500193640621317</v>
      </c>
      <c r="J175" t="n">
        <v>0.02640043669111378</v>
      </c>
      <c r="K175" t="n">
        <v>0.0887736720863096</v>
      </c>
      <c r="L175" t="n">
        <v>0.04280371709886904</v>
      </c>
      <c r="M175" t="n">
        <v>0.08736334672075968</v>
      </c>
      <c r="N175" t="n">
        <v>0.06815112403086282</v>
      </c>
      <c r="O175" t="n">
        <v>0.08675540867652225</v>
      </c>
    </row>
    <row r="176" ht="15" customHeight="1">
      <c r="F176" t="n">
        <v>0.0518187550123046</v>
      </c>
      <c r="G176" t="n">
        <v>0.06500166787774915</v>
      </c>
      <c r="J176" t="n">
        <v>0.02586688899428626</v>
      </c>
      <c r="K176" t="n">
        <v>0.08958070546891241</v>
      </c>
      <c r="L176" t="n">
        <v>0.04292598701972161</v>
      </c>
      <c r="M176" t="n">
        <v>0.08815755896367568</v>
      </c>
      <c r="N176" t="n">
        <v>0.06736503200765737</v>
      </c>
      <c r="O176" t="n">
        <v>0.08754409420994518</v>
      </c>
    </row>
    <row r="177" ht="15" customHeight="1">
      <c r="F177" t="n">
        <v>0.0508929259957108</v>
      </c>
      <c r="G177" t="n">
        <v>0.06500139934928513</v>
      </c>
      <c r="J177" t="n">
        <v>0.0254330139620829</v>
      </c>
      <c r="K177" t="n">
        <v>0.09038773885151521</v>
      </c>
      <c r="L177" t="n">
        <v>0.04234494211236292</v>
      </c>
      <c r="M177" t="n">
        <v>0.08895177120659167</v>
      </c>
      <c r="N177" t="n">
        <v>0.06736637106909776</v>
      </c>
      <c r="O177" t="n">
        <v>0.0883327797433681</v>
      </c>
    </row>
    <row r="178" ht="15" customHeight="1">
      <c r="F178" t="n">
        <v>0.04998758319222793</v>
      </c>
      <c r="G178" t="n">
        <v>0.06500113082082111</v>
      </c>
      <c r="J178" t="n">
        <v>0.02539984249713591</v>
      </c>
      <c r="K178" t="n">
        <v>0.09119477223411802</v>
      </c>
      <c r="L178" t="n">
        <v>0.04245988896015448</v>
      </c>
      <c r="M178" t="n">
        <v>0.08974598344950767</v>
      </c>
      <c r="N178" t="n">
        <v>0.06615530654416168</v>
      </c>
      <c r="O178" t="n">
        <v>0.08912146527679103</v>
      </c>
    </row>
    <row r="179" ht="15" customHeight="1">
      <c r="F179" t="n">
        <v>0.04910342988304919</v>
      </c>
      <c r="G179" t="n">
        <v>0.0650008622923571</v>
      </c>
      <c r="J179" t="n">
        <v>0.02476840550207757</v>
      </c>
      <c r="K179" t="n">
        <v>0.09200180561672085</v>
      </c>
      <c r="L179" t="n">
        <v>0.04207013414645774</v>
      </c>
      <c r="M179" t="n">
        <v>0.09054019569242366</v>
      </c>
      <c r="N179" t="n">
        <v>0.0654320037618269</v>
      </c>
      <c r="O179" t="n">
        <v>0.08991015081021396</v>
      </c>
    </row>
    <row r="180" ht="15" customHeight="1">
      <c r="F180" t="n">
        <v>0.04824116934933084</v>
      </c>
      <c r="G180" t="n">
        <v>0.06500059376389307</v>
      </c>
      <c r="J180" t="n">
        <v>0.02473973387954012</v>
      </c>
      <c r="K180" t="n">
        <v>0.09280883899932366</v>
      </c>
      <c r="L180" t="n">
        <v>0.04187498425463407</v>
      </c>
      <c r="M180" t="n">
        <v>0.09133440793533966</v>
      </c>
      <c r="N180" t="n">
        <v>0.06519662805107113</v>
      </c>
      <c r="O180" t="n">
        <v>0.09069883634363689</v>
      </c>
    </row>
    <row r="181" ht="15" customHeight="1">
      <c r="F181" t="n">
        <v>0.04740150487234114</v>
      </c>
      <c r="G181" t="n">
        <v>0.06500032523542906</v>
      </c>
      <c r="J181" t="n">
        <v>0.0242148585321558</v>
      </c>
      <c r="K181" t="n">
        <v>0.09361587238192647</v>
      </c>
      <c r="L181" t="n">
        <v>0.04137374586804501</v>
      </c>
      <c r="M181" t="n">
        <v>0.09212862017825567</v>
      </c>
      <c r="N181" t="n">
        <v>0.06424934474087207</v>
      </c>
      <c r="O181" t="n">
        <v>0.09148752187705983</v>
      </c>
    </row>
    <row r="182" ht="15" customHeight="1">
      <c r="F182" t="n">
        <v>0.04658513973323533</v>
      </c>
      <c r="G182" t="n">
        <v>0.06500005670696504</v>
      </c>
      <c r="J182" t="n">
        <v>0.02389481036255685</v>
      </c>
      <c r="K182" t="n">
        <v>0.09442290576452929</v>
      </c>
      <c r="L182" t="n">
        <v>0.04096572557005204</v>
      </c>
      <c r="M182" t="n">
        <v>0.09292283242117166</v>
      </c>
      <c r="N182" t="n">
        <v>0.06319031916020762</v>
      </c>
      <c r="O182" t="n">
        <v>0.09227620741048276</v>
      </c>
    </row>
    <row r="183" ht="15" customHeight="1">
      <c r="F183" t="n">
        <v>0.04579277721320665</v>
      </c>
      <c r="G183" t="n">
        <v>0.06499978817850104</v>
      </c>
      <c r="J183" t="n">
        <v>0.02348062027337554</v>
      </c>
      <c r="K183" t="n">
        <v>0.09522993914713211</v>
      </c>
      <c r="L183" t="n">
        <v>0.04095022994401651</v>
      </c>
      <c r="M183" t="n">
        <v>0.09371704466408766</v>
      </c>
      <c r="N183" t="n">
        <v>0.06271971663805537</v>
      </c>
      <c r="O183" t="n">
        <v>0.09306489294390569</v>
      </c>
    </row>
    <row r="184" ht="15" customHeight="1">
      <c r="F184" t="n">
        <v>0.04502512059341549</v>
      </c>
      <c r="G184" t="n">
        <v>0.064999519650037</v>
      </c>
      <c r="J184" t="n">
        <v>0.02347331916724409</v>
      </c>
      <c r="K184" t="n">
        <v>0.09603697252973492</v>
      </c>
      <c r="L184" t="n">
        <v>0.04032656557329997</v>
      </c>
      <c r="M184" t="n">
        <v>0.09451125690700364</v>
      </c>
      <c r="N184" t="n">
        <v>0.06143770250339309</v>
      </c>
      <c r="O184" t="n">
        <v>0.09385357847732861</v>
      </c>
    </row>
    <row r="185" ht="15" customHeight="1">
      <c r="F185" t="n">
        <v>0.04428287315512187</v>
      </c>
      <c r="G185" t="n">
        <v>0.064999251121573</v>
      </c>
      <c r="J185" t="n">
        <v>0.02317393794679475</v>
      </c>
      <c r="K185" t="n">
        <v>0.09684400591233773</v>
      </c>
      <c r="L185" t="n">
        <v>0.0397940390412638</v>
      </c>
      <c r="M185" t="n">
        <v>0.09530546914991965</v>
      </c>
      <c r="N185" t="n">
        <v>0.06094444208519861</v>
      </c>
      <c r="O185" t="n">
        <v>0.09464226401075154</v>
      </c>
    </row>
    <row r="186" ht="15" customHeight="1">
      <c r="F186" t="n">
        <v>0.04356673817948516</v>
      </c>
      <c r="G186" t="n">
        <v>0.06499898259310898</v>
      </c>
      <c r="J186" t="n">
        <v>0.02258350751465978</v>
      </c>
      <c r="K186" t="n">
        <v>0.09765103929494054</v>
      </c>
      <c r="L186" t="n">
        <v>0.03945195693126952</v>
      </c>
      <c r="M186" t="n">
        <v>0.09609968139283565</v>
      </c>
      <c r="N186" t="n">
        <v>0.06054010071244958</v>
      </c>
      <c r="O186" t="n">
        <v>0.09543094954417447</v>
      </c>
    </row>
    <row r="187" ht="15" customHeight="1">
      <c r="F187" t="n">
        <v>0.04287741894769853</v>
      </c>
      <c r="G187" t="n">
        <v>0.06499871406464497</v>
      </c>
      <c r="J187" t="n">
        <v>0.0224030587734714</v>
      </c>
      <c r="K187" t="n">
        <v>0.09845807267754336</v>
      </c>
      <c r="L187" t="n">
        <v>0.03949962582667857</v>
      </c>
      <c r="M187" t="n">
        <v>0.09689389363575164</v>
      </c>
      <c r="N187" t="n">
        <v>0.0591248437141238</v>
      </c>
      <c r="O187" t="n">
        <v>0.0962196350775974</v>
      </c>
    </row>
    <row r="188" ht="15" customHeight="1">
      <c r="F188" t="n">
        <v>0.04221561874092704</v>
      </c>
      <c r="G188" t="n">
        <v>0.06499844553618093</v>
      </c>
      <c r="J188" t="n">
        <v>0.02223362262586188</v>
      </c>
      <c r="K188" t="n">
        <v>0.09926510606014617</v>
      </c>
      <c r="L188" t="n">
        <v>0.03893635231085238</v>
      </c>
      <c r="M188" t="n">
        <v>0.09768810587866765</v>
      </c>
      <c r="N188" t="n">
        <v>0.05859883641919894</v>
      </c>
      <c r="O188" t="n">
        <v>0.09700832061102033</v>
      </c>
    </row>
    <row r="189" ht="15" customHeight="1">
      <c r="F189" t="n">
        <v>0.04158204084042157</v>
      </c>
      <c r="G189" t="n">
        <v>0.06499817700771693</v>
      </c>
      <c r="J189" t="n">
        <v>0.02197622997446347</v>
      </c>
      <c r="K189" t="n">
        <v>0.100072139442749</v>
      </c>
      <c r="L189" t="n">
        <v>0.03826144296715245</v>
      </c>
      <c r="M189" t="n">
        <v>0.09848231812158365</v>
      </c>
      <c r="N189" t="n">
        <v>0.05726224415665282</v>
      </c>
      <c r="O189" t="n">
        <v>0.09779700614444327</v>
      </c>
    </row>
    <row r="190" ht="15" customHeight="1">
      <c r="F190" t="n">
        <v>0.04097451679580708</v>
      </c>
      <c r="G190" t="n">
        <v>0.06499790847925291</v>
      </c>
      <c r="J190" t="n">
        <v>0.02153191172190841</v>
      </c>
      <c r="K190" t="n">
        <v>0.1008791728253518</v>
      </c>
      <c r="L190" t="n">
        <v>0.03817420437894017</v>
      </c>
      <c r="M190" t="n">
        <v>0.09927653036449963</v>
      </c>
      <c r="N190" t="n">
        <v>0.05691523225546319</v>
      </c>
      <c r="O190" t="n">
        <v>0.0985856916778662</v>
      </c>
    </row>
    <row r="191" ht="15" customHeight="1">
      <c r="F191" t="n">
        <v>0.04037651949904238</v>
      </c>
      <c r="G191" t="n">
        <v>0.06499763995078889</v>
      </c>
      <c r="J191" t="n">
        <v>0.02150169877082891</v>
      </c>
      <c r="K191" t="n">
        <v>0.1016862062079546</v>
      </c>
      <c r="L191" t="n">
        <v>0.03757394312957704</v>
      </c>
      <c r="M191" t="n">
        <v>0.1000707426074156</v>
      </c>
      <c r="N191" t="n">
        <v>0.05625796604460775</v>
      </c>
      <c r="O191" t="n">
        <v>0.09937437721128912</v>
      </c>
    </row>
    <row r="192" ht="15" customHeight="1">
      <c r="F192" t="n">
        <v>0.0397858804997558</v>
      </c>
      <c r="G192" t="n">
        <v>0.06499737142232487</v>
      </c>
      <c r="J192" t="n">
        <v>0.02118662202385727</v>
      </c>
      <c r="K192" t="n">
        <v>0.1024932395905574</v>
      </c>
      <c r="L192" t="n">
        <v>0.03705996580242454</v>
      </c>
      <c r="M192" t="n">
        <v>0.1008649548503316</v>
      </c>
      <c r="N192" t="n">
        <v>0.05509061085306427</v>
      </c>
      <c r="O192" t="n">
        <v>0.1001630627447121</v>
      </c>
    </row>
    <row r="193" ht="15" customHeight="1">
      <c r="F193" t="n">
        <v>0.03920330307919204</v>
      </c>
      <c r="G193" t="n">
        <v>0.06499710289386085</v>
      </c>
      <c r="J193" t="n">
        <v>0.02098019499149392</v>
      </c>
      <c r="K193" t="n">
        <v>0.1033002729731602</v>
      </c>
      <c r="L193" t="n">
        <v>0.03681677752184453</v>
      </c>
      <c r="M193" t="n">
        <v>0.1016591670932476</v>
      </c>
      <c r="N193" t="n">
        <v>0.05376894785610281</v>
      </c>
      <c r="O193" t="n">
        <v>0.100951748278135</v>
      </c>
    </row>
    <row r="194" ht="15" customHeight="1">
      <c r="F194" t="n">
        <v>0.03862949051851847</v>
      </c>
      <c r="G194" t="n">
        <v>0.06499683436539684</v>
      </c>
      <c r="J194" t="n">
        <v>0.02077358320453428</v>
      </c>
      <c r="K194" t="n">
        <v>0.1041073063557631</v>
      </c>
      <c r="L194" t="n">
        <v>0.03672792240032355</v>
      </c>
      <c r="M194" t="n">
        <v>0.1024533793361636</v>
      </c>
      <c r="N194" t="n">
        <v>0.05274326640603477</v>
      </c>
      <c r="O194" t="n">
        <v>0.1017404338115579</v>
      </c>
    </row>
    <row r="195" ht="15" customHeight="1">
      <c r="F195" t="n">
        <v>0.03806514609892829</v>
      </c>
      <c r="G195" t="n">
        <v>0.06499656583693282</v>
      </c>
      <c r="J195" t="n">
        <v>0.02056697713545862</v>
      </c>
      <c r="K195" t="n">
        <v>0.1049143397383659</v>
      </c>
      <c r="L195" t="n">
        <v>0.03579616266670027</v>
      </c>
      <c r="M195" t="n">
        <v>0.1032475915790796</v>
      </c>
      <c r="N195" t="n">
        <v>0.05212051229878772</v>
      </c>
      <c r="O195" t="n">
        <v>0.1025291193449808</v>
      </c>
    </row>
    <row r="196" ht="15" customHeight="1">
      <c r="F196" t="n">
        <v>0.03751097310159088</v>
      </c>
      <c r="G196" t="n">
        <v>0.0649962973084688</v>
      </c>
      <c r="J196" t="n">
        <v>0.02046059401804395</v>
      </c>
      <c r="K196" t="n">
        <v>0.1057213731209687</v>
      </c>
      <c r="L196" t="n">
        <v>0.03522430355370479</v>
      </c>
      <c r="M196" t="n">
        <v>0.1040418038219956</v>
      </c>
      <c r="N196" t="n">
        <v>0.05130776784642177</v>
      </c>
      <c r="O196" t="n">
        <v>0.1033178048784038</v>
      </c>
    </row>
    <row r="197" ht="15" customHeight="1">
      <c r="F197" t="n">
        <v>0.03696767480774775</v>
      </c>
      <c r="G197" t="n">
        <v>0.06499602878000478</v>
      </c>
      <c r="J197" t="n">
        <v>0.02015465108606727</v>
      </c>
      <c r="K197" t="n">
        <v>0.1065284065035715</v>
      </c>
      <c r="L197" t="n">
        <v>0.03461515029406717</v>
      </c>
      <c r="M197" t="n">
        <v>0.1048360160649116</v>
      </c>
      <c r="N197" t="n">
        <v>0.04971211536099679</v>
      </c>
      <c r="O197" t="n">
        <v>0.1041064904118267</v>
      </c>
    </row>
    <row r="198" ht="15" customHeight="1">
      <c r="F198" t="n">
        <v>0.03643595449856779</v>
      </c>
      <c r="G198" t="n">
        <v>0.06499576025154077</v>
      </c>
      <c r="J198" t="n">
        <v>0.01994936557330555</v>
      </c>
      <c r="K198" t="n">
        <v>0.1073354398861743</v>
      </c>
      <c r="L198" t="n">
        <v>0.03377150812051741</v>
      </c>
      <c r="M198" t="n">
        <v>0.1056302283078276</v>
      </c>
      <c r="N198" t="n">
        <v>0.04804063715457296</v>
      </c>
      <c r="O198" t="n">
        <v>0.1048951759452496</v>
      </c>
    </row>
    <row r="199" ht="15" customHeight="1">
      <c r="F199" t="n">
        <v>0.03591651545524421</v>
      </c>
      <c r="G199" t="n">
        <v>0.06499549172307675</v>
      </c>
      <c r="J199" t="n">
        <v>0.01994495471353581</v>
      </c>
      <c r="K199" t="n">
        <v>0.1081424732687771</v>
      </c>
      <c r="L199" t="n">
        <v>0.03329618226578551</v>
      </c>
      <c r="M199" t="n">
        <v>0.1064244405507436</v>
      </c>
      <c r="N199" t="n">
        <v>0.04710041553921018</v>
      </c>
      <c r="O199" t="n">
        <v>0.1056838614786725</v>
      </c>
    </row>
    <row r="200" ht="15" customHeight="1">
      <c r="F200" t="n">
        <v>0.03541006095894852</v>
      </c>
      <c r="G200" t="n">
        <v>0.06499522319461273</v>
      </c>
      <c r="J200" t="n">
        <v>0.01944163574053501</v>
      </c>
      <c r="K200" t="n">
        <v>0.10894950665138</v>
      </c>
      <c r="L200" t="n">
        <v>0.03249197796260159</v>
      </c>
      <c r="M200" t="n">
        <v>0.1072186527936596</v>
      </c>
      <c r="N200" t="n">
        <v>0.04559853282696863</v>
      </c>
      <c r="O200" t="n">
        <v>0.1064725470120955</v>
      </c>
    </row>
    <row r="201" ht="15" customHeight="1">
      <c r="F201" t="n">
        <v>0.03491729429091807</v>
      </c>
      <c r="G201" t="n">
        <v>0.06499495466614871</v>
      </c>
      <c r="J201" t="n">
        <v>0.01933962588808016</v>
      </c>
      <c r="K201" t="n">
        <v>0.1097565400339828</v>
      </c>
      <c r="L201" t="n">
        <v>0.03186170044369566</v>
      </c>
      <c r="M201" t="n">
        <v>0.1080128650365756</v>
      </c>
      <c r="N201" t="n">
        <v>0.04364207132990816</v>
      </c>
      <c r="O201" t="n">
        <v>0.1072612325455184</v>
      </c>
    </row>
    <row r="202" ht="15" customHeight="1">
      <c r="F202" t="n">
        <v>0.03443891873232376</v>
      </c>
      <c r="G202" t="n">
        <v>0.06499468613768471</v>
      </c>
      <c r="J202" t="n">
        <v>0.01923914238994828</v>
      </c>
      <c r="K202" t="n">
        <v>0.1105635734165856</v>
      </c>
      <c r="L202" t="n">
        <v>0.03140815494179777</v>
      </c>
      <c r="M202" t="n">
        <v>0.1088070772794916</v>
      </c>
      <c r="N202" t="n">
        <v>0.04183811336008897</v>
      </c>
      <c r="O202" t="n">
        <v>0.1080499180789413</v>
      </c>
    </row>
    <row r="203" ht="15" customHeight="1">
      <c r="F203" t="n">
        <v>0.03397563756435883</v>
      </c>
      <c r="G203" t="n">
        <v>0.06499441760922069</v>
      </c>
      <c r="J203" t="n">
        <v>0.01894040247991631</v>
      </c>
      <c r="K203" t="n">
        <v>0.1113706067991884</v>
      </c>
      <c r="L203" t="n">
        <v>0.03063414668963799</v>
      </c>
      <c r="M203" t="n">
        <v>0.1096012895224076</v>
      </c>
      <c r="N203" t="n">
        <v>0.0403937412295709</v>
      </c>
      <c r="O203" t="n">
        <v>0.1088386036123643</v>
      </c>
    </row>
    <row r="204" ht="15" customHeight="1">
      <c r="F204" t="n">
        <v>0.03352815406819738</v>
      </c>
      <c r="G204" t="n">
        <v>0.06499414908075667</v>
      </c>
      <c r="J204" t="n">
        <v>0.01884362339176127</v>
      </c>
      <c r="K204" t="n">
        <v>0.1121776401817912</v>
      </c>
      <c r="L204" t="n">
        <v>0.02964248091994631</v>
      </c>
      <c r="M204" t="n">
        <v>0.1103955017653236</v>
      </c>
      <c r="N204" t="n">
        <v>0.03831603725041405</v>
      </c>
      <c r="O204" t="n">
        <v>0.1096272891457872</v>
      </c>
    </row>
    <row r="205" ht="15" customHeight="1">
      <c r="F205" t="n">
        <v>0.03309717152507169</v>
      </c>
      <c r="G205" t="n">
        <v>0.06499388055229265</v>
      </c>
      <c r="J205" t="n">
        <v>0.01864902235926016</v>
      </c>
      <c r="K205" t="n">
        <v>0.112984673564394</v>
      </c>
      <c r="L205" t="n">
        <v>0.02883596286545279</v>
      </c>
      <c r="M205" t="n">
        <v>0.1111897140082396</v>
      </c>
      <c r="N205" t="n">
        <v>0.03691208373467858</v>
      </c>
      <c r="O205" t="n">
        <v>0.1104159746792101</v>
      </c>
    </row>
    <row r="206" ht="15" customHeight="1">
      <c r="F206" t="n">
        <v>0.03268339321615507</v>
      </c>
      <c r="G206" t="n">
        <v>0.06499361202382863</v>
      </c>
      <c r="J206" t="n">
        <v>0.01835681661618996</v>
      </c>
      <c r="K206" t="n">
        <v>0.1137917069469968</v>
      </c>
      <c r="L206" t="n">
        <v>0.02771739775888751</v>
      </c>
      <c r="M206" t="n">
        <v>0.1119839262511556</v>
      </c>
      <c r="N206" t="n">
        <v>0.03488896299442434</v>
      </c>
      <c r="O206" t="n">
        <v>0.111204660212633</v>
      </c>
    </row>
    <row r="207" ht="15" customHeight="1">
      <c r="F207" t="n">
        <v>0.03228752242264084</v>
      </c>
      <c r="G207" t="n">
        <v>0.06499334349536462</v>
      </c>
      <c r="J207" t="n">
        <v>0.01806722339632769</v>
      </c>
      <c r="K207" t="n">
        <v>0.1145987403295996</v>
      </c>
      <c r="L207" t="n">
        <v>0.02738959083298048</v>
      </c>
      <c r="M207" t="n">
        <v>0.1127781384940716</v>
      </c>
      <c r="N207" t="n">
        <v>0.03355375734171134</v>
      </c>
      <c r="O207" t="n">
        <v>0.111993345746056</v>
      </c>
    </row>
    <row r="208" ht="15" customHeight="1">
      <c r="F208" t="n">
        <v>0.03191026242570617</v>
      </c>
      <c r="G208" t="n">
        <v>0.06499307496690059</v>
      </c>
      <c r="J208" t="n">
        <v>0.0178804599334503</v>
      </c>
      <c r="K208" t="n">
        <v>0.1154057737122025</v>
      </c>
      <c r="L208" t="n">
        <v>0.02655534732046172</v>
      </c>
      <c r="M208" t="n">
        <v>0.1135723507369876</v>
      </c>
      <c r="N208" t="n">
        <v>0.03181354908859979</v>
      </c>
      <c r="O208" t="n">
        <v>0.1127820312794789</v>
      </c>
    </row>
    <row r="209" ht="15" customHeight="1">
      <c r="F209" t="n">
        <v>0.03155231650657724</v>
      </c>
      <c r="G209" t="n">
        <v>0.06499280643843658</v>
      </c>
      <c r="J209" t="n">
        <v>0.01779674346133481</v>
      </c>
      <c r="K209" t="n">
        <v>0.1162128070948053</v>
      </c>
      <c r="L209" t="n">
        <v>0.02541747245406131</v>
      </c>
      <c r="M209" t="n">
        <v>0.1143665629799036</v>
      </c>
      <c r="N209" t="n">
        <v>0.03047542054714947</v>
      </c>
      <c r="O209" t="n">
        <v>0.1135707168129018</v>
      </c>
    </row>
    <row r="210" ht="15" customHeight="1">
      <c r="F210" t="n">
        <v>0.0312143879464304</v>
      </c>
      <c r="G210" t="n">
        <v>0.06499253790997256</v>
      </c>
      <c r="J210" t="n">
        <v>0.01761629121375823</v>
      </c>
      <c r="K210" t="n">
        <v>0.1170198404774081</v>
      </c>
      <c r="L210" t="n">
        <v>0.02467877146650926</v>
      </c>
      <c r="M210" t="n">
        <v>0.1151607752228196</v>
      </c>
      <c r="N210" t="n">
        <v>0.02814645402942068</v>
      </c>
      <c r="O210" t="n">
        <v>0.1143594023463248</v>
      </c>
    </row>
    <row r="211" ht="15" customHeight="1">
      <c r="F211" t="n">
        <v>0.03089718002645889</v>
      </c>
      <c r="G211" t="n">
        <v>0.06499226938150855</v>
      </c>
      <c r="J211" t="n">
        <v>0.01753932042449752</v>
      </c>
      <c r="K211" t="n">
        <v>0.1178268738600109</v>
      </c>
      <c r="L211" t="n">
        <v>0.02354204959053571</v>
      </c>
      <c r="M211" t="n">
        <v>0.1159549874657356</v>
      </c>
      <c r="N211" t="n">
        <v>0.02713373184747309</v>
      </c>
      <c r="O211" t="n">
        <v>0.1151480878797477</v>
      </c>
    </row>
    <row r="212" ht="15" customHeight="1">
      <c r="F212" t="n">
        <v>0.03060139602784358</v>
      </c>
      <c r="G212" t="n">
        <v>0.06499200085304452</v>
      </c>
      <c r="J212" t="n">
        <v>0.01746604832732969</v>
      </c>
      <c r="K212" t="n">
        <v>0.1186339072426137</v>
      </c>
      <c r="L212" t="n">
        <v>0.02321011205887061</v>
      </c>
      <c r="M212" t="n">
        <v>0.1167491997086516</v>
      </c>
      <c r="N212" t="n">
        <v>0.02524433631336703</v>
      </c>
      <c r="O212" t="n">
        <v>0.1159367734131706</v>
      </c>
    </row>
    <row r="213" ht="15" customHeight="1">
      <c r="F213" t="n">
        <v>0.03032773923180347</v>
      </c>
      <c r="G213" t="n">
        <v>0.06499173232458051</v>
      </c>
      <c r="J213" t="n">
        <v>0.0170966921560317</v>
      </c>
      <c r="K213" t="n">
        <v>0.1194409406252165</v>
      </c>
      <c r="L213" t="n">
        <v>0.02248576410424397</v>
      </c>
      <c r="M213" t="n">
        <v>0.1175434119515676</v>
      </c>
      <c r="N213" t="n">
        <v>0.02368534973916242</v>
      </c>
      <c r="O213" t="n">
        <v>0.1167254589465936</v>
      </c>
    </row>
    <row r="214" ht="15" customHeight="1">
      <c r="F214" t="n">
        <v>0.03007691291951843</v>
      </c>
      <c r="G214" t="n">
        <v>0.06499146379611649</v>
      </c>
      <c r="J214" t="n">
        <v>0.0170314691443806</v>
      </c>
      <c r="K214" t="n">
        <v>0.1202479740078193</v>
      </c>
      <c r="L214" t="n">
        <v>0.02167181095938586</v>
      </c>
      <c r="M214" t="n">
        <v>0.1183376241944836</v>
      </c>
      <c r="N214" t="n">
        <v>0.02126385443691936</v>
      </c>
      <c r="O214" t="n">
        <v>0.1175141444800165</v>
      </c>
    </row>
    <row r="215" ht="15" customHeight="1">
      <c r="F215" t="n">
        <v>0.03007691291951843</v>
      </c>
      <c r="G215" t="n">
        <v>0.06499146379611649</v>
      </c>
      <c r="J215" t="n">
        <v>0.01697059652615336</v>
      </c>
      <c r="K215" t="n">
        <v>0.1210550073904222</v>
      </c>
      <c r="L215" t="n">
        <v>0.02087105785702642</v>
      </c>
      <c r="M215" t="n">
        <v>0.1191318364373996</v>
      </c>
      <c r="N215" t="n">
        <v>0.01998693271869778</v>
      </c>
      <c r="O215" t="n">
        <v>0.1183028300134394</v>
      </c>
    </row>
    <row r="216" ht="15" customHeight="1">
      <c r="F216" t="n">
        <v>0.02925250711959264</v>
      </c>
      <c r="G216" t="n">
        <v>0.06486393300380164</v>
      </c>
      <c r="J216" t="n">
        <v>0.01671429153512695</v>
      </c>
      <c r="K216" t="n">
        <v>0.121862040773025</v>
      </c>
      <c r="L216" t="n">
        <v>0.01998631002989559</v>
      </c>
      <c r="M216" t="n">
        <v>0.1199260486803156</v>
      </c>
      <c r="N216" t="n">
        <v>0.01826166689655762</v>
      </c>
      <c r="O216" t="n">
        <v>0.1190915155468624</v>
      </c>
    </row>
    <row r="217" ht="15" customHeight="1">
      <c r="F217" t="n">
        <v>0.0284375269179951</v>
      </c>
      <c r="G217" t="n">
        <v>0.0647364022114868</v>
      </c>
      <c r="J217" t="n">
        <v>0.01666277140507839</v>
      </c>
      <c r="K217" t="n">
        <v>0.1226690741556278</v>
      </c>
      <c r="L217" t="n">
        <v>0.01892037271072344</v>
      </c>
      <c r="M217" t="n">
        <v>0.1207202609232316</v>
      </c>
      <c r="N217" t="n">
        <v>0.01719513928255911</v>
      </c>
      <c r="O217" t="n">
        <v>0.1198802010802853</v>
      </c>
    </row>
    <row r="218" ht="15" customHeight="1">
      <c r="F218" t="n">
        <v>0.02763246355702031</v>
      </c>
      <c r="G218" t="n">
        <v>0.06460887141917196</v>
      </c>
      <c r="J218" t="n">
        <v>0.01621625336978468</v>
      </c>
      <c r="K218" t="n">
        <v>0.1234761075382306</v>
      </c>
      <c r="L218" t="n">
        <v>0.01817605113224005</v>
      </c>
      <c r="M218" t="n">
        <v>0.1215144731661475</v>
      </c>
      <c r="N218" t="n">
        <v>0.01559443218876222</v>
      </c>
      <c r="O218" t="n">
        <v>0.1206688866137082</v>
      </c>
    </row>
    <row r="219" ht="15" customHeight="1">
      <c r="F219" t="n">
        <v>0.02683780827896304</v>
      </c>
      <c r="G219" t="n">
        <v>0.06448134062685712</v>
      </c>
      <c r="J219" t="n">
        <v>0.01637495466302279</v>
      </c>
      <c r="K219" t="n">
        <v>0.1242831409208334</v>
      </c>
      <c r="L219" t="n">
        <v>0.01725615052717544</v>
      </c>
      <c r="M219" t="n">
        <v>0.1223086854090635</v>
      </c>
      <c r="N219" t="n">
        <v>0.01456662792722679</v>
      </c>
      <c r="O219" t="n">
        <v>0.1214575721471311</v>
      </c>
    </row>
    <row r="220" ht="15" customHeight="1">
      <c r="F220" t="n">
        <v>0.02605405232611778</v>
      </c>
      <c r="G220" t="n">
        <v>0.06435380983454227</v>
      </c>
      <c r="J220" t="n">
        <v>0.0162390925185697</v>
      </c>
      <c r="K220" t="n">
        <v>0.1250901743034362</v>
      </c>
      <c r="L220" t="n">
        <v>0.01706347612825959</v>
      </c>
      <c r="M220" t="n">
        <v>0.1231028976519795</v>
      </c>
      <c r="N220" t="n">
        <v>0.01301880881001316</v>
      </c>
      <c r="O220" t="n">
        <v>0.1222462576805541</v>
      </c>
    </row>
    <row r="221" ht="15" customHeight="1">
      <c r="F221" t="n">
        <v>0.02528168694077931</v>
      </c>
      <c r="G221" t="n">
        <v>0.06422627904222743</v>
      </c>
      <c r="J221" t="n">
        <v>0.01590888417020245</v>
      </c>
      <c r="K221" t="n">
        <v>0.125897207686039</v>
      </c>
      <c r="L221" t="n">
        <v>0.01610083316822258</v>
      </c>
      <c r="M221" t="n">
        <v>0.1238971098948955</v>
      </c>
      <c r="N221" t="n">
        <v>0.01155805714918107</v>
      </c>
      <c r="O221" t="n">
        <v>0.123034943213977</v>
      </c>
    </row>
    <row r="222" ht="15" customHeight="1">
      <c r="F222" t="n">
        <v>0.02452120336524212</v>
      </c>
      <c r="G222" t="n">
        <v>0.06409874824991257</v>
      </c>
      <c r="J222" t="n">
        <v>0.01588454685169799</v>
      </c>
      <c r="K222" t="n">
        <v>0.1267042410686419</v>
      </c>
      <c r="L222" t="n">
        <v>0.01567102687979449</v>
      </c>
      <c r="M222" t="n">
        <v>0.1246913221378115</v>
      </c>
      <c r="N222" t="n">
        <v>0.01069145525679077</v>
      </c>
      <c r="O222" t="n">
        <v>0.1238236287473999</v>
      </c>
    </row>
    <row r="223" ht="15" customHeight="1">
      <c r="F223" t="n">
        <v>0.02377309284180101</v>
      </c>
      <c r="G223" t="n">
        <v>0.06397121745759775</v>
      </c>
      <c r="J223" t="n">
        <v>0.01556629779683336</v>
      </c>
      <c r="K223" t="n">
        <v>0.1275112744512447</v>
      </c>
      <c r="L223" t="n">
        <v>0.01507686249570536</v>
      </c>
      <c r="M223" t="n">
        <v>0.1254855343807275</v>
      </c>
      <c r="N223" t="n">
        <v>0.009926085444902033</v>
      </c>
      <c r="O223" t="n">
        <v>0.1246123142808229</v>
      </c>
    </row>
    <row r="224" ht="15" customHeight="1">
      <c r="F224" t="n">
        <v>0.02303784661275046</v>
      </c>
      <c r="G224" t="n">
        <v>0.06384368666528289</v>
      </c>
      <c r="J224" t="n">
        <v>0.0154543542393855</v>
      </c>
      <c r="K224" t="n">
        <v>0.1283183078338475</v>
      </c>
      <c r="L224" t="n">
        <v>0.01462114524868521</v>
      </c>
      <c r="M224" t="n">
        <v>0.1262797466236435</v>
      </c>
      <c r="N224" t="n">
        <v>0.008969030025575087</v>
      </c>
      <c r="O224" t="n">
        <v>0.1254009998142458</v>
      </c>
    </row>
    <row r="225" ht="15" customHeight="1">
      <c r="F225" t="n">
        <v>0.02231595592038522</v>
      </c>
      <c r="G225" t="n">
        <v>0.06371615587296806</v>
      </c>
      <c r="J225" t="n">
        <v>0.01554893341313143</v>
      </c>
      <c r="K225" t="n">
        <v>0.1291253412164503</v>
      </c>
      <c r="L225" t="n">
        <v>0.0140066803714641</v>
      </c>
      <c r="M225" t="n">
        <v>0.1270739588665595</v>
      </c>
      <c r="N225" t="n">
        <v>0.00812737131086988</v>
      </c>
      <c r="O225" t="n">
        <v>0.1261896853476687</v>
      </c>
    </row>
    <row r="226" ht="15" customHeight="1">
      <c r="F226" t="n">
        <v>0.02160791200699985</v>
      </c>
      <c r="G226" t="n">
        <v>0.0635886250806532</v>
      </c>
      <c r="J226" t="n">
        <v>0.01555025255184814</v>
      </c>
      <c r="K226" t="n">
        <v>0.1299323745990531</v>
      </c>
      <c r="L226" t="n">
        <v>0.01363627309677204</v>
      </c>
      <c r="M226" t="n">
        <v>0.1278681711094755</v>
      </c>
      <c r="N226" t="n">
        <v>0.007808191612846349</v>
      </c>
      <c r="O226" t="n">
        <v>0.1269783708810917</v>
      </c>
    </row>
    <row r="227" ht="15" customHeight="1">
      <c r="F227" t="n">
        <v>0.02091420611488908</v>
      </c>
      <c r="G227" t="n">
        <v>0.06346109428833836</v>
      </c>
      <c r="J227" t="n">
        <v>0.01545852888931264</v>
      </c>
      <c r="K227" t="n">
        <v>0.130739407981656</v>
      </c>
      <c r="L227" t="n">
        <v>0.01321272865733911</v>
      </c>
      <c r="M227" t="n">
        <v>0.1286623833523915</v>
      </c>
      <c r="N227" t="n">
        <v>0.007218573243564785</v>
      </c>
      <c r="O227" t="n">
        <v>0.1277670564145146</v>
      </c>
    </row>
    <row r="228" ht="15" customHeight="1">
      <c r="F228" t="n">
        <v>0.0202353294863474</v>
      </c>
      <c r="G228" t="n">
        <v>0.06333356349602352</v>
      </c>
      <c r="J228" t="n">
        <v>0.01507397965930191</v>
      </c>
      <c r="K228" t="n">
        <v>0.1315464413642587</v>
      </c>
      <c r="L228" t="n">
        <v>0.01263885228589529</v>
      </c>
      <c r="M228" t="n">
        <v>0.1294565955953075</v>
      </c>
      <c r="N228" t="n">
        <v>0.006665598515084969</v>
      </c>
      <c r="O228" t="n">
        <v>0.1285557419479375</v>
      </c>
    </row>
    <row r="229" ht="15" customHeight="1">
      <c r="F229" t="n">
        <v>0.01957177336366961</v>
      </c>
      <c r="G229" t="n">
        <v>0.06320603270370868</v>
      </c>
      <c r="J229" t="n">
        <v>0.01499682209559292</v>
      </c>
      <c r="K229" t="n">
        <v>0.1323534747468616</v>
      </c>
      <c r="L229" t="n">
        <v>0.0120174492151707</v>
      </c>
      <c r="M229" t="n">
        <v>0.1302508078382235</v>
      </c>
      <c r="N229" t="n">
        <v>0.006956349739467016</v>
      </c>
      <c r="O229" t="n">
        <v>0.1293444274813604</v>
      </c>
    </row>
    <row r="230" ht="15" customHeight="1">
      <c r="F230" t="n">
        <v>0.0189240289891502</v>
      </c>
      <c r="G230" t="n">
        <v>0.06307850191139383</v>
      </c>
      <c r="J230" t="n">
        <v>0.01502722230889594</v>
      </c>
      <c r="K230" t="n">
        <v>0.1331605081294644</v>
      </c>
      <c r="L230" t="n">
        <v>0.01205100209522048</v>
      </c>
      <c r="M230" t="n">
        <v>0.1310450200811395</v>
      </c>
      <c r="N230" t="n">
        <v>0.006696724651424346</v>
      </c>
      <c r="O230" t="n">
        <v>0.1301331130147834</v>
      </c>
    </row>
    <row r="231" ht="15" customHeight="1">
      <c r="F231" t="n">
        <v>0.01829258760508391</v>
      </c>
      <c r="G231" t="n">
        <v>0.06295097111907898</v>
      </c>
      <c r="J231" t="n">
        <v>0.0150608718335387</v>
      </c>
      <c r="K231" t="n">
        <v>0.1339675415120672</v>
      </c>
      <c r="L231" t="n">
        <v>0.01190851326010961</v>
      </c>
      <c r="M231" t="n">
        <v>0.1318392323240555</v>
      </c>
      <c r="N231" t="n">
        <v>0.007096848486690899</v>
      </c>
      <c r="O231" t="n">
        <v>0.1309217985482063</v>
      </c>
    </row>
    <row r="232" ht="15" customHeight="1">
      <c r="F232" t="n">
        <v>0.01767794045376538</v>
      </c>
      <c r="G232" t="n">
        <v>0.06282344032676414</v>
      </c>
      <c r="J232" t="n">
        <v>0.01489497377656858</v>
      </c>
      <c r="K232" t="n">
        <v>0.13477457489467</v>
      </c>
      <c r="L232" t="n">
        <v>0.01186836481402917</v>
      </c>
      <c r="M232" t="n">
        <v>0.1326334445669715</v>
      </c>
      <c r="N232" t="n">
        <v>0.006997562541348812</v>
      </c>
      <c r="O232" t="n">
        <v>0.1317104840816292</v>
      </c>
    </row>
    <row r="233" ht="15" customHeight="1">
      <c r="F233" t="n">
        <v>0.0170805787774892</v>
      </c>
      <c r="G233" t="n">
        <v>0.0626959095344493</v>
      </c>
      <c r="J233" t="n">
        <v>0.01482962218781912</v>
      </c>
      <c r="K233" t="n">
        <v>0.1355816082772728</v>
      </c>
      <c r="L233" t="n">
        <v>0.01123085820058453</v>
      </c>
      <c r="M233" t="n">
        <v>0.1334276568098875</v>
      </c>
      <c r="N233" t="n">
        <v>0.006699392516136549</v>
      </c>
      <c r="O233" t="n">
        <v>0.1324991696150521</v>
      </c>
    </row>
    <row r="234" ht="15" customHeight="1">
      <c r="F234" t="n">
        <v>0.01650099381854998</v>
      </c>
      <c r="G234" t="n">
        <v>0.06256837874213446</v>
      </c>
      <c r="J234" t="n">
        <v>0.01486491111712387</v>
      </c>
      <c r="K234" t="n">
        <v>0.1363886416598756</v>
      </c>
      <c r="L234" t="n">
        <v>0.0112962948633813</v>
      </c>
      <c r="M234" t="n">
        <v>0.1342218690528035</v>
      </c>
      <c r="N234" t="n">
        <v>0.006502864111792628</v>
      </c>
      <c r="O234" t="n">
        <v>0.1332878551484751</v>
      </c>
    </row>
    <row r="235" ht="15" customHeight="1">
      <c r="F235" t="n">
        <v>0.01593967681924238</v>
      </c>
      <c r="G235" t="n">
        <v>0.06244084794981961</v>
      </c>
      <c r="J235" t="n">
        <v>0.01490093461431637</v>
      </c>
      <c r="K235" t="n">
        <v>0.1371956750424785</v>
      </c>
      <c r="L235" t="n">
        <v>0.01066497624602489</v>
      </c>
      <c r="M235" t="n">
        <v>0.1350160812957195</v>
      </c>
      <c r="N235" t="n">
        <v>0.006308503029055501</v>
      </c>
      <c r="O235" t="n">
        <v>0.134076540681898</v>
      </c>
    </row>
    <row r="236" ht="15" customHeight="1">
      <c r="F236" t="n">
        <v>0.01539711902186112</v>
      </c>
      <c r="G236" t="n">
        <v>0.06231331715750477</v>
      </c>
      <c r="J236" t="n">
        <v>0.01463778672923012</v>
      </c>
      <c r="K236" t="n">
        <v>0.1380027084250812</v>
      </c>
      <c r="L236" t="n">
        <v>0.01083720379212086</v>
      </c>
      <c r="M236" t="n">
        <v>0.1358102935386355</v>
      </c>
      <c r="N236" t="n">
        <v>0.006316834968663809</v>
      </c>
      <c r="O236" t="n">
        <v>0.1348652262153209</v>
      </c>
    </row>
    <row r="237" ht="15" customHeight="1">
      <c r="F237" t="n">
        <v>0.01487381166870071</v>
      </c>
      <c r="G237" t="n">
        <v>0.06218578636518992</v>
      </c>
      <c r="J237" t="n">
        <v>0.01467556151169869</v>
      </c>
      <c r="K237" t="n">
        <v>0.1388097418076841</v>
      </c>
      <c r="L237" t="n">
        <v>0.01071327894527468</v>
      </c>
      <c r="M237" t="n">
        <v>0.1366045057815515</v>
      </c>
      <c r="N237" t="n">
        <v>0.006728385631355971</v>
      </c>
      <c r="O237" t="n">
        <v>0.1356539117487439</v>
      </c>
    </row>
    <row r="238" ht="15" customHeight="1">
      <c r="F238" t="n">
        <v>0.01437024600205589</v>
      </c>
      <c r="G238" t="n">
        <v>0.06205825557287508</v>
      </c>
      <c r="J238" t="n">
        <v>0.01451435301155561</v>
      </c>
      <c r="K238" t="n">
        <v>0.1396167751902869</v>
      </c>
      <c r="L238" t="n">
        <v>0.009993503149091865</v>
      </c>
      <c r="M238" t="n">
        <v>0.1373987180244675</v>
      </c>
      <c r="N238" t="n">
        <v>0.00664368071787047</v>
      </c>
      <c r="O238" t="n">
        <v>0.1364425972821668</v>
      </c>
    </row>
    <row r="239" ht="15" customHeight="1">
      <c r="F239" t="n">
        <v>0.01388691326422119</v>
      </c>
      <c r="G239" t="n">
        <v>0.06193072478056023</v>
      </c>
      <c r="J239" t="n">
        <v>0.01445425527863441</v>
      </c>
      <c r="K239" t="n">
        <v>0.1404238085728897</v>
      </c>
      <c r="L239" t="n">
        <v>0.009878177847177899</v>
      </c>
      <c r="M239" t="n">
        <v>0.1381929302673835</v>
      </c>
      <c r="N239" t="n">
        <v>0.006663245928945849</v>
      </c>
      <c r="O239" t="n">
        <v>0.1372312828155897</v>
      </c>
    </row>
    <row r="240" ht="15" customHeight="1">
      <c r="F240" t="n">
        <v>0.01342229879145493</v>
      </c>
      <c r="G240" t="n">
        <v>0.06180319398824539</v>
      </c>
      <c r="J240" t="n">
        <v>0.01459536236276864</v>
      </c>
      <c r="K240" t="n">
        <v>0.1412308419554925</v>
      </c>
      <c r="L240" t="n">
        <v>0.00976760448313832</v>
      </c>
      <c r="M240" t="n">
        <v>0.1389871425102995</v>
      </c>
      <c r="N240" t="n">
        <v>0.006787606965320658</v>
      </c>
      <c r="O240" t="n">
        <v>0.1380199683490126</v>
      </c>
    </row>
    <row r="241" ht="15" customHeight="1">
      <c r="F241" t="n">
        <v>0.01296485838983305</v>
      </c>
      <c r="G241" t="n">
        <v>0.06167566319593054</v>
      </c>
      <c r="J241" t="n">
        <v>0.01423776831379182</v>
      </c>
      <c r="K241" t="n">
        <v>0.1420378753380953</v>
      </c>
      <c r="L241" t="n">
        <v>0.009762084500578611</v>
      </c>
      <c r="M241" t="n">
        <v>0.1397813547532155</v>
      </c>
      <c r="N241" t="n">
        <v>0.006317289527733305</v>
      </c>
      <c r="O241" t="n">
        <v>0.1388086538824356</v>
      </c>
    </row>
    <row r="242" ht="15" customHeight="1">
      <c r="F242" t="n">
        <v>0.01251307739561386</v>
      </c>
      <c r="G242" t="n">
        <v>0.0615481324036157</v>
      </c>
      <c r="J242" t="n">
        <v>0.01418156718153751</v>
      </c>
      <c r="K242" t="n">
        <v>0.1428449087206982</v>
      </c>
      <c r="L242" t="n">
        <v>0.009661919343104231</v>
      </c>
      <c r="M242" t="n">
        <v>0.1405755669961315</v>
      </c>
      <c r="N242" t="n">
        <v>0.007052819316922365</v>
      </c>
      <c r="O242" t="n">
        <v>0.1395973394158585</v>
      </c>
    </row>
    <row r="243" ht="15" customHeight="1">
      <c r="F243" t="n">
        <v>0.01206744705109185</v>
      </c>
      <c r="G243" t="n">
        <v>0.06142060161130086</v>
      </c>
      <c r="J243" t="n">
        <v>0.01442685301583921</v>
      </c>
      <c r="K243" t="n">
        <v>0.143651942103301</v>
      </c>
      <c r="L243" t="n">
        <v>0.009467410454320674</v>
      </c>
      <c r="M243" t="n">
        <v>0.1413697792390475</v>
      </c>
      <c r="N243" t="n">
        <v>0.006394722033626288</v>
      </c>
      <c r="O243" t="n">
        <v>0.1403860249492814</v>
      </c>
    </row>
    <row r="244" ht="15" customHeight="1">
      <c r="F244" t="n">
        <v>0.01162845859856182</v>
      </c>
      <c r="G244" t="n">
        <v>0.06129307081898602</v>
      </c>
      <c r="J244" t="n">
        <v>0.01437371986653049</v>
      </c>
      <c r="K244" t="n">
        <v>0.1444589754859038</v>
      </c>
      <c r="L244" t="n">
        <v>0.008878859277833495</v>
      </c>
      <c r="M244" t="n">
        <v>0.1421639914819635</v>
      </c>
      <c r="N244" t="n">
        <v>0.007043523378583605</v>
      </c>
      <c r="O244" t="n">
        <v>0.1411747104827044</v>
      </c>
    </row>
    <row r="245" ht="15" customHeight="1">
      <c r="F245" t="n">
        <v>0.01119660328031827</v>
      </c>
      <c r="G245" t="n">
        <v>0.06116554002667116</v>
      </c>
      <c r="J245" t="n">
        <v>0.01412226178344488</v>
      </c>
      <c r="K245" t="n">
        <v>0.1452660088685066</v>
      </c>
      <c r="L245" t="n">
        <v>0.008496567257248233</v>
      </c>
      <c r="M245" t="n">
        <v>0.1429582037248795</v>
      </c>
      <c r="N245" t="n">
        <v>0.006999749052532867</v>
      </c>
      <c r="O245" t="n">
        <v>0.1419633960161273</v>
      </c>
    </row>
    <row r="246" ht="15" customHeight="1">
      <c r="F246" t="n">
        <v>0.01077237233865593</v>
      </c>
      <c r="G246" t="n">
        <v>0.06103800923435633</v>
      </c>
      <c r="J246" t="n">
        <v>0.0141725728164159</v>
      </c>
      <c r="K246" t="n">
        <v>0.1460730422511094</v>
      </c>
      <c r="L246" t="n">
        <v>0.008320835836170271</v>
      </c>
      <c r="M246" t="n">
        <v>0.1437524159677955</v>
      </c>
      <c r="N246" t="n">
        <v>0.006663924756212525</v>
      </c>
      <c r="O246" t="n">
        <v>0.1427520815495502</v>
      </c>
    </row>
    <row r="247" ht="15" customHeight="1">
      <c r="F247" t="n">
        <v>0.01035625701586936</v>
      </c>
      <c r="G247" t="n">
        <v>0.06091047844204148</v>
      </c>
      <c r="J247" t="n">
        <v>0.01412474701527709</v>
      </c>
      <c r="K247" t="n">
        <v>0.1468800756337122</v>
      </c>
      <c r="L247" t="n">
        <v>0.008151966458205206</v>
      </c>
      <c r="M247" t="n">
        <v>0.1445466282107115</v>
      </c>
      <c r="N247" t="n">
        <v>0.007236576190361055</v>
      </c>
      <c r="O247" t="n">
        <v>0.1435407670829732</v>
      </c>
    </row>
    <row r="248" ht="15" customHeight="1">
      <c r="F248" t="n">
        <v>0.009948748554253276</v>
      </c>
      <c r="G248" t="n">
        <v>0.06078294764972664</v>
      </c>
      <c r="J248" t="n">
        <v>0.01397887842986201</v>
      </c>
      <c r="K248" t="n">
        <v>0.147687109016315</v>
      </c>
      <c r="L248" t="n">
        <v>0.008490260566958424</v>
      </c>
      <c r="M248" t="n">
        <v>0.1453408404536275</v>
      </c>
      <c r="N248" t="n">
        <v>0.007218229055717118</v>
      </c>
      <c r="O248" t="n">
        <v>0.1443294526163961</v>
      </c>
    </row>
    <row r="249" ht="15" customHeight="1">
      <c r="F249" t="n">
        <v>0.009550338196102251</v>
      </c>
      <c r="G249" t="n">
        <v>0.06065541685741179</v>
      </c>
      <c r="J249" t="n">
        <v>0.01413506111000418</v>
      </c>
      <c r="K249" t="n">
        <v>0.1484941423989178</v>
      </c>
      <c r="L249" t="n">
        <v>0.008436019606035544</v>
      </c>
      <c r="M249" t="n">
        <v>0.1461350526965435</v>
      </c>
      <c r="N249" t="n">
        <v>0.007209409053019034</v>
      </c>
      <c r="O249" t="n">
        <v>0.145118138149819</v>
      </c>
    </row>
    <row r="250" ht="15" customHeight="1">
      <c r="F250" t="n">
        <v>0.009161517183710943</v>
      </c>
      <c r="G250" t="n">
        <v>0.06052788606509694</v>
      </c>
      <c r="J250" t="n">
        <v>0.01399338910553713</v>
      </c>
      <c r="K250" t="n">
        <v>0.1493011757815207</v>
      </c>
      <c r="L250" t="n">
        <v>0.008189545019042066</v>
      </c>
      <c r="M250" t="n">
        <v>0.1469292649394595</v>
      </c>
      <c r="N250" t="n">
        <v>0.007410641883005387</v>
      </c>
      <c r="O250" t="n">
        <v>0.145906823683242</v>
      </c>
    </row>
    <row r="251" ht="15" customHeight="1">
      <c r="F251" t="n">
        <v>0.008782776759374028</v>
      </c>
      <c r="G251" t="n">
        <v>0.06040035527278211</v>
      </c>
      <c r="J251" t="n">
        <v>0.01405395646629441</v>
      </c>
      <c r="K251" t="n">
        <v>0.1501082091641235</v>
      </c>
      <c r="L251" t="n">
        <v>0.007851138249583389</v>
      </c>
      <c r="M251" t="n">
        <v>0.1477234771823755</v>
      </c>
      <c r="N251" t="n">
        <v>0.007622453246414695</v>
      </c>
      <c r="O251" t="n">
        <v>0.1466955092166649</v>
      </c>
    </row>
    <row r="252" ht="15" customHeight="1">
      <c r="F252" t="n">
        <v>0.00841460816538607</v>
      </c>
      <c r="G252" t="n">
        <v>0.06027282448046725</v>
      </c>
      <c r="J252" t="n">
        <v>0.01401685724210955</v>
      </c>
      <c r="K252" t="n">
        <v>0.1509152425467263</v>
      </c>
      <c r="L252" t="n">
        <v>0.007521100741265108</v>
      </c>
      <c r="M252" t="n">
        <v>0.1485176894252914</v>
      </c>
      <c r="N252" t="n">
        <v>0.007645368843985423</v>
      </c>
      <c r="O252" t="n">
        <v>0.1474841947500878</v>
      </c>
    </row>
    <row r="253" ht="15" customHeight="1">
      <c r="F253" t="n">
        <v>0.008057502644041786</v>
      </c>
      <c r="G253" t="n">
        <v>0.06014529368815241</v>
      </c>
      <c r="J253" t="n">
        <v>0.0139821854828161</v>
      </c>
      <c r="K253" t="n">
        <v>0.1517222759293291</v>
      </c>
      <c r="L253" t="n">
        <v>0.00769973393769266</v>
      </c>
      <c r="M253" t="n">
        <v>0.1493119016682075</v>
      </c>
      <c r="N253" t="n">
        <v>0.008179914376456154</v>
      </c>
      <c r="O253" t="n">
        <v>0.1482728802835107</v>
      </c>
    </row>
    <row r="254" ht="15" customHeight="1">
      <c r="F254" t="n">
        <v>0.007711951437635714</v>
      </c>
      <c r="G254" t="n">
        <v>0.06001776289583757</v>
      </c>
      <c r="J254" t="n">
        <v>0.01385003523824756</v>
      </c>
      <c r="K254" t="n">
        <v>0.1525293093119319</v>
      </c>
      <c r="L254" t="n">
        <v>0.007787339282471578</v>
      </c>
      <c r="M254" t="n">
        <v>0.1501061139111234</v>
      </c>
      <c r="N254" t="n">
        <v>0.007926615544565252</v>
      </c>
      <c r="O254" t="n">
        <v>0.1490615658169337</v>
      </c>
    </row>
    <row r="255" ht="15" customHeight="1">
      <c r="F255" t="n">
        <v>0.007378445788462598</v>
      </c>
      <c r="G255" t="n">
        <v>0.05989023210352273</v>
      </c>
      <c r="J255" t="n">
        <v>0.01372050055823751</v>
      </c>
      <c r="K255" t="n">
        <v>0.1533363426945347</v>
      </c>
      <c r="L255" t="n">
        <v>0.007684218219207339</v>
      </c>
      <c r="M255" t="n">
        <v>0.1509003261540394</v>
      </c>
      <c r="N255" t="n">
        <v>0.008485998049051424</v>
      </c>
      <c r="O255" t="n">
        <v>0.1498502513503566</v>
      </c>
    </row>
    <row r="256" ht="15" customHeight="1">
      <c r="F256" t="n">
        <v>0.007057476938816962</v>
      </c>
      <c r="G256" t="n">
        <v>0.05976270131120788</v>
      </c>
      <c r="J256" t="n">
        <v>0.01359367549261946</v>
      </c>
      <c r="K256" t="n">
        <v>0.1541433760771376</v>
      </c>
      <c r="L256" t="n">
        <v>0.007090672191505498</v>
      </c>
      <c r="M256" t="n">
        <v>0.1516945383969554</v>
      </c>
      <c r="N256" t="n">
        <v>0.008158587590652966</v>
      </c>
      <c r="O256" t="n">
        <v>0.1506389368837795</v>
      </c>
    </row>
    <row r="257" ht="15" customHeight="1">
      <c r="F257" t="n">
        <v>0.006749536130993564</v>
      </c>
      <c r="G257" t="n">
        <v>0.05963517051889304</v>
      </c>
      <c r="J257" t="n">
        <v>0.01376965409122696</v>
      </c>
      <c r="K257" t="n">
        <v>0.1549504094597404</v>
      </c>
      <c r="L257" t="n">
        <v>0.006907002642971449</v>
      </c>
      <c r="M257" t="n">
        <v>0.1524887506398714</v>
      </c>
      <c r="N257" t="n">
        <v>0.007944909870108541</v>
      </c>
      <c r="O257" t="n">
        <v>0.1514276224172025</v>
      </c>
    </row>
    <row r="258" ht="15" customHeight="1">
      <c r="F258" t="n">
        <v>0.006455114607286941</v>
      </c>
      <c r="G258" t="n">
        <v>0.05950763972657819</v>
      </c>
      <c r="J258" t="n">
        <v>0.01354853040389355</v>
      </c>
      <c r="K258" t="n">
        <v>0.1557574428423432</v>
      </c>
      <c r="L258" t="n">
        <v>0.007333511017210803</v>
      </c>
      <c r="M258" t="n">
        <v>0.1532829628827874</v>
      </c>
      <c r="N258" t="n">
        <v>0.008745490588156546</v>
      </c>
      <c r="O258" t="n">
        <v>0.1522163079506254</v>
      </c>
    </row>
    <row r="259" ht="15" customHeight="1">
      <c r="F259" t="n">
        <v>0.006174703609991797</v>
      </c>
      <c r="G259" t="n">
        <v>0.05938010893426336</v>
      </c>
      <c r="J259" t="n">
        <v>0.01363039848045274</v>
      </c>
      <c r="K259" t="n">
        <v>0.156564476224946</v>
      </c>
      <c r="L259" t="n">
        <v>0.006770498757829035</v>
      </c>
      <c r="M259" t="n">
        <v>0.1540771751257034</v>
      </c>
      <c r="N259" t="n">
        <v>0.008660855445535576</v>
      </c>
      <c r="O259" t="n">
        <v>0.1530049934840483</v>
      </c>
    </row>
    <row r="260" ht="15" customHeight="1">
      <c r="F260" t="n">
        <v>0.00590879438140271</v>
      </c>
      <c r="G260" t="n">
        <v>0.0592525781419485</v>
      </c>
      <c r="J260" t="n">
        <v>0.01371535237073809</v>
      </c>
      <c r="K260" t="n">
        <v>0.1573715096075488</v>
      </c>
      <c r="L260" t="n">
        <v>0.00711826730843157</v>
      </c>
      <c r="M260" t="n">
        <v>0.1548713873686194</v>
      </c>
      <c r="N260" t="n">
        <v>0.009191530142984072</v>
      </c>
      <c r="O260" t="n">
        <v>0.1537936790174712</v>
      </c>
    </row>
    <row r="261" ht="15" customHeight="1">
      <c r="F261" t="n">
        <v>0.00565787816381437</v>
      </c>
      <c r="G261" t="n">
        <v>0.05912504734963366</v>
      </c>
      <c r="J261" t="n">
        <v>0.01360348612458312</v>
      </c>
      <c r="K261" t="n">
        <v>0.1581785429901516</v>
      </c>
      <c r="L261" t="n">
        <v>0.006777118112623992</v>
      </c>
      <c r="M261" t="n">
        <v>0.1556655996115354</v>
      </c>
      <c r="N261" t="n">
        <v>0.009138040381240553</v>
      </c>
      <c r="O261" t="n">
        <v>0.1545823645508942</v>
      </c>
    </row>
    <row r="262" ht="15" customHeight="1">
      <c r="F262" t="n">
        <v>0.005422446199521369</v>
      </c>
      <c r="G262" t="n">
        <v>0.05899751655731882</v>
      </c>
      <c r="J262" t="n">
        <v>0.01379489379182139</v>
      </c>
      <c r="K262" t="n">
        <v>0.1589855763727544</v>
      </c>
      <c r="L262" t="n">
        <v>0.007247352614011771</v>
      </c>
      <c r="M262" t="n">
        <v>0.1564598118544514</v>
      </c>
      <c r="N262" t="n">
        <v>0.009200911861043548</v>
      </c>
      <c r="O262" t="n">
        <v>0.1553710500843171</v>
      </c>
    </row>
    <row r="263" ht="15" customHeight="1">
      <c r="F263" t="n">
        <v>0.005202989730818383</v>
      </c>
      <c r="G263" t="n">
        <v>0.05886998576500398</v>
      </c>
      <c r="J263" t="n">
        <v>0.01378966942228643</v>
      </c>
      <c r="K263" t="n">
        <v>0.1597926097553573</v>
      </c>
      <c r="L263" t="n">
        <v>0.006729272256200375</v>
      </c>
      <c r="M263" t="n">
        <v>0.1572540240973674</v>
      </c>
      <c r="N263" t="n">
        <v>0.009780670283131565</v>
      </c>
      <c r="O263" t="n">
        <v>0.15615973561774</v>
      </c>
    </row>
    <row r="264" ht="15" customHeight="1">
      <c r="F264" t="n">
        <v>0.005000000000000004</v>
      </c>
      <c r="G264" t="n">
        <v>0.05874245497268913</v>
      </c>
      <c r="J264" t="n">
        <v>0.01378790706581177</v>
      </c>
      <c r="K264" t="n">
        <v>0.1605996431379601</v>
      </c>
      <c r="L264" t="n">
        <v>0.006923178482795389</v>
      </c>
      <c r="M264" t="n">
        <v>0.1580482363402834</v>
      </c>
      <c r="N264" t="n">
        <v>0.009777841348243055</v>
      </c>
      <c r="O264" t="n">
        <v>0.156948421151163</v>
      </c>
    </row>
    <row r="265" ht="15" customHeight="1">
      <c r="F265" t="n">
        <v>0.005000000000000004</v>
      </c>
      <c r="G265" t="n">
        <v>0.05872929707795228</v>
      </c>
    </row>
    <row r="266" ht="15" customHeight="1">
      <c r="F266" t="n">
        <v>0.005805977622296177</v>
      </c>
      <c r="G266" t="n">
        <v>0.0587295656064163</v>
      </c>
    </row>
    <row r="267" ht="15" customHeight="1">
      <c r="F267" t="n">
        <v>0.006606982370652978</v>
      </c>
      <c r="G267" t="n">
        <v>0.05872983413488031</v>
      </c>
    </row>
    <row r="268" ht="15" customHeight="1">
      <c r="F268" t="n">
        <v>0.007402948363862391</v>
      </c>
      <c r="G268" t="n">
        <v>0.05873010266334434</v>
      </c>
    </row>
    <row r="269" ht="15" customHeight="1">
      <c r="F269" t="n">
        <v>0.008193809720612608</v>
      </c>
      <c r="G269" t="n">
        <v>0.05873037119180835</v>
      </c>
    </row>
    <row r="270" ht="15" customHeight="1">
      <c r="F270" t="n">
        <v>0.008979500559695819</v>
      </c>
      <c r="G270" t="n">
        <v>0.05873063972027236</v>
      </c>
    </row>
    <row r="271" ht="15" customHeight="1">
      <c r="F271" t="n">
        <v>0.009759954999869508</v>
      </c>
      <c r="G271" t="n">
        <v>0.05873090824873638</v>
      </c>
    </row>
    <row r="272" ht="15" customHeight="1">
      <c r="F272" t="n">
        <v>0.01053510715992474</v>
      </c>
      <c r="G272" t="n">
        <v>0.0587311767772004</v>
      </c>
    </row>
    <row r="273" ht="15" customHeight="1">
      <c r="F273" t="n">
        <v>0.01130489115855153</v>
      </c>
      <c r="G273" t="n">
        <v>0.05873144530566442</v>
      </c>
    </row>
    <row r="274" ht="15" customHeight="1">
      <c r="F274" t="n">
        <v>0.01206924111454118</v>
      </c>
      <c r="G274" t="n">
        <v>0.05873171383412843</v>
      </c>
    </row>
    <row r="275" ht="15" customHeight="1">
      <c r="F275" t="n">
        <v>0.01282809114665116</v>
      </c>
      <c r="G275" t="n">
        <v>0.05873198236259245</v>
      </c>
    </row>
    <row r="276" ht="15" customHeight="1">
      <c r="F276" t="n">
        <v>0.01358137537367159</v>
      </c>
      <c r="G276" t="n">
        <v>0.05873225089105647</v>
      </c>
    </row>
    <row r="277" ht="15" customHeight="1">
      <c r="F277" t="n">
        <v>0.01432902791429436</v>
      </c>
      <c r="G277" t="n">
        <v>0.05873251941952049</v>
      </c>
    </row>
    <row r="278" ht="15" customHeight="1">
      <c r="F278" t="n">
        <v>0.01507098288730985</v>
      </c>
      <c r="G278" t="n">
        <v>0.0587327879479845</v>
      </c>
    </row>
    <row r="279" ht="15" customHeight="1">
      <c r="F279" t="n">
        <v>0.01580717441147549</v>
      </c>
      <c r="G279" t="n">
        <v>0.05873305647644852</v>
      </c>
    </row>
    <row r="280" ht="15" customHeight="1">
      <c r="F280" t="n">
        <v>0.01653753660558047</v>
      </c>
      <c r="G280" t="n">
        <v>0.05873332500491255</v>
      </c>
    </row>
    <row r="281" ht="15" customHeight="1">
      <c r="F281" t="n">
        <v>0.0172620035883186</v>
      </c>
      <c r="G281" t="n">
        <v>0.05873359353337656</v>
      </c>
    </row>
    <row r="282" ht="15" customHeight="1">
      <c r="F282" t="n">
        <v>0.0179805094784793</v>
      </c>
      <c r="G282" t="n">
        <v>0.05873386206184057</v>
      </c>
    </row>
    <row r="283" ht="15" customHeight="1">
      <c r="F283" t="n">
        <v>0.01869298839482003</v>
      </c>
      <c r="G283" t="n">
        <v>0.05873413059030459</v>
      </c>
    </row>
    <row r="284" ht="15" customHeight="1">
      <c r="F284" t="n">
        <v>0.01939937445612885</v>
      </c>
      <c r="G284" t="n">
        <v>0.05873439911876861</v>
      </c>
    </row>
    <row r="285" ht="15" customHeight="1">
      <c r="F285" t="n">
        <v>0.02009960178110176</v>
      </c>
      <c r="G285" t="n">
        <v>0.05873466764723263</v>
      </c>
    </row>
    <row r="286" ht="15" customHeight="1">
      <c r="F286" t="n">
        <v>0.02079360448852707</v>
      </c>
      <c r="G286" t="n">
        <v>0.05873493617569664</v>
      </c>
    </row>
    <row r="287" ht="15" customHeight="1">
      <c r="F287" t="n">
        <v>0.02148131669716227</v>
      </c>
      <c r="G287" t="n">
        <v>0.05873520470416066</v>
      </c>
    </row>
    <row r="288" ht="15" customHeight="1">
      <c r="F288" t="n">
        <v>0.02216267252579433</v>
      </c>
      <c r="G288" t="n">
        <v>0.05873547323262468</v>
      </c>
    </row>
    <row r="289" ht="15" customHeight="1">
      <c r="F289" t="n">
        <v>0.02283760609312141</v>
      </c>
      <c r="G289" t="n">
        <v>0.0587357417610887</v>
      </c>
    </row>
    <row r="290" ht="15" customHeight="1">
      <c r="F290" t="n">
        <v>0.0235063205330044</v>
      </c>
      <c r="G290" t="n">
        <v>0.05873601028955271</v>
      </c>
    </row>
    <row r="291" ht="15" customHeight="1">
      <c r="F291" t="n">
        <v>0.02417036405464297</v>
      </c>
      <c r="G291" t="n">
        <v>0.05873627881801673</v>
      </c>
    </row>
    <row r="292" ht="15" customHeight="1">
      <c r="F292" t="n">
        <v>0.02482993979189689</v>
      </c>
      <c r="G292" t="n">
        <v>0.05873654734648075</v>
      </c>
    </row>
    <row r="293" ht="15" customHeight="1">
      <c r="F293" t="n">
        <v>0.02548498186346621</v>
      </c>
      <c r="G293" t="n">
        <v>0.05873681587494477</v>
      </c>
    </row>
    <row r="294" ht="15" customHeight="1">
      <c r="F294" t="n">
        <v>0.02613542438813719</v>
      </c>
      <c r="G294" t="n">
        <v>0.05873708440340878</v>
      </c>
    </row>
    <row r="295" ht="15" customHeight="1">
      <c r="F295" t="n">
        <v>0.02678120148466731</v>
      </c>
      <c r="G295" t="n">
        <v>0.05873735293187279</v>
      </c>
    </row>
    <row r="296" ht="15" customHeight="1">
      <c r="F296" t="n">
        <v>0.02742224727184181</v>
      </c>
      <c r="G296" t="n">
        <v>0.05873762146033682</v>
      </c>
    </row>
    <row r="297" ht="15" customHeight="1">
      <c r="F297" t="n">
        <v>0.02805849586836236</v>
      </c>
      <c r="G297" t="n">
        <v>0.05873788998880083</v>
      </c>
    </row>
    <row r="298" ht="15" customHeight="1">
      <c r="F298" t="n">
        <v>0.02868988139301444</v>
      </c>
      <c r="G298" t="n">
        <v>0.05873815851726485</v>
      </c>
    </row>
    <row r="299" ht="15" customHeight="1">
      <c r="F299" t="n">
        <v>0.02931633796455549</v>
      </c>
      <c r="G299" t="n">
        <v>0.05873842704572887</v>
      </c>
    </row>
    <row r="300" ht="15" customHeight="1">
      <c r="F300" t="n">
        <v>0.02993779970176993</v>
      </c>
      <c r="G300" t="n">
        <v>0.05873869557419289</v>
      </c>
    </row>
    <row r="301" ht="15" customHeight="1">
      <c r="F301" t="n">
        <v>0.03055420072336112</v>
      </c>
      <c r="G301" t="n">
        <v>0.05873896410265691</v>
      </c>
    </row>
    <row r="302" ht="15" customHeight="1">
      <c r="F302" t="n">
        <v>0.03116547514811369</v>
      </c>
      <c r="G302" t="n">
        <v>0.05873923263112092</v>
      </c>
    </row>
    <row r="303" ht="15" customHeight="1">
      <c r="F303" t="n">
        <v>0.03177155709478507</v>
      </c>
      <c r="G303" t="n">
        <v>0.05873950115958494</v>
      </c>
    </row>
    <row r="304" ht="15" customHeight="1">
      <c r="F304" t="n">
        <v>0.03237238068215878</v>
      </c>
      <c r="G304" t="n">
        <v>0.05873976968804896</v>
      </c>
    </row>
    <row r="305" ht="15" customHeight="1">
      <c r="F305" t="n">
        <v>0.03296788002893999</v>
      </c>
      <c r="G305" t="n">
        <v>0.05874003821651298</v>
      </c>
    </row>
    <row r="306" ht="15" customHeight="1">
      <c r="F306" t="n">
        <v>0.03355798925391242</v>
      </c>
      <c r="G306" t="n">
        <v>0.05874030674497699</v>
      </c>
    </row>
    <row r="307" ht="15" customHeight="1">
      <c r="F307" t="n">
        <v>0.03414264247583353</v>
      </c>
      <c r="G307" t="n">
        <v>0.058740575273441</v>
      </c>
    </row>
    <row r="308" ht="15" customHeight="1">
      <c r="F308" t="n">
        <v>0.03472177381348585</v>
      </c>
      <c r="G308" t="n">
        <v>0.05874084380190503</v>
      </c>
    </row>
    <row r="309" ht="15" customHeight="1">
      <c r="F309" t="n">
        <v>0.03529531738557648</v>
      </c>
      <c r="G309" t="n">
        <v>0.05874111233036904</v>
      </c>
    </row>
    <row r="310" ht="15" customHeight="1">
      <c r="F310" t="n">
        <v>0.03586320731088817</v>
      </c>
      <c r="G310" t="n">
        <v>0.05874138085883306</v>
      </c>
    </row>
    <row r="311" ht="15" customHeight="1">
      <c r="F311" t="n">
        <v>0.03642537770817839</v>
      </c>
      <c r="G311" t="n">
        <v>0.05874164938729707</v>
      </c>
    </row>
    <row r="312" ht="15" customHeight="1">
      <c r="F312" t="n">
        <v>0.03698176269622869</v>
      </c>
      <c r="G312" t="n">
        <v>0.0587419179157611</v>
      </c>
    </row>
    <row r="313" ht="15" customHeight="1">
      <c r="F313" t="n">
        <v>0.03753229639374811</v>
      </c>
      <c r="G313" t="n">
        <v>0.05874218644422511</v>
      </c>
    </row>
    <row r="314" ht="15" customHeight="1">
      <c r="F314" t="n">
        <v>0.03807691291951844</v>
      </c>
      <c r="G314" t="n">
        <v>0.05874245497268913</v>
      </c>
    </row>
    <row r="315" ht="15" customHeight="1">
      <c r="F315" t="n">
        <v>0.03807691291951844</v>
      </c>
      <c r="G315" t="n">
        <v>0.05872929707795228</v>
      </c>
    </row>
    <row r="316" ht="15" customHeight="1">
      <c r="F316" t="n">
        <v>0.03874530886052829</v>
      </c>
      <c r="G316" t="n">
        <v>0.05885736492719516</v>
      </c>
    </row>
    <row r="317" ht="15" customHeight="1">
      <c r="F317" t="n">
        <v>0.03940753713153143</v>
      </c>
      <c r="G317" t="n">
        <v>0.05898543277643804</v>
      </c>
    </row>
    <row r="318" ht="15" customHeight="1">
      <c r="F318" t="n">
        <v>0.0400634328459846</v>
      </c>
      <c r="G318" t="n">
        <v>0.05911350062568092</v>
      </c>
    </row>
    <row r="319" ht="15" customHeight="1">
      <c r="F319" t="n">
        <v>0.0407128311173446</v>
      </c>
      <c r="G319" t="n">
        <v>0.0592415684749238</v>
      </c>
    </row>
    <row r="320" ht="15" customHeight="1">
      <c r="F320" t="n">
        <v>0.04135556705906819</v>
      </c>
      <c r="G320" t="n">
        <v>0.05936963632416668</v>
      </c>
    </row>
    <row r="321" ht="15" customHeight="1">
      <c r="F321" t="n">
        <v>0.04199147578461217</v>
      </c>
      <c r="G321" t="n">
        <v>0.05949770417340955</v>
      </c>
    </row>
    <row r="322" ht="15" customHeight="1">
      <c r="F322" t="n">
        <v>0.04262039240743329</v>
      </c>
      <c r="G322" t="n">
        <v>0.05962577202265243</v>
      </c>
    </row>
    <row r="323" ht="15" customHeight="1">
      <c r="F323" t="n">
        <v>0.04324215204098834</v>
      </c>
      <c r="G323" t="n">
        <v>0.05975383987189531</v>
      </c>
    </row>
    <row r="324" ht="15" customHeight="1">
      <c r="F324" t="n">
        <v>0.04385658979873408</v>
      </c>
      <c r="G324" t="n">
        <v>0.05988190772113819</v>
      </c>
    </row>
    <row r="325" ht="15" customHeight="1">
      <c r="F325" t="n">
        <v>0.0444635407941273</v>
      </c>
      <c r="G325" t="n">
        <v>0.06000997557038107</v>
      </c>
    </row>
    <row r="326" ht="15" customHeight="1">
      <c r="F326" t="n">
        <v>0.04506284014062477</v>
      </c>
      <c r="G326" t="n">
        <v>0.06013804341962394</v>
      </c>
    </row>
    <row r="327" ht="15" customHeight="1">
      <c r="F327" t="n">
        <v>0.04565432295168326</v>
      </c>
      <c r="G327" t="n">
        <v>0.06026611126886682</v>
      </c>
    </row>
    <row r="328" ht="15" customHeight="1">
      <c r="F328" t="n">
        <v>0.04623782434075954</v>
      </c>
      <c r="G328" t="n">
        <v>0.0603941791181097</v>
      </c>
    </row>
    <row r="329" ht="15" customHeight="1">
      <c r="F329" t="n">
        <v>0.0468131794213104</v>
      </c>
      <c r="G329" t="n">
        <v>0.06052224696735258</v>
      </c>
    </row>
    <row r="330" ht="15" customHeight="1">
      <c r="F330" t="n">
        <v>0.0473802233067926</v>
      </c>
      <c r="G330" t="n">
        <v>0.06065031481659546</v>
      </c>
    </row>
    <row r="331" ht="15" customHeight="1">
      <c r="F331" t="n">
        <v>0.04793879111066295</v>
      </c>
      <c r="G331" t="n">
        <v>0.06077838266583833</v>
      </c>
    </row>
    <row r="332" ht="15" customHeight="1">
      <c r="F332" t="n">
        <v>0.04848871794637817</v>
      </c>
      <c r="G332" t="n">
        <v>0.06090645051508121</v>
      </c>
    </row>
    <row r="333" ht="15" customHeight="1">
      <c r="F333" t="n">
        <v>0.04902983892739508</v>
      </c>
      <c r="G333" t="n">
        <v>0.06103451836432409</v>
      </c>
    </row>
    <row r="334" ht="15" customHeight="1">
      <c r="F334" t="n">
        <v>0.04956198916717044</v>
      </c>
      <c r="G334" t="n">
        <v>0.06116258621356697</v>
      </c>
    </row>
    <row r="335" ht="15" customHeight="1">
      <c r="F335" t="n">
        <v>0.05008500377916103</v>
      </c>
      <c r="G335" t="n">
        <v>0.06129065406280985</v>
      </c>
    </row>
    <row r="336" ht="15" customHeight="1">
      <c r="F336" t="n">
        <v>0.0505987178768236</v>
      </c>
      <c r="G336" t="n">
        <v>0.06141872191205273</v>
      </c>
    </row>
    <row r="337" ht="15" customHeight="1">
      <c r="F337" t="n">
        <v>0.05110296657361493</v>
      </c>
      <c r="G337" t="n">
        <v>0.06154678976129561</v>
      </c>
    </row>
    <row r="338" ht="15" customHeight="1">
      <c r="F338" t="n">
        <v>0.05159758498299183</v>
      </c>
      <c r="G338" t="n">
        <v>0.06167485761053849</v>
      </c>
    </row>
    <row r="339" ht="15" customHeight="1">
      <c r="F339" t="n">
        <v>0.05208240821841106</v>
      </c>
      <c r="G339" t="n">
        <v>0.06180292545978137</v>
      </c>
    </row>
    <row r="340" ht="15" customHeight="1">
      <c r="F340" t="n">
        <v>0.0525579446800476</v>
      </c>
      <c r="G340" t="n">
        <v>0.06193099330902425</v>
      </c>
    </row>
    <row r="341" ht="15" customHeight="1">
      <c r="F341" t="n">
        <v>0.0530280692016671</v>
      </c>
      <c r="G341" t="n">
        <v>0.06205906115826712</v>
      </c>
    </row>
    <row r="342" ht="15" customHeight="1">
      <c r="F342" t="n">
        <v>0.05349329018344468</v>
      </c>
      <c r="G342" t="n">
        <v>0.06218712900751001</v>
      </c>
    </row>
    <row r="343" ht="15" customHeight="1">
      <c r="F343" t="n">
        <v>0.053953442738837</v>
      </c>
      <c r="G343" t="n">
        <v>0.06231519685675289</v>
      </c>
    </row>
    <row r="344" ht="15" customHeight="1">
      <c r="F344" t="n">
        <v>0.05440836198130086</v>
      </c>
      <c r="G344" t="n">
        <v>0.06244326470599577</v>
      </c>
    </row>
    <row r="345" ht="15" customHeight="1">
      <c r="F345" t="n">
        <v>0.05485788302429305</v>
      </c>
      <c r="G345" t="n">
        <v>0.06257133255523865</v>
      </c>
    </row>
    <row r="346" ht="15" customHeight="1">
      <c r="F346" t="n">
        <v>0.05530184098127033</v>
      </c>
      <c r="G346" t="n">
        <v>0.06269940040448152</v>
      </c>
    </row>
    <row r="347" ht="15" customHeight="1">
      <c r="F347" t="n">
        <v>0.0557400709656895</v>
      </c>
      <c r="G347" t="n">
        <v>0.0628274682537244</v>
      </c>
    </row>
    <row r="348" ht="15" customHeight="1">
      <c r="F348" t="n">
        <v>0.05617240809100731</v>
      </c>
      <c r="G348" t="n">
        <v>0.06295553610296728</v>
      </c>
    </row>
    <row r="349" ht="15" customHeight="1">
      <c r="F349" t="n">
        <v>0.05659868747068053</v>
      </c>
      <c r="G349" t="n">
        <v>0.06308360395221016</v>
      </c>
    </row>
    <row r="350" ht="15" customHeight="1">
      <c r="F350" t="n">
        <v>0.05701874421816597</v>
      </c>
      <c r="G350" t="n">
        <v>0.06321167180145304</v>
      </c>
    </row>
    <row r="351" ht="15" customHeight="1">
      <c r="F351" t="n">
        <v>0.05743241344692038</v>
      </c>
      <c r="G351" t="n">
        <v>0.06333973965069592</v>
      </c>
    </row>
    <row r="352" ht="15" customHeight="1">
      <c r="F352" t="n">
        <v>0.05783953027040054</v>
      </c>
      <c r="G352" t="n">
        <v>0.0634678074999388</v>
      </c>
    </row>
    <row r="353" ht="15" customHeight="1">
      <c r="F353" t="n">
        <v>0.0582399298020632</v>
      </c>
      <c r="G353" t="n">
        <v>0.06359587534918168</v>
      </c>
    </row>
    <row r="354" ht="15" customHeight="1">
      <c r="F354" t="n">
        <v>0.05863344715536517</v>
      </c>
      <c r="G354" t="n">
        <v>0.06372394319842456</v>
      </c>
    </row>
    <row r="355" ht="15" customHeight="1">
      <c r="F355" t="n">
        <v>0.05901991744376324</v>
      </c>
      <c r="G355" t="n">
        <v>0.06385201104766743</v>
      </c>
    </row>
    <row r="356" ht="15" customHeight="1">
      <c r="F356" t="n">
        <v>0.05939917578071412</v>
      </c>
      <c r="G356" t="n">
        <v>0.06398007889691031</v>
      </c>
    </row>
    <row r="357" ht="15" customHeight="1">
      <c r="F357" t="n">
        <v>0.05977105727967465</v>
      </c>
      <c r="G357" t="n">
        <v>0.06410814674615319</v>
      </c>
    </row>
    <row r="358" ht="15" customHeight="1">
      <c r="F358" t="n">
        <v>0.06013539705410158</v>
      </c>
      <c r="G358" t="n">
        <v>0.06423621459539607</v>
      </c>
    </row>
    <row r="359" ht="15" customHeight="1">
      <c r="F359" t="n">
        <v>0.06049203021745167</v>
      </c>
      <c r="G359" t="n">
        <v>0.06436428244463895</v>
      </c>
    </row>
    <row r="360" ht="15" customHeight="1">
      <c r="F360" t="n">
        <v>0.06084079188318171</v>
      </c>
      <c r="G360" t="n">
        <v>0.06449235029388183</v>
      </c>
    </row>
    <row r="361" ht="15" customHeight="1">
      <c r="F361" t="n">
        <v>0.06118151716474847</v>
      </c>
      <c r="G361" t="n">
        <v>0.06462041814312471</v>
      </c>
    </row>
    <row r="362" ht="15" customHeight="1">
      <c r="F362" t="n">
        <v>0.06151404117560874</v>
      </c>
      <c r="G362" t="n">
        <v>0.06474848599236759</v>
      </c>
    </row>
    <row r="363" ht="15" customHeight="1">
      <c r="F363" t="n">
        <v>0.06183819902921928</v>
      </c>
      <c r="G363" t="n">
        <v>0.06487655384161047</v>
      </c>
    </row>
    <row r="364" ht="15" customHeight="1">
      <c r="F364" t="n">
        <v>0.06215382583903686</v>
      </c>
      <c r="G364" t="n">
        <v>0.06500462169085335</v>
      </c>
    </row>
    <row r="365" ht="15" customHeight="1">
      <c r="F365" t="n">
        <v>0.04810255055935792</v>
      </c>
      <c r="G365" t="n">
        <v>0.06500462169085335</v>
      </c>
    </row>
    <row r="366" ht="15" customHeight="1">
      <c r="F366" t="n">
        <v>0.06226346152094936</v>
      </c>
      <c r="G366" t="n">
        <v>0.06679407331357795</v>
      </c>
    </row>
    <row r="367" ht="15" customHeight="1">
      <c r="F367" t="n">
        <v>0.06236477593348361</v>
      </c>
      <c r="G367" t="n">
        <v>0.06858352493630256</v>
      </c>
    </row>
    <row r="368" ht="15" customHeight="1">
      <c r="F368" t="n">
        <v>0.06245809749306763</v>
      </c>
      <c r="G368" t="n">
        <v>0.07037297655902718</v>
      </c>
    </row>
    <row r="369" ht="15" customHeight="1">
      <c r="F369" t="n">
        <v>0.06254375461612953</v>
      </c>
      <c r="G369" t="n">
        <v>0.07216242818175178</v>
      </c>
    </row>
    <row r="370" ht="15" customHeight="1">
      <c r="F370" t="n">
        <v>0.06262207571909731</v>
      </c>
      <c r="G370" t="n">
        <v>0.07395187980447639</v>
      </c>
    </row>
    <row r="371" ht="15" customHeight="1">
      <c r="F371" t="n">
        <v>0.06269338921839905</v>
      </c>
      <c r="G371" t="n">
        <v>0.07574133142720101</v>
      </c>
    </row>
    <row r="372" ht="15" customHeight="1">
      <c r="F372" t="n">
        <v>0.06275802353046281</v>
      </c>
      <c r="G372" t="n">
        <v>0.07753078304992561</v>
      </c>
    </row>
    <row r="373" ht="15" customHeight="1">
      <c r="F373" t="n">
        <v>0.06281630707171662</v>
      </c>
      <c r="G373" t="n">
        <v>0.07932023467265022</v>
      </c>
    </row>
    <row r="374" ht="15" customHeight="1">
      <c r="F374" t="n">
        <v>0.06286856825858855</v>
      </c>
      <c r="G374" t="n">
        <v>0.08110968629537482</v>
      </c>
    </row>
    <row r="375" ht="15" customHeight="1">
      <c r="F375" t="n">
        <v>0.06291513550750663</v>
      </c>
      <c r="G375" t="n">
        <v>0.08289913791809944</v>
      </c>
    </row>
    <row r="376" ht="15" customHeight="1">
      <c r="F376" t="n">
        <v>0.06295633723489892</v>
      </c>
      <c r="G376" t="n">
        <v>0.08468858954082406</v>
      </c>
    </row>
    <row r="377" ht="15" customHeight="1">
      <c r="F377" t="n">
        <v>0.06299250185719352</v>
      </c>
      <c r="G377" t="n">
        <v>0.08647804116354867</v>
      </c>
    </row>
    <row r="378" ht="15" customHeight="1">
      <c r="F378" t="n">
        <v>0.0630239577908184</v>
      </c>
      <c r="G378" t="n">
        <v>0.08826749278627327</v>
      </c>
    </row>
    <row r="379" ht="15" customHeight="1">
      <c r="F379" t="n">
        <v>0.0630510334522017</v>
      </c>
      <c r="G379" t="n">
        <v>0.09005694440899789</v>
      </c>
    </row>
    <row r="380" ht="15" customHeight="1">
      <c r="F380" t="n">
        <v>0.0630740572577714</v>
      </c>
      <c r="G380" t="n">
        <v>0.0918463960317225</v>
      </c>
    </row>
    <row r="381" ht="15" customHeight="1">
      <c r="F381" t="n">
        <v>0.06309335762395558</v>
      </c>
      <c r="G381" t="n">
        <v>0.0936358476544471</v>
      </c>
    </row>
    <row r="382" ht="15" customHeight="1">
      <c r="F382" t="n">
        <v>0.06310926296718231</v>
      </c>
      <c r="G382" t="n">
        <v>0.09542529927717172</v>
      </c>
    </row>
    <row r="383" ht="15" customHeight="1">
      <c r="F383" t="n">
        <v>0.06312210170387961</v>
      </c>
      <c r="G383" t="n">
        <v>0.09721475089989633</v>
      </c>
    </row>
    <row r="384" ht="15" customHeight="1">
      <c r="F384" t="n">
        <v>0.06313220225047557</v>
      </c>
      <c r="G384" t="n">
        <v>0.09900420252262095</v>
      </c>
    </row>
    <row r="385" ht="15" customHeight="1">
      <c r="F385" t="n">
        <v>0.0631398930233982</v>
      </c>
      <c r="G385" t="n">
        <v>0.1007936541453455</v>
      </c>
    </row>
    <row r="386" ht="15" customHeight="1">
      <c r="F386" t="n">
        <v>0.06314550243907557</v>
      </c>
      <c r="G386" t="n">
        <v>0.1025831057680702</v>
      </c>
    </row>
    <row r="387" ht="15" customHeight="1">
      <c r="F387" t="n">
        <v>0.06314935891393578</v>
      </c>
      <c r="G387" t="n">
        <v>0.1043725573907948</v>
      </c>
    </row>
    <row r="388" ht="15" customHeight="1">
      <c r="F388" t="n">
        <v>0.06315179086440681</v>
      </c>
      <c r="G388" t="n">
        <v>0.1061620090135194</v>
      </c>
    </row>
    <row r="389" ht="15" customHeight="1">
      <c r="F389" t="n">
        <v>0.06315312670691674</v>
      </c>
      <c r="G389" t="n">
        <v>0.107951460636244</v>
      </c>
    </row>
    <row r="390" ht="15" customHeight="1">
      <c r="F390" t="n">
        <v>0.06315369485789361</v>
      </c>
      <c r="G390" t="n">
        <v>0.1097409122589686</v>
      </c>
    </row>
    <row r="391" ht="15" customHeight="1">
      <c r="F391" t="n">
        <v>0.06315382373376553</v>
      </c>
      <c r="G391" t="n">
        <v>0.1115303638816932</v>
      </c>
    </row>
    <row r="392" ht="15" customHeight="1">
      <c r="F392" t="n">
        <v>0.06313732386020661</v>
      </c>
      <c r="G392" t="n">
        <v>0.1133198155044178</v>
      </c>
    </row>
    <row r="393" ht="15" customHeight="1">
      <c r="F393" t="n">
        <v>0.0630521688376315</v>
      </c>
      <c r="G393" t="n">
        <v>0.1151092671271424</v>
      </c>
    </row>
    <row r="394" ht="15" customHeight="1">
      <c r="F394" t="n">
        <v>0.06289891194459452</v>
      </c>
      <c r="G394" t="n">
        <v>0.1168987187498671</v>
      </c>
    </row>
    <row r="395" ht="15" customHeight="1">
      <c r="F395" t="n">
        <v>0.06268248272723251</v>
      </c>
      <c r="G395" t="n">
        <v>0.1186881703725916</v>
      </c>
    </row>
    <row r="396" ht="15" customHeight="1">
      <c r="F396" t="n">
        <v>0.06240781073168229</v>
      </c>
      <c r="G396" t="n">
        <v>0.1204776219953163</v>
      </c>
    </row>
    <row r="397" ht="15" customHeight="1">
      <c r="F397" t="n">
        <v>0.0620798255040807</v>
      </c>
      <c r="G397" t="n">
        <v>0.1222670736180409</v>
      </c>
    </row>
    <row r="398" ht="15" customHeight="1">
      <c r="F398" t="n">
        <v>0.06170345659056455</v>
      </c>
      <c r="G398" t="n">
        <v>0.1240565252407655</v>
      </c>
    </row>
    <row r="399" ht="15" customHeight="1">
      <c r="F399" t="n">
        <v>0.06128363353727068</v>
      </c>
      <c r="G399" t="n">
        <v>0.1258459768634901</v>
      </c>
    </row>
    <row r="400" ht="15" customHeight="1">
      <c r="F400" t="n">
        <v>0.06082528589033587</v>
      </c>
      <c r="G400" t="n">
        <v>0.1276354284862147</v>
      </c>
    </row>
    <row r="401" ht="15" customHeight="1">
      <c r="F401" t="n">
        <v>0.060333343195897</v>
      </c>
      <c r="G401" t="n">
        <v>0.1294248801089393</v>
      </c>
    </row>
    <row r="402" ht="15" customHeight="1">
      <c r="F402" t="n">
        <v>0.05981273500009086</v>
      </c>
      <c r="G402" t="n">
        <v>0.1312143317316639</v>
      </c>
    </row>
    <row r="403" ht="15" customHeight="1">
      <c r="F403" t="n">
        <v>0.05926839084905429</v>
      </c>
      <c r="G403" t="n">
        <v>0.1330037833543885</v>
      </c>
    </row>
    <row r="404" ht="15" customHeight="1">
      <c r="F404" t="n">
        <v>0.05870524028892411</v>
      </c>
      <c r="G404" t="n">
        <v>0.1347932349771132</v>
      </c>
    </row>
    <row r="405" ht="15" customHeight="1">
      <c r="F405" t="n">
        <v>0.05812821286583714</v>
      </c>
      <c r="G405" t="n">
        <v>0.1365826865998377</v>
      </c>
    </row>
    <row r="406" ht="15" customHeight="1">
      <c r="F406" t="n">
        <v>0.05754223812593021</v>
      </c>
      <c r="G406" t="n">
        <v>0.1383721382225624</v>
      </c>
    </row>
    <row r="407" ht="15" customHeight="1">
      <c r="F407" t="n">
        <v>0.05695224561534012</v>
      </c>
      <c r="G407" t="n">
        <v>0.140161589845287</v>
      </c>
    </row>
    <row r="408" ht="15" customHeight="1">
      <c r="F408" t="n">
        <v>0.05636316488020374</v>
      </c>
      <c r="G408" t="n">
        <v>0.1419510414680116</v>
      </c>
    </row>
    <row r="409" ht="15" customHeight="1">
      <c r="F409" t="n">
        <v>0.05577992546665787</v>
      </c>
      <c r="G409" t="n">
        <v>0.1437404930907362</v>
      </c>
    </row>
    <row r="410" ht="15" customHeight="1">
      <c r="F410" t="n">
        <v>0.05520745692083934</v>
      </c>
      <c r="G410" t="n">
        <v>0.1455299447134608</v>
      </c>
    </row>
    <row r="411" ht="15" customHeight="1">
      <c r="F411" t="n">
        <v>0.05465068878888493</v>
      </c>
      <c r="G411" t="n">
        <v>0.1473193963361854</v>
      </c>
    </row>
    <row r="412" ht="15" customHeight="1">
      <c r="F412" t="n">
        <v>0.05411455061693153</v>
      </c>
      <c r="G412" t="n">
        <v>0.15</v>
      </c>
    </row>
    <row r="413" ht="15" customHeight="1">
      <c r="F413" t="n">
        <v>0.05360397195111594</v>
      </c>
      <c r="G413" t="n">
        <v>0.1508982995816346</v>
      </c>
    </row>
    <row r="414" ht="15" customHeight="1">
      <c r="F414" t="n">
        <v>0.05312388233757495</v>
      </c>
      <c r="G414" t="n">
        <v>0.1526877512043593</v>
      </c>
    </row>
    <row r="415" ht="15" customHeight="1">
      <c r="F415" t="n">
        <v>0.05267921132244546</v>
      </c>
      <c r="G415" t="n">
        <v>0.1544772028270839</v>
      </c>
    </row>
    <row r="416" ht="15" customHeight="1">
      <c r="F416" t="n">
        <v>0.05225460966436576</v>
      </c>
      <c r="G416" t="n">
        <v>0.1562666544498085</v>
      </c>
    </row>
    <row r="417" ht="15" customHeight="1">
      <c r="F417" t="n">
        <v>0.05182528712043273</v>
      </c>
      <c r="G417" t="n">
        <v>0.1580561060725331</v>
      </c>
    </row>
    <row r="418" ht="15" customHeight="1">
      <c r="F418" t="n">
        <v>0.0513919350859465</v>
      </c>
      <c r="G418" t="n">
        <v>0.1598455576952577</v>
      </c>
    </row>
    <row r="419" ht="15" customHeight="1">
      <c r="F419" t="n">
        <v>0.05095538225476233</v>
      </c>
      <c r="G419" t="n">
        <v>0.1616350093179823</v>
      </c>
    </row>
    <row r="420" ht="15" customHeight="1">
      <c r="F420" t="n">
        <v>0.05051645732073554</v>
      </c>
      <c r="G420" t="n">
        <v>0.1634244609407069</v>
      </c>
    </row>
    <row r="421" ht="15" customHeight="1">
      <c r="F421" t="n">
        <v>0.05007598897772139</v>
      </c>
      <c r="G421" t="n">
        <v>0.1652139125634315</v>
      </c>
    </row>
    <row r="422" ht="15" customHeight="1">
      <c r="F422" t="n">
        <v>0.04963480591957524</v>
      </c>
      <c r="G422" t="n">
        <v>0.1670033641861561</v>
      </c>
    </row>
    <row r="423" ht="15" customHeight="1">
      <c r="F423" t="n">
        <v>0.0491937368401523</v>
      </c>
      <c r="G423" t="n">
        <v>0.1687928158088808</v>
      </c>
    </row>
    <row r="424" ht="15" customHeight="1">
      <c r="F424" t="n">
        <v>0.04875361043330791</v>
      </c>
      <c r="G424" t="n">
        <v>0.1705822674316054</v>
      </c>
    </row>
    <row r="425" ht="15" customHeight="1">
      <c r="F425" t="n">
        <v>0.04831525539289733</v>
      </c>
      <c r="G425" t="n">
        <v>0.17237171905433</v>
      </c>
    </row>
    <row r="426" ht="15" customHeight="1">
      <c r="F426" t="n">
        <v>0.04787950041277586</v>
      </c>
      <c r="G426" t="n">
        <v>0.1741611706770546</v>
      </c>
    </row>
    <row r="427" ht="15" customHeight="1">
      <c r="F427" t="n">
        <v>0.04744717418679881</v>
      </c>
      <c r="G427" t="n">
        <v>0.1759506222997792</v>
      </c>
    </row>
    <row r="428" ht="15" customHeight="1">
      <c r="F428" t="n">
        <v>0.04701910540882143</v>
      </c>
      <c r="G428" t="n">
        <v>0.1777400739225038</v>
      </c>
    </row>
    <row r="429" ht="15" customHeight="1">
      <c r="F429" t="n">
        <v>0.04659612277269905</v>
      </c>
      <c r="G429" t="n">
        <v>0.1795295255452284</v>
      </c>
    </row>
    <row r="430" ht="15" customHeight="1">
      <c r="F430" t="n">
        <v>0.04617905497228693</v>
      </c>
      <c r="G430" t="n">
        <v>0.181318977167953</v>
      </c>
    </row>
    <row r="431" ht="15" customHeight="1">
      <c r="F431" t="n">
        <v>0.04576873070144039</v>
      </c>
      <c r="G431" t="n">
        <v>0.1831084287906777</v>
      </c>
    </row>
    <row r="432" ht="15" customHeight="1">
      <c r="F432" t="n">
        <v>0.04536597865401468</v>
      </c>
      <c r="G432" t="n">
        <v>0.1848978804134022</v>
      </c>
    </row>
    <row r="433" ht="15" customHeight="1">
      <c r="F433" t="n">
        <v>0.04497162752386512</v>
      </c>
      <c r="G433" t="n">
        <v>0.1866873320361269</v>
      </c>
    </row>
    <row r="434" ht="15" customHeight="1">
      <c r="F434" t="n">
        <v>0.044586506004847</v>
      </c>
      <c r="G434" t="n">
        <v>0.1884767836588515</v>
      </c>
    </row>
    <row r="435" ht="15" customHeight="1">
      <c r="F435" t="n">
        <v>0.04421144279081558</v>
      </c>
      <c r="G435" t="n">
        <v>0.1902662352815761</v>
      </c>
    </row>
    <row r="436" ht="15" customHeight="1">
      <c r="F436" t="n">
        <v>0.0438472665756262</v>
      </c>
      <c r="G436" t="n">
        <v>0.1920556869043007</v>
      </c>
    </row>
    <row r="437" ht="15" customHeight="1">
      <c r="F437" t="n">
        <v>0.04349480605313409</v>
      </c>
      <c r="G437" t="n">
        <v>0.1938451385270253</v>
      </c>
    </row>
    <row r="438" ht="15" customHeight="1">
      <c r="F438" t="n">
        <v>0.04315488991719461</v>
      </c>
      <c r="G438" t="n">
        <v>0.1956345901497499</v>
      </c>
    </row>
    <row r="439" ht="15" customHeight="1">
      <c r="F439" t="n">
        <v>0.04282834686166299</v>
      </c>
      <c r="G439" t="n">
        <v>0.1974240417724745</v>
      </c>
    </row>
    <row r="440" ht="15" customHeight="1">
      <c r="F440" t="n">
        <v>0.04251600558039453</v>
      </c>
      <c r="G440" t="n">
        <v>0.1992134933951991</v>
      </c>
    </row>
    <row r="441" ht="15" customHeight="1">
      <c r="F441" t="n">
        <v>0.04221846700210045</v>
      </c>
      <c r="G441" t="n">
        <v>0.2010029450179237</v>
      </c>
    </row>
    <row r="442" ht="15" customHeight="1">
      <c r="F442" t="n">
        <v>0.04192841790409678</v>
      </c>
      <c r="G442" t="n">
        <v>0.2027923966406484</v>
      </c>
    </row>
    <row r="443" ht="15" customHeight="1">
      <c r="F443" t="n">
        <v>0.04164218067122936</v>
      </c>
      <c r="G443" t="n">
        <v>0.2045818482633729</v>
      </c>
    </row>
    <row r="444" ht="15" customHeight="1">
      <c r="F444" t="n">
        <v>0.04135998036324293</v>
      </c>
      <c r="G444" t="n">
        <v>0.2063712998860976</v>
      </c>
    </row>
    <row r="445" ht="15" customHeight="1">
      <c r="F445" t="n">
        <v>0.04108204203988226</v>
      </c>
      <c r="G445" t="n">
        <v>0.2081607515088222</v>
      </c>
    </row>
    <row r="446" ht="15" customHeight="1">
      <c r="F446" t="n">
        <v>0.04080859076089209</v>
      </c>
      <c r="G446" t="n">
        <v>0.2099502031315468</v>
      </c>
    </row>
    <row r="447" ht="15" customHeight="1">
      <c r="F447" t="n">
        <v>0.04053985158601718</v>
      </c>
      <c r="G447" t="n">
        <v>0.2117396547542715</v>
      </c>
    </row>
    <row r="448" ht="15" customHeight="1">
      <c r="F448" t="n">
        <v>0.04027604957500226</v>
      </c>
      <c r="G448" t="n">
        <v>0.213529106376996</v>
      </c>
    </row>
    <row r="449" ht="15" customHeight="1">
      <c r="F449" t="n">
        <v>0.04001740978759209</v>
      </c>
      <c r="G449" t="n">
        <v>0.2153185579997206</v>
      </c>
    </row>
    <row r="450" ht="15" customHeight="1">
      <c r="F450" t="n">
        <v>0.03976415728353139</v>
      </c>
      <c r="G450" t="n">
        <v>0.2171080096224453</v>
      </c>
    </row>
    <row r="451" ht="15" customHeight="1">
      <c r="F451" t="n">
        <v>0.03951651712256495</v>
      </c>
      <c r="G451" t="n">
        <v>0.2188974612451698</v>
      </c>
    </row>
    <row r="452" ht="15" customHeight="1">
      <c r="F452" t="n">
        <v>0.03927471436443751</v>
      </c>
      <c r="G452" t="n">
        <v>0.2206869128678944</v>
      </c>
    </row>
    <row r="453" ht="15" customHeight="1">
      <c r="F453" t="n">
        <v>0.03903897406889377</v>
      </c>
      <c r="G453" t="n">
        <v>0.2224763644906191</v>
      </c>
    </row>
    <row r="454" ht="15" customHeight="1">
      <c r="F454" t="n">
        <v>0.03880952129567856</v>
      </c>
      <c r="G454" t="n">
        <v>0.2242658161133437</v>
      </c>
    </row>
    <row r="455" ht="15" customHeight="1">
      <c r="F455" t="n">
        <v>0.03858658110453655</v>
      </c>
      <c r="G455" t="n">
        <v>0.2260552677360683</v>
      </c>
    </row>
    <row r="456" ht="15" customHeight="1">
      <c r="F456" t="n">
        <v>0.03837037855521255</v>
      </c>
      <c r="G456" t="n">
        <v>0.2278447193587929</v>
      </c>
    </row>
    <row r="457" ht="15" customHeight="1">
      <c r="F457" t="n">
        <v>0.03816113870745126</v>
      </c>
      <c r="G457" t="n">
        <v>0.2296341709815175</v>
      </c>
    </row>
    <row r="458" ht="15" customHeight="1">
      <c r="F458" t="n">
        <v>0.03795908662099746</v>
      </c>
      <c r="G458" t="n">
        <v>0.2314236226042421</v>
      </c>
    </row>
    <row r="459" ht="15" customHeight="1">
      <c r="F459" t="n">
        <v>0.03776444735559588</v>
      </c>
      <c r="G459" t="n">
        <v>0.2332130742269667</v>
      </c>
    </row>
    <row r="460" ht="15" customHeight="1">
      <c r="F460" t="n">
        <v>0.03757744597099129</v>
      </c>
      <c r="G460" t="n">
        <v>0.2350025258496914</v>
      </c>
    </row>
    <row r="461" ht="15" customHeight="1">
      <c r="F461" t="n">
        <v>0.0373983075269284</v>
      </c>
      <c r="G461" t="n">
        <v>0.236791977472416</v>
      </c>
    </row>
    <row r="462" ht="15" customHeight="1">
      <c r="F462" t="n">
        <v>0.03722725708315199</v>
      </c>
      <c r="G462" t="n">
        <v>0.2385814290951405</v>
      </c>
    </row>
    <row r="463" ht="15" customHeight="1">
      <c r="F463" t="n">
        <v>0.03706451969940677</v>
      </c>
      <c r="G463" t="n">
        <v>0.2403708807178652</v>
      </c>
    </row>
    <row r="464" ht="15" customHeight="1">
      <c r="F464" t="n">
        <v>0.03691032043543756</v>
      </c>
      <c r="G464" t="n">
        <v>0.2421603323405898</v>
      </c>
    </row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2">
    <mergeCell ref="M2:U2"/>
    <mergeCell ref="A60:K60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M5:U5"/>
    <mergeCell ref="M1:U1"/>
    <mergeCell ref="M60:U60"/>
  </mergeCells>
  <pageMargins left="0.7" right="0.7" top="0.75" bottom="0.75" header="0.3" footer="0.3"/>
  <pageSetup orientation="portrait" paperSize="9" scale="62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2023-07-17T20:14:53Z</dcterms:modified>
  <cp:lastModifiedBy>MSI GP66</cp:lastModifiedBy>
</cp:coreProperties>
</file>