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'1'!$A$1:$V$82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0.000000"/>
    <numFmt numFmtId="165" formatCode="0.0"/>
    <numFmt numFmtId="166" formatCode="General_)"/>
    <numFmt numFmtId="167" formatCode="0.000"/>
    <numFmt numFmtId="168" formatCode="0.0000"/>
  </numFmts>
  <fonts count="15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  <font>
      <name val="Times New Roman"/>
      <charset val="204"/>
      <family val="1"/>
      <b val="1"/>
      <color theme="1"/>
      <sz val="8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7" fillId="0" borderId="0"/>
    <xf numFmtId="0" fontId="1" fillId="0" borderId="0"/>
  </cellStyleXfs>
  <cellXfs count="84">
    <xf numFmtId="0" fontId="0" fillId="0" borderId="0" pivotButton="0" quotePrefix="0" xfId="0"/>
    <xf numFmtId="0" fontId="3" fillId="0" borderId="0" pivotButton="0" quotePrefix="0" xfId="0"/>
    <xf numFmtId="0" fontId="6" fillId="0" borderId="0" pivotButton="0" quotePrefix="0" xfId="1"/>
    <xf numFmtId="0" fontId="5" fillId="0" borderId="0" applyAlignment="1" pivotButton="0" quotePrefix="1" xfId="2">
      <alignment horizontal="left"/>
    </xf>
    <xf numFmtId="0" fontId="6" fillId="0" borderId="0" applyAlignment="1" pivotButton="0" quotePrefix="1" xfId="2">
      <alignment horizontal="left"/>
    </xf>
    <xf numFmtId="0" fontId="5" fillId="0" borderId="0" applyAlignment="1" pivotButton="0" quotePrefix="0" xfId="2">
      <alignment horizontal="left"/>
    </xf>
    <xf numFmtId="0" fontId="6" fillId="0" borderId="0" applyAlignment="1" pivotButton="0" quotePrefix="0" xfId="2">
      <alignment horizontal="left"/>
    </xf>
    <xf numFmtId="0" fontId="6" fillId="0" borderId="0" applyProtection="1" pivotButton="0" quotePrefix="0" xfId="2">
      <protection locked="0" hidden="0"/>
    </xf>
    <xf numFmtId="0" fontId="6" fillId="0" borderId="0" pivotButton="0" quotePrefix="0" xfId="0"/>
    <xf numFmtId="0" fontId="6" fillId="0" borderId="0" pivotButton="0" quotePrefix="0" xfId="2"/>
    <xf numFmtId="0" fontId="8" fillId="0" borderId="0" pivotButton="0" quotePrefix="0" xfId="1"/>
    <xf numFmtId="0" fontId="10" fillId="0" borderId="0" applyProtection="1" pivotButton="0" quotePrefix="0" xfId="2">
      <protection locked="0" hidden="0"/>
    </xf>
    <xf numFmtId="0" fontId="8" fillId="0" borderId="0" applyAlignment="1" pivotButton="0" quotePrefix="1" xfId="2">
      <alignment horizontal="left"/>
    </xf>
    <xf numFmtId="0" fontId="10" fillId="0" borderId="0" applyAlignment="1" pivotButton="0" quotePrefix="1" xfId="2">
      <alignment horizontal="left"/>
    </xf>
    <xf numFmtId="0" fontId="8" fillId="0" borderId="0" applyAlignment="1" pivotButton="0" quotePrefix="0" xfId="2">
      <alignment horizontal="left"/>
    </xf>
    <xf numFmtId="0" fontId="10" fillId="0" borderId="0" applyAlignment="1" pivotButton="0" quotePrefix="0" xfId="2">
      <alignment horizontal="left"/>
    </xf>
    <xf numFmtId="0" fontId="8" fillId="0" borderId="0" applyAlignment="1" pivotButton="0" quotePrefix="0" xfId="1">
      <alignment horizontal="left"/>
    </xf>
    <xf numFmtId="0" fontId="8" fillId="0" borderId="0" applyAlignment="1" pivotButton="0" quotePrefix="0" xfId="1">
      <alignment wrapText="1"/>
    </xf>
    <xf numFmtId="0" fontId="8" fillId="0" borderId="0" pivotButton="0" quotePrefix="0" xfId="2"/>
    <xf numFmtId="0" fontId="10" fillId="0" borderId="0" pivotButton="0" quotePrefix="0" xfId="2"/>
    <xf numFmtId="0" fontId="8" fillId="0" borderId="0" applyAlignment="1" pivotButton="0" quotePrefix="0" xfId="2">
      <alignment horizontal="right"/>
    </xf>
    <xf numFmtId="0" fontId="10" fillId="0" borderId="0" pivotButton="0" quotePrefix="0" xfId="0"/>
    <xf numFmtId="0" fontId="8" fillId="0" borderId="0" applyAlignment="1" applyProtection="1" pivotButton="0" quotePrefix="0" xfId="0">
      <alignment horizontal="left"/>
      <protection locked="0" hidden="0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0" fontId="8" fillId="0" borderId="0" applyAlignment="1" pivotButton="0" quotePrefix="1" xfId="0">
      <alignment horizontal="left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164" fontId="11" fillId="0" borderId="0" pivotButton="0" quotePrefix="0" xfId="0"/>
    <xf numFmtId="1" fontId="4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0" fillId="2" borderId="0" pivotButton="0" quotePrefix="0" xfId="0"/>
    <xf numFmtId="0" fontId="0" fillId="2" borderId="0" applyAlignment="1" pivotButton="0" quotePrefix="0" xfId="0">
      <alignment horizontal="left"/>
    </xf>
    <xf numFmtId="0" fontId="9" fillId="0" borderId="0" pivotButton="0" quotePrefix="0" xfId="0"/>
    <xf numFmtId="14" fontId="10" fillId="0" borderId="0" pivotButton="0" quotePrefix="0" xfId="2"/>
    <xf numFmtId="14" fontId="10" fillId="0" borderId="0" applyProtection="1" pivotButton="0" quotePrefix="0" xfId="2">
      <protection locked="0" hidden="0"/>
    </xf>
    <xf numFmtId="1" fontId="8" fillId="0" borderId="0" pivotButton="0" quotePrefix="0" xfId="0"/>
    <xf numFmtId="165" fontId="8" fillId="0" borderId="0" applyAlignment="1" pivotButton="0" quotePrefix="0" xfId="0">
      <alignment horizontal="left"/>
    </xf>
    <xf numFmtId="2" fontId="8" fillId="0" borderId="0" pivotButton="0" quotePrefix="0" xfId="0"/>
    <xf numFmtId="0" fontId="8" fillId="0" borderId="0" applyProtection="1" pivotButton="0" quotePrefix="0" xfId="2">
      <protection locked="0" hidden="0"/>
    </xf>
    <xf numFmtId="0" fontId="5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vertical="center"/>
    </xf>
    <xf numFmtId="0" fontId="8" fillId="0" borderId="0" applyAlignment="1" pivotButton="0" quotePrefix="0" xfId="0">
      <alignment horizontal="center" vertical="center"/>
    </xf>
    <xf numFmtId="0" fontId="6" fillId="0" borderId="0" applyAlignment="1" pivotButton="0" quotePrefix="0" xfId="1">
      <alignment horizontal="right" vertical="center"/>
    </xf>
    <xf numFmtId="166" fontId="8" fillId="0" borderId="0" pivotButton="0" quotePrefix="0" xfId="2"/>
    <xf numFmtId="167" fontId="8" fillId="0" borderId="0" pivotButton="0" quotePrefix="0" xfId="0"/>
    <xf numFmtId="167" fontId="0" fillId="0" borderId="1" applyAlignment="1" pivotButton="0" quotePrefix="0" xfId="0">
      <alignment horizontal="center" vertical="center"/>
    </xf>
    <xf numFmtId="167" fontId="4" fillId="0" borderId="0" applyAlignment="1" pivotButton="0" quotePrefix="0" xfId="0">
      <alignment horizontal="left"/>
    </xf>
    <xf numFmtId="167" fontId="9" fillId="0" borderId="0" pivotButton="0" quotePrefix="0" xfId="0"/>
    <xf numFmtId="168" fontId="9" fillId="0" borderId="0" pivotButton="0" quotePrefix="0" xfId="0"/>
    <xf numFmtId="0" fontId="9" fillId="0" borderId="0" applyAlignment="1" pivotButton="0" quotePrefix="0" xfId="0">
      <alignment horizontal="right" vertical="center"/>
    </xf>
    <xf numFmtId="0" fontId="12" fillId="0" borderId="0" pivotButton="0" quotePrefix="0" xfId="0"/>
    <xf numFmtId="0" fontId="12" fillId="0" borderId="0" applyAlignment="1" pivotButton="0" quotePrefix="0" xfId="0">
      <alignment horizontal="right"/>
    </xf>
    <xf numFmtId="2" fontId="12" fillId="0" borderId="0" applyAlignment="1" pivotButton="0" quotePrefix="0" xfId="0">
      <alignment horizontal="left"/>
    </xf>
    <xf numFmtId="0" fontId="13" fillId="0" borderId="0" pivotButton="0" quotePrefix="0" xfId="0"/>
    <xf numFmtId="167" fontId="13" fillId="0" borderId="0" pivotButton="0" quotePrefix="0" xfId="0"/>
    <xf numFmtId="2" fontId="12" fillId="0" borderId="0" applyAlignment="1" pivotButton="0" quotePrefix="0" xfId="0">
      <alignment horizontal="center"/>
    </xf>
    <xf numFmtId="165" fontId="12" fillId="0" borderId="0" applyAlignment="1" pivotButton="0" quotePrefix="0" xfId="0">
      <alignment horizontal="center"/>
    </xf>
    <xf numFmtId="167" fontId="12" fillId="0" borderId="0" applyAlignment="1" pivotButton="0" quotePrefix="0" xfId="0">
      <alignment horizontal="center"/>
    </xf>
    <xf numFmtId="167" fontId="9" fillId="0" borderId="0" applyAlignment="1" pivotButton="0" quotePrefix="0" xfId="0">
      <alignment horizontal="center"/>
    </xf>
    <xf numFmtId="165" fontId="8" fillId="0" borderId="0" pivotButton="0" quotePrefix="0" xfId="0"/>
    <xf numFmtId="0" fontId="6" fillId="0" borderId="0" applyAlignment="1" pivotButton="0" quotePrefix="0" xfId="1">
      <alignment horizontal="center" vertical="center"/>
    </xf>
    <xf numFmtId="0" fontId="5" fillId="0" borderId="0" applyAlignment="1" pivotButton="0" quotePrefix="0" xfId="1">
      <alignment horizontal="center"/>
    </xf>
    <xf numFmtId="0" fontId="9" fillId="0" borderId="0" pivotButton="0" quotePrefix="0" xfId="0"/>
    <xf numFmtId="167" fontId="2" fillId="0" borderId="1" applyAlignment="1" pivotButton="0" quotePrefix="0" xfId="0">
      <alignment horizontal="center" vertical="center" wrapText="1"/>
    </xf>
    <xf numFmtId="0" fontId="8" fillId="0" borderId="0" applyAlignment="1" pivotButton="0" quotePrefix="0" xfId="1">
      <alignment horizontal="center"/>
    </xf>
    <xf numFmtId="0" fontId="9" fillId="0" borderId="0" applyAlignment="1" pivotButton="0" quotePrefix="0" xfId="0">
      <alignment horizontal="center"/>
    </xf>
    <xf numFmtId="0" fontId="5" fillId="0" borderId="0" applyAlignment="1" pivotButton="0" quotePrefix="0" xfId="1">
      <alignment horizontal="center" wrapText="1"/>
    </xf>
    <xf numFmtId="0" fontId="8" fillId="0" borderId="0" applyAlignment="1" pivotButton="0" quotePrefix="0" xfId="0">
      <alignment horizontal="center" vertical="center"/>
    </xf>
    <xf numFmtId="0" fontId="6" fillId="0" borderId="0" applyAlignment="1" pivotButton="0" quotePrefix="0" xfId="1">
      <alignment horizontal="right" vertical="center"/>
    </xf>
    <xf numFmtId="0" fontId="2" fillId="0" borderId="1" applyAlignment="1" pivotButton="0" quotePrefix="0" xfId="0">
      <alignment horizontal="center" vertical="center" wrapText="1"/>
    </xf>
    <xf numFmtId="166" fontId="8" fillId="0" borderId="0" pivotButton="0" quotePrefix="0" xfId="2"/>
    <xf numFmtId="167" fontId="8" fillId="0" borderId="0" pivotButton="0" quotePrefix="0" xfId="0"/>
    <xf numFmtId="0" fontId="0" fillId="0" borderId="4" pivotButton="0" quotePrefix="0" xfId="0"/>
    <xf numFmtId="167" fontId="0" fillId="0" borderId="1" applyAlignment="1" pivotButton="0" quotePrefix="0" xfId="0">
      <alignment horizontal="center" vertical="center"/>
    </xf>
    <xf numFmtId="167" fontId="2" fillId="0" borderId="1" applyAlignment="1" pivotButton="0" quotePrefix="0" xfId="0">
      <alignment horizontal="center" vertical="center" wrapText="1"/>
    </xf>
    <xf numFmtId="167" fontId="13" fillId="0" borderId="0" pivotButton="0" quotePrefix="0" xfId="0"/>
    <xf numFmtId="167" fontId="4" fillId="0" borderId="0" applyAlignment="1" pivotButton="0" quotePrefix="0" xfId="0">
      <alignment horizontal="left"/>
    </xf>
    <xf numFmtId="167" fontId="12" fillId="0" borderId="0" applyAlignment="1" pivotButton="0" quotePrefix="0" xfId="0">
      <alignment horizontal="center"/>
    </xf>
    <xf numFmtId="167" fontId="9" fillId="0" borderId="0" applyAlignment="1" pivotButton="0" quotePrefix="0" xfId="0">
      <alignment horizontal="center"/>
    </xf>
    <xf numFmtId="168" fontId="9" fillId="0" borderId="0" pivotButton="0" quotePrefix="0" xfId="0"/>
    <xf numFmtId="167" fontId="9" fillId="0" borderId="0" pivotButton="0" quotePrefix="0" xfId="0"/>
  </cellXfs>
  <cellStyles count="4">
    <cellStyle name="Обычный" xfId="0" builtinId="0"/>
    <cellStyle name="Обычный 2 2" xfId="1"/>
    <cellStyle name="Обычный 2" xfId="2"/>
    <cellStyle name="Обычный 2 4" xf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General</formatCode>
                <ptCount val="37"/>
                <pt idx="0">
                  <v>42.17827674798846</v>
                </pt>
                <pt idx="1">
                  <v>42.17827674798846</v>
                </pt>
                <pt idx="2">
                  <v>42.17827674798846</v>
                </pt>
                <pt idx="3">
                  <v>42.17827674798846</v>
                </pt>
                <pt idx="4">
                  <v>42.17827674798846</v>
                </pt>
                <pt idx="5">
                  <v>42.17827674798846</v>
                </pt>
                <pt idx="6">
                  <v>42.17827674798846</v>
                </pt>
                <pt idx="7">
                  <v>42.17827674798846</v>
                </pt>
                <pt idx="8">
                  <v>42.17827674798846</v>
                </pt>
                <pt idx="9">
                  <v>42.17827674798846</v>
                </pt>
                <pt idx="10">
                  <v>42.17827674798846</v>
                </pt>
                <pt idx="11">
                  <v>42.17827674798846</v>
                </pt>
                <pt idx="12">
                  <v>42.17827674798846</v>
                </pt>
                <pt idx="13">
                  <v>42.17827674798846</v>
                </pt>
                <pt idx="14">
                  <v>42.17827674798846</v>
                </pt>
                <pt idx="15">
                  <v>42.17827674798846</v>
                </pt>
                <pt idx="16">
                  <v>42.17827674798846</v>
                </pt>
                <pt idx="17">
                  <v>42.17827674798846</v>
                </pt>
                <pt idx="18">
                  <v>42.17827674798846</v>
                </pt>
                <pt idx="19">
                  <v>42.17827674798846</v>
                </pt>
                <pt idx="20">
                  <v>42.17827674798846</v>
                </pt>
                <pt idx="21">
                  <v>42.17827674798846</v>
                </pt>
                <pt idx="22">
                  <v>42.17827674798846</v>
                </pt>
                <pt idx="23">
                  <v>42.17827674798846</v>
                </pt>
                <pt idx="24">
                  <v>42.17827674798846</v>
                </pt>
                <pt idx="25">
                  <v>42.17827674798846</v>
                </pt>
                <pt idx="26">
                  <v>42.17827674798846</v>
                </pt>
                <pt idx="27">
                  <v>42.17827674798846</v>
                </pt>
                <pt idx="28">
                  <v>42.17827674798846</v>
                </pt>
                <pt idx="29">
                  <v>42.17827674798846</v>
                </pt>
                <pt idx="30">
                  <v>42.17827674798846</v>
                </pt>
                <pt idx="31">
                  <v>42.17827674798846</v>
                </pt>
                <pt idx="32">
                  <v>42.17827674798846</v>
                </pt>
                <pt idx="33">
                  <v>42.17827674798846</v>
                </pt>
                <pt idx="34">
                  <v>42.17827674798846</v>
                </pt>
                <pt idx="35">
                  <v>42.17827674798846</v>
                </pt>
                <pt idx="36">
                  <v>42.17827674798846</v>
                </pt>
              </numCache>
            </numRef>
          </xVal>
          <yVal>
            <numRef>
              <f>'1'!$AC$6:$AC$42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Первая прочность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'1'!$K$85:$K$20000</f>
              <numCache>
                <formatCode>General</formatCode>
                <ptCount val="19916"/>
              </numCache>
            </numRef>
          </xVal>
          <yVal>
            <numRef>
              <f>'1'!$J$85:$J$20000</f>
              <numCache>
                <formatCode>General</formatCode>
                <ptCount val="19916"/>
              </numCache>
            </numRef>
          </yVal>
          <smooth val="1"/>
        </ser>
        <ser>
          <idx val="1"/>
          <order val="1"/>
          <tx>
            <v>Вторая прочность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'1'!$N$85:$N$20000</f>
              <numCache>
                <formatCode>General</formatCode>
                <ptCount val="19916"/>
              </numCache>
            </numRef>
          </xVal>
          <yVal>
            <numRef>
              <f>'1'!$M$85:$M$20000</f>
              <numCache>
                <formatCode>General</formatCode>
                <ptCount val="19916"/>
              </numCache>
            </numRef>
          </yVal>
          <smooth val="1"/>
        </ser>
        <ser>
          <idx val="2"/>
          <order val="2"/>
          <tx>
            <v>Третья прочность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'1'!$Q$85:$Q$20000</f>
              <numCache>
                <formatCode>General</formatCode>
                <ptCount val="19916"/>
              </numCache>
            </numRef>
          </xVal>
          <yVal>
            <numRef>
              <f>'1'!$P$85:$P$20000</f>
              <numCache>
                <formatCode>General</formatCode>
                <ptCount val="1991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1000">
                <a:latin typeface="Times New Roman" panose="02020603050405020304" pitchFamily="18" charset="0"/>
                <a:cs typeface="Times New Roman" panose="02020603050405020304" pitchFamily="18" charset="0"/>
              </a:rPr>
              <a:t>Графическое определение  модулей Е0,</a:t>
            </a:r>
            <a:r>
              <a:rPr lang="ru-RU" sz="10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 xml:space="preserve"> Е50</a:t>
            </a:r>
            <a:endParaRPr lang="ru-RU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rich>
      </tx>
      <layout>
        <manualLayout>
          <xMode val="edge"/>
          <yMode val="edge"/>
          <wMode val="factor"/>
          <hMode val="factor"/>
          <x val="0.3502157422790747"/>
          <y val="0.03258017540779785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170513888888889"/>
          <w val="0.7740818658280924"/>
          <h val="0.7338191666666667"/>
        </manualLayout>
      </layout>
      <scatterChart>
        <scatterStyle val="smoothMarker"/>
        <varyColors val="0"/>
        <ser>
          <idx val="0"/>
          <order val="0"/>
          <tx>
            <v>q max, МПа</v>
          </tx>
          <spPr>
            <a:ln w="12700">
              <a:solidFill>
                <a:srgbClr val="00B0F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>
                <a:prstDash val="solid"/>
              </a:ln>
            </spPr>
          </dPt>
          <xVal>
            <numRef>
              <f>'1'!$E$88:$E$89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'1'!$D$88:$D$89</f>
              <numCache>
                <formatCode>General</formatCode>
                <ptCount val="2"/>
                <pt idx="0">
                  <v>0.1006139320975862</v>
                </pt>
                <pt idx="1">
                  <v>0.1006139320975862</v>
                </pt>
              </numCache>
            </numRef>
          </yVal>
          <smooth val="1"/>
        </ser>
        <ser>
          <idx val="1"/>
          <order val="1"/>
          <tx>
            <v>0,5 q max, МПа</v>
          </tx>
          <spPr>
            <a:ln cmpd="sng">
              <a:solidFill>
                <a:srgbClr val="00B05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19050" cmpd="sng">
                <a:solidFill>
                  <a:srgbClr val="00B050"/>
                </a:solidFill>
                <a:prstDash val="sysDash"/>
              </a:ln>
            </spPr>
          </dPt>
          <xVal>
            <numRef>
              <f>'1'!$E$92:$E$93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'1'!$D$92:$D$93</f>
              <numCache>
                <formatCode>General</formatCode>
                <ptCount val="2"/>
                <pt idx="0">
                  <v>0.0503069660487931</v>
                </pt>
                <pt idx="1">
                  <v>0.0503069660487931</v>
                </pt>
              </numCache>
            </numRef>
          </yVal>
          <smooth val="1"/>
        </ser>
        <ser>
          <idx val="2"/>
          <order val="2"/>
          <tx>
            <v>Трехосное испытание</v>
          </tx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'1'!$G$85:$G$200020</f>
              <numCache>
                <formatCode>General</formatCode>
                <ptCount val="199936"/>
              </numCache>
            </numRef>
          </xVal>
          <yVal>
            <numRef>
              <f>'1'!$F$85:$F$200020</f>
              <numCache>
                <formatCode>General</formatCode>
                <ptCount val="199936"/>
              </numCache>
            </numRef>
          </yVal>
          <smooth val="1"/>
        </ser>
        <ser>
          <idx val="3"/>
          <order val="3"/>
          <tx>
            <v>Секущая модуля Е0</v>
          </tx>
          <spPr>
            <a:ln w="12700"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'1'!$B$88:$B$90</f>
              <numCache>
                <formatCode>General</formatCode>
                <ptCount val="3"/>
                <pt idx="0">
                  <v>0</v>
                </pt>
                <pt idx="1">
                  <v>0.0017</v>
                </pt>
                <pt idx="2">
                  <v>0.00608288310074405</v>
                </pt>
              </numCache>
            </numRef>
          </xVal>
          <yVal>
            <numRef>
              <f>'1'!$A$88:$A$90</f>
              <numCache>
                <formatCode>General</formatCode>
                <ptCount val="3"/>
                <pt idx="0">
                  <v>0</v>
                </pt>
                <pt idx="1">
                  <v>0.02530696604879309</v>
                </pt>
                <pt idx="2">
                  <v>0.09055253888782759</v>
                </pt>
              </numCache>
            </numRef>
          </yVal>
          <smooth val="1"/>
        </ser>
        <ser>
          <idx val="4"/>
          <order val="4"/>
          <tx>
            <v>Первая точка Е0, МПа</v>
          </tx>
          <spPr>
            <a:ln>
              <a:noFill/>
              <a:prstDash val="solid"/>
            </a:ln>
          </spPr>
          <marker>
            <symbol val="circle"/>
            <size val="6"/>
            <spPr>
              <a:solidFill>
                <a:schemeClr val="accent2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xVal>
            <numRef>
              <f>'1'!$B$88</f>
              <numCache>
                <formatCode>General</formatCode>
                <ptCount val="1"/>
                <pt idx="0">
                  <v>0</v>
                </pt>
              </numCache>
            </numRef>
          </xVal>
          <yVal>
            <numRef>
              <f>'1'!$A$88</f>
              <numCache>
                <formatCode>General</formatCode>
                <ptCount val="1"/>
                <pt idx="0">
                  <v>0</v>
                </pt>
              </numCache>
            </numRef>
          </yVal>
          <smooth val="1"/>
        </ser>
        <ser>
          <idx val="5"/>
          <order val="5"/>
          <tx>
            <v>Вторая точка Е0, МПа</v>
          </tx>
          <spPr>
            <a:ln>
              <a:noFill/>
              <a:prstDash val="solid"/>
            </a:ln>
          </spPr>
          <marker>
            <symbol val="circle"/>
            <size val="7"/>
            <spPr>
              <a:solidFill>
                <a:srgbClr val="FF0000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xVal>
            <numRef>
              <f>'1'!$B$89</f>
              <numCache>
                <formatCode>General</formatCode>
                <ptCount val="1"/>
                <pt idx="0">
                  <v>0.0017</v>
                </pt>
              </numCache>
            </numRef>
          </xVal>
          <yVal>
            <numRef>
              <f>'1'!$A$89</f>
              <numCache>
                <formatCode>General</formatCode>
                <ptCount val="1"/>
                <pt idx="0">
                  <v>0.02530696604879309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legend>
      <legendPos val="r"/>
      <legendEntry>
        <idx val="2"/>
        <delete val="1"/>
      </legendEntry>
      <legendEntry>
        <idx val="6"/>
        <delete val="1"/>
      </legendEntry>
      <layout>
        <manualLayout>
          <xMode val="edge"/>
          <yMode val="edge"/>
          <wMode val="factor"/>
          <hMode val="factor"/>
          <x val="0.8185323899371069"/>
          <y val="0.2285116666666667"/>
          <w val="0.1748114255765199"/>
          <h val="0.5729624999999999"/>
        </manualLayout>
      </layout>
      <overlay val="0"/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1000"/>
            </a:pPr>
            <a:r>
              <a:rPr lang="ru-RU" sz="1000">
                <a:latin typeface="Times New Roman" panose="02020603050405020304" pitchFamily="18" charset="0"/>
                <a:cs typeface="Times New Roman" panose="02020603050405020304" pitchFamily="18" charset="0"/>
              </a:rPr>
              <a:t>Объемные</a:t>
            </a:r>
            <a:r>
              <a:rPr lang="ru-RU" sz="10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 xml:space="preserve"> деформации образца</a:t>
            </a:r>
            <a:endParaRPr lang="ru-RU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rich>
      </tx>
      <layout>
        <manualLayout>
          <xMode val="edge"/>
          <yMode val="edge"/>
          <wMode val="factor"/>
          <hMode val="factor"/>
          <x val="0.3899392209923467"/>
          <y val="0.04853376177715415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484980546360085"/>
          <w val="0.7713908805031446"/>
          <h val="0.7023726563066757"/>
        </manualLayout>
      </layout>
      <scatterChart>
        <scatterStyle val="smoothMarker"/>
        <varyColors val="0"/>
        <ser>
          <idx val="0"/>
          <order val="0"/>
          <tx>
            <v>Объемные деформации</v>
          </tx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'1'!$G$85:$G$20000</f>
              <numCache>
                <formatCode>General</formatCode>
                <ptCount val="19916"/>
              </numCache>
            </numRef>
          </xVal>
          <yVal>
            <numRef>
              <f>'1'!$H$85:$H$20000</f>
              <numCache>
                <formatCode>General</formatCode>
                <ptCount val="1991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11</col>
      <colOff>86044</colOff>
      <row>22</row>
      <rowOff>31619</rowOff>
    </from>
    <to>
      <col>15</col>
      <colOff>761999</colOff>
      <row>43</row>
      <rowOff>22411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15</col>
      <colOff>826032</colOff>
      <row>22</row>
      <rowOff>27215</rowOff>
    </from>
    <to>
      <col>21</col>
      <colOff>851646</colOff>
      <row>43</row>
      <rowOff>22410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0</col>
      <colOff>79371</colOff>
      <row>22</row>
      <rowOff>54261</rowOff>
    </from>
    <to>
      <col>10</col>
      <colOff>766724</colOff>
      <row>41</row>
      <rowOff>12349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78440</colOff>
      <row>41</row>
      <rowOff>56029</rowOff>
    </from>
    <to>
      <col>10</col>
      <colOff>765793</colOff>
      <row>57</row>
      <rowOff>103764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3</col>
      <colOff>564370</colOff>
      <row>72</row>
      <rowOff>170441</rowOff>
    </from>
    <to>
      <col>5</col>
      <colOff>576688</colOff>
      <row>75</row>
      <rowOff>183818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3668399" y="11813353"/>
          <a:ext cx="1782848" cy="618495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4</col>
      <colOff>692680</colOff>
      <row>68</row>
      <rowOff>115115</rowOff>
    </from>
    <to>
      <col>6</col>
      <colOff>799647</colOff>
      <row>77</row>
      <rowOff>140160</rowOff>
    </to>
    <pic>
      <nvPicPr>
        <cNvPr id="10" name="Рисунок 9"/>
        <cNvPicPr>
          <a:picLocks noChangeAspect="1"/>
        </cNvPicPr>
      </nvPicPr>
      <blipFill>
        <a:blip cstate="print" r:embed="rId6"/>
        <a:stretch>
          <a:fillRect/>
        </a:stretch>
      </blipFill>
      <spPr>
        <a:xfrm>
          <a:off x="4233739" y="13685439"/>
          <a:ext cx="1877496" cy="172833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15</col>
      <colOff>527696</colOff>
      <row>72</row>
      <rowOff>163310</rowOff>
    </from>
    <to>
      <col>17</col>
      <colOff>537978</colOff>
      <row>75</row>
      <rowOff>176687</rowOff>
    </to>
    <pic>
      <nvPicPr>
        <cNvPr id="11" name="image1-4.png"/>
        <cNvPicPr/>
      </nvPicPr>
      <blipFill rotWithShape="1">
        <a:blip cstate="print" r:embed="rId7"/>
        <a:srcRect l="66382" t="40700" r="-3101" b="46296"/>
        <a:stretch>
          <a:fillRect/>
        </a:stretch>
      </blipFill>
      <spPr bwMode="auto">
        <a:xfrm>
          <a:off x="13806667" y="14518045"/>
          <a:ext cx="1780811" cy="618495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689625</colOff>
      <row>68</row>
      <rowOff>51956</rowOff>
    </from>
    <to>
      <col>18</col>
      <colOff>795571</colOff>
      <row>77</row>
      <rowOff>77001</rowOff>
    </to>
    <pic>
      <nvPicPr>
        <cNvPr id="13" name="Рисунок 12"/>
        <cNvPicPr>
          <a:picLocks noChangeAspect="1"/>
        </cNvPicPr>
      </nvPicPr>
      <blipFill>
        <a:blip cstate="print" r:embed="rId8"/>
        <a:stretch>
          <a:fillRect/>
        </a:stretch>
      </blipFill>
      <spPr>
        <a:xfrm>
          <a:off x="14853860" y="13689515"/>
          <a:ext cx="1876476" cy="1728339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F284"/>
  <sheetViews>
    <sheetView tabSelected="1" view="pageBreakPreview" zoomScale="85" zoomScaleNormal="40" zoomScaleSheetLayoutView="85" workbookViewId="0">
      <selection activeCell="K12" sqref="K12"/>
    </sheetView>
  </sheetViews>
  <sheetFormatPr baseColWidth="8" defaultColWidth="9.140625" defaultRowHeight="14.25"/>
  <cols>
    <col width="13.28515625" customWidth="1" style="65" min="1" max="22"/>
    <col width="9.140625" customWidth="1" style="65" min="23" max="39"/>
    <col width="9.140625" customWidth="1" style="65" min="40" max="16384"/>
  </cols>
  <sheetData>
    <row r="1" ht="15" customHeight="1">
      <c r="A1" s="64" t="inlineStr">
        <is>
          <t>Общество с ограниченной ответственностью "Инженерная геология" (ООО "ИнжГео")</t>
        </is>
      </c>
      <c r="L1" s="64" t="inlineStr">
        <is>
          <t>Общество с ограниченной ответственностью "Инженерная геология" (ООО "ИнжГео")</t>
        </is>
      </c>
      <c r="X1" s="65">
        <f>AF51-AH51</f>
        <v/>
      </c>
      <c r="AF1" s="65">
        <f>AF48-AH48</f>
        <v/>
      </c>
      <c r="AN1" s="65">
        <f>AF49-AH49</f>
        <v/>
      </c>
      <c r="AV1" s="65">
        <f>AF50-AH50</f>
        <v/>
      </c>
    </row>
    <row r="2" ht="15" customHeight="1">
      <c r="A2" s="64" t="inlineStr">
        <is>
          <t>Юр. адрес: 117279, г. Москва, ул. Миклухо-Маклая, 36 а, этаж 5, пом. XXIII к. 76-84</t>
        </is>
      </c>
      <c r="L2" s="64" t="inlineStr">
        <is>
          <t>Юр. адрес: 117279, г. Москва, ул. Миклухо-Маклая, 36 а, этаж 5, пом. XXIII к. 76-84</t>
        </is>
      </c>
      <c r="X2" s="65">
        <f>AG51-AH51</f>
        <v/>
      </c>
      <c r="Y2" s="65" t="inlineStr">
        <is>
          <t>нагр</t>
        </is>
      </c>
      <c r="AC2" s="65" t="inlineStr">
        <is>
          <t>X0</t>
        </is>
      </c>
      <c r="AD2" s="65" t="inlineStr">
        <is>
          <t>Y0</t>
        </is>
      </c>
      <c r="AE2" s="65" t="inlineStr">
        <is>
          <t>R</t>
        </is>
      </c>
      <c r="AF2" s="65">
        <f>AG48-AH48</f>
        <v/>
      </c>
      <c r="AG2" s="65" t="inlineStr">
        <is>
          <t>нагр</t>
        </is>
      </c>
      <c r="AK2" s="65" t="inlineStr">
        <is>
          <t>X0</t>
        </is>
      </c>
      <c r="AL2" s="65" t="inlineStr">
        <is>
          <t>Y0</t>
        </is>
      </c>
      <c r="AM2" s="65" t="inlineStr">
        <is>
          <t>R</t>
        </is>
      </c>
      <c r="AN2" s="65">
        <f>AG49-AH49</f>
        <v/>
      </c>
      <c r="AO2" s="65" t="inlineStr">
        <is>
          <t>нагр</t>
        </is>
      </c>
      <c r="AS2" s="65" t="inlineStr">
        <is>
          <t>X0</t>
        </is>
      </c>
      <c r="AT2" s="65" t="inlineStr">
        <is>
          <t>Y0</t>
        </is>
      </c>
      <c r="AU2" s="65" t="inlineStr">
        <is>
          <t>R</t>
        </is>
      </c>
      <c r="AV2" s="65">
        <f>AG50-AH50</f>
        <v/>
      </c>
      <c r="AW2" s="65" t="inlineStr">
        <is>
          <t>нагр</t>
        </is>
      </c>
      <c r="BA2" s="65" t="inlineStr">
        <is>
          <t>X0</t>
        </is>
      </c>
      <c r="BB2" s="65" t="inlineStr">
        <is>
          <t>Y0</t>
        </is>
      </c>
      <c r="BC2" s="65" t="inlineStr">
        <is>
          <t>R</t>
        </is>
      </c>
    </row>
    <row r="3" ht="15" customHeight="1">
      <c r="A3" s="64" t="inlineStr">
        <is>
          <t>Телефон/факс +7 (495) 132-30-00,  Адрес электронной почты inbox@inj-geo.ru</t>
        </is>
      </c>
      <c r="L3" s="64" t="inlineStr">
        <is>
          <t>Телефон/факс +7 (495) 132-30-00,  Адрес электронной почты inbox@inj-geo.ru</t>
        </is>
      </c>
      <c r="AC3" s="65">
        <f>X5</f>
        <v/>
      </c>
      <c r="AD3" s="65" t="n">
        <v>0</v>
      </c>
      <c r="AE3" s="65">
        <f>X4/2</f>
        <v/>
      </c>
      <c r="AK3" s="65">
        <f>AF5</f>
        <v/>
      </c>
      <c r="AL3" s="65" t="n">
        <v>0</v>
      </c>
      <c r="AM3" s="65">
        <f>AF4/2</f>
        <v/>
      </c>
      <c r="AS3" s="65">
        <f>AN5</f>
        <v/>
      </c>
      <c r="AT3" s="65" t="n">
        <v>0</v>
      </c>
      <c r="AU3" s="65">
        <f>AN4/2</f>
        <v/>
      </c>
      <c r="BA3" s="65">
        <f>AV5</f>
        <v/>
      </c>
      <c r="BB3" s="65" t="n">
        <v>0</v>
      </c>
      <c r="BC3" s="65">
        <f>AV4/2</f>
        <v/>
      </c>
    </row>
    <row r="4" ht="15" customHeight="1">
      <c r="A4" s="64" t="n"/>
      <c r="B4" s="64" t="n"/>
      <c r="C4" s="64" t="n"/>
      <c r="D4" s="64" t="n"/>
      <c r="E4" s="64" t="n"/>
      <c r="F4" s="64" t="n"/>
      <c r="G4" s="64" t="n"/>
      <c r="H4" s="64" t="n"/>
      <c r="I4" s="64" t="n"/>
      <c r="J4" s="64" t="n"/>
      <c r="K4" s="64" t="n"/>
      <c r="L4" s="64" t="n"/>
      <c r="M4" s="64" t="n"/>
      <c r="N4" s="64" t="n"/>
      <c r="O4" s="64" t="n"/>
      <c r="P4" s="64" t="n"/>
      <c r="Q4" s="64" t="n"/>
      <c r="R4" s="64" t="n"/>
      <c r="S4" s="64" t="n"/>
      <c r="T4" s="64" t="n"/>
      <c r="U4" s="64" t="n"/>
      <c r="X4" s="65">
        <f>X2-X1</f>
        <v/>
      </c>
      <c r="Y4" s="65" t="inlineStr">
        <is>
          <t>девиатор</t>
        </is>
      </c>
      <c r="AF4" s="65">
        <f>AF2-AF1</f>
        <v/>
      </c>
      <c r="AG4" s="65" t="inlineStr">
        <is>
          <t>девиатор</t>
        </is>
      </c>
      <c r="AN4" s="65">
        <f>AN2-AN1</f>
        <v/>
      </c>
      <c r="AO4" s="65" t="inlineStr">
        <is>
          <t>девиатор</t>
        </is>
      </c>
      <c r="AV4" s="65">
        <f>AV2-AV1</f>
        <v/>
      </c>
      <c r="AW4" s="65" t="inlineStr">
        <is>
          <t>девиатор</t>
        </is>
      </c>
    </row>
    <row r="5" ht="15" customHeight="1">
      <c r="A5" s="64" t="inlineStr">
        <is>
          <t>Испытательная лаборатория ООО «ИнжГео»</t>
        </is>
      </c>
      <c r="L5" s="64" t="inlineStr">
        <is>
          <t>Испытательная лаборатория ООО «ИнжГео»</t>
        </is>
      </c>
      <c r="X5" s="65">
        <f>X4/2+X1</f>
        <v/>
      </c>
      <c r="Y5" s="65" t="inlineStr">
        <is>
          <t>x0</t>
        </is>
      </c>
      <c r="AA5" s="65" t="inlineStr">
        <is>
          <t>Угол</t>
        </is>
      </c>
      <c r="AB5" s="65" t="inlineStr">
        <is>
          <t>X</t>
        </is>
      </c>
      <c r="AC5" s="65" t="inlineStr">
        <is>
          <t>Y</t>
        </is>
      </c>
      <c r="AF5" s="65">
        <f>AF4/2+AF1</f>
        <v/>
      </c>
      <c r="AG5" s="65" t="inlineStr">
        <is>
          <t>x0</t>
        </is>
      </c>
      <c r="AI5" s="65" t="inlineStr">
        <is>
          <t>Угол</t>
        </is>
      </c>
      <c r="AJ5" s="65" t="inlineStr">
        <is>
          <t>X</t>
        </is>
      </c>
      <c r="AK5" s="65" t="inlineStr">
        <is>
          <t>Y</t>
        </is>
      </c>
      <c r="AN5" s="65">
        <f>AN4/2+AN1</f>
        <v/>
      </c>
      <c r="AO5" s="65" t="inlineStr">
        <is>
          <t>x0</t>
        </is>
      </c>
      <c r="AQ5" s="65" t="inlineStr">
        <is>
          <t>Угол</t>
        </is>
      </c>
      <c r="AR5" s="65" t="inlineStr">
        <is>
          <t>X</t>
        </is>
      </c>
      <c r="AS5" s="65" t="inlineStr">
        <is>
          <t>Y</t>
        </is>
      </c>
      <c r="AV5" s="65">
        <f>AV4/2+AV1</f>
        <v/>
      </c>
      <c r="AW5" s="65" t="inlineStr">
        <is>
          <t>x0</t>
        </is>
      </c>
      <c r="AY5" s="65" t="inlineStr">
        <is>
          <t>Угол</t>
        </is>
      </c>
      <c r="AZ5" s="65" t="inlineStr">
        <is>
          <t>X</t>
        </is>
      </c>
      <c r="BA5" s="65" t="inlineStr">
        <is>
          <t>Y</t>
        </is>
      </c>
    </row>
    <row r="6" ht="15" customHeight="1">
      <c r="A6" s="69" t="inlineStr">
        <is>
          <t>Адрес места осуществления деятельности лаборатории: г. Москва, просп. Вернадского, д. 51, стр. 1</t>
        </is>
      </c>
      <c r="L6" s="69" t="inlineStr">
        <is>
          <t>Адрес места осуществления деятельности лаборатории: г. Москва, просп. Вернадского, д. 51, стр. 1</t>
        </is>
      </c>
      <c r="AA6" s="65" t="n">
        <v>0</v>
      </c>
      <c r="AB6" s="65">
        <f>$AC$3+$AE$3*COS(AA6*PI()/180)</f>
        <v/>
      </c>
      <c r="AC6" s="65">
        <f>$AD$3+$AE$3*SIN(AA6*PI()/180)</f>
        <v/>
      </c>
      <c r="AI6" s="65" t="n">
        <v>0</v>
      </c>
      <c r="AJ6" s="65">
        <f>$AK$3+$AM$3*COS(AI6*PI()/180)</f>
        <v/>
      </c>
      <c r="AK6" s="65">
        <f>$AL$3+$AM$3*SIN(AI6*PI()/180)</f>
        <v/>
      </c>
      <c r="AQ6" s="65" t="n">
        <v>0</v>
      </c>
      <c r="AR6" s="65">
        <f>$AS$3+$AU$3*COS(AQ6*PI()/180)</f>
        <v/>
      </c>
      <c r="AS6" s="65">
        <f>$AT$3+$AU$3*SIN(AQ6*PI()/180)</f>
        <v/>
      </c>
      <c r="AY6" s="65" t="n">
        <v>0</v>
      </c>
      <c r="AZ6" s="65">
        <f>$BA$3+$BC$3*COS(AY6*PI()/180)</f>
        <v/>
      </c>
      <c r="BA6" s="65">
        <f>$BB$3+$BC$3*SIN(AY6*PI()/180)</f>
        <v/>
      </c>
      <c r="BF6" s="33" t="n"/>
    </row>
    <row r="7" ht="15" customHeight="1">
      <c r="A7" s="64" t="inlineStr">
        <is>
          <t>Телефон +7(910)4557682, E-mail: slg85@mail.ru</t>
        </is>
      </c>
      <c r="L7" s="64" t="inlineStr">
        <is>
          <t>Телефон +7(910)4557682, E-mail: slg85@mail.ru</t>
        </is>
      </c>
      <c r="AA7" s="65" t="n">
        <v>5</v>
      </c>
      <c r="AB7" s="65">
        <f>$AC$3+$AE$3*COS(AA7*PI()/180)</f>
        <v/>
      </c>
      <c r="AC7" s="65">
        <f>$AD$3+$AE$3*SIN(AA7*PI()/180)</f>
        <v/>
      </c>
      <c r="AI7" s="65" t="n">
        <v>5</v>
      </c>
      <c r="AJ7" s="65">
        <f>$AK$3+$AM$3*COS(AI7*PI()/180)</f>
        <v/>
      </c>
      <c r="AK7" s="65">
        <f>$AL$3+$AM$3*SIN(AI7*PI()/180)</f>
        <v/>
      </c>
      <c r="AQ7" s="65" t="n">
        <v>5</v>
      </c>
      <c r="AR7" s="65">
        <f>$AS$3+$AU$3*COS(AQ7*PI()/180)</f>
        <v/>
      </c>
      <c r="AS7" s="65">
        <f>$AT$3+$AU$3*SIN(AQ7*PI()/180)</f>
        <v/>
      </c>
      <c r="AY7" s="65" t="n">
        <v>5</v>
      </c>
      <c r="AZ7" s="65">
        <f>$BA$3+$BC$3*COS(AY7*PI()/180)</f>
        <v/>
      </c>
      <c r="BA7" s="65">
        <f>$BB$3+$BC$3*SIN(AY7*PI()/180)</f>
        <v/>
      </c>
      <c r="BF7" s="34" t="n"/>
    </row>
    <row r="8" ht="15" customHeight="1">
      <c r="A8" s="2" t="n"/>
      <c r="B8" s="7" t="n"/>
      <c r="C8" s="7" t="n"/>
      <c r="D8" s="7" t="n"/>
      <c r="E8" s="7" t="n"/>
      <c r="F8" s="9" t="n"/>
      <c r="G8" s="9" t="n"/>
      <c r="H8" s="3" t="n"/>
      <c r="I8" s="4" t="n"/>
      <c r="J8" s="5" t="n"/>
      <c r="K8" s="6" t="n"/>
      <c r="L8" s="6" t="n"/>
      <c r="M8" s="2" t="n"/>
      <c r="N8" s="7" t="n"/>
      <c r="O8" s="7" t="n"/>
      <c r="P8" s="7" t="n"/>
      <c r="Q8" s="7" t="n"/>
      <c r="R8" s="9" t="n"/>
      <c r="S8" s="9" t="n"/>
      <c r="T8" s="3" t="n"/>
      <c r="U8" s="4" t="n"/>
      <c r="AA8" s="65" t="n">
        <v>10</v>
      </c>
      <c r="AB8" s="65">
        <f>$AC$3+$AE$3*COS(AA8*PI()/180)</f>
        <v/>
      </c>
      <c r="AC8" s="65">
        <f>$AD$3+$AE$3*SIN(AA8*PI()/180)</f>
        <v/>
      </c>
      <c r="AI8" s="65" t="n">
        <v>10</v>
      </c>
      <c r="AJ8" s="65">
        <f>$AK$3+$AM$3*COS(AI8*PI()/180)</f>
        <v/>
      </c>
      <c r="AK8" s="65">
        <f>$AL$3+$AM$3*SIN(AI8*PI()/180)</f>
        <v/>
      </c>
      <c r="AQ8" s="65" t="n">
        <v>10</v>
      </c>
      <c r="AR8" s="65">
        <f>$AS$3+$AU$3*COS(AQ8*PI()/180)</f>
        <v/>
      </c>
      <c r="AS8" s="65">
        <f>$AT$3+$AU$3*SIN(AQ8*PI()/180)</f>
        <v/>
      </c>
      <c r="AY8" s="65" t="n">
        <v>10</v>
      </c>
      <c r="AZ8" s="65">
        <f>$BA$3+$BC$3*COS(AY8*PI()/180)</f>
        <v/>
      </c>
      <c r="BA8" s="65">
        <f>$BB$3+$BC$3*SIN(AY8*PI()/180)</f>
        <v/>
      </c>
      <c r="BF8" s="33" t="n"/>
    </row>
    <row r="9" ht="15" customHeight="1">
      <c r="A9" s="67" t="inlineStr">
        <is>
          <t>Протокол испытаний № 13-63/32 от 30-11-2022</t>
        </is>
      </c>
      <c r="L9" s="68" t="n"/>
      <c r="AA9" s="65" t="n">
        <v>15</v>
      </c>
      <c r="AB9" s="65">
        <f>$AC$3+$AE$3*COS(AA9*PI()/180)</f>
        <v/>
      </c>
      <c r="AC9" s="65">
        <f>$AD$3+$AE$3*SIN(AA9*PI()/180)</f>
        <v/>
      </c>
      <c r="AI9" s="65" t="n">
        <v>15</v>
      </c>
      <c r="AJ9" s="65">
        <f>$AK$3+$AM$3*COS(AI9*PI()/180)</f>
        <v/>
      </c>
      <c r="AK9" s="65">
        <f>$AL$3+$AM$3*SIN(AI9*PI()/180)</f>
        <v/>
      </c>
      <c r="AQ9" s="65" t="n">
        <v>15</v>
      </c>
      <c r="AR9" s="65">
        <f>$AS$3+$AU$3*COS(AQ9*PI()/180)</f>
        <v/>
      </c>
      <c r="AS9" s="65">
        <f>$AT$3+$AU$3*SIN(AQ9*PI()/180)</f>
        <v/>
      </c>
      <c r="AY9" s="65" t="n">
        <v>15</v>
      </c>
      <c r="AZ9" s="65">
        <f>$BA$3+$BC$3*COS(AY9*PI()/180)</f>
        <v/>
      </c>
      <c r="BA9" s="65">
        <f>$BB$3+$BC$3*SIN(AY9*PI()/180)</f>
        <v/>
      </c>
      <c r="BF9" s="33" t="n"/>
    </row>
    <row r="10" ht="15" customHeight="1">
      <c r="A10" s="16" t="inlineStr">
        <is>
          <t>Наименование и адрес заказчика: ООО Регионстрой</t>
        </is>
      </c>
      <c r="B10" s="11" t="n"/>
      <c r="C10" s="11" t="n"/>
      <c r="D10" s="11" t="n"/>
      <c r="E10" s="11" t="n"/>
      <c r="F10" s="19" t="n"/>
      <c r="G10" s="19" t="n"/>
      <c r="H10" s="12" t="n"/>
      <c r="I10" s="13" t="n"/>
      <c r="J10" s="14" t="n"/>
      <c r="K10" s="15" t="n"/>
      <c r="L10" s="16">
        <f>A10</f>
        <v/>
      </c>
      <c r="M10" s="11" t="n"/>
      <c r="N10" s="11" t="n"/>
      <c r="O10" s="11" t="n"/>
      <c r="P10" s="11" t="n"/>
      <c r="Q10" s="19" t="n"/>
      <c r="R10" s="19" t="n"/>
      <c r="S10" s="12" t="n"/>
      <c r="T10" s="13" t="n"/>
      <c r="U10" s="13" t="n"/>
      <c r="AA10" s="65" t="n">
        <v>20</v>
      </c>
      <c r="AB10" s="65">
        <f>$AC$3+$AE$3*COS(AA10*PI()/180)</f>
        <v/>
      </c>
      <c r="AC10" s="65">
        <f>$AD$3+$AE$3*SIN(AA10*PI()/180)</f>
        <v/>
      </c>
      <c r="AI10" s="65" t="n">
        <v>20</v>
      </c>
      <c r="AJ10" s="65">
        <f>$AK$3+$AM$3*COS(AI10*PI()/180)</f>
        <v/>
      </c>
      <c r="AK10" s="65">
        <f>$AL$3+$AM$3*SIN(AI10*PI()/180)</f>
        <v/>
      </c>
      <c r="AQ10" s="65" t="n">
        <v>20</v>
      </c>
      <c r="AR10" s="65">
        <f>$AS$3+$AU$3*COS(AQ10*PI()/180)</f>
        <v/>
      </c>
      <c r="AS10" s="65">
        <f>$AT$3+$AU$3*SIN(AQ10*PI()/180)</f>
        <v/>
      </c>
      <c r="AY10" s="65" t="n">
        <v>20</v>
      </c>
      <c r="AZ10" s="65">
        <f>$BA$3+$BC$3*COS(AY10*PI()/180)</f>
        <v/>
      </c>
      <c r="BA10" s="65">
        <f>$BB$3+$BC$3*SIN(AY10*PI()/180)</f>
        <v/>
      </c>
      <c r="BF10" s="33" t="n"/>
    </row>
    <row r="11" ht="15" customHeight="1">
      <c r="A11" s="10" t="inlineStr">
        <is>
          <t>Наименование объекта: Переход трубопровода через р. Енисей</t>
        </is>
      </c>
      <c r="B11" s="11" t="n"/>
      <c r="C11" s="11" t="n"/>
      <c r="D11" s="41" t="n"/>
      <c r="E11" s="11" t="n"/>
      <c r="F11" s="19" t="n"/>
      <c r="G11" s="19" t="n"/>
      <c r="H11" s="12" t="n"/>
      <c r="I11" s="13" t="n"/>
      <c r="J11" s="14" t="n"/>
      <c r="K11" s="15" t="n"/>
      <c r="L11" s="16">
        <f>A11</f>
        <v/>
      </c>
      <c r="M11" s="17" t="n"/>
      <c r="N11" s="17" t="n"/>
      <c r="O11" s="17" t="n"/>
      <c r="P11" s="17" t="n"/>
      <c r="Q11" s="17" t="n"/>
      <c r="R11" s="17" t="n"/>
      <c r="S11" s="17" t="n"/>
      <c r="T11" s="17" t="n"/>
      <c r="AA11" s="65" t="n">
        <v>25</v>
      </c>
      <c r="AB11" s="65">
        <f>$AC$3+$AE$3*COS(AA11*PI()/180)</f>
        <v/>
      </c>
      <c r="AC11" s="65">
        <f>$AD$3+$AE$3*SIN(AA11*PI()/180)</f>
        <v/>
      </c>
      <c r="AI11" s="65" t="n">
        <v>25</v>
      </c>
      <c r="AJ11" s="65">
        <f>$AK$3+$AM$3*COS(AI11*PI()/180)</f>
        <v/>
      </c>
      <c r="AK11" s="65">
        <f>$AL$3+$AM$3*SIN(AI11*PI()/180)</f>
        <v/>
      </c>
      <c r="AQ11" s="65" t="n">
        <v>25</v>
      </c>
      <c r="AR11" s="65">
        <f>$AS$3+$AU$3*COS(AQ11*PI()/180)</f>
        <v/>
      </c>
      <c r="AS11" s="65">
        <f>$AT$3+$AU$3*SIN(AQ11*PI()/180)</f>
        <v/>
      </c>
      <c r="AY11" s="65" t="n">
        <v>25</v>
      </c>
      <c r="AZ11" s="65">
        <f>$BA$3+$BC$3*COS(AY11*PI()/180)</f>
        <v/>
      </c>
      <c r="BA11" s="65">
        <f>$BB$3+$BC$3*SIN(AY11*PI()/180)</f>
        <v/>
      </c>
      <c r="BF11" s="33" t="n"/>
    </row>
    <row r="12" ht="15" customHeight="1">
      <c r="A12" s="16" t="inlineStr">
        <is>
          <t xml:space="preserve">Наименование используемого метода/методики: ГОСТ 12248.4-2020 </t>
        </is>
      </c>
      <c r="B12" s="17" t="n"/>
      <c r="C12" s="17" t="n"/>
      <c r="D12" s="10" t="n"/>
      <c r="E12" s="17" t="n"/>
      <c r="F12" s="17" t="n"/>
      <c r="G12" s="17" t="n"/>
      <c r="H12" s="17" t="n"/>
      <c r="I12" s="17" t="n"/>
      <c r="J12" s="17" t="n"/>
      <c r="K12" s="17" t="n"/>
      <c r="L12" s="16">
        <f>A12</f>
        <v/>
      </c>
      <c r="M12" s="11" t="n"/>
      <c r="N12" s="11" t="n"/>
      <c r="O12" s="11" t="n"/>
      <c r="P12" s="11" t="n"/>
      <c r="Q12" s="19" t="n"/>
      <c r="R12" s="19" t="n"/>
      <c r="S12" s="18" t="n"/>
      <c r="T12" s="18" t="n"/>
      <c r="V12" s="17" t="n"/>
      <c r="AA12" s="65" t="n">
        <v>30</v>
      </c>
      <c r="AB12" s="65">
        <f>$AC$3+$AE$3*COS(AA12*PI()/180)</f>
        <v/>
      </c>
      <c r="AC12" s="65">
        <f>$AD$3+$AE$3*SIN(AA12*PI()/180)</f>
        <v/>
      </c>
      <c r="AI12" s="65" t="n">
        <v>30</v>
      </c>
      <c r="AJ12" s="65">
        <f>$AK$3+$AM$3*COS(AI12*PI()/180)</f>
        <v/>
      </c>
      <c r="AK12" s="65">
        <f>$AL$3+$AM$3*SIN(AI12*PI()/180)</f>
        <v/>
      </c>
      <c r="AQ12" s="65" t="n">
        <v>30</v>
      </c>
      <c r="AR12" s="65">
        <f>$AS$3+$AU$3*COS(AQ12*PI()/180)</f>
        <v/>
      </c>
      <c r="AS12" s="65">
        <f>$AT$3+$AU$3*SIN(AQ12*PI()/180)</f>
        <v/>
      </c>
      <c r="AY12" s="65" t="n">
        <v>30</v>
      </c>
      <c r="AZ12" s="65">
        <f>$BA$3+$BC$3*COS(AY12*PI()/180)</f>
        <v/>
      </c>
      <c r="BA12" s="65">
        <f>$BB$3+$BC$3*SIN(AY12*PI()/180)</f>
        <v/>
      </c>
    </row>
    <row r="13" ht="15" customHeight="1">
      <c r="A13" s="16" t="inlineStr">
        <is>
          <t>Условия проведения испытания: температура окружающей среды (18 - 25)0С, влажность воздуха (40 - 75)%</t>
        </is>
      </c>
      <c r="B13" s="11" t="n"/>
      <c r="C13" s="11" t="n"/>
      <c r="D13" s="11" t="n"/>
      <c r="E13" s="11" t="n"/>
      <c r="F13" s="19" t="n"/>
      <c r="G13" s="19" t="n"/>
      <c r="H13" s="18" t="n"/>
      <c r="I13" s="18" t="n"/>
      <c r="J13" s="18" t="n"/>
      <c r="K13" s="19" t="n"/>
      <c r="L13" s="16">
        <f>A13</f>
        <v/>
      </c>
      <c r="M13" s="11" t="n"/>
      <c r="N13" s="11" t="n"/>
      <c r="O13" s="11" t="n"/>
      <c r="P13" s="11" t="n"/>
      <c r="Q13" s="19" t="n"/>
      <c r="R13" s="19" t="n"/>
      <c r="S13" s="14" t="n"/>
      <c r="T13" s="14" t="n"/>
      <c r="AA13" s="65" t="n">
        <v>35</v>
      </c>
      <c r="AB13" s="65">
        <f>$AC$3+$AE$3*COS(AA13*PI()/180)</f>
        <v/>
      </c>
      <c r="AC13" s="65">
        <f>$AD$3+$AE$3*SIN(AA13*PI()/180)</f>
        <v/>
      </c>
      <c r="AI13" s="65" t="n">
        <v>35</v>
      </c>
      <c r="AJ13" s="65">
        <f>$AK$3+$AM$3*COS(AI13*PI()/180)</f>
        <v/>
      </c>
      <c r="AK13" s="65">
        <f>$AL$3+$AM$3*SIN(AI13*PI()/180)</f>
        <v/>
      </c>
      <c r="AQ13" s="65" t="n">
        <v>35</v>
      </c>
      <c r="AR13" s="65">
        <f>$AS$3+$AU$3*COS(AQ13*PI()/180)</f>
        <v/>
      </c>
      <c r="AS13" s="65">
        <f>$AT$3+$AU$3*SIN(AQ13*PI()/180)</f>
        <v/>
      </c>
      <c r="AY13" s="65" t="n">
        <v>35</v>
      </c>
      <c r="AZ13" s="65">
        <f>$BA$3+$BC$3*COS(AY13*PI()/180)</f>
        <v/>
      </c>
      <c r="BA13" s="65">
        <f>$BB$3+$BC$3*SIN(AY13*PI()/180)</f>
        <v/>
      </c>
    </row>
    <row r="14" ht="17.65" customHeight="1">
      <c r="A14" s="16" t="inlineStr">
        <is>
          <t>Дата получение объекта подлежащего испытаниям: 03-11-2022</t>
        </is>
      </c>
      <c r="B14" s="11" t="n"/>
      <c r="C14" s="11" t="n"/>
      <c r="D14" s="11" t="n"/>
      <c r="E14" s="11" t="n"/>
      <c r="F14" s="19" t="n"/>
      <c r="G14" s="19" t="n"/>
      <c r="H14" s="14" t="n"/>
      <c r="I14" s="14" t="n"/>
      <c r="J14" s="20" t="n"/>
      <c r="K14" s="18" t="n"/>
      <c r="L14" s="16">
        <f>A14</f>
        <v/>
      </c>
      <c r="M14" s="11" t="n"/>
      <c r="N14" s="11" t="n"/>
      <c r="O14" s="11" t="n"/>
      <c r="P14" s="37" t="n"/>
      <c r="Q14" s="19" t="n"/>
      <c r="R14" s="19" t="n"/>
      <c r="S14" s="14" t="n"/>
      <c r="T14" s="14" t="n"/>
      <c r="AA14" s="65" t="n">
        <v>40</v>
      </c>
      <c r="AB14" s="65">
        <f>$AC$3+$AE$3*COS(AA14*PI()/180)</f>
        <v/>
      </c>
      <c r="AC14" s="65">
        <f>$AD$3+$AE$3*SIN(AA14*PI()/180)</f>
        <v/>
      </c>
      <c r="AI14" s="65" t="n">
        <v>40</v>
      </c>
      <c r="AJ14" s="65">
        <f>$AK$3+$AM$3*COS(AI14*PI()/180)</f>
        <v/>
      </c>
      <c r="AK14" s="65">
        <f>$AL$3+$AM$3*SIN(AI14*PI()/180)</f>
        <v/>
      </c>
      <c r="AQ14" s="65" t="n">
        <v>40</v>
      </c>
      <c r="AR14" s="65">
        <f>$AS$3+$AU$3*COS(AQ14*PI()/180)</f>
        <v/>
      </c>
      <c r="AS14" s="65">
        <f>$AT$3+$AU$3*SIN(AQ14*PI()/180)</f>
        <v/>
      </c>
      <c r="AY14" s="65" t="n">
        <v>40</v>
      </c>
      <c r="AZ14" s="65">
        <f>$BA$3+$BC$3*COS(AY14*PI()/180)</f>
        <v/>
      </c>
      <c r="BA14" s="65">
        <f>$BB$3+$BC$3*SIN(AY14*PI()/180)</f>
        <v/>
      </c>
    </row>
    <row r="15" ht="15" customHeight="1">
      <c r="A15" s="16" t="inlineStr">
        <is>
          <t>Дата испытания: 25.10.2022-19.11.2032</t>
        </is>
      </c>
      <c r="B15" s="11" t="n"/>
      <c r="C15" s="11" t="n"/>
      <c r="D15" s="11" t="n"/>
      <c r="E15" s="11" t="n"/>
      <c r="F15" s="36" t="n"/>
      <c r="G15" s="19" t="n"/>
      <c r="H15" s="14" t="n"/>
      <c r="I15" s="14" t="n"/>
      <c r="J15" s="20" t="n"/>
      <c r="K15" s="18" t="n"/>
      <c r="L15" s="16">
        <f>A15</f>
        <v/>
      </c>
      <c r="M15" s="11" t="n"/>
      <c r="N15" s="37" t="n"/>
      <c r="O15" s="11" t="n"/>
      <c r="P15" s="11" t="n"/>
      <c r="Q15" s="19" t="n"/>
      <c r="R15" s="19" t="n"/>
      <c r="S15" s="73" t="n"/>
      <c r="T15" s="14" t="n"/>
      <c r="AA15" s="65" t="n">
        <v>45</v>
      </c>
      <c r="AB15" s="65">
        <f>$AC$3+$AE$3*COS(AA15*PI()/180)</f>
        <v/>
      </c>
      <c r="AC15" s="65">
        <f>$AD$3+$AE$3*SIN(AA15*PI()/180)</f>
        <v/>
      </c>
      <c r="AI15" s="65" t="n">
        <v>45</v>
      </c>
      <c r="AJ15" s="65">
        <f>$AK$3+$AM$3*COS(AI15*PI()/180)</f>
        <v/>
      </c>
      <c r="AK15" s="65">
        <f>$AL$3+$AM$3*SIN(AI15*PI()/180)</f>
        <v/>
      </c>
      <c r="AQ15" s="65" t="n">
        <v>45</v>
      </c>
      <c r="AR15" s="65">
        <f>$AS$3+$AU$3*COS(AQ15*PI()/180)</f>
        <v/>
      </c>
      <c r="AS15" s="65">
        <f>$AT$3+$AU$3*SIN(AQ15*PI()/180)</f>
        <v/>
      </c>
      <c r="AY15" s="65" t="n">
        <v>45</v>
      </c>
      <c r="AZ15" s="65">
        <f>$BA$3+$BC$3*COS(AY15*PI()/180)</f>
        <v/>
      </c>
      <c r="BA15" s="65">
        <f>$BB$3+$BC$3*SIN(AY15*PI()/180)</f>
        <v/>
      </c>
    </row>
    <row r="16" ht="15.6" customHeight="1">
      <c r="A16" s="70" t="inlineStr">
        <is>
          <t>Испытание грунтов методом трехосного сжатия</t>
        </is>
      </c>
      <c r="L16" s="70" t="inlineStr">
        <is>
          <t>Испытание грунтов методом трехосного сжатия</t>
        </is>
      </c>
      <c r="AA16" s="65" t="n">
        <v>50</v>
      </c>
      <c r="AB16" s="65">
        <f>$AC$3+$AE$3*COS(AA16*PI()/180)</f>
        <v/>
      </c>
      <c r="AC16" s="65">
        <f>$AD$3+$AE$3*SIN(AA16*PI()/180)</f>
        <v/>
      </c>
      <c r="AI16" s="65" t="n">
        <v>50</v>
      </c>
      <c r="AJ16" s="65">
        <f>$AK$3+$AM$3*COS(AI16*PI()/180)</f>
        <v/>
      </c>
      <c r="AK16" s="65">
        <f>$AL$3+$AM$3*SIN(AI16*PI()/180)</f>
        <v/>
      </c>
      <c r="AQ16" s="65" t="n">
        <v>50</v>
      </c>
      <c r="AR16" s="65">
        <f>$AS$3+$AU$3*COS(AQ16*PI()/180)</f>
        <v/>
      </c>
      <c r="AS16" s="65">
        <f>$AT$3+$AU$3*SIN(AQ16*PI()/180)</f>
        <v/>
      </c>
      <c r="AY16" s="65" t="n">
        <v>50</v>
      </c>
      <c r="AZ16" s="65">
        <f>$BA$3+$BC$3*COS(AY16*PI()/180)</f>
        <v/>
      </c>
      <c r="BA16" s="65">
        <f>$BB$3+$BC$3*SIN(AY16*PI()/180)</f>
        <v/>
      </c>
    </row>
    <row r="17" ht="15" customHeight="1">
      <c r="A17" s="22" t="inlineStr">
        <is>
          <t xml:space="preserve">Лабораторный номер: </t>
        </is>
      </c>
      <c r="B17" s="23" t="n"/>
      <c r="C17" s="32" t="inlineStr">
        <is>
          <t>1067</t>
        </is>
      </c>
      <c r="D17" s="23" t="n"/>
      <c r="E17" s="23" t="n"/>
      <c r="F17" s="23" t="n"/>
      <c r="G17" s="23" t="n"/>
      <c r="H17" s="18" t="n"/>
      <c r="I17" s="24" t="inlineStr">
        <is>
          <t>We, % =</t>
        </is>
      </c>
      <c r="J17" s="62" t="n">
        <v>0.337453659</v>
      </c>
      <c r="K17" s="21" t="n"/>
      <c r="L17" s="22" t="inlineStr">
        <is>
          <t xml:space="preserve">Лабораторный номер: </t>
        </is>
      </c>
      <c r="M17" s="23" t="n"/>
      <c r="N17" s="32">
        <f>C17</f>
        <v/>
      </c>
      <c r="O17" s="23" t="n"/>
      <c r="P17" s="23" t="n"/>
      <c r="Q17" s="23" t="n"/>
      <c r="R17" s="23" t="n"/>
      <c r="T17" s="24" t="inlineStr">
        <is>
          <t>We, % =</t>
        </is>
      </c>
      <c r="U17" s="62">
        <f>J17</f>
        <v/>
      </c>
      <c r="AA17" s="65" t="n">
        <v>55</v>
      </c>
      <c r="AB17" s="65">
        <f>$AC$3+$AE$3*COS(AA17*PI()/180)</f>
        <v/>
      </c>
      <c r="AC17" s="65">
        <f>$AD$3+$AE$3*SIN(AA17*PI()/180)</f>
        <v/>
      </c>
      <c r="AI17" s="65" t="n">
        <v>55</v>
      </c>
      <c r="AJ17" s="65">
        <f>$AK$3+$AM$3*COS(AI17*PI()/180)</f>
        <v/>
      </c>
      <c r="AK17" s="65">
        <f>$AL$3+$AM$3*SIN(AI17*PI()/180)</f>
        <v/>
      </c>
      <c r="AQ17" s="65" t="n">
        <v>55</v>
      </c>
      <c r="AR17" s="65">
        <f>$AS$3+$AU$3*COS(AQ17*PI()/180)</f>
        <v/>
      </c>
      <c r="AS17" s="65">
        <f>$AT$3+$AU$3*SIN(AQ17*PI()/180)</f>
        <v/>
      </c>
      <c r="AY17" s="65" t="n">
        <v>55</v>
      </c>
      <c r="AZ17" s="65">
        <f>$BA$3+$BC$3*COS(AY17*PI()/180)</f>
        <v/>
      </c>
      <c r="BA17" s="65">
        <f>$BB$3+$BC$3*SIN(AY17*PI()/180)</f>
        <v/>
      </c>
    </row>
    <row r="18" ht="15" customHeight="1">
      <c r="A18" s="22" t="inlineStr">
        <is>
          <t xml:space="preserve">Номер скважины: </t>
        </is>
      </c>
      <c r="B18" s="23" t="n"/>
      <c r="C18" s="32" t="inlineStr">
        <is>
          <t>BH-144</t>
        </is>
      </c>
      <c r="D18" s="23" t="n"/>
      <c r="E18" s="23" t="n"/>
      <c r="F18" s="23" t="n"/>
      <c r="G18" s="23" t="n"/>
      <c r="H18" s="18" t="n"/>
      <c r="I18" s="24" t="inlineStr">
        <is>
          <t>ρ, г/см3 =</t>
        </is>
      </c>
      <c r="J18" s="40" t="n">
        <v>1.9</v>
      </c>
      <c r="L18" s="22" t="inlineStr">
        <is>
          <t xml:space="preserve">Номер скважины: </t>
        </is>
      </c>
      <c r="M18" s="23" t="n"/>
      <c r="N18" s="32">
        <f>C18</f>
        <v/>
      </c>
      <c r="O18" s="23" t="n"/>
      <c r="P18" s="23" t="n"/>
      <c r="Q18" s="23" t="n"/>
      <c r="R18" s="23" t="n"/>
      <c r="T18" s="24" t="inlineStr">
        <is>
          <t>ρ, г/см3 =</t>
        </is>
      </c>
      <c r="U18" s="40">
        <f>J18</f>
        <v/>
      </c>
      <c r="AA18" s="65" t="n">
        <v>60</v>
      </c>
      <c r="AB18" s="65">
        <f>$AC$3+$AE$3*COS(AA18*PI()/180)</f>
        <v/>
      </c>
      <c r="AC18" s="65">
        <f>$AD$3+$AE$3*SIN(AA18*PI()/180)</f>
        <v/>
      </c>
      <c r="AI18" s="65" t="n">
        <v>60</v>
      </c>
      <c r="AJ18" s="65">
        <f>$AK$3+$AM$3*COS(AI18*PI()/180)</f>
        <v/>
      </c>
      <c r="AK18" s="65">
        <f>$AL$3+$AM$3*SIN(AI18*PI()/180)</f>
        <v/>
      </c>
      <c r="AQ18" s="65" t="n">
        <v>60</v>
      </c>
      <c r="AR18" s="65">
        <f>$AS$3+$AU$3*COS(AQ18*PI()/180)</f>
        <v/>
      </c>
      <c r="AS18" s="65">
        <f>$AT$3+$AU$3*SIN(AQ18*PI()/180)</f>
        <v/>
      </c>
      <c r="AY18" s="65" t="n">
        <v>60</v>
      </c>
      <c r="AZ18" s="65">
        <f>$BA$3+$BC$3*COS(AY18*PI()/180)</f>
        <v/>
      </c>
      <c r="BA18" s="65">
        <f>$BB$3+$BC$3*SIN(AY18*PI()/180)</f>
        <v/>
      </c>
    </row>
    <row r="19" ht="15" customHeight="1">
      <c r="A19" s="22" t="inlineStr">
        <is>
          <t xml:space="preserve">Глубина отбора, м: </t>
        </is>
      </c>
      <c r="B19" s="23" t="n"/>
      <c r="C19" s="39" t="n">
        <v>2.1</v>
      </c>
      <c r="D19" s="23" t="n"/>
      <c r="E19" s="23" t="n"/>
      <c r="F19" s="23" t="n"/>
      <c r="G19" s="23" t="n"/>
      <c r="H19" s="18" t="n"/>
      <c r="I19" s="24" t="inlineStr">
        <is>
          <t>ρs, г/см3 =</t>
        </is>
      </c>
      <c r="J19" s="40" t="n">
        <v>2.7</v>
      </c>
      <c r="K19" s="21" t="n"/>
      <c r="L19" s="22" t="inlineStr">
        <is>
          <t xml:space="preserve">Глубина отбора, м: </t>
        </is>
      </c>
      <c r="M19" s="23" t="n"/>
      <c r="N19" s="39">
        <f>C19</f>
        <v/>
      </c>
      <c r="O19" s="23" t="n"/>
      <c r="P19" s="23" t="n"/>
      <c r="Q19" s="23" t="n"/>
      <c r="R19" s="23" t="n"/>
      <c r="T19" s="24" t="inlineStr">
        <is>
          <t>ρs, г/см3 =</t>
        </is>
      </c>
      <c r="U19" s="40">
        <f>J19</f>
        <v/>
      </c>
      <c r="AA19" s="65" t="n">
        <v>65</v>
      </c>
      <c r="AB19" s="65">
        <f>$AC$3+$AE$3*COS(AA19*PI()/180)</f>
        <v/>
      </c>
      <c r="AC19" s="65">
        <f>$AD$3+$AE$3*SIN(AA19*PI()/180)</f>
        <v/>
      </c>
      <c r="AI19" s="65" t="n">
        <v>65</v>
      </c>
      <c r="AJ19" s="65">
        <f>$AK$3+$AM$3*COS(AI19*PI()/180)</f>
        <v/>
      </c>
      <c r="AK19" s="65">
        <f>$AL$3+$AM$3*SIN(AI19*PI()/180)</f>
        <v/>
      </c>
      <c r="AQ19" s="65" t="n">
        <v>65</v>
      </c>
      <c r="AR19" s="65">
        <f>$AS$3+$AU$3*COS(AQ19*PI()/180)</f>
        <v/>
      </c>
      <c r="AS19" s="65">
        <f>$AT$3+$AU$3*SIN(AQ19*PI()/180)</f>
        <v/>
      </c>
      <c r="AY19" s="65" t="n">
        <v>65</v>
      </c>
      <c r="AZ19" s="65">
        <f>$BA$3+$BC$3*COS(AY19*PI()/180)</f>
        <v/>
      </c>
      <c r="BA19" s="65">
        <f>$BB$3+$BC$3*SIN(AY19*PI()/180)</f>
        <v/>
      </c>
    </row>
    <row r="20" ht="16.9" customHeight="1">
      <c r="A20" s="22" t="inlineStr">
        <is>
          <t xml:space="preserve">Наименование грунта: </t>
        </is>
      </c>
      <c r="B20" s="23" t="n"/>
      <c r="C20" s="32" t="inlineStr">
        <is>
          <t>Суглинок, после оттаивания текучепластичный, легкий пылеватый</t>
        </is>
      </c>
      <c r="D20" s="23" t="n"/>
      <c r="E20" s="23" t="n"/>
      <c r="F20" s="23" t="n"/>
      <c r="G20" s="23" t="n"/>
      <c r="H20" s="18" t="n"/>
      <c r="I20" s="24" t="inlineStr">
        <is>
          <t>e, д.е. =</t>
        </is>
      </c>
      <c r="J20" s="74" t="n">
        <v>1.1</v>
      </c>
      <c r="K20" s="23" t="n"/>
      <c r="L20" s="22" t="inlineStr">
        <is>
          <t xml:space="preserve">Наименование грунта: </t>
        </is>
      </c>
      <c r="M20" s="23" t="n"/>
      <c r="N20" s="32">
        <f>C20</f>
        <v/>
      </c>
      <c r="O20" s="23" t="n"/>
      <c r="P20" s="23" t="n"/>
      <c r="Q20" s="23" t="n"/>
      <c r="R20" s="23" t="n"/>
      <c r="T20" s="24" t="inlineStr">
        <is>
          <t>e, д.е. =</t>
        </is>
      </c>
      <c r="U20" s="74">
        <f>J20</f>
        <v/>
      </c>
      <c r="AA20" s="65" t="n">
        <v>70</v>
      </c>
      <c r="AB20" s="65">
        <f>$AC$3+$AE$3*COS(AA20*PI()/180)</f>
        <v/>
      </c>
      <c r="AC20" s="65">
        <f>$AD$3+$AE$3*SIN(AA20*PI()/180)</f>
        <v/>
      </c>
      <c r="AI20" s="65" t="n">
        <v>70</v>
      </c>
      <c r="AJ20" s="65">
        <f>$AK$3+$AM$3*COS(AI20*PI()/180)</f>
        <v/>
      </c>
      <c r="AK20" s="65">
        <f>$AL$3+$AM$3*SIN(AI20*PI()/180)</f>
        <v/>
      </c>
      <c r="AQ20" s="65" t="n">
        <v>70</v>
      </c>
      <c r="AR20" s="65">
        <f>$AS$3+$AU$3*COS(AQ20*PI()/180)</f>
        <v/>
      </c>
      <c r="AS20" s="65">
        <f>$AT$3+$AU$3*SIN(AQ20*PI()/180)</f>
        <v/>
      </c>
      <c r="AY20" s="65" t="n">
        <v>70</v>
      </c>
      <c r="AZ20" s="65">
        <f>$BA$3+$BC$3*COS(AY20*PI()/180)</f>
        <v/>
      </c>
      <c r="BA20" s="65">
        <f>$BB$3+$BC$3*SIN(AY20*PI()/180)</f>
        <v/>
      </c>
    </row>
    <row r="21" ht="15" customHeight="1">
      <c r="A21" s="23" t="inlineStr">
        <is>
          <t>Схема проведения опыта:</t>
        </is>
      </c>
      <c r="B21" s="23" t="n"/>
      <c r="C21" s="32" t="inlineStr">
        <is>
          <t>КД</t>
        </is>
      </c>
      <c r="D21" s="23" t="n"/>
      <c r="E21" s="23" t="n"/>
      <c r="F21" s="23" t="n"/>
      <c r="G21" s="23" t="n"/>
      <c r="H21" s="18" t="n"/>
      <c r="I21" s="24" t="inlineStr">
        <is>
          <t>IL, д.е. =</t>
        </is>
      </c>
      <c r="J21" s="40" t="n">
        <v>0.867</v>
      </c>
      <c r="K21" s="23" t="n"/>
      <c r="L21" s="23" t="inlineStr">
        <is>
          <t>Схема проведения опыта:</t>
        </is>
      </c>
      <c r="M21" s="23" t="n"/>
      <c r="N21" s="32" t="inlineStr">
        <is>
          <t>CD</t>
        </is>
      </c>
      <c r="O21" s="23" t="n"/>
      <c r="P21" s="23" t="n"/>
      <c r="Q21" s="23" t="n"/>
      <c r="R21" s="23" t="n"/>
      <c r="T21" s="24" t="inlineStr">
        <is>
          <t>IL, д.е. =</t>
        </is>
      </c>
      <c r="U21" s="40">
        <f>J21</f>
        <v/>
      </c>
      <c r="AA21" s="65" t="n">
        <v>75</v>
      </c>
      <c r="AB21" s="65">
        <f>$AC$3+$AE$3*COS(AA21*PI()/180)</f>
        <v/>
      </c>
      <c r="AC21" s="65">
        <f>$AD$3+$AE$3*SIN(AA21*PI()/180)</f>
        <v/>
      </c>
      <c r="AI21" s="65" t="n">
        <v>75</v>
      </c>
      <c r="AJ21" s="65">
        <f>$AK$3+$AM$3*COS(AI21*PI()/180)</f>
        <v/>
      </c>
      <c r="AK21" s="65">
        <f>$AL$3+$AM$3*SIN(AI21*PI()/180)</f>
        <v/>
      </c>
      <c r="AQ21" s="65" t="n">
        <v>75</v>
      </c>
      <c r="AR21" s="65">
        <f>$AS$3+$AU$3*COS(AQ21*PI()/180)</f>
        <v/>
      </c>
      <c r="AS21" s="65">
        <f>$AT$3+$AU$3*SIN(AQ21*PI()/180)</f>
        <v/>
      </c>
      <c r="AY21" s="65" t="n">
        <v>75</v>
      </c>
      <c r="AZ21" s="65">
        <f>$BA$3+$BC$3*COS(AY21*PI()/180)</f>
        <v/>
      </c>
      <c r="BA21" s="65">
        <f>$BB$3+$BC$3*SIN(AY21*PI()/180)</f>
        <v/>
      </c>
    </row>
    <row r="22" ht="16.9" customHeight="1">
      <c r="A22" s="70" t="inlineStr">
        <is>
          <t xml:space="preserve">Результаты испытаний </t>
        </is>
      </c>
      <c r="L22" s="70" t="inlineStr">
        <is>
          <t xml:space="preserve">Результаты испытаний </t>
        </is>
      </c>
      <c r="AA22" s="65" t="n">
        <v>80</v>
      </c>
      <c r="AB22" s="65">
        <f>$AC$3+$AE$3*COS(AA22*PI()/180)</f>
        <v/>
      </c>
      <c r="AC22" s="65">
        <f>$AD$3+$AE$3*SIN(AA22*PI()/180)</f>
        <v/>
      </c>
      <c r="AI22" s="65" t="n">
        <v>80</v>
      </c>
      <c r="AJ22" s="65">
        <f>$AK$3+$AM$3*COS(AI22*PI()/180)</f>
        <v/>
      </c>
      <c r="AK22" s="65">
        <f>$AL$3+$AM$3*SIN(AI22*PI()/180)</f>
        <v/>
      </c>
      <c r="AQ22" s="65" t="n">
        <v>80</v>
      </c>
      <c r="AR22" s="65">
        <f>$AS$3+$AU$3*COS(AQ22*PI()/180)</f>
        <v/>
      </c>
      <c r="AS22" s="65">
        <f>$AT$3+$AU$3*SIN(AQ22*PI()/180)</f>
        <v/>
      </c>
      <c r="AY22" s="65" t="n">
        <v>80</v>
      </c>
      <c r="AZ22" s="65">
        <f>$BA$3+$BC$3*COS(AY22*PI()/180)</f>
        <v/>
      </c>
      <c r="BA22" s="65">
        <f>$BB$3+$BC$3*SIN(AY22*PI()/180)</f>
        <v/>
      </c>
    </row>
    <row r="23" ht="15.6" customHeight="1">
      <c r="J23" s="23" t="n"/>
      <c r="K23" s="23" t="n"/>
      <c r="AA23" s="65" t="n">
        <v>85</v>
      </c>
      <c r="AB23" s="65">
        <f>$AC$3+$AE$3*COS(AA23*PI()/180)</f>
        <v/>
      </c>
      <c r="AC23" s="65">
        <f>$AD$3+$AE$3*SIN(AA23*PI()/180)</f>
        <v/>
      </c>
      <c r="AI23" s="65" t="n">
        <v>85</v>
      </c>
      <c r="AJ23" s="65">
        <f>$AK$3+$AM$3*COS(AI23*PI()/180)</f>
        <v/>
      </c>
      <c r="AK23" s="65">
        <f>$AL$3+$AM$3*SIN(AI23*PI()/180)</f>
        <v/>
      </c>
      <c r="AQ23" s="65" t="n">
        <v>85</v>
      </c>
      <c r="AR23" s="65">
        <f>$AS$3+$AU$3*COS(AQ23*PI()/180)</f>
        <v/>
      </c>
      <c r="AS23" s="65">
        <f>$AT$3+$AU$3*SIN(AQ23*PI()/180)</f>
        <v/>
      </c>
      <c r="AY23" s="65" t="n">
        <v>85</v>
      </c>
      <c r="AZ23" s="65">
        <f>$BA$3+$BC$3*COS(AY23*PI()/180)</f>
        <v/>
      </c>
      <c r="BA23" s="65">
        <f>$BB$3+$BC$3*SIN(AY23*PI()/180)</f>
        <v/>
      </c>
    </row>
    <row r="24" ht="16.9" customHeight="1">
      <c r="J24" s="38" t="n"/>
      <c r="K24" s="23" t="n"/>
      <c r="L24" s="23" t="n"/>
      <c r="AA24" s="65" t="n">
        <v>90</v>
      </c>
      <c r="AB24" s="65">
        <f>$AC$3+$AE$3*COS(AA24*PI()/180)</f>
        <v/>
      </c>
      <c r="AC24" s="65">
        <f>$AD$3+$AE$3*SIN(AA24*PI()/180)</f>
        <v/>
      </c>
      <c r="AI24" s="65" t="n">
        <v>90</v>
      </c>
      <c r="AJ24" s="65">
        <f>$AK$3+$AM$3*COS(AI24*PI()/180)</f>
        <v/>
      </c>
      <c r="AK24" s="65">
        <f>$AL$3+$AM$3*SIN(AI24*PI()/180)</f>
        <v/>
      </c>
      <c r="AQ24" s="65" t="n">
        <v>90</v>
      </c>
      <c r="AR24" s="65">
        <f>$AS$3+$AU$3*COS(AQ24*PI()/180)</f>
        <v/>
      </c>
      <c r="AS24" s="65">
        <f>$AT$3+$AU$3*SIN(AQ24*PI()/180)</f>
        <v/>
      </c>
      <c r="AY24" s="65" t="n">
        <v>90</v>
      </c>
      <c r="AZ24" s="65">
        <f>$BA$3+$BC$3*COS(AY24*PI()/180)</f>
        <v/>
      </c>
      <c r="BA24" s="65">
        <f>$BB$3+$BC$3*SIN(AY24*PI()/180)</f>
        <v/>
      </c>
    </row>
    <row r="25" ht="15" customHeight="1">
      <c r="A25" s="23" t="n"/>
      <c r="B25" s="23" t="n"/>
      <c r="C25" s="32" t="n"/>
      <c r="D25" s="23" t="n"/>
      <c r="E25" s="23" t="n"/>
      <c r="F25" s="23" t="n"/>
      <c r="G25" s="25" t="n"/>
      <c r="H25" s="23" t="n"/>
      <c r="I25" s="32" t="n"/>
      <c r="J25" s="23" t="n"/>
      <c r="K25" s="23" t="n"/>
      <c r="L25" s="23" t="n"/>
      <c r="M25" s="23" t="n"/>
      <c r="N25" s="23" t="n"/>
      <c r="O25" s="23" t="n"/>
      <c r="P25" s="23" t="n"/>
      <c r="Q25" s="23" t="n"/>
      <c r="R25" s="23" t="n"/>
      <c r="S25" s="25" t="n"/>
      <c r="T25" s="23" t="n"/>
      <c r="U25" s="23" t="n"/>
      <c r="AA25" s="65" t="n">
        <v>95</v>
      </c>
      <c r="AB25" s="65">
        <f>$AC$3+$AE$3*COS(AA25*PI()/180)</f>
        <v/>
      </c>
      <c r="AC25" s="65">
        <f>$AD$3+$AE$3*SIN(AA25*PI()/180)</f>
        <v/>
      </c>
      <c r="AI25" s="65" t="n">
        <v>95</v>
      </c>
      <c r="AJ25" s="65">
        <f>$AK$3+$AM$3*COS(AI25*PI()/180)</f>
        <v/>
      </c>
      <c r="AK25" s="65">
        <f>$AL$3+$AM$3*SIN(AI25*PI()/180)</f>
        <v/>
      </c>
      <c r="AQ25" s="65" t="n">
        <v>95</v>
      </c>
      <c r="AR25" s="65">
        <f>$AS$3+$AU$3*COS(AQ25*PI()/180)</f>
        <v/>
      </c>
      <c r="AS25" s="65">
        <f>$AT$3+$AU$3*SIN(AQ25*PI()/180)</f>
        <v/>
      </c>
      <c r="AY25" s="65" t="n">
        <v>95</v>
      </c>
      <c r="AZ25" s="65">
        <f>$BA$3+$BC$3*COS(AY25*PI()/180)</f>
        <v/>
      </c>
      <c r="BA25" s="65">
        <f>$BB$3+$BC$3*SIN(AY25*PI()/180)</f>
        <v/>
      </c>
    </row>
    <row r="26" ht="15" customHeight="1">
      <c r="AA26" s="65" t="n">
        <v>100</v>
      </c>
      <c r="AB26" s="65">
        <f>$AC$3+$AE$3*COS(AA26*PI()/180)</f>
        <v/>
      </c>
      <c r="AC26" s="65">
        <f>$AD$3+$AE$3*SIN(AA26*PI()/180)</f>
        <v/>
      </c>
      <c r="AI26" s="65" t="n">
        <v>100</v>
      </c>
      <c r="AJ26" s="65">
        <f>$AK$3+$AM$3*COS(AI26*PI()/180)</f>
        <v/>
      </c>
      <c r="AK26" s="65">
        <f>$AL$3+$AM$3*SIN(AI26*PI()/180)</f>
        <v/>
      </c>
      <c r="AQ26" s="65" t="n">
        <v>100</v>
      </c>
      <c r="AR26" s="65">
        <f>$AS$3+$AU$3*COS(AQ26*PI()/180)</f>
        <v/>
      </c>
      <c r="AS26" s="65">
        <f>$AT$3+$AU$3*SIN(AQ26*PI()/180)</f>
        <v/>
      </c>
      <c r="AY26" s="65" t="n">
        <v>100</v>
      </c>
      <c r="AZ26" s="65">
        <f>$BA$3+$BC$3*COS(AY26*PI()/180)</f>
        <v/>
      </c>
      <c r="BA26" s="65">
        <f>$BB$3+$BC$3*SIN(AY26*PI()/180)</f>
        <v/>
      </c>
    </row>
    <row r="27" ht="15" customHeight="1">
      <c r="L27" s="70" t="n"/>
      <c r="AA27" s="65" t="n">
        <v>105</v>
      </c>
      <c r="AB27" s="65">
        <f>$AC$3+$AE$3*COS(AA27*PI()/180)</f>
        <v/>
      </c>
      <c r="AC27" s="65">
        <f>$AD$3+$AE$3*SIN(AA27*PI()/180)</f>
        <v/>
      </c>
      <c r="AI27" s="65" t="n">
        <v>105</v>
      </c>
      <c r="AJ27" s="65">
        <f>$AK$3+$AM$3*COS(AI27*PI()/180)</f>
        <v/>
      </c>
      <c r="AK27" s="65">
        <f>$AL$3+$AM$3*SIN(AI27*PI()/180)</f>
        <v/>
      </c>
      <c r="AQ27" s="65" t="n">
        <v>105</v>
      </c>
      <c r="AR27" s="65">
        <f>$AS$3+$AU$3*COS(AQ27*PI()/180)</f>
        <v/>
      </c>
      <c r="AS27" s="65">
        <f>$AT$3+$AU$3*SIN(AQ27*PI()/180)</f>
        <v/>
      </c>
      <c r="AY27" s="65" t="n">
        <v>105</v>
      </c>
      <c r="AZ27" s="65">
        <f>$BA$3+$BC$3*COS(AY27*PI()/180)</f>
        <v/>
      </c>
      <c r="BA27" s="65">
        <f>$BB$3+$BC$3*SIN(AY27*PI()/180)</f>
        <v/>
      </c>
    </row>
    <row r="28" ht="15" customHeight="1">
      <c r="AA28" s="65" t="n">
        <v>110</v>
      </c>
      <c r="AB28" s="65">
        <f>$AC$3+$AE$3*COS(AA28*PI()/180)</f>
        <v/>
      </c>
      <c r="AC28" s="65">
        <f>$AD$3+$AE$3*SIN(AA28*PI()/180)</f>
        <v/>
      </c>
      <c r="AI28" s="65" t="n">
        <v>110</v>
      </c>
      <c r="AJ28" s="65">
        <f>$AK$3+$AM$3*COS(AI28*PI()/180)</f>
        <v/>
      </c>
      <c r="AK28" s="65">
        <f>$AL$3+$AM$3*SIN(AI28*PI()/180)</f>
        <v/>
      </c>
      <c r="AQ28" s="65" t="n">
        <v>110</v>
      </c>
      <c r="AR28" s="65">
        <f>$AS$3+$AU$3*COS(AQ28*PI()/180)</f>
        <v/>
      </c>
      <c r="AS28" s="65">
        <f>$AT$3+$AU$3*SIN(AQ28*PI()/180)</f>
        <v/>
      </c>
      <c r="AY28" s="65" t="n">
        <v>110</v>
      </c>
      <c r="AZ28" s="65">
        <f>$BA$3+$BC$3*COS(AY28*PI()/180)</f>
        <v/>
      </c>
      <c r="BA28" s="65">
        <f>$BB$3+$BC$3*SIN(AY28*PI()/180)</f>
        <v/>
      </c>
    </row>
    <row r="29" ht="15" customHeight="1">
      <c r="AA29" s="65" t="n">
        <v>115</v>
      </c>
      <c r="AB29" s="65">
        <f>$AC$3+$AE$3*COS(AA29*PI()/180)</f>
        <v/>
      </c>
      <c r="AC29" s="65">
        <f>$AD$3+$AE$3*SIN(AA29*PI()/180)</f>
        <v/>
      </c>
      <c r="AI29" s="65" t="n">
        <v>115</v>
      </c>
      <c r="AJ29" s="65">
        <f>$AK$3+$AM$3*COS(AI29*PI()/180)</f>
        <v/>
      </c>
      <c r="AK29" s="65">
        <f>$AL$3+$AM$3*SIN(AI29*PI()/180)</f>
        <v/>
      </c>
      <c r="AQ29" s="65" t="n">
        <v>115</v>
      </c>
      <c r="AR29" s="65">
        <f>$AS$3+$AU$3*COS(AQ29*PI()/180)</f>
        <v/>
      </c>
      <c r="AS29" s="65">
        <f>$AT$3+$AU$3*SIN(AQ29*PI()/180)</f>
        <v/>
      </c>
      <c r="AY29" s="65" t="n">
        <v>115</v>
      </c>
      <c r="AZ29" s="65">
        <f>$BA$3+$BC$3*COS(AY29*PI()/180)</f>
        <v/>
      </c>
      <c r="BA29" s="65">
        <f>$BB$3+$BC$3*SIN(AY29*PI()/180)</f>
        <v/>
      </c>
    </row>
    <row r="30" ht="15.6" customHeight="1">
      <c r="AA30" s="65" t="n">
        <v>120</v>
      </c>
      <c r="AB30" s="65">
        <f>$AC$3+$AE$3*COS(AA30*PI()/180)</f>
        <v/>
      </c>
      <c r="AC30" s="65">
        <f>$AD$3+$AE$3*SIN(AA30*PI()/180)</f>
        <v/>
      </c>
      <c r="AI30" s="65" t="n">
        <v>120</v>
      </c>
      <c r="AJ30" s="65">
        <f>$AK$3+$AM$3*COS(AI30*PI()/180)</f>
        <v/>
      </c>
      <c r="AK30" s="65">
        <f>$AL$3+$AM$3*SIN(AI30*PI()/180)</f>
        <v/>
      </c>
      <c r="AQ30" s="65" t="n">
        <v>120</v>
      </c>
      <c r="AR30" s="65">
        <f>$AS$3+$AU$3*COS(AQ30*PI()/180)</f>
        <v/>
      </c>
      <c r="AS30" s="65">
        <f>$AT$3+$AU$3*SIN(AQ30*PI()/180)</f>
        <v/>
      </c>
      <c r="AY30" s="65" t="n">
        <v>120</v>
      </c>
      <c r="AZ30" s="65">
        <f>$BA$3+$BC$3*COS(AY30*PI()/180)</f>
        <v/>
      </c>
      <c r="BA30" s="65">
        <f>$BB$3+$BC$3*SIN(AY30*PI()/180)</f>
        <v/>
      </c>
    </row>
    <row r="31" ht="15" customHeight="1">
      <c r="AA31" s="65" t="n">
        <v>125</v>
      </c>
      <c r="AB31" s="65">
        <f>$AC$3+$AE$3*COS(AA31*PI()/180)</f>
        <v/>
      </c>
      <c r="AC31" s="65">
        <f>$AD$3+$AE$3*SIN(AA31*PI()/180)</f>
        <v/>
      </c>
      <c r="AI31" s="65" t="n">
        <v>125</v>
      </c>
      <c r="AJ31" s="65">
        <f>$AK$3+$AM$3*COS(AI31*PI()/180)</f>
        <v/>
      </c>
      <c r="AK31" s="65">
        <f>$AL$3+$AM$3*SIN(AI31*PI()/180)</f>
        <v/>
      </c>
      <c r="AQ31" s="65" t="n">
        <v>125</v>
      </c>
      <c r="AR31" s="65">
        <f>$AS$3+$AU$3*COS(AQ31*PI()/180)</f>
        <v/>
      </c>
      <c r="AS31" s="65">
        <f>$AT$3+$AU$3*SIN(AQ31*PI()/180)</f>
        <v/>
      </c>
      <c r="AY31" s="65" t="n">
        <v>125</v>
      </c>
      <c r="AZ31" s="65">
        <f>$BA$3+$BC$3*COS(AY31*PI()/180)</f>
        <v/>
      </c>
      <c r="BA31" s="65">
        <f>$BB$3+$BC$3*SIN(AY31*PI()/180)</f>
        <v/>
      </c>
    </row>
    <row r="32" ht="15" customHeight="1">
      <c r="AA32" s="65" t="n">
        <v>130</v>
      </c>
      <c r="AB32" s="65">
        <f>$AC$3+$AE$3*COS(AA32*PI()/180)</f>
        <v/>
      </c>
      <c r="AC32" s="65">
        <f>$AD$3+$AE$3*SIN(AA32*PI()/180)</f>
        <v/>
      </c>
      <c r="AI32" s="65" t="n">
        <v>130</v>
      </c>
      <c r="AJ32" s="65">
        <f>$AK$3+$AM$3*COS(AI32*PI()/180)</f>
        <v/>
      </c>
      <c r="AK32" s="65">
        <f>$AL$3+$AM$3*SIN(AI32*PI()/180)</f>
        <v/>
      </c>
      <c r="AQ32" s="65" t="n">
        <v>130</v>
      </c>
      <c r="AR32" s="65">
        <f>$AS$3+$AU$3*COS(AQ32*PI()/180)</f>
        <v/>
      </c>
      <c r="AS32" s="65">
        <f>$AT$3+$AU$3*SIN(AQ32*PI()/180)</f>
        <v/>
      </c>
      <c r="AY32" s="65" t="n">
        <v>130</v>
      </c>
      <c r="AZ32" s="65">
        <f>$BA$3+$BC$3*COS(AY32*PI()/180)</f>
        <v/>
      </c>
      <c r="BA32" s="65">
        <f>$BB$3+$BC$3*SIN(AY32*PI()/180)</f>
        <v/>
      </c>
    </row>
    <row r="33" ht="15" customHeight="1">
      <c r="AA33" s="65" t="n">
        <v>135</v>
      </c>
      <c r="AB33" s="65">
        <f>$AC$3+$AE$3*COS(AA33*PI()/180)</f>
        <v/>
      </c>
      <c r="AC33" s="65">
        <f>$AD$3+$AE$3*SIN(AA33*PI()/180)</f>
        <v/>
      </c>
      <c r="AI33" s="65" t="n">
        <v>135</v>
      </c>
      <c r="AJ33" s="65">
        <f>$AK$3+$AM$3*COS(AI33*PI()/180)</f>
        <v/>
      </c>
      <c r="AK33" s="65">
        <f>$AL$3+$AM$3*SIN(AI33*PI()/180)</f>
        <v/>
      </c>
      <c r="AQ33" s="65" t="n">
        <v>135</v>
      </c>
      <c r="AR33" s="65">
        <f>$AS$3+$AU$3*COS(AQ33*PI()/180)</f>
        <v/>
      </c>
      <c r="AS33" s="65">
        <f>$AT$3+$AU$3*SIN(AQ33*PI()/180)</f>
        <v/>
      </c>
      <c r="AY33" s="65" t="n">
        <v>135</v>
      </c>
      <c r="AZ33" s="65">
        <f>$BA$3+$BC$3*COS(AY33*PI()/180)</f>
        <v/>
      </c>
      <c r="BA33" s="65">
        <f>$BB$3+$BC$3*SIN(AY33*PI()/180)</f>
        <v/>
      </c>
    </row>
    <row r="34" ht="15" customHeight="1">
      <c r="AA34" s="65" t="n">
        <v>140</v>
      </c>
      <c r="AB34" s="65">
        <f>$AC$3+$AE$3*COS(AA34*PI()/180)</f>
        <v/>
      </c>
      <c r="AC34" s="65">
        <f>$AD$3+$AE$3*SIN(AA34*PI()/180)</f>
        <v/>
      </c>
      <c r="AI34" s="65" t="n">
        <v>140</v>
      </c>
      <c r="AJ34" s="65">
        <f>$AK$3+$AM$3*COS(AI34*PI()/180)</f>
        <v/>
      </c>
      <c r="AK34" s="65">
        <f>$AL$3+$AM$3*SIN(AI34*PI()/180)</f>
        <v/>
      </c>
      <c r="AQ34" s="65" t="n">
        <v>140</v>
      </c>
      <c r="AR34" s="65">
        <f>$AS$3+$AU$3*COS(AQ34*PI()/180)</f>
        <v/>
      </c>
      <c r="AS34" s="65">
        <f>$AT$3+$AU$3*SIN(AQ34*PI()/180)</f>
        <v/>
      </c>
      <c r="AY34" s="65" t="n">
        <v>140</v>
      </c>
      <c r="AZ34" s="65">
        <f>$BA$3+$BC$3*COS(AY34*PI()/180)</f>
        <v/>
      </c>
      <c r="BA34" s="65">
        <f>$BB$3+$BC$3*SIN(AY34*PI()/180)</f>
        <v/>
      </c>
    </row>
    <row r="35" ht="15" customHeight="1">
      <c r="AA35" s="65" t="n">
        <v>145</v>
      </c>
      <c r="AB35" s="65">
        <f>$AC$3+$AE$3*COS(AA35*PI()/180)</f>
        <v/>
      </c>
      <c r="AC35" s="65">
        <f>$AD$3+$AE$3*SIN(AA35*PI()/180)</f>
        <v/>
      </c>
      <c r="AI35" s="65" t="n">
        <v>145</v>
      </c>
      <c r="AJ35" s="65">
        <f>$AK$3+$AM$3*COS(AI35*PI()/180)</f>
        <v/>
      </c>
      <c r="AK35" s="65">
        <f>$AL$3+$AM$3*SIN(AI35*PI()/180)</f>
        <v/>
      </c>
      <c r="AQ35" s="65" t="n">
        <v>145</v>
      </c>
      <c r="AR35" s="65">
        <f>$AS$3+$AU$3*COS(AQ35*PI()/180)</f>
        <v/>
      </c>
      <c r="AS35" s="65">
        <f>$AT$3+$AU$3*SIN(AQ35*PI()/180)</f>
        <v/>
      </c>
      <c r="AY35" s="65" t="n">
        <v>145</v>
      </c>
      <c r="AZ35" s="65">
        <f>$BA$3+$BC$3*COS(AY35*PI()/180)</f>
        <v/>
      </c>
      <c r="BA35" s="65">
        <f>$BB$3+$BC$3*SIN(AY35*PI()/180)</f>
        <v/>
      </c>
    </row>
    <row r="36" ht="15" customHeight="1">
      <c r="AA36" s="65" t="n">
        <v>150</v>
      </c>
      <c r="AB36" s="65">
        <f>$AC$3+$AE$3*COS(AA36*PI()/180)</f>
        <v/>
      </c>
      <c r="AC36" s="65">
        <f>$AD$3+$AE$3*SIN(AA36*PI()/180)</f>
        <v/>
      </c>
      <c r="AI36" s="65" t="n">
        <v>150</v>
      </c>
      <c r="AJ36" s="65">
        <f>$AK$3+$AM$3*COS(AI36*PI()/180)</f>
        <v/>
      </c>
      <c r="AK36" s="65">
        <f>$AL$3+$AM$3*SIN(AI36*PI()/180)</f>
        <v/>
      </c>
      <c r="AQ36" s="65" t="n">
        <v>150</v>
      </c>
      <c r="AR36" s="65">
        <f>$AS$3+$AU$3*COS(AQ36*PI()/180)</f>
        <v/>
      </c>
      <c r="AS36" s="65">
        <f>$AT$3+$AU$3*SIN(AQ36*PI()/180)</f>
        <v/>
      </c>
      <c r="AY36" s="65" t="n">
        <v>150</v>
      </c>
      <c r="AZ36" s="65">
        <f>$BA$3+$BC$3*COS(AY36*PI()/180)</f>
        <v/>
      </c>
      <c r="BA36" s="65">
        <f>$BB$3+$BC$3*SIN(AY36*PI()/180)</f>
        <v/>
      </c>
    </row>
    <row r="37" ht="15" customHeight="1">
      <c r="AA37" s="65" t="n">
        <v>155</v>
      </c>
      <c r="AB37" s="65">
        <f>$AC$3+$AE$3*COS(AA37*PI()/180)</f>
        <v/>
      </c>
      <c r="AC37" s="65">
        <f>$AD$3+$AE$3*SIN(AA37*PI()/180)</f>
        <v/>
      </c>
      <c r="AI37" s="65" t="n">
        <v>155</v>
      </c>
      <c r="AJ37" s="65">
        <f>$AK$3+$AM$3*COS(AI37*PI()/180)</f>
        <v/>
      </c>
      <c r="AK37" s="65">
        <f>$AL$3+$AM$3*SIN(AI37*PI()/180)</f>
        <v/>
      </c>
      <c r="AQ37" s="65" t="n">
        <v>155</v>
      </c>
      <c r="AR37" s="65">
        <f>$AS$3+$AU$3*COS(AQ37*PI()/180)</f>
        <v/>
      </c>
      <c r="AS37" s="65">
        <f>$AT$3+$AU$3*SIN(AQ37*PI()/180)</f>
        <v/>
      </c>
      <c r="AY37" s="65" t="n">
        <v>155</v>
      </c>
      <c r="AZ37" s="65">
        <f>$BA$3+$BC$3*COS(AY37*PI()/180)</f>
        <v/>
      </c>
      <c r="BA37" s="65">
        <f>$BB$3+$BC$3*SIN(AY37*PI()/180)</f>
        <v/>
      </c>
    </row>
    <row r="38" ht="15" customHeight="1">
      <c r="AA38" s="65" t="n">
        <v>160</v>
      </c>
      <c r="AB38" s="65">
        <f>$AC$3+$AE$3*COS(AA38*PI()/180)</f>
        <v/>
      </c>
      <c r="AC38" s="65">
        <f>$AD$3+$AE$3*SIN(AA38*PI()/180)</f>
        <v/>
      </c>
      <c r="AI38" s="65" t="n">
        <v>160</v>
      </c>
      <c r="AJ38" s="65">
        <f>$AK$3+$AM$3*COS(AI38*PI()/180)</f>
        <v/>
      </c>
      <c r="AK38" s="65">
        <f>$AL$3+$AM$3*SIN(AI38*PI()/180)</f>
        <v/>
      </c>
      <c r="AQ38" s="65" t="n">
        <v>160</v>
      </c>
      <c r="AR38" s="65">
        <f>$AS$3+$AU$3*COS(AQ38*PI()/180)</f>
        <v/>
      </c>
      <c r="AS38" s="65">
        <f>$AT$3+$AU$3*SIN(AQ38*PI()/180)</f>
        <v/>
      </c>
      <c r="AY38" s="65" t="n">
        <v>160</v>
      </c>
      <c r="AZ38" s="65">
        <f>$BA$3+$BC$3*COS(AY38*PI()/180)</f>
        <v/>
      </c>
      <c r="BA38" s="65">
        <f>$BB$3+$BC$3*SIN(AY38*PI()/180)</f>
        <v/>
      </c>
    </row>
    <row r="39" ht="15" customHeight="1">
      <c r="AA39" s="65" t="n">
        <v>165</v>
      </c>
      <c r="AB39" s="65">
        <f>$AC$3+$AE$3*COS(AA39*PI()/180)</f>
        <v/>
      </c>
      <c r="AC39" s="65">
        <f>$AD$3+$AE$3*SIN(AA39*PI()/180)</f>
        <v/>
      </c>
      <c r="AI39" s="65" t="n">
        <v>165</v>
      </c>
      <c r="AJ39" s="65">
        <f>$AK$3+$AM$3*COS(AI39*PI()/180)</f>
        <v/>
      </c>
      <c r="AK39" s="65">
        <f>$AL$3+$AM$3*SIN(AI39*PI()/180)</f>
        <v/>
      </c>
      <c r="AQ39" s="65" t="n">
        <v>165</v>
      </c>
      <c r="AR39" s="65">
        <f>$AS$3+$AU$3*COS(AQ39*PI()/180)</f>
        <v/>
      </c>
      <c r="AS39" s="65">
        <f>$AT$3+$AU$3*SIN(AQ39*PI()/180)</f>
        <v/>
      </c>
      <c r="AY39" s="65" t="n">
        <v>165</v>
      </c>
      <c r="AZ39" s="65">
        <f>$BA$3+$BC$3*COS(AY39*PI()/180)</f>
        <v/>
      </c>
      <c r="BA39" s="65">
        <f>$BB$3+$BC$3*SIN(AY39*PI()/180)</f>
        <v/>
      </c>
    </row>
    <row r="40" ht="15" customHeight="1">
      <c r="AA40" s="65" t="n">
        <v>170</v>
      </c>
      <c r="AB40" s="65">
        <f>$AC$3+$AE$3*COS(AA40*PI()/180)</f>
        <v/>
      </c>
      <c r="AC40" s="65">
        <f>$AD$3+$AE$3*SIN(AA40*PI()/180)</f>
        <v/>
      </c>
      <c r="AI40" s="65" t="n">
        <v>170</v>
      </c>
      <c r="AJ40" s="65">
        <f>$AK$3+$AM$3*COS(AI40*PI()/180)</f>
        <v/>
      </c>
      <c r="AK40" s="65">
        <f>$AL$3+$AM$3*SIN(AI40*PI()/180)</f>
        <v/>
      </c>
      <c r="AQ40" s="65" t="n">
        <v>170</v>
      </c>
      <c r="AR40" s="65">
        <f>$AS$3+$AU$3*COS(AQ40*PI()/180)</f>
        <v/>
      </c>
      <c r="AS40" s="65">
        <f>$AT$3+$AU$3*SIN(AQ40*PI()/180)</f>
        <v/>
      </c>
      <c r="AY40" s="65" t="n">
        <v>170</v>
      </c>
      <c r="AZ40" s="65">
        <f>$BA$3+$BC$3*COS(AY40*PI()/180)</f>
        <v/>
      </c>
      <c r="BA40" s="65">
        <f>$BB$3+$BC$3*SIN(AY40*PI()/180)</f>
        <v/>
      </c>
    </row>
    <row r="41" ht="15" customHeight="1">
      <c r="AA41" s="65" t="n">
        <v>175</v>
      </c>
      <c r="AB41" s="65">
        <f>$AC$3+$AE$3*COS(AA41*PI()/180)</f>
        <v/>
      </c>
      <c r="AC41" s="65">
        <f>$AD$3+$AE$3*SIN(AA41*PI()/180)</f>
        <v/>
      </c>
      <c r="AI41" s="65" t="n">
        <v>175</v>
      </c>
      <c r="AJ41" s="65">
        <f>$AK$3+$AM$3*COS(AI41*PI()/180)</f>
        <v/>
      </c>
      <c r="AK41" s="65">
        <f>$AL$3+$AM$3*SIN(AI41*PI()/180)</f>
        <v/>
      </c>
      <c r="AQ41" s="65" t="n">
        <v>175</v>
      </c>
      <c r="AR41" s="65">
        <f>$AS$3+$AU$3*COS(AQ41*PI()/180)</f>
        <v/>
      </c>
      <c r="AS41" s="65">
        <f>$AT$3+$AU$3*SIN(AQ41*PI()/180)</f>
        <v/>
      </c>
      <c r="AY41" s="65" t="n">
        <v>175</v>
      </c>
      <c r="AZ41" s="65">
        <f>$BA$3+$BC$3*COS(AY41*PI()/180)</f>
        <v/>
      </c>
      <c r="BA41" s="65">
        <f>$BB$3+$BC$3*SIN(AY41*PI()/180)</f>
        <v/>
      </c>
    </row>
    <row r="42" ht="15" customHeight="1">
      <c r="D42" s="53" t="n"/>
      <c r="E42" s="53" t="n"/>
      <c r="F42" s="53" t="n"/>
      <c r="G42" s="53" t="n"/>
      <c r="K42" s="53" t="n"/>
      <c r="AA42" s="65" t="n">
        <v>180</v>
      </c>
      <c r="AB42" s="65">
        <f>$AC$3+$AE$3*COS(AA42*PI()/180)</f>
        <v/>
      </c>
      <c r="AC42" s="65">
        <f>$AD$3+$AE$3*SIN(AA42*PI()/180)</f>
        <v/>
      </c>
      <c r="AI42" s="65" t="n">
        <v>180</v>
      </c>
      <c r="AJ42" s="65">
        <f>$AK$3+$AM$3*COS(AI42*PI()/180)</f>
        <v/>
      </c>
      <c r="AK42" s="65">
        <f>$AL$3+$AM$3*SIN(AI42*PI()/180)</f>
        <v/>
      </c>
      <c r="AQ42" s="65" t="n">
        <v>180</v>
      </c>
      <c r="AR42" s="65">
        <f>$AS$3+$AU$3*COS(AQ42*PI()/180)</f>
        <v/>
      </c>
      <c r="AS42" s="65">
        <f>$AT$3+$AU$3*SIN(AQ42*PI()/180)</f>
        <v/>
      </c>
      <c r="AY42" s="65" t="n">
        <v>180</v>
      </c>
      <c r="AZ42" s="65">
        <f>$BA$3+$BC$3*COS(AY42*PI()/180)</f>
        <v/>
      </c>
      <c r="BA42" s="65">
        <f>$BB$3+$BC$3*SIN(AY42*PI()/180)</f>
        <v/>
      </c>
    </row>
    <row r="43" ht="15.75" customHeight="1">
      <c r="D43" s="53" t="n"/>
      <c r="E43" s="53" t="n"/>
      <c r="F43" s="53" t="n"/>
      <c r="G43" s="53" t="n"/>
      <c r="H43" s="53" t="n"/>
      <c r="I43" s="53" t="n"/>
      <c r="J43" s="53" t="n"/>
      <c r="K43" s="53" t="n"/>
    </row>
    <row r="44" ht="15.75" customHeight="1">
      <c r="B44" s="53" t="n"/>
      <c r="C44" s="53" t="n"/>
      <c r="D44" s="54" t="n"/>
      <c r="E44" s="53" t="n"/>
      <c r="F44" s="53" t="n"/>
      <c r="G44" s="53" t="n"/>
      <c r="H44" s="53" t="n"/>
      <c r="I44" s="53" t="n"/>
      <c r="J44" s="53" t="n"/>
      <c r="K44" s="53" t="n"/>
    </row>
    <row r="45" ht="15.75" customHeight="1">
      <c r="B45" s="53" t="n"/>
      <c r="C45" s="53" t="n"/>
      <c r="D45" s="54" t="n"/>
    </row>
    <row r="46" ht="43.5" customHeight="1">
      <c r="B46" s="53" t="n"/>
      <c r="C46" s="53" t="n"/>
      <c r="D46" s="54" t="n"/>
      <c r="K46" s="53" t="n"/>
      <c r="N46" s="72" t="inlineStr">
        <is>
          <t xml:space="preserve">Давление в камере, Мпа
σ3 </t>
        </is>
      </c>
      <c r="O46" s="72" t="inlineStr">
        <is>
          <t>Вертикальная нагрузка, Мпа
σ1</t>
        </is>
      </c>
      <c r="P46" s="72" t="inlineStr">
        <is>
          <t>Поровое давление, Мпа
u</t>
        </is>
      </c>
      <c r="Q46" s="75" t="n"/>
    </row>
    <row r="47" ht="16.5" customHeight="1">
      <c r="A47" s="53" t="n"/>
      <c r="B47" s="53" t="n"/>
      <c r="C47" s="53" t="n"/>
      <c r="D47" s="54" t="n"/>
      <c r="E47" s="55" t="n"/>
      <c r="F47" s="53" t="n"/>
      <c r="G47" s="53" t="n"/>
      <c r="H47" s="53" t="n"/>
      <c r="I47" s="53" t="n"/>
      <c r="J47" s="53" t="n"/>
      <c r="K47" s="53" t="n"/>
      <c r="L47" s="53" t="n"/>
      <c r="N47" s="76" t="n">
        <v>0.05</v>
      </c>
      <c r="O47" s="76" t="n">
        <v>0.2019615242270663</v>
      </c>
      <c r="P47" s="77" t="n"/>
      <c r="Q47" s="75" t="n"/>
      <c r="W47" s="65" t="n">
        <v>1</v>
      </c>
      <c r="AF47" s="65" t="inlineStr">
        <is>
          <t>σ3,кПа</t>
        </is>
      </c>
      <c r="AG47" s="65" t="inlineStr">
        <is>
          <t>σ1,кПа</t>
        </is>
      </c>
      <c r="AH47" s="65" t="inlineStr">
        <is>
          <t>u, кПа</t>
        </is>
      </c>
      <c r="AL47" s="65" t="n">
        <v>4</v>
      </c>
    </row>
    <row r="48" ht="16.5" customHeight="1">
      <c r="A48" s="53" t="n"/>
      <c r="L48" s="53" t="n"/>
      <c r="N48" s="76" t="n">
        <v>0.15</v>
      </c>
      <c r="O48" s="76" t="n">
        <v>0.5019615242270664</v>
      </c>
      <c r="P48" s="77" t="n"/>
      <c r="Q48" s="75" t="n"/>
      <c r="AF48" s="65">
        <f>N47*1000</f>
        <v/>
      </c>
      <c r="AG48" s="65">
        <f>O47*1000</f>
        <v/>
      </c>
      <c r="AH48" s="65">
        <f>P47*1000</f>
        <v/>
      </c>
      <c r="AV48" s="65" t="inlineStr">
        <is>
          <t>δ3, Мпа</t>
        </is>
      </c>
      <c r="AW48" s="65" t="inlineStr">
        <is>
          <t>δ1-δ3, МПа</t>
        </is>
      </c>
      <c r="AX48" s="65" t="inlineStr">
        <is>
          <t>δ1, МПа</t>
        </is>
      </c>
      <c r="AY48" s="65" t="inlineStr">
        <is>
          <t>δ1, КПа</t>
        </is>
      </c>
    </row>
    <row r="49" ht="16.5" customHeight="1">
      <c r="A49" s="53" t="n"/>
      <c r="L49" s="53" t="n"/>
      <c r="N49" s="76" t="n">
        <v>0.25</v>
      </c>
      <c r="O49" s="76" t="n">
        <v>0.8019615242270663</v>
      </c>
      <c r="P49" s="77" t="n"/>
      <c r="Q49" s="75" t="n"/>
      <c r="AF49" s="65">
        <f>N48*1000</f>
        <v/>
      </c>
      <c r="AG49" s="65">
        <f>O48*1000</f>
        <v/>
      </c>
      <c r="AH49" s="65">
        <f>P48*1000</f>
        <v/>
      </c>
      <c r="AP49" s="65" t="inlineStr">
        <is>
          <t>С, МПа:</t>
        </is>
      </c>
      <c r="AQ49" s="65">
        <f>O57</f>
        <v/>
      </c>
      <c r="AU49" s="65">
        <f>CONCATENATE(ROUND(AV49,2)," МПа")</f>
        <v/>
      </c>
      <c r="AV49" s="65">
        <f>N47</f>
        <v/>
      </c>
      <c r="AW49" s="65">
        <f>2*(AV49+AQ49/TAN(RADIANS(AQ50)))*SIN(RADIANS(AQ50))/(1-SIN(RADIANS(AQ50)))+AZ49</f>
        <v/>
      </c>
      <c r="AX49" s="65">
        <f>AW49+AV49</f>
        <v/>
      </c>
      <c r="AY49" s="65">
        <f>AX49*1000</f>
        <v/>
      </c>
      <c r="AZ49" s="65">
        <f>-AZ50-AZ51</f>
        <v/>
      </c>
    </row>
    <row r="50" ht="16.5" customHeight="1">
      <c r="A50" s="53" t="n"/>
      <c r="L50" s="53" t="n"/>
      <c r="N50" s="56">
        <f>J63</f>
        <v/>
      </c>
      <c r="O50" s="78">
        <f>MAX(F85:F553)+N50</f>
        <v/>
      </c>
      <c r="Q50" s="26" t="n"/>
      <c r="AF50" s="65">
        <f>N49*1000</f>
        <v/>
      </c>
      <c r="AG50" s="65">
        <f>O49*1000</f>
        <v/>
      </c>
      <c r="AH50" s="65">
        <f>P49*1000</f>
        <v/>
      </c>
      <c r="AP50" s="65" t="inlineStr">
        <is>
          <t>φ, град:</t>
        </is>
      </c>
      <c r="AQ50" s="65">
        <f>O56</f>
        <v/>
      </c>
      <c r="AU50" s="65">
        <f>CONCATENATE(ROUND(AV50,2)," МПа")</f>
        <v/>
      </c>
      <c r="AV50" s="65">
        <f>N48</f>
        <v/>
      </c>
      <c r="AW50" s="65">
        <f>2*(AV50+AQ49/TAN(RADIANS(AQ50)))*SIN(RADIANS(AQ50))/(1-SIN(RADIANS(AQ50)))+AZ50</f>
        <v/>
      </c>
      <c r="AX50" s="65">
        <f>AW50+AV50</f>
        <v/>
      </c>
      <c r="AY50" s="65">
        <f>AX50*1000</f>
        <v/>
      </c>
      <c r="AZ50" s="65">
        <f>RANDBETWEEN(-3,3)*0.01</f>
        <v/>
      </c>
    </row>
    <row r="51" ht="16.5" customHeight="1">
      <c r="A51" s="53" t="n"/>
      <c r="L51" s="53" t="n"/>
      <c r="M51" s="1" t="n"/>
      <c r="N51" s="1" t="n"/>
      <c r="O51" s="1" t="n"/>
      <c r="P51" s="1" t="n"/>
      <c r="Q51" s="30" t="n"/>
      <c r="R51" s="1" t="n"/>
      <c r="S51" s="1" t="n"/>
      <c r="T51" s="1" t="n"/>
      <c r="U51" s="1" t="n"/>
      <c r="AF51" s="65">
        <f>N50*1000</f>
        <v/>
      </c>
      <c r="AG51" s="65">
        <f>O50*1000</f>
        <v/>
      </c>
      <c r="AH51" s="65">
        <f>P50*1000</f>
        <v/>
      </c>
      <c r="AP51" s="65" t="inlineStr">
        <is>
          <t>E, Мпа</t>
        </is>
      </c>
      <c r="AQ51" s="65">
        <f>D63</f>
        <v/>
      </c>
      <c r="AU51" s="65">
        <f>CONCATENATE(ROUND(AV51,2)," МПа")</f>
        <v/>
      </c>
      <c r="AV51" s="65">
        <f>N49</f>
        <v/>
      </c>
      <c r="AW51" s="65">
        <f>2*(AV51+AQ49/TAN(RADIANS(AQ50)))*SIN(RADIANS(AQ50))/(1-SIN(RADIANS(AQ50)))+AZ51</f>
        <v/>
      </c>
      <c r="AX51" s="65">
        <f>AW51+AV51</f>
        <v/>
      </c>
      <c r="AY51" s="65">
        <f>AX51*1000</f>
        <v/>
      </c>
      <c r="AZ51" s="65">
        <f>RANDBETWEEN(-3,3)*0.01</f>
        <v/>
      </c>
    </row>
    <row r="52" ht="16.5" customHeight="1">
      <c r="A52" s="53" t="n"/>
      <c r="L52" s="53" t="n"/>
      <c r="M52" s="1" t="n"/>
      <c r="U52" s="1" t="n"/>
      <c r="AF52" s="65" t="inlineStr">
        <is>
          <t>x</t>
        </is>
      </c>
      <c r="AG52" s="65" t="n">
        <v>0</v>
      </c>
      <c r="AH52" s="65">
        <f>AG50</f>
        <v/>
      </c>
    </row>
    <row r="53" ht="16.5" customHeight="1">
      <c r="L53" s="53" t="n"/>
      <c r="M53" s="1" t="n"/>
      <c r="U53" s="1" t="n"/>
      <c r="AF53" s="65" t="inlineStr">
        <is>
          <t>y</t>
        </is>
      </c>
      <c r="AG53" s="65">
        <f>AQ49*1000</f>
        <v/>
      </c>
      <c r="AH53" s="65">
        <f>((AH52)*TAN(RADIANS(AQ50))+AQ49*1000)</f>
        <v/>
      </c>
      <c r="AJ53" s="65" t="inlineStr">
        <is>
          <t>С, кПа</t>
        </is>
      </c>
      <c r="AK53" s="65" t="inlineStr">
        <is>
          <t>φ,°</t>
        </is>
      </c>
    </row>
    <row r="54" ht="16.5" customHeight="1">
      <c r="L54" s="53" t="n"/>
      <c r="M54" s="1" t="n"/>
      <c r="U54" s="1" t="n"/>
      <c r="AJ54" s="65">
        <f>AQ49*1000</f>
        <v/>
      </c>
      <c r="AK54" s="65">
        <f>AQ50</f>
        <v/>
      </c>
    </row>
    <row r="55" ht="15" customHeight="1">
      <c r="N55" s="28" t="inlineStr">
        <is>
          <t>Эффективные значения угла внутреннего трения и удельного сцепления ϕ', С'</t>
        </is>
      </c>
      <c r="O55" s="1" t="n"/>
      <c r="P55" s="1" t="n"/>
      <c r="Q55" s="1" t="n"/>
      <c r="R55" s="1" t="n"/>
      <c r="S55" s="1" t="n"/>
      <c r="T55" s="1" t="n"/>
    </row>
    <row r="56" ht="15" customHeight="1">
      <c r="N56" s="29" t="inlineStr">
        <is>
          <t>ϕ', град. =</t>
        </is>
      </c>
      <c r="O56" s="31" t="n">
        <v>30</v>
      </c>
      <c r="P56" s="1" t="n"/>
      <c r="Q56" s="1" t="n"/>
      <c r="R56" s="1" t="n"/>
      <c r="S56" s="1" t="n"/>
      <c r="T56" s="1" t="n"/>
    </row>
    <row r="57" ht="15" customHeight="1">
      <c r="N57" s="29" t="inlineStr">
        <is>
          <t>С', МПа =</t>
        </is>
      </c>
      <c r="O57" s="79" t="n">
        <v>0.015</v>
      </c>
      <c r="P57" s="1" t="n"/>
      <c r="Q57" s="1" t="n"/>
      <c r="R57" s="1" t="n"/>
      <c r="S57" s="1" t="n"/>
      <c r="T57" s="1" t="n"/>
    </row>
    <row r="59" ht="15.75" customHeight="1">
      <c r="L59" s="53" t="n"/>
    </row>
    <row r="60" ht="15.75" customHeight="1">
      <c r="L60" s="53" t="n"/>
    </row>
    <row r="61">
      <c r="L61" s="6" t="n"/>
    </row>
    <row r="62" ht="15.75" customHeight="1">
      <c r="A62" s="53" t="n"/>
      <c r="C62" s="53" t="inlineStr">
        <is>
          <t>K0, д.е.</t>
        </is>
      </c>
      <c r="D62" s="58" t="n">
        <v>0.5</v>
      </c>
      <c r="E62" s="53" t="inlineStr">
        <is>
          <t>Эффективное напряжение, Мпа:</t>
        </is>
      </c>
      <c r="G62" s="54" t="n"/>
      <c r="J62" s="80" t="n">
        <v>0.025</v>
      </c>
      <c r="K62" s="81" t="n"/>
      <c r="L62" s="6" t="n"/>
    </row>
    <row r="63" ht="15.75" customHeight="1">
      <c r="A63" s="53" t="n"/>
      <c r="C63" s="54" t="inlineStr">
        <is>
          <t>Модуль деформации E0, МПа:</t>
        </is>
      </c>
      <c r="D63" s="59">
        <f>A85/B85</f>
        <v/>
      </c>
      <c r="E63" s="53" t="inlineStr">
        <is>
          <t>Точки нахождения модуля Е0, Мпа (полное напряжение):</t>
        </is>
      </c>
      <c r="F63" s="53" t="n"/>
      <c r="G63" s="53" t="n"/>
      <c r="H63" s="53" t="n"/>
      <c r="J63" s="80" t="n">
        <v>0.025</v>
      </c>
      <c r="K63" s="80" t="n">
        <v>0.05500000000000001</v>
      </c>
      <c r="L63" s="9" t="n"/>
    </row>
    <row r="64" ht="15.75" customHeight="1">
      <c r="C64" s="54" t="inlineStr">
        <is>
          <t>Модуль деформации E50, МПа:</t>
        </is>
      </c>
      <c r="D64" s="59">
        <f>D85/E85</f>
        <v/>
      </c>
      <c r="E64" s="53" t="inlineStr">
        <is>
          <t>qmax Давление при разрушении образца, Мпа (девиатор):</t>
        </is>
      </c>
      <c r="F64" s="53" t="n"/>
      <c r="G64" s="53" t="n"/>
      <c r="H64" s="53" t="n"/>
      <c r="J64" s="80" t="n">
        <v>0.1560000000000001</v>
      </c>
      <c r="K64" s="81" t="n"/>
      <c r="L64" s="71" t="n"/>
    </row>
    <row r="65" ht="15.75" customHeight="1">
      <c r="B65" s="54" t="n"/>
      <c r="C65" s="54" t="inlineStr">
        <is>
          <t>Коэф. Поперечной деформации, ϑ:</t>
        </is>
      </c>
      <c r="E65" s="53" t="inlineStr">
        <is>
          <t>0,5 qmax, Мпа (девиатор):</t>
        </is>
      </c>
      <c r="J65" s="80" t="n">
        <v>0.07800000000000006</v>
      </c>
      <c r="K65" s="81" t="n"/>
      <c r="L65" s="63" t="n"/>
    </row>
    <row r="66">
      <c r="L66" s="63" t="n"/>
    </row>
    <row r="67">
      <c r="L67" s="63" t="n"/>
    </row>
    <row r="68">
      <c r="L68" s="63" t="n"/>
    </row>
    <row r="69">
      <c r="L69" s="63" t="n"/>
    </row>
    <row r="70">
      <c r="A70" s="63" t="n"/>
      <c r="L70" s="63" t="n"/>
    </row>
    <row r="71">
      <c r="L71" s="63" t="n"/>
    </row>
    <row r="72">
      <c r="L72" s="63" t="n"/>
    </row>
    <row r="73" ht="15.75" customHeight="1">
      <c r="B73" s="53" t="n"/>
      <c r="C73" s="53" t="n"/>
      <c r="D73" s="53" t="n"/>
      <c r="E73" s="53" t="n"/>
      <c r="F73" s="53" t="n"/>
      <c r="G73" s="53" t="n"/>
      <c r="H73" s="53" t="n"/>
      <c r="I73" s="53" t="n"/>
      <c r="J73" s="53" t="n"/>
      <c r="K73" s="53" t="n"/>
      <c r="L73" s="63" t="n"/>
    </row>
    <row r="74" ht="15.75" customHeight="1">
      <c r="B74" s="53" t="n"/>
      <c r="C74" s="53" t="n"/>
      <c r="D74" s="53" t="n"/>
      <c r="E74" s="53" t="n"/>
      <c r="F74" s="53" t="n"/>
      <c r="G74" s="53" t="n"/>
      <c r="H74" s="53" t="n"/>
      <c r="I74" s="53" t="n"/>
      <c r="J74" s="53" t="n"/>
      <c r="K74" s="53" t="n"/>
      <c r="L74" s="63" t="n"/>
    </row>
    <row r="75" ht="15.75" customHeight="1">
      <c r="A75" s="53" t="n"/>
      <c r="B75" s="7" t="n"/>
      <c r="C75" s="8" t="n"/>
      <c r="D75" s="7" t="n"/>
      <c r="E75" s="7" t="n"/>
      <c r="F75" s="7" t="n"/>
      <c r="G75" s="7" t="n"/>
      <c r="H75" s="7" t="n"/>
      <c r="I75" s="9" t="n"/>
      <c r="J75" s="9" t="n"/>
      <c r="K75" s="6" t="n"/>
      <c r="L75" s="63" t="n"/>
      <c r="M75" s="9" t="n"/>
      <c r="N75" s="7" t="n"/>
      <c r="O75" s="8" t="n"/>
      <c r="P75" s="7" t="n"/>
      <c r="Q75" s="7" t="n"/>
      <c r="R75" s="7" t="n"/>
      <c r="S75" s="7" t="n"/>
      <c r="T75" s="9" t="n"/>
    </row>
    <row r="76" ht="15.75" customHeight="1">
      <c r="A76" s="53" t="n"/>
      <c r="B76" s="7" t="inlineStr">
        <is>
          <t>Начальник исп. лаборатории:</t>
        </is>
      </c>
      <c r="C76" s="8" t="n"/>
      <c r="D76" s="7" t="n"/>
      <c r="E76" s="7" t="n"/>
      <c r="F76" s="7" t="n"/>
      <c r="G76" s="7" t="n"/>
      <c r="H76" s="7" t="n"/>
      <c r="I76" s="7" t="inlineStr">
        <is>
          <t>Семиколенова Л.Г.</t>
        </is>
      </c>
      <c r="J76" s="9" t="n"/>
      <c r="K76" s="6" t="n"/>
      <c r="L76" s="63" t="n"/>
      <c r="M76" s="9" t="n"/>
      <c r="N76" s="7" t="inlineStr">
        <is>
          <t>Начальник исп. лаборатории:</t>
        </is>
      </c>
      <c r="O76" s="8" t="n"/>
      <c r="P76" s="7" t="n"/>
      <c r="Q76" s="7" t="n"/>
      <c r="R76" s="7" t="n"/>
      <c r="S76" s="7" t="n"/>
      <c r="T76" s="7" t="inlineStr">
        <is>
          <t>Семиколенова Л.Г.</t>
        </is>
      </c>
    </row>
    <row r="77">
      <c r="A77" s="9" t="n"/>
      <c r="B77" s="9" t="n"/>
      <c r="C77" s="7" t="n"/>
      <c r="D77" s="7" t="n"/>
      <c r="E77" s="7" t="n"/>
      <c r="F77" s="7" t="n"/>
      <c r="G77" s="7" t="n"/>
      <c r="H77" s="7" t="n"/>
      <c r="I77" s="9" t="n"/>
      <c r="J77" s="9" t="n"/>
      <c r="K77" s="9" t="n"/>
      <c r="L77" s="63" t="n"/>
      <c r="M77" s="9" t="n"/>
      <c r="N77" s="9" t="n"/>
      <c r="O77" s="7" t="n"/>
      <c r="P77" s="7" t="n"/>
      <c r="Q77" s="7" t="n"/>
      <c r="R77" s="7" t="n"/>
      <c r="S77" s="7" t="n"/>
      <c r="T77" s="7" t="n"/>
      <c r="U77" s="9" t="n"/>
    </row>
    <row r="78">
      <c r="A78" s="9" t="n"/>
      <c r="L78" s="63" t="n"/>
    </row>
    <row r="79">
      <c r="A79" s="9" t="n"/>
      <c r="L79" s="63" t="n"/>
    </row>
    <row r="80">
      <c r="A80" s="71" t="inlineStr">
        <is>
          <t>Лист 1 , всего листов 2</t>
        </is>
      </c>
      <c r="L80" s="63" t="n"/>
      <c r="M80" s="71" t="inlineStr">
        <is>
          <t>Лист 2 , всего листов 2</t>
        </is>
      </c>
    </row>
    <row r="81">
      <c r="A81" s="63" t="inlineStr">
        <is>
          <t>Частичное воспроизведение протокола испытаний без письменного разрешения  ООО «ИнжГео» ЗАПРЕЩАЕТСЯ</t>
        </is>
      </c>
      <c r="L81" s="63" t="n"/>
      <c r="M81" s="6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82">
      <c r="A82" s="63" t="n"/>
      <c r="L82" s="63" t="n"/>
    </row>
    <row r="83" ht="18.75" customHeight="1">
      <c r="A83" s="65" t="inlineStr">
        <is>
          <t>E0</t>
        </is>
      </c>
      <c r="D83" s="65" t="inlineStr">
        <is>
          <t>E50</t>
        </is>
      </c>
      <c r="F83" s="65" t="inlineStr">
        <is>
          <t>Деформация</t>
        </is>
      </c>
      <c r="J83" s="65" t="inlineStr">
        <is>
          <t>Первая прочность</t>
        </is>
      </c>
      <c r="M83" s="65" t="inlineStr">
        <is>
          <t>Вторая прочность</t>
        </is>
      </c>
      <c r="P83" s="65" t="inlineStr">
        <is>
          <t>Третья прочность</t>
        </is>
      </c>
    </row>
    <row r="84">
      <c r="A84" s="65" t="inlineStr">
        <is>
          <t>devE0</t>
        </is>
      </c>
      <c r="B84" s="65" t="inlineStr">
        <is>
          <t>epsE0</t>
        </is>
      </c>
      <c r="D84" s="65" t="inlineStr">
        <is>
          <t>dev50</t>
        </is>
      </c>
      <c r="E84" s="65" t="inlineStr">
        <is>
          <t>epsE50</t>
        </is>
      </c>
      <c r="F84" s="65" t="inlineStr">
        <is>
          <t>dev</t>
        </is>
      </c>
      <c r="G84" s="65" t="inlineStr">
        <is>
          <t>eps</t>
        </is>
      </c>
      <c r="H84" s="65" t="inlineStr">
        <is>
          <t>ev</t>
        </is>
      </c>
      <c r="J84" s="65" t="inlineStr">
        <is>
          <t>dev1</t>
        </is>
      </c>
      <c r="K84" s="65" t="inlineStr">
        <is>
          <t>eps1</t>
        </is>
      </c>
      <c r="L84" s="65" t="inlineStr">
        <is>
          <t>ev1</t>
        </is>
      </c>
      <c r="M84" s="65" t="inlineStr">
        <is>
          <t>dev1</t>
        </is>
      </c>
      <c r="N84" s="65" t="inlineStr">
        <is>
          <t>eps1</t>
        </is>
      </c>
      <c r="O84" s="65" t="inlineStr">
        <is>
          <t>ev2</t>
        </is>
      </c>
      <c r="P84" s="65" t="inlineStr">
        <is>
          <t>dev1</t>
        </is>
      </c>
      <c r="Q84" s="65" t="inlineStr">
        <is>
          <t>eps1</t>
        </is>
      </c>
      <c r="R84" s="65" t="inlineStr">
        <is>
          <t>ev3</t>
        </is>
      </c>
    </row>
    <row r="85">
      <c r="A85" s="65" t="n">
        <v>0.03000000000000001</v>
      </c>
      <c r="B85" s="65" t="n">
        <v>0.001998387568035602</v>
      </c>
      <c r="D85" s="65" t="n">
        <v>0.07800000000000006</v>
      </c>
      <c r="E85" s="65" t="n">
        <v>0.005995162704106806</v>
      </c>
      <c r="F85" t="n">
        <v>0</v>
      </c>
      <c r="G85" t="n">
        <v>0</v>
      </c>
      <c r="H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t="n">
        <v>0</v>
      </c>
    </row>
    <row r="86">
      <c r="F86" t="n">
        <v>0.01315320150699872</v>
      </c>
      <c r="G86" t="n">
        <v>0.0008369540485477046</v>
      </c>
      <c r="H86" t="n">
        <v>0</v>
      </c>
      <c r="J86" t="n">
        <v>0.01306024536858152</v>
      </c>
      <c r="K86" t="n">
        <v>0.000828903381114468</v>
      </c>
      <c r="L86" t="n">
        <v>0</v>
      </c>
      <c r="M86" t="n">
        <v>0.03713510044797294</v>
      </c>
      <c r="N86" t="n">
        <v>0.0008276300334356134</v>
      </c>
      <c r="O86" t="n">
        <v>0</v>
      </c>
      <c r="P86" t="n">
        <v>0.06919311974195219</v>
      </c>
      <c r="Q86" t="n">
        <v>0.0007955907181348268</v>
      </c>
      <c r="R86" t="n">
        <v>0</v>
      </c>
    </row>
    <row r="87">
      <c r="A87" s="65" t="inlineStr">
        <is>
          <t>Секущая модуля Е0</t>
        </is>
      </c>
      <c r="D87" s="65" t="inlineStr">
        <is>
          <t>Линия Q max</t>
        </is>
      </c>
      <c r="F87" t="n">
        <v>0.03000000000000001</v>
      </c>
      <c r="G87" t="n">
        <v>0.001998387568035602</v>
      </c>
      <c r="H87" t="n">
        <v>0</v>
      </c>
      <c r="J87" t="n">
        <v>0.03000000000000001</v>
      </c>
      <c r="K87" t="n">
        <v>0.001998387568035602</v>
      </c>
      <c r="L87" t="n">
        <v>0</v>
      </c>
      <c r="M87" t="n">
        <v>0.071308281272535</v>
      </c>
      <c r="N87" t="n">
        <v>0.001655260066871227</v>
      </c>
      <c r="O87" t="n">
        <v>0</v>
      </c>
      <c r="P87" t="n">
        <v>0.15</v>
      </c>
      <c r="Q87" t="n">
        <v>0.001850358859292223</v>
      </c>
      <c r="R87" t="n">
        <v>0</v>
      </c>
    </row>
    <row r="88">
      <c r="A88" s="65">
        <f>J63-J62</f>
        <v/>
      </c>
      <c r="B88" s="65" t="n">
        <v>0</v>
      </c>
      <c r="D88" s="65">
        <f>J64</f>
        <v/>
      </c>
      <c r="E88" s="65" t="n">
        <v>0</v>
      </c>
      <c r="F88" t="n">
        <v>0.03716723612253101</v>
      </c>
      <c r="G88" t="n">
        <v>0.002510862145643113</v>
      </c>
      <c r="H88" t="n">
        <v>-0.003450420160743379</v>
      </c>
      <c r="J88" t="n">
        <v>0.03683937065583411</v>
      </c>
      <c r="K88" t="n">
        <v>0.002486710143343404</v>
      </c>
      <c r="L88" t="n">
        <v>-0.002919978166578351</v>
      </c>
      <c r="M88" t="n">
        <v>0.09000000000000002</v>
      </c>
      <c r="N88" t="n">
        <v>0.002148803836597421</v>
      </c>
      <c r="O88" t="n">
        <v>-0.003076887540448781</v>
      </c>
      <c r="P88" t="n">
        <v>0.1898177908277461</v>
      </c>
      <c r="Q88" t="n">
        <v>0.002386772154404481</v>
      </c>
      <c r="R88" t="n">
        <v>-0.003873215396469632</v>
      </c>
    </row>
    <row r="89">
      <c r="A89" s="65">
        <f>A85</f>
        <v/>
      </c>
      <c r="B89" s="65">
        <f>B85</f>
        <v/>
      </c>
      <c r="D89" s="65">
        <f>J64</f>
        <v/>
      </c>
      <c r="E89" s="65">
        <f>MAX(G85:G20000)</f>
        <v/>
      </c>
      <c r="F89" t="n">
        <v>0.04940499644390686</v>
      </c>
      <c r="G89" t="n">
        <v>0.003347816194190818</v>
      </c>
      <c r="H89" t="n">
        <v>-0.003451110244775528</v>
      </c>
      <c r="J89" t="n">
        <v>0.04896775226598828</v>
      </c>
      <c r="K89" t="n">
        <v>0.003315613524457872</v>
      </c>
      <c r="L89" t="n">
        <v>-0.002919978166578351</v>
      </c>
      <c r="M89" t="n">
        <v>0.1346472191311808</v>
      </c>
      <c r="N89" t="n">
        <v>0.003310520133742454</v>
      </c>
      <c r="O89" t="n">
        <v>-0.003076887540448781</v>
      </c>
      <c r="P89" t="n">
        <v>0.2460550766218709</v>
      </c>
      <c r="Q89" t="n">
        <v>0.003182362872539307</v>
      </c>
      <c r="R89" t="n">
        <v>-0.003873215396469632</v>
      </c>
    </row>
    <row r="90" ht="15" customHeight="1">
      <c r="A90" s="65">
        <f>J64*0.9</f>
        <v/>
      </c>
      <c r="B90" s="65">
        <f>_xlfn.FORECAST.LINEAR(A90,B88:B89,A88:A89)</f>
        <v/>
      </c>
      <c r="F90" t="n">
        <v>0.06106029295525338</v>
      </c>
      <c r="G90" t="n">
        <v>0.004184770242738523</v>
      </c>
      <c r="H90" t="n">
        <v>-0.003450765202759453</v>
      </c>
      <c r="J90" t="n">
        <v>0.06046041325759365</v>
      </c>
      <c r="K90" t="n">
        <v>0.00414451690557234</v>
      </c>
      <c r="L90" t="n">
        <v>-0.002919978166578351</v>
      </c>
      <c r="M90" t="n">
        <v>0.1620375515203755</v>
      </c>
      <c r="N90" t="n">
        <v>0.004138150167178068</v>
      </c>
      <c r="O90" t="n">
        <v>-0.003076887540448781</v>
      </c>
      <c r="P90" t="n">
        <v>0.2759807621135332</v>
      </c>
      <c r="Q90" t="n">
        <v>0.00392818037054612</v>
      </c>
      <c r="R90" t="n">
        <v>-0.003873215396469632</v>
      </c>
    </row>
    <row r="91">
      <c r="D91" s="65" t="inlineStr">
        <is>
          <t>Линия 0,5 Q max</t>
        </is>
      </c>
      <c r="F91" t="n">
        <v>0.0708359606486543</v>
      </c>
      <c r="G91" t="n">
        <v>0.005021724291286227</v>
      </c>
      <c r="H91" t="n">
        <v>-0.003450765202759453</v>
      </c>
      <c r="J91" t="n">
        <v>0.06992922721708369</v>
      </c>
      <c r="K91" t="n">
        <v>0.004973420286686808</v>
      </c>
      <c r="L91" t="n">
        <v>-0.002919978166578351</v>
      </c>
      <c r="M91" t="n">
        <v>0.1759807621135332</v>
      </c>
      <c r="N91" t="n">
        <v>0.004848053035857668</v>
      </c>
      <c r="O91" t="n">
        <v>-0.003076887540448781</v>
      </c>
      <c r="P91" t="n">
        <v>0.2888899532371207</v>
      </c>
      <c r="Q91" t="n">
        <v>0.004773544308808961</v>
      </c>
      <c r="R91" t="n">
        <v>-0.003873215396469632</v>
      </c>
    </row>
    <row r="92">
      <c r="D92" s="65">
        <f>J65</f>
        <v/>
      </c>
      <c r="E92" s="65" t="n">
        <v>0</v>
      </c>
      <c r="F92" t="n">
        <v>0.07800000000000006</v>
      </c>
      <c r="G92" t="n">
        <v>0.005995162704106806</v>
      </c>
      <c r="H92" t="n">
        <v>-0.003358612963988501</v>
      </c>
      <c r="J92" t="n">
        <v>0.07598076211353315</v>
      </c>
      <c r="K92" t="n">
        <v>0.005839961939136732</v>
      </c>
      <c r="L92" t="n">
        <v>-0.001476554309131832</v>
      </c>
      <c r="M92" t="n">
        <v>0.1859344612652258</v>
      </c>
      <c r="N92" t="n">
        <v>0.005793410234049294</v>
      </c>
      <c r="O92" t="n">
        <v>-0.002096863451211011</v>
      </c>
      <c r="P92" t="n">
        <v>0.2999995431641089</v>
      </c>
      <c r="Q92" t="n">
        <v>0.005569135026943788</v>
      </c>
      <c r="R92" t="n">
        <v>-0.003958074951879586</v>
      </c>
    </row>
    <row r="93">
      <c r="D93" s="65">
        <f>J65</f>
        <v/>
      </c>
      <c r="E93" s="65">
        <f>MAX(G85:G20000)</f>
        <v/>
      </c>
      <c r="F93" t="n">
        <v>0.08100241817247712</v>
      </c>
      <c r="G93" t="n">
        <v>0.006695632388381637</v>
      </c>
      <c r="H93" t="n">
        <v>-0.003358277136274873</v>
      </c>
      <c r="J93" t="n">
        <v>0.07917865664937439</v>
      </c>
      <c r="K93" t="n">
        <v>0.006631227048915744</v>
      </c>
      <c r="L93" t="n">
        <v>-0.001476554309131832</v>
      </c>
      <c r="M93" t="n">
        <v>0.1941546741405575</v>
      </c>
      <c r="N93" t="n">
        <v>0.006621040267484907</v>
      </c>
      <c r="O93" t="n">
        <v>-0.002096863451211011</v>
      </c>
      <c r="P93" t="n">
        <v>0.3104035563257965</v>
      </c>
      <c r="Q93" t="n">
        <v>0.006364725745078614</v>
      </c>
      <c r="R93" t="n">
        <v>-0.003958074951879586</v>
      </c>
    </row>
    <row r="94">
      <c r="F94" t="n">
        <v>0.08440705929218424</v>
      </c>
      <c r="G94" t="n">
        <v>0.007532586436929341</v>
      </c>
      <c r="H94" t="n">
        <v>-0.003357941308561246</v>
      </c>
      <c r="J94" t="n">
        <v>0.08227018672449628</v>
      </c>
      <c r="K94" t="n">
        <v>0.007460130430030213</v>
      </c>
      <c r="L94" t="n">
        <v>-0.001476554309131832</v>
      </c>
      <c r="M94" t="n">
        <v>0.2017334712557076</v>
      </c>
      <c r="N94" t="n">
        <v>0.007448670300920522</v>
      </c>
      <c r="O94" t="n">
        <v>-0.002096863451211011</v>
      </c>
      <c r="P94" t="n">
        <v>0.3198652686382891</v>
      </c>
      <c r="Q94" t="n">
        <v>0.007160316463213441</v>
      </c>
      <c r="R94" t="n">
        <v>-0.003958074951879586</v>
      </c>
    </row>
    <row r="95">
      <c r="F95" t="n">
        <v>0.08763331214558066</v>
      </c>
      <c r="G95" t="n">
        <v>0.008369540485477046</v>
      </c>
      <c r="H95" t="n">
        <v>-0.003159050338461155</v>
      </c>
      <c r="J95" t="n">
        <v>0.08516200842004788</v>
      </c>
      <c r="K95" t="n">
        <v>0.00828903381114468</v>
      </c>
      <c r="L95" t="n">
        <v>-0.001787008258993915</v>
      </c>
      <c r="M95" t="n">
        <v>0.2088979279572897</v>
      </c>
      <c r="N95" t="n">
        <v>0.008276300334356135</v>
      </c>
      <c r="O95" t="n">
        <v>-0.002096863451211011</v>
      </c>
      <c r="P95" t="n">
        <v>0.3287080844352001</v>
      </c>
      <c r="Q95" t="n">
        <v>0.007955907181348268</v>
      </c>
      <c r="R95" t="n">
        <v>-0.003958074951879586</v>
      </c>
    </row>
    <row r="96">
      <c r="F96" t="n">
        <v>0.09063308663861526</v>
      </c>
      <c r="G96" t="n">
        <v>0.009206494534024751</v>
      </c>
      <c r="H96" t="n">
        <v>-0.003158418591568152</v>
      </c>
      <c r="J96" t="n">
        <v>0.08786646125732435</v>
      </c>
      <c r="K96" t="n">
        <v>0.009117937192259149</v>
      </c>
      <c r="L96" t="n">
        <v>-0.001787008258993915</v>
      </c>
      <c r="M96" t="n">
        <v>0.2156729708765233</v>
      </c>
      <c r="N96" t="n">
        <v>0.009103930367791746</v>
      </c>
      <c r="O96" t="n">
        <v>-0.002141873778680394</v>
      </c>
      <c r="P96" t="n">
        <v>0.3368621693065926</v>
      </c>
      <c r="Q96" t="n">
        <v>0.008751497899483094</v>
      </c>
      <c r="R96" t="n">
        <v>-0.00381311314758508</v>
      </c>
    </row>
    <row r="97" ht="15" customHeight="1">
      <c r="A97" s="65" t="inlineStr">
        <is>
          <t>Коэфф. Точки</t>
        </is>
      </c>
      <c r="B97" s="65">
        <f>(J62+A85)/J62</f>
        <v/>
      </c>
      <c r="F97" t="n">
        <v>0.09351147298021949</v>
      </c>
      <c r="G97" t="n">
        <v>0.01004344858257245</v>
      </c>
      <c r="H97" t="n">
        <v>-0.003159366211907656</v>
      </c>
      <c r="J97" t="n">
        <v>0.09032559655673379</v>
      </c>
      <c r="K97" t="n">
        <v>0.009946840573373616</v>
      </c>
      <c r="L97" t="n">
        <v>-0.001787008258993915</v>
      </c>
      <c r="M97" t="n">
        <v>0.2218970499216902</v>
      </c>
      <c r="N97" t="n">
        <v>0.009931560401227361</v>
      </c>
      <c r="O97" t="n">
        <v>-0.002141873778680394</v>
      </c>
      <c r="P97" t="n">
        <v>0.344429184116849</v>
      </c>
      <c r="Q97" t="n">
        <v>0.009547088617617923</v>
      </c>
      <c r="R97" t="n">
        <v>-0.00381311314758508</v>
      </c>
    </row>
    <row r="98" ht="15" customHeight="1">
      <c r="F98" t="n">
        <v>0.09617672641912921</v>
      </c>
      <c r="G98" t="n">
        <v>0.01088040263112016</v>
      </c>
      <c r="H98" t="n">
        <v>-0.003158418591568152</v>
      </c>
      <c r="J98" t="n">
        <v>0.09264790824429499</v>
      </c>
      <c r="K98" t="n">
        <v>0.01077574395448808</v>
      </c>
      <c r="L98" t="n">
        <v>-0.001787008258993915</v>
      </c>
      <c r="M98" t="n">
        <v>0.2277363607356735</v>
      </c>
      <c r="N98" t="n">
        <v>0.01075919043466298</v>
      </c>
      <c r="O98" t="n">
        <v>-0.002141873778680394</v>
      </c>
      <c r="P98" t="n">
        <v>0.3512730418314952</v>
      </c>
      <c r="Q98" t="n">
        <v>0.01034267933575275</v>
      </c>
      <c r="R98" t="n">
        <v>-0.00381311314758508</v>
      </c>
    </row>
    <row r="99" ht="15" customHeight="1">
      <c r="F99" t="n">
        <v>0.09867835197147216</v>
      </c>
      <c r="G99" t="n">
        <v>0.01171735667966786</v>
      </c>
      <c r="H99" t="n">
        <v>-0.003159366211907656</v>
      </c>
      <c r="J99" t="n">
        <v>0.0948324768715809</v>
      </c>
      <c r="K99" t="n">
        <v>0.01160464733560255</v>
      </c>
      <c r="L99" t="n">
        <v>-0.001787008258993915</v>
      </c>
      <c r="M99" t="n">
        <v>0.2330983418970852</v>
      </c>
      <c r="N99" t="n">
        <v>0.01158682046809859</v>
      </c>
      <c r="O99" t="n">
        <v>-0.002141873778680394</v>
      </c>
      <c r="P99" t="n">
        <v>0.3575535158366158</v>
      </c>
      <c r="Q99" t="n">
        <v>0.01113827005388758</v>
      </c>
      <c r="R99" t="n">
        <v>-0.00381311314758508</v>
      </c>
    </row>
    <row r="100" ht="15" customHeight="1">
      <c r="F100" t="n">
        <v>0.1010387629906133</v>
      </c>
      <c r="G100" t="n">
        <v>0.01255431072821557</v>
      </c>
      <c r="H100" t="n">
        <v>-0.002857103723312273</v>
      </c>
      <c r="J100" t="n">
        <v>0.09683324397457412</v>
      </c>
      <c r="K100" t="n">
        <v>0.01243355071671702</v>
      </c>
      <c r="L100" t="n">
        <v>-0.002395972064388635</v>
      </c>
      <c r="M100" t="n">
        <v>0.238272320762261</v>
      </c>
      <c r="N100" t="n">
        <v>0.0124144505015342</v>
      </c>
      <c r="O100" t="n">
        <v>-0.002222208834757763</v>
      </c>
      <c r="P100" t="n">
        <v>0.3635583644658101</v>
      </c>
      <c r="Q100" t="n">
        <v>0.0119338607720224</v>
      </c>
      <c r="R100" t="n">
        <v>-0.003599528578595158</v>
      </c>
    </row>
    <row r="101" ht="15" customHeight="1">
      <c r="F101" t="n">
        <v>0.1032812547496348</v>
      </c>
      <c r="G101" t="n">
        <v>0.01339126477676327</v>
      </c>
      <c r="H101" t="n">
        <v>-0.00285681807007059</v>
      </c>
      <c r="J101" t="n">
        <v>0.09866047783364894</v>
      </c>
      <c r="K101" t="n">
        <v>0.01326245409783149</v>
      </c>
      <c r="L101" t="n">
        <v>-0.002395972064388635</v>
      </c>
      <c r="M101" t="n">
        <v>0.2429325828281306</v>
      </c>
      <c r="N101" t="n">
        <v>0.01324208053496981</v>
      </c>
      <c r="O101" t="n">
        <v>-0.002222208834757763</v>
      </c>
      <c r="P101" t="n">
        <v>0.3687794659191695</v>
      </c>
      <c r="Q101" t="n">
        <v>0.01272945149015723</v>
      </c>
      <c r="R101" t="n">
        <v>-0.003599528578595158</v>
      </c>
    </row>
    <row r="102" ht="15" customHeight="1">
      <c r="F102" t="n">
        <v>0.1053211274517354</v>
      </c>
      <c r="G102" t="n">
        <v>0.01422821882531098</v>
      </c>
      <c r="H102" t="n">
        <v>-0.00285681807007059</v>
      </c>
      <c r="J102" t="n">
        <v>0.1004298945520409</v>
      </c>
      <c r="K102" t="n">
        <v>0.01409135747894596</v>
      </c>
      <c r="L102" t="n">
        <v>-0.002395972064388635</v>
      </c>
      <c r="M102" t="n">
        <v>0.2472531144137287</v>
      </c>
      <c r="N102" t="n">
        <v>0.01406971056840543</v>
      </c>
      <c r="O102" t="n">
        <v>-0.002222208834757763</v>
      </c>
      <c r="P102" t="n">
        <v>0.3736878669204865</v>
      </c>
      <c r="Q102" t="n">
        <v>0.01352504220829205</v>
      </c>
      <c r="R102" t="n">
        <v>-0.003599528578595158</v>
      </c>
    </row>
    <row r="103" ht="15" customHeight="1">
      <c r="F103" t="n">
        <v>0.107257600413902</v>
      </c>
      <c r="G103" t="n">
        <v>0.01506517287385868</v>
      </c>
      <c r="H103" t="n">
        <v>-0.002856246763587224</v>
      </c>
      <c r="J103" t="n">
        <v>0.1020034395487532</v>
      </c>
      <c r="K103" t="n">
        <v>0.01492026086006043</v>
      </c>
      <c r="L103" t="n">
        <v>-0.002395972064388635</v>
      </c>
      <c r="M103" t="n">
        <v>0.2513348978800118</v>
      </c>
      <c r="N103" t="n">
        <v>0.01489734060184104</v>
      </c>
      <c r="O103" t="n">
        <v>-0.002222208834757763</v>
      </c>
      <c r="P103" t="n">
        <v>0.3781402839135413</v>
      </c>
      <c r="Q103" t="n">
        <v>0.01432063292642688</v>
      </c>
      <c r="R103" t="n">
        <v>-0.003599528578595158</v>
      </c>
    </row>
    <row r="104" ht="15" customHeight="1">
      <c r="F104" t="n">
        <v>0.1090831885294489</v>
      </c>
      <c r="G104" t="n">
        <v>0.01590212692240639</v>
      </c>
      <c r="H104" t="n">
        <v>-0.00251055773391702</v>
      </c>
      <c r="J104" t="n">
        <v>0.1034976900146549</v>
      </c>
      <c r="K104" t="n">
        <v>0.01574916424117489</v>
      </c>
      <c r="L104" t="n">
        <v>-0.00315013456796596</v>
      </c>
      <c r="M104" t="n">
        <v>0.2550793831874713</v>
      </c>
      <c r="N104" t="n">
        <v>0.01572497063527666</v>
      </c>
      <c r="O104" t="n">
        <v>-0.002330367690822056</v>
      </c>
      <c r="P104" t="n">
        <v>0.3823674017192691</v>
      </c>
      <c r="Q104" t="n">
        <v>0.01511622364456171</v>
      </c>
      <c r="R104" t="n">
        <v>-0.00335732195196497</v>
      </c>
    </row>
    <row r="105" ht="15" customHeight="1">
      <c r="F105" t="n">
        <v>0.1107735039523052</v>
      </c>
      <c r="G105" t="n">
        <v>0.01673908097095409</v>
      </c>
      <c r="H105" t="n">
        <v>-0.0025108088147985</v>
      </c>
      <c r="J105" t="n">
        <v>0.104925014561558</v>
      </c>
      <c r="K105" t="n">
        <v>0.01657806762228936</v>
      </c>
      <c r="L105" t="n">
        <v>-0.00315013456796596</v>
      </c>
      <c r="M105" t="n">
        <v>0.2585877721494573</v>
      </c>
      <c r="N105" t="n">
        <v>0.01655260066871227</v>
      </c>
      <c r="O105" t="n">
        <v>-0.002330367690822056</v>
      </c>
      <c r="P105" t="n">
        <v>0.3861593609977421</v>
      </c>
      <c r="Q105" t="n">
        <v>0.01591181436269654</v>
      </c>
      <c r="R105" t="n">
        <v>-0.00335732195196497</v>
      </c>
    </row>
    <row r="106" ht="15" customHeight="1">
      <c r="F106" t="n">
        <v>0.112351534501387</v>
      </c>
      <c r="G106" t="n">
        <v>0.0175760350195018</v>
      </c>
      <c r="H106" t="n">
        <v>-0.002511059895679979</v>
      </c>
      <c r="J106" t="n">
        <v>0.1062039465355888</v>
      </c>
      <c r="K106" t="n">
        <v>0.01740697100340383</v>
      </c>
      <c r="L106" t="n">
        <v>-0.00315013456796596</v>
      </c>
      <c r="M106" t="n">
        <v>0.2616757954460762</v>
      </c>
      <c r="N106" t="n">
        <v>0.01738023070214788</v>
      </c>
      <c r="O106" t="n">
        <v>-0.002330367690822056</v>
      </c>
      <c r="P106" t="n">
        <v>0.3897480916367551</v>
      </c>
      <c r="Q106" t="n">
        <v>0.01670740508083136</v>
      </c>
      <c r="R106" t="n">
        <v>-0.00335732195196497</v>
      </c>
    </row>
    <row r="107" ht="15" customHeight="1">
      <c r="F107" t="n">
        <v>0.1138409231169021</v>
      </c>
      <c r="G107" t="n">
        <v>0.0184129890680495</v>
      </c>
      <c r="H107" t="n">
        <v>-0.002177865027919476</v>
      </c>
      <c r="J107" t="n">
        <v>0.1074388921257788</v>
      </c>
      <c r="K107" t="n">
        <v>0.0182358743845183</v>
      </c>
      <c r="L107" t="n">
        <v>-0.003901004697055007</v>
      </c>
      <c r="M107" t="n">
        <v>0.2647336609737094</v>
      </c>
      <c r="N107" t="n">
        <v>0.01820786073558349</v>
      </c>
      <c r="O107" t="n">
        <v>-0.002330367690822056</v>
      </c>
      <c r="P107" t="n">
        <v>0.3931768942528405</v>
      </c>
      <c r="Q107" t="n">
        <v>0.01750299579896619</v>
      </c>
      <c r="R107" t="n">
        <v>-0.00335732195196497</v>
      </c>
    </row>
    <row r="108" ht="15" customHeight="1">
      <c r="F108" t="n">
        <v>0.1152163029010851</v>
      </c>
      <c r="G108" t="n">
        <v>0.01924994311659721</v>
      </c>
      <c r="H108" t="n">
        <v>-0.002177647284965275</v>
      </c>
      <c r="J108" t="n">
        <v>0.108610342292556</v>
      </c>
      <c r="K108" t="n">
        <v>0.01906477776563277</v>
      </c>
      <c r="L108" t="n">
        <v>-0.003901004697055007</v>
      </c>
      <c r="M108" t="n">
        <v>0.2675358590766535</v>
      </c>
      <c r="N108" t="n">
        <v>0.01903549076901911</v>
      </c>
      <c r="O108" t="n">
        <v>-0.002459365398385191</v>
      </c>
      <c r="P108" t="n">
        <v>0.3963596714121439</v>
      </c>
      <c r="Q108" t="n">
        <v>0.01829858651710102</v>
      </c>
      <c r="R108" t="n">
        <v>-0.003129683539379895</v>
      </c>
    </row>
    <row r="109" ht="15" customHeight="1">
      <c r="F109" t="n">
        <v>0.1164678733152228</v>
      </c>
      <c r="G109" t="n">
        <v>0.02008689716514491</v>
      </c>
      <c r="H109" t="n">
        <v>-0.002177647284965275</v>
      </c>
      <c r="J109" t="n">
        <v>0.1097457397801798</v>
      </c>
      <c r="K109" t="n">
        <v>0.01989368114674723</v>
      </c>
      <c r="L109" t="n">
        <v>-0.003901004697055007</v>
      </c>
      <c r="M109" t="n">
        <v>0.2701021251447234</v>
      </c>
      <c r="N109" t="n">
        <v>0.01986312080245472</v>
      </c>
      <c r="O109" t="n">
        <v>-0.002459365398385191</v>
      </c>
      <c r="P109" t="n">
        <v>0.3994675684744385</v>
      </c>
      <c r="Q109" t="n">
        <v>0.01909417723523585</v>
      </c>
      <c r="R109" t="n">
        <v>-0.003129683539379895</v>
      </c>
    </row>
    <row r="110" ht="15" customHeight="1">
      <c r="F110" t="n">
        <v>0.1176692490810291</v>
      </c>
      <c r="G110" t="n">
        <v>0.02092385121369261</v>
      </c>
      <c r="H110" t="n">
        <v>-0.002177647284965275</v>
      </c>
      <c r="J110" t="n">
        <v>0.1108247162897305</v>
      </c>
      <c r="K110" t="n">
        <v>0.0207225845278617</v>
      </c>
      <c r="L110" t="n">
        <v>-0.003901004697055007</v>
      </c>
      <c r="M110" t="n">
        <v>0.2723678333319914</v>
      </c>
      <c r="N110" t="n">
        <v>0.02069075083589034</v>
      </c>
      <c r="O110" t="n">
        <v>-0.002459365398385191</v>
      </c>
      <c r="P110" t="n">
        <v>0.4022827537420759</v>
      </c>
      <c r="Q110" t="n">
        <v>0.01988976795337067</v>
      </c>
      <c r="R110" t="n">
        <v>-0.003129683539379895</v>
      </c>
    </row>
    <row r="111" ht="15" customHeight="1">
      <c r="F111" t="n">
        <v>0.1188452934613587</v>
      </c>
      <c r="G111" t="n">
        <v>0.02176080526224032</v>
      </c>
      <c r="H111" t="n">
        <v>-0.002177211799056873</v>
      </c>
      <c r="J111" t="n">
        <v>0.111874603769993</v>
      </c>
      <c r="K111" t="n">
        <v>0.02155148790897617</v>
      </c>
      <c r="L111" t="n">
        <v>-0.003901004697055007</v>
      </c>
      <c r="M111" t="n">
        <v>0.2746488508923831</v>
      </c>
      <c r="N111" t="n">
        <v>0.02151838086932595</v>
      </c>
      <c r="O111" t="n">
        <v>-0.002459365398385191</v>
      </c>
      <c r="P111" t="n">
        <v>0.4053690238850075</v>
      </c>
      <c r="Q111" t="n">
        <v>0.02068535867150549</v>
      </c>
      <c r="R111" t="n">
        <v>-0.003129683539379895</v>
      </c>
    </row>
    <row r="112" ht="15" customHeight="1">
      <c r="F112" t="n">
        <v>0.1198853095027988</v>
      </c>
      <c r="G112" t="n">
        <v>0.02259775931078802</v>
      </c>
      <c r="H112" t="n">
        <v>-0.001915972142116463</v>
      </c>
      <c r="J112" t="n">
        <v>0.1129231621939308</v>
      </c>
      <c r="K112" t="n">
        <v>0.02238039129009064</v>
      </c>
      <c r="L112" t="n">
        <v>-0.004494724468990268</v>
      </c>
      <c r="M112" t="n">
        <v>0.276840426026727</v>
      </c>
      <c r="N112" t="n">
        <v>0.02234601090276156</v>
      </c>
      <c r="O112" t="n">
        <v>-0.002601081853297085</v>
      </c>
      <c r="P112" t="n">
        <v>0.4081806268292794</v>
      </c>
      <c r="Q112" t="n">
        <v>0.02148094938964032</v>
      </c>
      <c r="R112" t="n">
        <v>-0.0029581928693154</v>
      </c>
    </row>
    <row r="113" ht="15" customHeight="1">
      <c r="F113" t="n">
        <v>0.1208978254456941</v>
      </c>
      <c r="G113" t="n">
        <v>0.02343471335933573</v>
      </c>
      <c r="H113" t="n">
        <v>-0.001915972142116463</v>
      </c>
      <c r="J113" t="n">
        <v>0.1139493869612404</v>
      </c>
      <c r="K113" t="n">
        <v>0.0232092946712051</v>
      </c>
      <c r="L113" t="n">
        <v>-0.004494724468990268</v>
      </c>
      <c r="M113" t="n">
        <v>0.2787064955928291</v>
      </c>
      <c r="N113" t="n">
        <v>0.02317364093619718</v>
      </c>
      <c r="O113" t="n">
        <v>-0.002601081853297085</v>
      </c>
      <c r="P113" t="n">
        <v>0.4110207296045836</v>
      </c>
      <c r="Q113" t="n">
        <v>0.02227654010777515</v>
      </c>
      <c r="R113" t="n">
        <v>-0.0029581928693154</v>
      </c>
    </row>
    <row r="114" ht="15" customHeight="1">
      <c r="F114" t="n">
        <v>0.121804781775127</v>
      </c>
      <c r="G114" t="n">
        <v>0.02427166740788343</v>
      </c>
      <c r="H114" t="n">
        <v>-0.0019155890243116</v>
      </c>
      <c r="J114" t="n">
        <v>0.1149314515913312</v>
      </c>
      <c r="K114" t="n">
        <v>0.02403819805231957</v>
      </c>
      <c r="L114" t="n">
        <v>-0.004494724468990268</v>
      </c>
      <c r="M114" t="n">
        <v>0.2806954265154155</v>
      </c>
      <c r="N114" t="n">
        <v>0.02400127096963279</v>
      </c>
      <c r="O114" t="n">
        <v>-0.002601081853297085</v>
      </c>
      <c r="P114" t="n">
        <v>0.4140643427442297</v>
      </c>
      <c r="Q114" t="n">
        <v>0.02307213082590998</v>
      </c>
      <c r="R114" t="n">
        <v>-0.0029581928693154</v>
      </c>
    </row>
    <row r="115" ht="15" customHeight="1">
      <c r="A115" s="52" t="n"/>
      <c r="B115" s="52" t="n"/>
      <c r="F115" t="n">
        <v>0.1227162402336347</v>
      </c>
      <c r="G115" t="n">
        <v>0.02510862145643114</v>
      </c>
      <c r="H115" t="n">
        <v>-0.001915780583214031</v>
      </c>
      <c r="J115" t="n">
        <v>0.116012681689275</v>
      </c>
      <c r="K115" t="n">
        <v>0.02486710143343404</v>
      </c>
      <c r="L115" t="n">
        <v>-0.004494724468990268</v>
      </c>
      <c r="M115" t="n">
        <v>0.2825711680265916</v>
      </c>
      <c r="N115" t="n">
        <v>0.0248289010030684</v>
      </c>
      <c r="O115" t="n">
        <v>-0.002601081853297085</v>
      </c>
      <c r="P115" t="n">
        <v>0.4170886792734667</v>
      </c>
      <c r="Q115" t="n">
        <v>0.0238677215440448</v>
      </c>
      <c r="R115" t="n">
        <v>-0.0029581928693154</v>
      </c>
    </row>
    <row r="116" ht="15" customHeight="1">
      <c r="F116" t="n">
        <v>0.1235534788857144</v>
      </c>
      <c r="G116" t="n">
        <v>0.02594557550497884</v>
      </c>
      <c r="H116" t="n">
        <v>-0.001783186337593458</v>
      </c>
      <c r="J116" t="n">
        <v>0.1171058949894811</v>
      </c>
      <c r="K116" t="n">
        <v>0.02569600481454851</v>
      </c>
      <c r="L116" t="n">
        <v>-0.004781993699880749</v>
      </c>
      <c r="M116" t="n">
        <v>0.2842234971091908</v>
      </c>
      <c r="N116" t="n">
        <v>0.02565653103650401</v>
      </c>
      <c r="O116" t="n">
        <v>-0.00274910378370754</v>
      </c>
      <c r="P116" t="n">
        <v>0.4202681289486012</v>
      </c>
      <c r="Q116" t="n">
        <v>0.02466331226217963</v>
      </c>
      <c r="R116" t="n">
        <v>-0.002882464748871806</v>
      </c>
    </row>
    <row r="117" ht="15" customHeight="1">
      <c r="F117" t="n">
        <v>0.1243930054653993</v>
      </c>
      <c r="G117" t="n">
        <v>0.02678252955352655</v>
      </c>
      <c r="H117" t="n">
        <v>-0.0017828297359861</v>
      </c>
      <c r="J117" t="n">
        <v>0.1181717925293562</v>
      </c>
      <c r="K117" t="n">
        <v>0.02652490819566298</v>
      </c>
      <c r="L117" t="n">
        <v>-0.004781993699880749</v>
      </c>
      <c r="M117" t="n">
        <v>0.2860939505501924</v>
      </c>
      <c r="N117" t="n">
        <v>0.02648416106993963</v>
      </c>
      <c r="O117" t="n">
        <v>-0.00274910378370754</v>
      </c>
      <c r="P117" t="n">
        <v>0.423779616413746</v>
      </c>
      <c r="Q117" t="n">
        <v>0.02545890298031446</v>
      </c>
      <c r="R117" t="n">
        <v>-0.002882464748871806</v>
      </c>
    </row>
    <row r="118" ht="15" customHeight="1">
      <c r="A118" s="82" t="n"/>
      <c r="F118" t="n">
        <v>0.1251900151412139</v>
      </c>
      <c r="G118" t="n">
        <v>0.02761948360207425</v>
      </c>
      <c r="H118" t="n">
        <v>-0.001783364638397137</v>
      </c>
      <c r="J118" t="n">
        <v>0.1193704254571389</v>
      </c>
      <c r="K118" t="n">
        <v>0.02735381157677744</v>
      </c>
      <c r="L118" t="n">
        <v>-0.004781993699880749</v>
      </c>
      <c r="M118" t="n">
        <v>0.2877507580209664</v>
      </c>
      <c r="N118" t="n">
        <v>0.02731179110337524</v>
      </c>
      <c r="O118" t="n">
        <v>-0.00274910378370754</v>
      </c>
      <c r="P118" t="n">
        <v>0.4275451818417737</v>
      </c>
      <c r="Q118" t="n">
        <v>0.02625449369844928</v>
      </c>
      <c r="R118" t="n">
        <v>-0.002882464748871806</v>
      </c>
    </row>
    <row r="119" ht="15" customHeight="1">
      <c r="F119" t="n">
        <v>0.1259804128662259</v>
      </c>
      <c r="G119" t="n">
        <v>0.02845643765062196</v>
      </c>
      <c r="H119" t="n">
        <v>-0.0017828297359861</v>
      </c>
      <c r="J119" t="n">
        <v>0.1205355657037052</v>
      </c>
      <c r="K119" t="n">
        <v>0.02818271495789191</v>
      </c>
      <c r="L119" t="n">
        <v>-0.004781993699880749</v>
      </c>
      <c r="M119" t="n">
        <v>0.2893232860729091</v>
      </c>
      <c r="N119" t="n">
        <v>0.02813942113681086</v>
      </c>
      <c r="O119" t="n">
        <v>-0.00274910378370754</v>
      </c>
      <c r="P119" t="n">
        <v>0.4309654929605344</v>
      </c>
      <c r="Q119" t="n">
        <v>0.02705008441658411</v>
      </c>
      <c r="R119" t="n">
        <v>-0.002882464748871806</v>
      </c>
    </row>
    <row r="120" ht="15" customHeight="1">
      <c r="A120" s="82" t="n"/>
      <c r="F120" t="n">
        <v>0.1266900401956282</v>
      </c>
      <c r="G120" t="n">
        <v>0.02929339169916966</v>
      </c>
      <c r="H120" t="n">
        <v>-0.001817223197755362</v>
      </c>
      <c r="J120" t="n">
        <v>0.121702508482656</v>
      </c>
      <c r="K120" t="n">
        <v>0.02901161833900638</v>
      </c>
      <c r="L120" t="n">
        <v>-0.004664268608979904</v>
      </c>
      <c r="M120" t="n">
        <v>0.2906841025939418</v>
      </c>
      <c r="N120" t="n">
        <v>0.02896705117024647</v>
      </c>
      <c r="O120" t="n">
        <v>-0.002962968333486773</v>
      </c>
      <c r="P120" t="n">
        <v>0.4346274420443483</v>
      </c>
      <c r="Q120" t="n">
        <v>0.02784567513471894</v>
      </c>
      <c r="R120" t="n">
        <v>-0.0029123385739238</v>
      </c>
    </row>
    <row r="121" ht="15" customHeight="1">
      <c r="A121" s="82" t="n"/>
      <c r="F121" t="n">
        <v>0.1274256820991406</v>
      </c>
      <c r="G121" t="n">
        <v>0.03013034574771736</v>
      </c>
      <c r="H121" t="n">
        <v>-0.001817404938249187</v>
      </c>
      <c r="J121" t="n">
        <v>0.1229376001933104</v>
      </c>
      <c r="K121" t="n">
        <v>0.02984052172012085</v>
      </c>
      <c r="L121" t="n">
        <v>-0.004664268608979904</v>
      </c>
      <c r="M121" t="n">
        <v>0.2921462200384721</v>
      </c>
      <c r="N121" t="n">
        <v>0.02979468120368209</v>
      </c>
      <c r="O121" t="n">
        <v>-0.002962968333486773</v>
      </c>
      <c r="P121" t="n">
        <v>0.4381192268738656</v>
      </c>
      <c r="Q121" t="n">
        <v>0.02864126585285377</v>
      </c>
      <c r="R121" t="n">
        <v>-0.0029123385739238</v>
      </c>
    </row>
    <row r="122" ht="15" customHeight="1">
      <c r="F122" t="n">
        <v>0.1281355441743205</v>
      </c>
      <c r="G122" t="n">
        <v>0.03096729979626507</v>
      </c>
      <c r="H122" t="n">
        <v>-0.001817404938249187</v>
      </c>
      <c r="J122" t="n">
        <v>0.1241001766368924</v>
      </c>
      <c r="K122" t="n">
        <v>0.03066942510123532</v>
      </c>
      <c r="L122" t="n">
        <v>-0.004664268608979904</v>
      </c>
      <c r="M122" t="n">
        <v>0.2935387076853724</v>
      </c>
      <c r="N122" t="n">
        <v>0.0306223112371177</v>
      </c>
      <c r="O122" t="n">
        <v>-0.002962968333486773</v>
      </c>
      <c r="P122" t="n">
        <v>0.4418505582696827</v>
      </c>
      <c r="Q122" t="n">
        <v>0.02943685657098859</v>
      </c>
      <c r="R122" t="n">
        <v>-0.0029123385739238</v>
      </c>
    </row>
    <row r="123" ht="15" customHeight="1">
      <c r="F123" t="n">
        <v>0.1288027392860989</v>
      </c>
      <c r="G123" t="n">
        <v>0.03180425384481277</v>
      </c>
      <c r="H123" t="n">
        <v>-0.001817586678743011</v>
      </c>
      <c r="J123" t="n">
        <v>0.1252736376141698</v>
      </c>
      <c r="K123" t="n">
        <v>0.03149832848234978</v>
      </c>
      <c r="L123" t="n">
        <v>-0.004664268608979904</v>
      </c>
      <c r="M123" t="n">
        <v>0.2947773754281775</v>
      </c>
      <c r="N123" t="n">
        <v>0.03144994127055331</v>
      </c>
      <c r="O123" t="n">
        <v>-0.002962968333486773</v>
      </c>
      <c r="P123" t="n">
        <v>0.4451967610926953</v>
      </c>
      <c r="Q123" t="n">
        <v>0.03023244728912342</v>
      </c>
      <c r="R123" t="n">
        <v>-0.0029123385739238</v>
      </c>
    </row>
    <row r="124" ht="15" customHeight="1">
      <c r="A124" s="82" t="n"/>
      <c r="B124" s="82" t="n"/>
      <c r="F124" t="n">
        <v>0.1294280644555451</v>
      </c>
      <c r="G124" t="n">
        <v>0.03264120789336047</v>
      </c>
      <c r="H124" t="n">
        <v>-0.001985474466188756</v>
      </c>
      <c r="J124" t="n">
        <v>0.1264025937348328</v>
      </c>
      <c r="K124" t="n">
        <v>0.03232723186346426</v>
      </c>
      <c r="L124" t="n">
        <v>-0.004243943316554244</v>
      </c>
      <c r="M124" t="n">
        <v>0.2959554569521345</v>
      </c>
      <c r="N124" t="n">
        <v>0.03227757130398892</v>
      </c>
      <c r="O124" t="n">
        <v>-0.003253684599671406</v>
      </c>
      <c r="P124" t="n">
        <v>0.448568626232054</v>
      </c>
      <c r="Q124" t="n">
        <v>0.03102803800725824</v>
      </c>
      <c r="R124" t="n">
        <v>-0.003005103495474639</v>
      </c>
    </row>
    <row r="125" ht="15" customHeight="1">
      <c r="F125" t="n">
        <v>0.1300123308588078</v>
      </c>
      <c r="G125" t="n">
        <v>0.03347816194190818</v>
      </c>
      <c r="H125" t="n">
        <v>-0.001985077450698616</v>
      </c>
      <c r="J125" t="n">
        <v>0.1275545676341642</v>
      </c>
      <c r="K125" t="n">
        <v>0.03315613524457872</v>
      </c>
      <c r="L125" t="n">
        <v>-0.004243943316554244</v>
      </c>
      <c r="M125" t="n">
        <v>0.2972119049407961</v>
      </c>
      <c r="N125" t="n">
        <v>0.03310520133742454</v>
      </c>
      <c r="O125" t="n">
        <v>-0.003253684599671406</v>
      </c>
      <c r="P125" t="n">
        <v>0.452174618237992</v>
      </c>
      <c r="Q125" t="n">
        <v>0.03182362872539307</v>
      </c>
      <c r="R125" t="n">
        <v>-0.003005103495474639</v>
      </c>
    </row>
    <row r="126" ht="15" customHeight="1">
      <c r="F126" t="n">
        <v>0.1306466771372127</v>
      </c>
      <c r="G126" t="n">
        <v>0.03431511599045588</v>
      </c>
      <c r="H126" t="n">
        <v>-0.001985275958443686</v>
      </c>
      <c r="J126" t="n">
        <v>0.128691693611516</v>
      </c>
      <c r="K126" t="n">
        <v>0.03398503862569319</v>
      </c>
      <c r="L126" t="n">
        <v>-0.004243943316554244</v>
      </c>
      <c r="M126" t="n">
        <v>0.298328382959537</v>
      </c>
      <c r="N126" t="n">
        <v>0.03393283137086015</v>
      </c>
      <c r="O126" t="n">
        <v>-0.003253684599671406</v>
      </c>
      <c r="P126" t="n">
        <v>0.4553807336407431</v>
      </c>
      <c r="Q126" t="n">
        <v>0.0326192194435279</v>
      </c>
      <c r="R126" t="n">
        <v>-0.003005103495474639</v>
      </c>
    </row>
    <row r="127" ht="15" customHeight="1">
      <c r="A127" s="83" t="n"/>
      <c r="B127" s="83" t="n"/>
      <c r="F127" t="n">
        <v>0.1311878410376769</v>
      </c>
      <c r="G127" t="n">
        <v>0.03515207003900359</v>
      </c>
      <c r="H127" t="n">
        <v>-0.001985275958443686</v>
      </c>
      <c r="J127" t="n">
        <v>0.1298471230166617</v>
      </c>
      <c r="K127" t="n">
        <v>0.03481394200680766</v>
      </c>
      <c r="L127" t="n">
        <v>-0.004243943316554244</v>
      </c>
      <c r="M127" t="n">
        <v>0.2993988768817553</v>
      </c>
      <c r="N127" t="n">
        <v>0.03476046140429576</v>
      </c>
      <c r="O127" t="n">
        <v>-0.003590182001154201</v>
      </c>
      <c r="P127" t="n">
        <v>0.4586748654202474</v>
      </c>
      <c r="Q127" t="n">
        <v>0.03341481016166272</v>
      </c>
      <c r="R127" t="n">
        <v>-0.003005103495474639</v>
      </c>
    </row>
    <row r="128" ht="15" customHeight="1">
      <c r="A128" s="83" t="n"/>
      <c r="B128" s="83" t="n"/>
      <c r="F128" t="n">
        <v>0.1317815493435386</v>
      </c>
      <c r="G128" t="n">
        <v>0.03598902408755129</v>
      </c>
      <c r="H128" t="n">
        <v>-0.002253785572143915</v>
      </c>
      <c r="J128" t="n">
        <v>0.1309463295346347</v>
      </c>
      <c r="K128" t="n">
        <v>0.03564284538792212</v>
      </c>
      <c r="L128" t="n">
        <v>-0.003636913665047352</v>
      </c>
      <c r="M128" t="n">
        <v>0.300473210882883</v>
      </c>
      <c r="N128" t="n">
        <v>0.03558809143773138</v>
      </c>
      <c r="O128" t="n">
        <v>-0.003590182001154201</v>
      </c>
      <c r="P128" t="n">
        <v>0.4620557980213889</v>
      </c>
      <c r="Q128" t="n">
        <v>0.03421040087979756</v>
      </c>
      <c r="R128" t="n">
        <v>-0.003139194307337642</v>
      </c>
    </row>
    <row r="129" ht="15" customHeight="1">
      <c r="F129" t="n">
        <v>0.1322836152483101</v>
      </c>
      <c r="G129" t="n">
        <v>0.036825978136099</v>
      </c>
      <c r="H129" t="n">
        <v>-0.002254236374338564</v>
      </c>
      <c r="J129" t="n">
        <v>0.1320404404411127</v>
      </c>
      <c r="K129" t="n">
        <v>0.0364717487690366</v>
      </c>
      <c r="L129" t="n">
        <v>-0.003636913665047352</v>
      </c>
      <c r="M129" t="n">
        <v>0.3014661934764793</v>
      </c>
      <c r="N129" t="n">
        <v>0.03641572147116699</v>
      </c>
      <c r="O129" t="n">
        <v>-0.003590182001154201</v>
      </c>
      <c r="P129" t="n">
        <v>0.4651647013182593</v>
      </c>
      <c r="Q129" t="n">
        <v>0.03500599159793238</v>
      </c>
      <c r="R129" t="n">
        <v>-0.003139194307337642</v>
      </c>
    </row>
    <row r="130" ht="15" customHeight="1">
      <c r="A130" s="83" t="n"/>
      <c r="F130" t="n">
        <v>0.1328406581911571</v>
      </c>
      <c r="G130" t="n">
        <v>0.0376629321846467</v>
      </c>
      <c r="H130" t="n">
        <v>-0.00225401097324124</v>
      </c>
      <c r="J130" t="n">
        <v>0.1330354287361848</v>
      </c>
      <c r="K130" t="n">
        <v>0.03730065215015106</v>
      </c>
      <c r="L130" t="n">
        <v>-0.003636913665047352</v>
      </c>
      <c r="M130" t="n">
        <v>0.3024275463972376</v>
      </c>
      <c r="N130" t="n">
        <v>0.0372433515046026</v>
      </c>
      <c r="O130" t="n">
        <v>-0.003590182001154201</v>
      </c>
      <c r="P130" t="n">
        <v>0.468139182906157</v>
      </c>
      <c r="Q130" t="n">
        <v>0.03580158231606721</v>
      </c>
      <c r="R130" t="n">
        <v>-0.003139194307337642</v>
      </c>
    </row>
    <row r="131" ht="15" customHeight="1">
      <c r="A131" s="83" t="n"/>
      <c r="B131" s="83" t="n"/>
      <c r="F131" t="n">
        <v>0.1333442942043995</v>
      </c>
      <c r="G131" t="n">
        <v>0.03849988623319441</v>
      </c>
      <c r="H131" t="n">
        <v>-0.002254236374338564</v>
      </c>
      <c r="J131" t="n">
        <v>0.1340745053804695</v>
      </c>
      <c r="K131" t="n">
        <v>0.03812955553126553</v>
      </c>
      <c r="L131" t="n">
        <v>-0.002959254653570884</v>
      </c>
      <c r="M131" t="n">
        <v>0.3032260745651913</v>
      </c>
      <c r="N131" t="n">
        <v>0.03807098153803821</v>
      </c>
      <c r="O131" t="n">
        <v>-0.003590182001154201</v>
      </c>
      <c r="P131" t="n">
        <v>0.4714079126969032</v>
      </c>
      <c r="Q131" t="n">
        <v>0.03659717303420203</v>
      </c>
      <c r="R131" t="n">
        <v>-0.003139194307337642</v>
      </c>
    </row>
    <row r="132" ht="15" customHeight="1">
      <c r="F132" t="n">
        <v>0.1338319807967028</v>
      </c>
      <c r="G132" t="n">
        <v>0.03933684028174211</v>
      </c>
      <c r="H132" t="n">
        <v>-0.002593198074687638</v>
      </c>
      <c r="J132" t="n">
        <v>0.1350635386860841</v>
      </c>
      <c r="K132" t="n">
        <v>0.03895845891238</v>
      </c>
      <c r="L132" t="n">
        <v>-0.002959254653570884</v>
      </c>
      <c r="M132" t="n">
        <v>0.3041836718480503</v>
      </c>
      <c r="N132" t="n">
        <v>0.03889861157147383</v>
      </c>
      <c r="O132" t="n">
        <v>-0.00393992995012925</v>
      </c>
      <c r="P132" t="n">
        <v>0.474247968478213</v>
      </c>
      <c r="Q132" t="n">
        <v>0.03739276375233686</v>
      </c>
      <c r="R132" t="n">
        <v>-0.003296431250871301</v>
      </c>
    </row>
    <row r="133" ht="15" customHeight="1">
      <c r="F133" t="n">
        <v>0.1342862864789985</v>
      </c>
      <c r="G133" t="n">
        <v>0.04017379433028982</v>
      </c>
      <c r="H133" t="n">
        <v>-0.002593716714302576</v>
      </c>
      <c r="J133" t="n">
        <v>0.1360180192667165</v>
      </c>
      <c r="K133" t="n">
        <v>0.03978736229349446</v>
      </c>
      <c r="L133" t="n">
        <v>-0.002959254653570884</v>
      </c>
      <c r="M133" t="n">
        <v>0.3050331669254959</v>
      </c>
      <c r="N133" t="n">
        <v>0.03972624160490944</v>
      </c>
      <c r="O133" t="n">
        <v>-0.00393992995012925</v>
      </c>
      <c r="P133" t="n">
        <v>0.4770880220767457</v>
      </c>
      <c r="Q133" t="n">
        <v>0.03818835447047169</v>
      </c>
      <c r="R133" t="n">
        <v>-0.003296431250871301</v>
      </c>
    </row>
    <row r="134" ht="15" customHeight="1">
      <c r="F134" t="n">
        <v>0.1347634942768097</v>
      </c>
      <c r="G134" t="n">
        <v>0.04101074837883752</v>
      </c>
      <c r="H134" t="n">
        <v>-0.002593457394495107</v>
      </c>
      <c r="J134" t="n">
        <v>0.1369725193891161</v>
      </c>
      <c r="K134" t="n">
        <v>0.04061626567460893</v>
      </c>
      <c r="L134" t="n">
        <v>-0.002959254653570884</v>
      </c>
      <c r="M134" t="n">
        <v>0.305915599804012</v>
      </c>
      <c r="N134" t="n">
        <v>0.04055387163834506</v>
      </c>
      <c r="O134" t="n">
        <v>-0.00393992995012925</v>
      </c>
      <c r="P134" t="n">
        <v>0.4799987775860487</v>
      </c>
      <c r="Q134" t="n">
        <v>0.03898394518860651</v>
      </c>
      <c r="R134" t="n">
        <v>-0.003296431250871301</v>
      </c>
    </row>
    <row r="135" ht="15" customHeight="1">
      <c r="F135" t="n">
        <v>0.1351907963641356</v>
      </c>
      <c r="G135" t="n">
        <v>0.04184770242738522</v>
      </c>
      <c r="H135" t="n">
        <v>-0.002593457394495107</v>
      </c>
      <c r="J135" t="n">
        <v>0.1378496256267848</v>
      </c>
      <c r="K135" t="n">
        <v>0.0414451690557234</v>
      </c>
      <c r="L135" t="n">
        <v>-0.002959254653570884</v>
      </c>
      <c r="M135" t="n">
        <v>0.3069273878275308</v>
      </c>
      <c r="N135" t="n">
        <v>0.04138150167178067</v>
      </c>
      <c r="O135" t="n">
        <v>-0.00393992995012925</v>
      </c>
      <c r="P135" t="n">
        <v>0.4829054471678497</v>
      </c>
      <c r="Q135" t="n">
        <v>0.03977953590674135</v>
      </c>
      <c r="R135" t="n">
        <v>-0.003296431250871301</v>
      </c>
    </row>
    <row r="136" ht="15" customHeight="1">
      <c r="F136" t="n">
        <v>0.1356617382094411</v>
      </c>
      <c r="G136" t="n">
        <v>0.04268465647593293</v>
      </c>
      <c r="H136" t="n">
        <v>-0.002972668499360717</v>
      </c>
      <c r="J136" t="n">
        <v>0.1386459970614887</v>
      </c>
      <c r="K136" t="n">
        <v>0.04227407243683787</v>
      </c>
      <c r="L136" t="n">
        <v>-0.0023289424948625</v>
      </c>
      <c r="M136" t="n">
        <v>0.3077994758627037</v>
      </c>
      <c r="N136" t="n">
        <v>0.04220913170521629</v>
      </c>
      <c r="O136" t="n">
        <v>-0.004271548264822476</v>
      </c>
      <c r="P136" t="n">
        <v>0.4855114439528418</v>
      </c>
      <c r="Q136" t="n">
        <v>0.04057512662487617</v>
      </c>
      <c r="R136" t="n">
        <v>-0.003455275104608951</v>
      </c>
    </row>
    <row r="137" ht="15" customHeight="1">
      <c r="F137" t="n">
        <v>0.1360846770761686</v>
      </c>
      <c r="G137" t="n">
        <v>0.04352161052448063</v>
      </c>
      <c r="H137" t="n">
        <v>-0.002972074084543808</v>
      </c>
      <c r="J137" t="n">
        <v>0.1394341191449606</v>
      </c>
      <c r="K137" t="n">
        <v>0.04310297581795233</v>
      </c>
      <c r="L137" t="n">
        <v>-0.0023289424948625</v>
      </c>
      <c r="M137" t="n">
        <v>0.3086275804366264</v>
      </c>
      <c r="N137" t="n">
        <v>0.0430367617386519</v>
      </c>
      <c r="O137" t="n">
        <v>-0.004271548264822476</v>
      </c>
      <c r="P137" t="n">
        <v>0.4881064037723559</v>
      </c>
      <c r="Q137" t="n">
        <v>0.04137071734301099</v>
      </c>
      <c r="R137" t="n">
        <v>-0.003455275104608951</v>
      </c>
    </row>
    <row r="138" ht="15" customHeight="1">
      <c r="F138" t="n">
        <v>0.1364790023272451</v>
      </c>
      <c r="G138" t="n">
        <v>0.04435856457302834</v>
      </c>
      <c r="H138" t="n">
        <v>-0.002972668499360717</v>
      </c>
      <c r="J138" t="n">
        <v>0.1402116494277755</v>
      </c>
      <c r="K138" t="n">
        <v>0.0439318791990668</v>
      </c>
      <c r="L138" t="n">
        <v>-0.0023289424948625</v>
      </c>
      <c r="M138" t="n">
        <v>0.3095540624065229</v>
      </c>
      <c r="N138" t="n">
        <v>0.04386439177208751</v>
      </c>
      <c r="O138" t="n">
        <v>-0.004271548264822476</v>
      </c>
      <c r="P138" t="n">
        <v>0.4906879130023127</v>
      </c>
      <c r="Q138" t="n">
        <v>0.04216630806114582</v>
      </c>
      <c r="R138" t="n">
        <v>-0.003455275104608951</v>
      </c>
    </row>
    <row r="139" ht="15" customHeight="1">
      <c r="F139" t="n">
        <v>0.1368642764535506</v>
      </c>
      <c r="G139" t="n">
        <v>0.04519551862157604</v>
      </c>
      <c r="H139" t="n">
        <v>-0.002972074084543808</v>
      </c>
      <c r="J139" t="n">
        <v>0.1408616689813873</v>
      </c>
      <c r="K139" t="n">
        <v>0.04476078258018127</v>
      </c>
      <c r="L139" t="n">
        <v>-0.0023289424948625</v>
      </c>
      <c r="M139" t="n">
        <v>0.3103080273774237</v>
      </c>
      <c r="N139" t="n">
        <v>0.04469202180552313</v>
      </c>
      <c r="O139" t="n">
        <v>-0.004271548264822476</v>
      </c>
      <c r="P139" t="n">
        <v>0.49295632235392</v>
      </c>
      <c r="Q139" t="n">
        <v>0.04296189877928065</v>
      </c>
      <c r="R139" t="n">
        <v>-0.003455275104608951</v>
      </c>
    </row>
    <row r="140" ht="15" customHeight="1">
      <c r="F140" t="n">
        <v>0.1372414990858206</v>
      </c>
      <c r="G140" t="n">
        <v>0.04603247267012375</v>
      </c>
      <c r="H140" t="n">
        <v>-0.003360560138692067</v>
      </c>
      <c r="J140" t="n">
        <v>0.1414954672148958</v>
      </c>
      <c r="K140" t="n">
        <v>0.04558968596129574</v>
      </c>
      <c r="L140" t="n">
        <v>-0.001860401940929502</v>
      </c>
      <c r="M140" t="n">
        <v>0.3113544385186055</v>
      </c>
      <c r="N140" t="n">
        <v>0.04551965183895874</v>
      </c>
      <c r="O140" t="n">
        <v>-0.004550240208158995</v>
      </c>
      <c r="P140" t="n">
        <v>0.4954280168464571</v>
      </c>
      <c r="Q140" t="n">
        <v>0.04375748949741547</v>
      </c>
      <c r="R140" t="n">
        <v>-0.003595380311337331</v>
      </c>
    </row>
    <row r="141" ht="15" customHeight="1">
      <c r="F141" t="n">
        <v>0.1376491992958335</v>
      </c>
      <c r="G141" t="n">
        <v>0.04686942671867145</v>
      </c>
      <c r="H141" t="n">
        <v>-0.003360224149875961</v>
      </c>
      <c r="J141" t="n">
        <v>0.1420914018651013</v>
      </c>
      <c r="K141" t="n">
        <v>0.04641858934241021</v>
      </c>
      <c r="L141" t="n">
        <v>-0.001860401940929502</v>
      </c>
      <c r="M141" t="n">
        <v>0.3121913252490578</v>
      </c>
      <c r="N141" t="n">
        <v>0.04634728187239436</v>
      </c>
      <c r="O141" t="n">
        <v>-0.004550240208158995</v>
      </c>
      <c r="P141" t="n">
        <v>0.4975792801993534</v>
      </c>
      <c r="Q141" t="n">
        <v>0.0445530802155503</v>
      </c>
      <c r="R141" t="n">
        <v>-0.003595380311337331</v>
      </c>
    </row>
    <row r="142" ht="15" customHeight="1">
      <c r="F142" t="n">
        <v>0.1380698024951436</v>
      </c>
      <c r="G142" t="n">
        <v>0.04770638076721916</v>
      </c>
      <c r="H142" t="n">
        <v>-0.003359552172243749</v>
      </c>
      <c r="J142" t="n">
        <v>0.1426082954175386</v>
      </c>
      <c r="K142" t="n">
        <v>0.04724749272352467</v>
      </c>
      <c r="L142" t="n">
        <v>-0.001860401940929502</v>
      </c>
      <c r="M142" t="n">
        <v>0.3131925802967432</v>
      </c>
      <c r="N142" t="n">
        <v>0.04717491190582997</v>
      </c>
      <c r="O142" t="n">
        <v>-0.004550240208158995</v>
      </c>
      <c r="P142" t="n">
        <v>0.499779763001819</v>
      </c>
      <c r="Q142" t="n">
        <v>0.04534867093368513</v>
      </c>
      <c r="R142" t="n">
        <v>-0.003595380311337331</v>
      </c>
    </row>
    <row r="143" ht="15" customHeight="1">
      <c r="F143" t="n">
        <v>0.1383913714072604</v>
      </c>
      <c r="G143" t="n">
        <v>0.04854333481576686</v>
      </c>
      <c r="H143" t="n">
        <v>-0.003359888161059855</v>
      </c>
      <c r="J143" t="n">
        <v>0.1430817866955358</v>
      </c>
      <c r="K143" t="n">
        <v>0.04807639610463914</v>
      </c>
      <c r="L143" t="n">
        <v>-0.001860401940929502</v>
      </c>
      <c r="M143" t="n">
        <v>0.3141782059074854</v>
      </c>
      <c r="N143" t="n">
        <v>0.04800254193926558</v>
      </c>
      <c r="O143" t="n">
        <v>-0.004749621056785266</v>
      </c>
      <c r="P143" t="n">
        <v>0.501651691522442</v>
      </c>
      <c r="Q143" t="n">
        <v>0.04614426165181996</v>
      </c>
      <c r="R143" t="n">
        <v>-0.00369491506322194</v>
      </c>
    </row>
    <row r="144" ht="15" customHeight="1">
      <c r="F144" t="n">
        <v>0.138765367028876</v>
      </c>
      <c r="G144" t="n">
        <v>0.04938028886431457</v>
      </c>
      <c r="H144" t="n">
        <v>-0.003727019753408053</v>
      </c>
      <c r="J144" t="n">
        <v>0.1434511477044759</v>
      </c>
      <c r="K144" t="n">
        <v>0.04890529948575361</v>
      </c>
      <c r="L144" t="n">
        <v>-0.001670258358430259</v>
      </c>
      <c r="M144" t="n">
        <v>0.3151061760025568</v>
      </c>
      <c r="N144" t="n">
        <v>0.0488301719727012</v>
      </c>
      <c r="O144" t="n">
        <v>-0.004749621056785266</v>
      </c>
      <c r="P144" t="n">
        <v>0.5035669018145631</v>
      </c>
      <c r="Q144" t="n">
        <v>0.04693985236995478</v>
      </c>
      <c r="R144" t="n">
        <v>-0.00369491506322194</v>
      </c>
    </row>
    <row r="145" ht="15" customHeight="1">
      <c r="F145" t="n">
        <v>0.1391742076997793</v>
      </c>
      <c r="G145" t="n">
        <v>0.05021724291286227</v>
      </c>
      <c r="H145" t="n">
        <v>-0.003727392418116923</v>
      </c>
      <c r="J145" t="n">
        <v>0.1437908515666925</v>
      </c>
      <c r="K145" t="n">
        <v>0.04973420286686808</v>
      </c>
      <c r="L145" t="n">
        <v>-0.001670258358430259</v>
      </c>
      <c r="M145" t="n">
        <v>0.3162120069258448</v>
      </c>
      <c r="N145" t="n">
        <v>0.04965780200613681</v>
      </c>
      <c r="O145" t="n">
        <v>-0.004749621056785266</v>
      </c>
      <c r="P145" t="n">
        <v>0.5052967392872192</v>
      </c>
      <c r="Q145" t="n">
        <v>0.04773544308808961</v>
      </c>
      <c r="R145" t="n">
        <v>-0.00369491506322194</v>
      </c>
    </row>
    <row r="146" ht="15" customHeight="1">
      <c r="F146" t="n">
        <v>0.1395243496198009</v>
      </c>
      <c r="G146" t="n">
        <v>0.05105419696140998</v>
      </c>
      <c r="H146" t="n">
        <v>-0.003727392418116923</v>
      </c>
      <c r="J146" t="n">
        <v>0.144065812687608</v>
      </c>
      <c r="K146" t="n">
        <v>0.05056310624798255</v>
      </c>
      <c r="L146" t="n">
        <v>-0.001670258358430259</v>
      </c>
      <c r="M146" t="n">
        <v>0.3172610098668064</v>
      </c>
      <c r="N146" t="n">
        <v>0.05048543203957242</v>
      </c>
      <c r="O146" t="n">
        <v>-0.004749621056785266</v>
      </c>
      <c r="P146" t="n">
        <v>0.5072160371523052</v>
      </c>
      <c r="Q146" t="n">
        <v>0.04853103380622444</v>
      </c>
      <c r="R146" t="n">
        <v>-0.00369491506322194</v>
      </c>
    </row>
    <row r="147" ht="15" customHeight="1">
      <c r="F147" t="n">
        <v>0.1398924148410129</v>
      </c>
      <c r="G147" t="n">
        <v>0.05189115100995768</v>
      </c>
      <c r="H147" t="n">
        <v>-0.003726647088699183</v>
      </c>
      <c r="J147" t="n">
        <v>0.1442957546149082</v>
      </c>
      <c r="K147" t="n">
        <v>0.05139200962909701</v>
      </c>
      <c r="L147" t="n">
        <v>-0.001670258358430259</v>
      </c>
      <c r="M147" t="n">
        <v>0.3185307141778546</v>
      </c>
      <c r="N147" t="n">
        <v>0.05131306207300803</v>
      </c>
      <c r="O147" t="n">
        <v>-0.004749621056785266</v>
      </c>
      <c r="P147" t="n">
        <v>0.5085648894810703</v>
      </c>
      <c r="Q147" t="n">
        <v>0.04932662452435926</v>
      </c>
      <c r="R147" t="n">
        <v>-0.00369491506322194</v>
      </c>
    </row>
    <row r="148" ht="15" customHeight="1">
      <c r="F148" t="n">
        <v>0.140241458825586</v>
      </c>
      <c r="G148" t="n">
        <v>0.05272810505850539</v>
      </c>
      <c r="H148" t="n">
        <v>-0.004040196751212067</v>
      </c>
      <c r="J148" t="n">
        <v>0.1445783020932129</v>
      </c>
      <c r="K148" t="n">
        <v>0.05222091301021149</v>
      </c>
      <c r="L148" t="n">
        <v>-0.001690332046976688</v>
      </c>
      <c r="M148" t="n">
        <v>0.3195500399765045</v>
      </c>
      <c r="N148" t="n">
        <v>0.05214069210644365</v>
      </c>
      <c r="O148" t="n">
        <v>-0.004923787773122788</v>
      </c>
      <c r="P148" t="n">
        <v>0.510021463358553</v>
      </c>
      <c r="Q148" t="n">
        <v>0.05012221524249409</v>
      </c>
      <c r="R148" t="n">
        <v>-0.003737204579532773</v>
      </c>
    </row>
    <row r="149" ht="15" customHeight="1">
      <c r="F149" t="n">
        <v>0.1406104938031818</v>
      </c>
      <c r="G149" t="n">
        <v>0.05356505910705309</v>
      </c>
      <c r="H149" t="n">
        <v>-0.004041408931455454</v>
      </c>
      <c r="J149" t="n">
        <v>0.1447968254832377</v>
      </c>
      <c r="K149" t="n">
        <v>0.05304981639132595</v>
      </c>
      <c r="L149" t="n">
        <v>-0.001690332046976688</v>
      </c>
      <c r="M149" t="n">
        <v>0.3207377152291548</v>
      </c>
      <c r="N149" t="n">
        <v>0.05296832213987926</v>
      </c>
      <c r="O149" t="n">
        <v>-0.004923787773122788</v>
      </c>
      <c r="P149" t="n">
        <v>0.5115838777981643</v>
      </c>
      <c r="Q149" t="n">
        <v>0.05091780596062891</v>
      </c>
      <c r="R149" t="n">
        <v>-0.003737204579532773</v>
      </c>
    </row>
    <row r="150" ht="15" customHeight="1">
      <c r="F150" t="n">
        <v>0.1409815274724877</v>
      </c>
      <c r="G150" t="n">
        <v>0.0544020131556008</v>
      </c>
      <c r="H150" t="n">
        <v>-0.004040196751212067</v>
      </c>
      <c r="J150" t="n">
        <v>0.1451071760102019</v>
      </c>
      <c r="K150" t="n">
        <v>0.05387871977244042</v>
      </c>
      <c r="L150" t="n">
        <v>-0.001690332046976688</v>
      </c>
      <c r="M150" t="n">
        <v>0.3219503434700772</v>
      </c>
      <c r="N150" t="n">
        <v>0.05379595217331488</v>
      </c>
      <c r="O150" t="n">
        <v>-0.004923787773122788</v>
      </c>
      <c r="P150" t="n">
        <v>0.5127487325584215</v>
      </c>
      <c r="Q150" t="n">
        <v>0.05171339667876374</v>
      </c>
      <c r="R150" t="n">
        <v>-0.003737204579532773</v>
      </c>
    </row>
    <row r="151" ht="15" customHeight="1">
      <c r="F151" t="n">
        <v>0.1413938317125234</v>
      </c>
      <c r="G151" t="n">
        <v>0.0552389672041485</v>
      </c>
      <c r="H151" t="n">
        <v>-0.004041408931455454</v>
      </c>
      <c r="J151" t="n">
        <v>0.145294905602966</v>
      </c>
      <c r="K151" t="n">
        <v>0.05470762315355489</v>
      </c>
      <c r="L151" t="n">
        <v>-0.001690332046976688</v>
      </c>
      <c r="M151" t="n">
        <v>0.3232323825798327</v>
      </c>
      <c r="N151" t="n">
        <v>0.05462358220675049</v>
      </c>
      <c r="O151" t="n">
        <v>-0.004923787773122788</v>
      </c>
      <c r="P151" t="n">
        <v>0.5140461063626379</v>
      </c>
      <c r="Q151" t="n">
        <v>0.05250898739689857</v>
      </c>
      <c r="R151" t="n">
        <v>-0.003737204579532773</v>
      </c>
    </row>
    <row r="152" ht="15" customHeight="1">
      <c r="F152" t="n">
        <v>0.141771929197699</v>
      </c>
      <c r="G152" t="n">
        <v>0.05607592125269621</v>
      </c>
      <c r="H152" t="n">
        <v>-0.004273052070545359</v>
      </c>
      <c r="J152" t="n">
        <v>0.1455747116831458</v>
      </c>
      <c r="K152" t="n">
        <v>0.05553652653466936</v>
      </c>
      <c r="L152" t="n">
        <v>-0.001748817358601844</v>
      </c>
      <c r="M152" t="n">
        <v>0.3245813434197899</v>
      </c>
      <c r="N152" t="n">
        <v>0.0554512122401861</v>
      </c>
      <c r="O152" t="n">
        <v>-0.005092548223210216</v>
      </c>
      <c r="P152" t="n">
        <v>0.5150203467186095</v>
      </c>
      <c r="Q152" t="n">
        <v>0.0533045781150334</v>
      </c>
      <c r="R152" t="n">
        <v>-0.003733757929338298</v>
      </c>
    </row>
    <row r="153" ht="15" customHeight="1">
      <c r="F153" t="n">
        <v>0.142174230773462</v>
      </c>
      <c r="G153" t="n">
        <v>0.05691287530124391</v>
      </c>
      <c r="H153" t="n">
        <v>-0.004273052070545359</v>
      </c>
      <c r="J153" t="n">
        <v>0.1458295028560057</v>
      </c>
      <c r="K153" t="n">
        <v>0.05636542991578383</v>
      </c>
      <c r="L153" t="n">
        <v>-0.001748817358601844</v>
      </c>
      <c r="M153" t="n">
        <v>0.3257568682323317</v>
      </c>
      <c r="N153" t="n">
        <v>0.05627884227362172</v>
      </c>
      <c r="O153" t="n">
        <v>-0.005092548223210216</v>
      </c>
      <c r="P153" t="n">
        <v>0.5162827776855153</v>
      </c>
      <c r="Q153" t="n">
        <v>0.05410016883316822</v>
      </c>
      <c r="R153" t="n">
        <v>-0.003733757929338298</v>
      </c>
    </row>
    <row r="154" ht="15" customHeight="1">
      <c r="F154" t="n">
        <v>0.1425440928383079</v>
      </c>
      <c r="G154" t="n">
        <v>0.05774982934979161</v>
      </c>
      <c r="H154" t="n">
        <v>-0.004272197631019155</v>
      </c>
      <c r="J154" t="n">
        <v>0.1460004259491802</v>
      </c>
      <c r="K154" t="n">
        <v>0.05719433329689829</v>
      </c>
      <c r="L154" t="n">
        <v>-0.001748817358601844</v>
      </c>
      <c r="M154" t="n">
        <v>0.3270884873191995</v>
      </c>
      <c r="N154" t="n">
        <v>0.05710647230705733</v>
      </c>
      <c r="O154" t="n">
        <v>-0.005092548223210216</v>
      </c>
      <c r="P154" t="n">
        <v>0.5176043079566242</v>
      </c>
      <c r="Q154" t="n">
        <v>0.05489575955130305</v>
      </c>
      <c r="R154" t="n">
        <v>-0.003733757929338298</v>
      </c>
    </row>
    <row r="155" ht="15" customHeight="1">
      <c r="F155" t="n">
        <v>0.1429594453590186</v>
      </c>
      <c r="G155" t="n">
        <v>0.05858678339833932</v>
      </c>
      <c r="H155" t="n">
        <v>-0.004272624850782257</v>
      </c>
      <c r="J155" t="n">
        <v>0.1462246062859863</v>
      </c>
      <c r="K155" t="n">
        <v>0.05802323667801276</v>
      </c>
      <c r="L155" t="n">
        <v>-0.001748817358601844</v>
      </c>
      <c r="M155" t="n">
        <v>0.3284309925770361</v>
      </c>
      <c r="N155" t="n">
        <v>0.05793410234049295</v>
      </c>
      <c r="O155" t="n">
        <v>-0.005092548223210216</v>
      </c>
      <c r="P155" t="n">
        <v>0.5186775630493689</v>
      </c>
      <c r="Q155" t="n">
        <v>0.05569135026943788</v>
      </c>
      <c r="R155" t="n">
        <v>-0.003733757929338298</v>
      </c>
    </row>
    <row r="156" ht="15" customHeight="1">
      <c r="F156" t="n">
        <v>0.143363528122771</v>
      </c>
      <c r="G156" t="n">
        <v>0.05942373744688702</v>
      </c>
      <c r="H156" t="n">
        <v>-0.004387693939670806</v>
      </c>
      <c r="J156" t="n">
        <v>0.1465022707006616</v>
      </c>
      <c r="K156" t="n">
        <v>0.05885214005912723</v>
      </c>
      <c r="L156" t="n">
        <v>-0.001837126836479714</v>
      </c>
      <c r="M156" t="n">
        <v>0.3296855931641856</v>
      </c>
      <c r="N156" t="n">
        <v>0.05876173237392856</v>
      </c>
      <c r="O156" t="n">
        <v>-0.005257207080722831</v>
      </c>
      <c r="P156" t="n">
        <v>0.5198091327116517</v>
      </c>
      <c r="Q156" t="n">
        <v>0.0564869409875727</v>
      </c>
      <c r="R156" t="n">
        <v>-0.003724859672637728</v>
      </c>
    </row>
    <row r="157" ht="15" customHeight="1">
      <c r="F157" t="n">
        <v>0.1437765908528838</v>
      </c>
      <c r="G157" t="n">
        <v>0.06026069149543473</v>
      </c>
      <c r="H157" t="n">
        <v>-0.004388132752946101</v>
      </c>
      <c r="J157" t="n">
        <v>0.146656627557154</v>
      </c>
      <c r="K157" t="n">
        <v>0.0596810434402417</v>
      </c>
      <c r="L157" t="n">
        <v>-0.001837126836479714</v>
      </c>
      <c r="M157" t="n">
        <v>0.3309929237474759</v>
      </c>
      <c r="N157" t="n">
        <v>0.05958936240736418</v>
      </c>
      <c r="O157" t="n">
        <v>-0.005257207080722831</v>
      </c>
      <c r="P157" t="n">
        <v>0.5209219980864896</v>
      </c>
      <c r="Q157" t="n">
        <v>0.05728253170570753</v>
      </c>
      <c r="R157" t="n">
        <v>-0.003724859672637728</v>
      </c>
    </row>
    <row r="158" ht="15" customHeight="1">
      <c r="F158" t="n">
        <v>0.1441413825490516</v>
      </c>
      <c r="G158" t="n">
        <v>0.06109764554398243</v>
      </c>
      <c r="H158" t="n">
        <v>-0.004387693939670806</v>
      </c>
      <c r="J158" t="n">
        <v>0.1469235838421003</v>
      </c>
      <c r="K158" t="n">
        <v>0.06050994682135617</v>
      </c>
      <c r="L158" t="n">
        <v>-0.001837126836479714</v>
      </c>
      <c r="M158" t="n">
        <v>0.3322540594575846</v>
      </c>
      <c r="N158" t="n">
        <v>0.06041699244079977</v>
      </c>
      <c r="O158" t="n">
        <v>-0.005257207080722831</v>
      </c>
      <c r="P158" t="n">
        <v>0.5219386915295254</v>
      </c>
      <c r="Q158" t="n">
        <v>0.05807812242384235</v>
      </c>
      <c r="R158" t="n">
        <v>-0.003724859672637728</v>
      </c>
    </row>
    <row r="159" ht="15" customHeight="1">
      <c r="F159" t="n">
        <v>0.1445971753467111</v>
      </c>
      <c r="G159" t="n">
        <v>0.06193459959253014</v>
      </c>
      <c r="H159" t="n">
        <v>-0.00438901037949669</v>
      </c>
      <c r="J159" t="n">
        <v>0.1470867385938701</v>
      </c>
      <c r="K159" t="n">
        <v>0.06133885020247063</v>
      </c>
      <c r="L159" t="n">
        <v>-0.001837126836479714</v>
      </c>
      <c r="M159" t="n">
        <v>0.3335140980906562</v>
      </c>
      <c r="N159" t="n">
        <v>0.06124462247423539</v>
      </c>
      <c r="O159" t="n">
        <v>-0.005257207080722831</v>
      </c>
      <c r="P159" t="n">
        <v>0.5230132195510587</v>
      </c>
      <c r="Q159" t="n">
        <v>0.05887371314197718</v>
      </c>
      <c r="R159" t="n">
        <v>-0.003724859672637728</v>
      </c>
    </row>
    <row r="160" ht="15" customHeight="1">
      <c r="F160" t="n">
        <v>0.1450735141997498</v>
      </c>
      <c r="G160" t="n">
        <v>0.06277155364107784</v>
      </c>
      <c r="H160" t="n">
        <v>-0.004390571383140752</v>
      </c>
      <c r="J160" t="n">
        <v>0.1472839150129294</v>
      </c>
      <c r="K160" t="n">
        <v>0.0621677535835851</v>
      </c>
      <c r="L160" t="n">
        <v>-0.001948617020506501</v>
      </c>
      <c r="M160" t="n">
        <v>0.3349641216854551</v>
      </c>
      <c r="N160" t="n">
        <v>0.062072252507671</v>
      </c>
      <c r="O160" t="n">
        <v>-0.005413703025783521</v>
      </c>
      <c r="P160" t="n">
        <v>0.5239908170895095</v>
      </c>
      <c r="Q160" t="n">
        <v>0.05966930386011202</v>
      </c>
      <c r="R160" t="n">
        <v>-0.003710391584288766</v>
      </c>
    </row>
    <row r="161" ht="15" customHeight="1">
      <c r="F161" t="n">
        <v>0.1455098213551398</v>
      </c>
      <c r="G161" t="n">
        <v>0.06360850768962555</v>
      </c>
      <c r="H161" t="n">
        <v>-0.004390132369903762</v>
      </c>
      <c r="J161" t="n">
        <v>0.1474757613046249</v>
      </c>
      <c r="K161" t="n">
        <v>0.06299665696469957</v>
      </c>
      <c r="L161" t="n">
        <v>-0.001948617020506501</v>
      </c>
      <c r="M161" t="n">
        <v>0.3362138921000229</v>
      </c>
      <c r="N161" t="n">
        <v>0.06289988254110662</v>
      </c>
      <c r="O161" t="n">
        <v>-0.005413703025783521</v>
      </c>
      <c r="P161" t="n">
        <v>0.5251034308642221</v>
      </c>
      <c r="Q161" t="n">
        <v>0.06046489457824684</v>
      </c>
      <c r="R161" t="n">
        <v>-0.003710391584288766</v>
      </c>
    </row>
    <row r="162" ht="15" customHeight="1">
      <c r="F162" t="n">
        <v>0.146001122242505</v>
      </c>
      <c r="G162" t="n">
        <v>0.06444546173817325</v>
      </c>
      <c r="H162" t="n">
        <v>-0.004390571383140752</v>
      </c>
      <c r="J162" t="n">
        <v>0.1476820687459551</v>
      </c>
      <c r="K162" t="n">
        <v>0.06382556034581403</v>
      </c>
      <c r="L162" t="n">
        <v>-0.001948617020506501</v>
      </c>
      <c r="M162" t="n">
        <v>0.3375027160388783</v>
      </c>
      <c r="N162" t="n">
        <v>0.06372751257454223</v>
      </c>
      <c r="O162" t="n">
        <v>-0.005413703025783521</v>
      </c>
      <c r="P162" t="n">
        <v>0.5262737903735254</v>
      </c>
      <c r="Q162" t="n">
        <v>0.06126048529638167</v>
      </c>
      <c r="R162" t="n">
        <v>-0.003710391584288766</v>
      </c>
    </row>
    <row r="163" ht="15" customHeight="1">
      <c r="F163" t="n">
        <v>0.1465255113530998</v>
      </c>
      <c r="G163" t="n">
        <v>0.06528241578672095</v>
      </c>
      <c r="H163" t="n">
        <v>-0.004390571383140752</v>
      </c>
      <c r="J163" t="n">
        <v>0.1478237793365429</v>
      </c>
      <c r="K163" t="n">
        <v>0.06465446372692851</v>
      </c>
      <c r="L163" t="n">
        <v>-0.001948617020506501</v>
      </c>
      <c r="M163" t="n">
        <v>0.3387792408563699</v>
      </c>
      <c r="N163" t="n">
        <v>0.06455514260797784</v>
      </c>
      <c r="O163" t="n">
        <v>-0.005413703025783521</v>
      </c>
      <c r="P163" t="n">
        <v>0.5271910688877408</v>
      </c>
      <c r="Q163" t="n">
        <v>0.06205607601451649</v>
      </c>
      <c r="R163" t="n">
        <v>-0.003710391584288766</v>
      </c>
    </row>
    <row r="164" ht="15" customHeight="1">
      <c r="F164" t="n">
        <v>0.1470411878941871</v>
      </c>
      <c r="G164" t="n">
        <v>0.06611936983526866</v>
      </c>
      <c r="H164" t="n">
        <v>-0.004354097081783162</v>
      </c>
      <c r="J164" t="n">
        <v>0.1480591737969744</v>
      </c>
      <c r="K164" t="n">
        <v>0.06548336710804298</v>
      </c>
      <c r="L164" t="n">
        <v>-0.002075257575761591</v>
      </c>
      <c r="M164" t="n">
        <v>0.3400406006216722</v>
      </c>
      <c r="N164" t="n">
        <v>0.06538277264141346</v>
      </c>
      <c r="O164" t="n">
        <v>-0.005558397666645099</v>
      </c>
      <c r="P164" t="n">
        <v>0.528087529791769</v>
      </c>
      <c r="Q164" t="n">
        <v>0.06285166673265132</v>
      </c>
      <c r="R164" t="n">
        <v>-0.003690857983219449</v>
      </c>
    </row>
    <row r="165" ht="15" customHeight="1">
      <c r="F165" t="n">
        <v>0.1475849629459687</v>
      </c>
      <c r="G165" t="n">
        <v>0.06695632388381637</v>
      </c>
      <c r="H165" t="n">
        <v>-0.00435453249149134</v>
      </c>
      <c r="J165" t="n">
        <v>0.1481903461327074</v>
      </c>
      <c r="K165" t="n">
        <v>0.06631227048915744</v>
      </c>
      <c r="L165" t="n">
        <v>-0.002075257575761591</v>
      </c>
      <c r="M165" t="n">
        <v>0.3413330528845519</v>
      </c>
      <c r="N165" t="n">
        <v>0.06621040267484908</v>
      </c>
      <c r="O165" t="n">
        <v>-0.005558397666645099</v>
      </c>
      <c r="P165" t="n">
        <v>0.5290408096317147</v>
      </c>
      <c r="Q165" t="n">
        <v>0.06364725745078614</v>
      </c>
      <c r="R165" t="n">
        <v>-0.003690857983219449</v>
      </c>
    </row>
    <row r="166">
      <c r="F166" t="n">
        <v>0.1480950194336447</v>
      </c>
      <c r="G166" t="n">
        <v>0.06779327793236406</v>
      </c>
      <c r="H166" t="n">
        <v>-0.004354967901199519</v>
      </c>
      <c r="J166" t="n">
        <v>0.1483360818970388</v>
      </c>
      <c r="K166" t="n">
        <v>0.06714117387027191</v>
      </c>
      <c r="L166" t="n">
        <v>-0.002075257575761591</v>
      </c>
      <c r="M166" t="n">
        <v>0.3425063612724066</v>
      </c>
      <c r="N166" t="n">
        <v>0.06703803270828469</v>
      </c>
      <c r="O166" t="n">
        <v>-0.005558397666645099</v>
      </c>
      <c r="P166" t="n">
        <v>0.5301289179086577</v>
      </c>
      <c r="Q166" t="n">
        <v>0.06444284816892097</v>
      </c>
      <c r="R166" t="n">
        <v>-0.003690857983219449</v>
      </c>
    </row>
    <row r="167">
      <c r="F167" t="n">
        <v>0.14860821659833</v>
      </c>
      <c r="G167" t="n">
        <v>0.06863023198091177</v>
      </c>
      <c r="H167" t="n">
        <v>-0.004354967901199519</v>
      </c>
      <c r="J167" t="n">
        <v>0.1485163089979858</v>
      </c>
      <c r="K167" t="n">
        <v>0.06797007725138637</v>
      </c>
      <c r="L167" t="n">
        <v>-0.002075257575761591</v>
      </c>
      <c r="M167" t="n">
        <v>0.3437543958626605</v>
      </c>
      <c r="N167" t="n">
        <v>0.0678656627417203</v>
      </c>
      <c r="O167" t="n">
        <v>-0.005558397666645099</v>
      </c>
      <c r="P167" t="n">
        <v>0.5308835971207746</v>
      </c>
      <c r="Q167" t="n">
        <v>0.0652384388870558</v>
      </c>
      <c r="R167" t="n">
        <v>-0.003690857983219449</v>
      </c>
    </row>
    <row r="168">
      <c r="F168" t="n">
        <v>0.1491817550142148</v>
      </c>
      <c r="G168" t="n">
        <v>0.06946718602945948</v>
      </c>
      <c r="H168" t="n">
        <v>-0.004296295020371921</v>
      </c>
      <c r="J168" t="n">
        <v>0.1486914128616192</v>
      </c>
      <c r="K168" t="n">
        <v>0.06879898063250085</v>
      </c>
      <c r="L168" t="n">
        <v>-0.002208047254906859</v>
      </c>
      <c r="M168" t="n">
        <v>0.3449265533032555</v>
      </c>
      <c r="N168" t="n">
        <v>0.06869329277515591</v>
      </c>
      <c r="O168" t="n">
        <v>-0.005687023262196096</v>
      </c>
      <c r="P168" t="n">
        <v>0.5319289117856854</v>
      </c>
      <c r="Q168" t="n">
        <v>0.06603402960519063</v>
      </c>
      <c r="R168" t="n">
        <v>-0.003667496540995487</v>
      </c>
    </row>
    <row r="169">
      <c r="F169" t="n">
        <v>0.1497336889429945</v>
      </c>
      <c r="G169" t="n">
        <v>0.07030414007800719</v>
      </c>
      <c r="H169" t="n">
        <v>-0.004297584037779772</v>
      </c>
      <c r="J169" t="n">
        <v>0.1488017704974565</v>
      </c>
      <c r="K169" t="n">
        <v>0.06962788401361532</v>
      </c>
      <c r="L169" t="n">
        <v>-0.002208047254906859</v>
      </c>
      <c r="M169" t="n">
        <v>0.3460692130883576</v>
      </c>
      <c r="N169" t="n">
        <v>0.06952092280859153</v>
      </c>
      <c r="O169" t="n">
        <v>-0.005687023262196096</v>
      </c>
      <c r="P169" t="n">
        <v>0.5327960579425386</v>
      </c>
      <c r="Q169" t="n">
        <v>0.06682962032332544</v>
      </c>
      <c r="R169" t="n">
        <v>-0.003667496540995487</v>
      </c>
    </row>
    <row r="170">
      <c r="F170" t="n">
        <v>0.1502613102344674</v>
      </c>
      <c r="G170" t="n">
        <v>0.07114109412655488</v>
      </c>
      <c r="H170" t="n">
        <v>-0.004297154365310489</v>
      </c>
      <c r="J170" t="n">
        <v>0.1489865515772467</v>
      </c>
      <c r="K170" t="n">
        <v>0.07045678739472978</v>
      </c>
      <c r="L170" t="n">
        <v>-0.002208047254906859</v>
      </c>
      <c r="M170" t="n">
        <v>0.3471795090005768</v>
      </c>
      <c r="N170" t="n">
        <v>0.07034855284202715</v>
      </c>
      <c r="O170" t="n">
        <v>-0.005687023262196096</v>
      </c>
      <c r="P170" t="n">
        <v>0.5334058932356813</v>
      </c>
      <c r="Q170" t="n">
        <v>0.06762521104146028</v>
      </c>
      <c r="R170" t="n">
        <v>-0.003667496540995487</v>
      </c>
    </row>
    <row r="171">
      <c r="F171" t="n">
        <v>0.150741838682405</v>
      </c>
      <c r="G171" t="n">
        <v>0.07197804817510259</v>
      </c>
      <c r="H171" t="n">
        <v>-0.004296295020371921</v>
      </c>
      <c r="J171" t="n">
        <v>0.1491264881586437</v>
      </c>
      <c r="K171" t="n">
        <v>0.07128569077584425</v>
      </c>
      <c r="L171" t="n">
        <v>-0.002208047254906859</v>
      </c>
      <c r="M171" t="n">
        <v>0.3481549438337565</v>
      </c>
      <c r="N171" t="n">
        <v>0.07117618287546276</v>
      </c>
      <c r="O171" t="n">
        <v>-0.005798700815269438</v>
      </c>
      <c r="P171" t="n">
        <v>0.5343848490381893</v>
      </c>
      <c r="Q171" t="n">
        <v>0.06842080175959511</v>
      </c>
      <c r="R171" t="n">
        <v>-0.003639339240935629</v>
      </c>
    </row>
    <row r="172">
      <c r="F172" t="n">
        <v>0.1512327954914072</v>
      </c>
      <c r="G172" t="n">
        <v>0.0728150022236503</v>
      </c>
      <c r="H172" t="n">
        <v>-0.004221704712606547</v>
      </c>
      <c r="J172" t="n">
        <v>0.1492414454768841</v>
      </c>
      <c r="K172" t="n">
        <v>0.07211459415695871</v>
      </c>
      <c r="L172" t="n">
        <v>-0.0023411741979088</v>
      </c>
      <c r="M172" t="n">
        <v>0.3491917059956077</v>
      </c>
      <c r="N172" t="n">
        <v>0.07200381290889837</v>
      </c>
      <c r="O172" t="n">
        <v>-0.005798700815269438</v>
      </c>
      <c r="P172" t="n">
        <v>0.5351842970768586</v>
      </c>
      <c r="Q172" t="n">
        <v>0.06921639247772993</v>
      </c>
      <c r="R172" t="n">
        <v>-0.003639339240935629</v>
      </c>
    </row>
    <row r="173">
      <c r="F173" t="n">
        <v>0.1517923151645947</v>
      </c>
      <c r="G173" t="n">
        <v>0.073651956272198</v>
      </c>
      <c r="H173" t="n">
        <v>-0.004221704712606547</v>
      </c>
      <c r="J173" t="n">
        <v>0.149411158143251</v>
      </c>
      <c r="K173" t="n">
        <v>0.07294349753807319</v>
      </c>
      <c r="L173" t="n">
        <v>-0.0023411741979088</v>
      </c>
      <c r="M173" t="n">
        <v>0.3502875513260375</v>
      </c>
      <c r="N173" t="n">
        <v>0.07283144294233397</v>
      </c>
      <c r="O173" t="n">
        <v>-0.005798700815269438</v>
      </c>
      <c r="P173" t="n">
        <v>0.535960660424817</v>
      </c>
      <c r="Q173" t="n">
        <v>0.07001198319586475</v>
      </c>
      <c r="R173" t="n">
        <v>-0.003639339240935629</v>
      </c>
    </row>
    <row r="174">
      <c r="F174" t="n">
        <v>0.1522161994916842</v>
      </c>
      <c r="G174" t="n">
        <v>0.0744889103207457</v>
      </c>
      <c r="H174" t="n">
        <v>-0.004221704712606547</v>
      </c>
      <c r="J174" t="n">
        <v>0.1495360169999647</v>
      </c>
      <c r="K174" t="n">
        <v>0.07377240091918766</v>
      </c>
      <c r="L174" t="n">
        <v>-0.0023411741979088</v>
      </c>
      <c r="M174" t="n">
        <v>0.351189615622658</v>
      </c>
      <c r="N174" t="n">
        <v>0.0736590729757696</v>
      </c>
      <c r="O174" t="n">
        <v>-0.005798700815269438</v>
      </c>
      <c r="P174" t="n">
        <v>0.5365563383064993</v>
      </c>
      <c r="Q174" t="n">
        <v>0.07080757391399958</v>
      </c>
      <c r="R174" t="n">
        <v>-0.003639339240935629</v>
      </c>
    </row>
    <row r="175">
      <c r="F175" t="n">
        <v>0.1527442891073564</v>
      </c>
      <c r="G175" t="n">
        <v>0.07532586436929341</v>
      </c>
      <c r="H175" t="n">
        <v>-0.004222126840864981</v>
      </c>
      <c r="J175" t="n">
        <v>0.1496159721934382</v>
      </c>
      <c r="K175" t="n">
        <v>0.07460130430030212</v>
      </c>
      <c r="L175" t="n">
        <v>-0.0023411741979088</v>
      </c>
      <c r="M175" t="n">
        <v>0.3519615242270664</v>
      </c>
      <c r="N175" t="n">
        <v>0.07448670300920521</v>
      </c>
      <c r="O175" t="n">
        <v>-0.005798700815269438</v>
      </c>
      <c r="P175" t="n">
        <v>0.5374430379477856</v>
      </c>
      <c r="Q175" t="n">
        <v>0.07160316463213441</v>
      </c>
      <c r="R175" t="n">
        <v>-0.003639339240935629</v>
      </c>
    </row>
    <row r="176">
      <c r="F176" t="n">
        <v>0.1531717080691231</v>
      </c>
      <c r="G176" t="n">
        <v>0.07616281841784112</v>
      </c>
      <c r="H176" t="n">
        <v>-0.004133685840906736</v>
      </c>
      <c r="J176" t="n">
        <v>0.1497708183587438</v>
      </c>
      <c r="K176" t="n">
        <v>0.07543020768141659</v>
      </c>
      <c r="L176" t="n">
        <v>-0.002466088293970065</v>
      </c>
      <c r="M176" t="n">
        <v>0.3530011349695124</v>
      </c>
      <c r="N176" t="n">
        <v>0.07531433304264082</v>
      </c>
      <c r="O176" t="n">
        <v>-0.005888008943543801</v>
      </c>
      <c r="P176" t="n">
        <v>0.538069697602627</v>
      </c>
      <c r="Q176" t="n">
        <v>0.07239875535026924</v>
      </c>
      <c r="R176" t="n">
        <v>-0.003607628674428342</v>
      </c>
    </row>
    <row r="177">
      <c r="F177" t="n">
        <v>0.1535971670184949</v>
      </c>
      <c r="G177" t="n">
        <v>0.07699977246638882</v>
      </c>
      <c r="H177" t="n">
        <v>-0.00413327251365537</v>
      </c>
      <c r="J177" t="n">
        <v>0.1498608268800421</v>
      </c>
      <c r="K177" t="n">
        <v>0.07625911106253107</v>
      </c>
      <c r="L177" t="n">
        <v>-0.002466088293970065</v>
      </c>
      <c r="M177" t="n">
        <v>0.3537038889068502</v>
      </c>
      <c r="N177" t="n">
        <v>0.07614196307607643</v>
      </c>
      <c r="O177" t="n">
        <v>-0.005888008943543801</v>
      </c>
      <c r="P177" t="n">
        <v>0.5386720412221988</v>
      </c>
      <c r="Q177" t="n">
        <v>0.07319434606840407</v>
      </c>
      <c r="R177" t="n">
        <v>-0.003607628674428342</v>
      </c>
    </row>
    <row r="178">
      <c r="F178" t="n">
        <v>0.1539978478130126</v>
      </c>
      <c r="G178" t="n">
        <v>0.07783672651493652</v>
      </c>
      <c r="H178" t="n">
        <v>-0.004132859186404005</v>
      </c>
      <c r="J178" t="n">
        <v>0.1499858982563668</v>
      </c>
      <c r="K178" t="n">
        <v>0.07708801444364553</v>
      </c>
      <c r="L178" t="n">
        <v>-0.002466088293970065</v>
      </c>
      <c r="M178" t="n">
        <v>0.3545023855937079</v>
      </c>
      <c r="N178" t="n">
        <v>0.07696959310951206</v>
      </c>
      <c r="O178" t="n">
        <v>-0.005888008943543801</v>
      </c>
      <c r="P178" t="n">
        <v>0.5394076839034145</v>
      </c>
      <c r="Q178" t="n">
        <v>0.0739899367865389</v>
      </c>
      <c r="R178" t="n">
        <v>-0.003607628674428342</v>
      </c>
    </row>
    <row r="179">
      <c r="F179" t="n">
        <v>0.1543303325315311</v>
      </c>
      <c r="G179" t="n">
        <v>0.07867368056348423</v>
      </c>
      <c r="H179" t="n">
        <v>-0.004132859186404005</v>
      </c>
      <c r="J179" t="n">
        <v>0.1500661006770287</v>
      </c>
      <c r="K179" t="n">
        <v>0.07791691782476</v>
      </c>
      <c r="L179" t="n">
        <v>-0.002575066281637796</v>
      </c>
      <c r="M179" t="n">
        <v>0.3551923578771023</v>
      </c>
      <c r="N179" t="n">
        <v>0.07779722314294767</v>
      </c>
      <c r="O179" t="n">
        <v>-0.005888008943543801</v>
      </c>
      <c r="P179" t="n">
        <v>0.5400397266235504</v>
      </c>
      <c r="Q179" t="n">
        <v>0.07478552750467371</v>
      </c>
      <c r="R179" t="n">
        <v>-0.003607628674428342</v>
      </c>
    </row>
    <row r="180">
      <c r="F180" t="n">
        <v>0.1547146838669918</v>
      </c>
      <c r="G180" t="n">
        <v>0.07951063461203194</v>
      </c>
      <c r="H180" t="n">
        <v>-0.004039453649340512</v>
      </c>
      <c r="J180" t="n">
        <v>0.1501814571068839</v>
      </c>
      <c r="K180" t="n">
        <v>0.07874582120587446</v>
      </c>
      <c r="L180" t="n">
        <v>-0.002575066281637796</v>
      </c>
      <c r="M180" t="n">
        <v>0.3557707331417839</v>
      </c>
      <c r="N180" t="n">
        <v>0.07862485317638328</v>
      </c>
      <c r="O180" t="n">
        <v>-0.00595415627758015</v>
      </c>
      <c r="P180" t="n">
        <v>0.5405677060493359</v>
      </c>
      <c r="Q180" t="n">
        <v>0.07558111822280855</v>
      </c>
      <c r="R180" t="n">
        <v>-0.003572154830299388</v>
      </c>
    </row>
    <row r="181">
      <c r="F181" t="n">
        <v>0.1550257435912065</v>
      </c>
      <c r="G181" t="n">
        <v>0.08034758866057963</v>
      </c>
      <c r="H181" t="n">
        <v>-0.00404026154007038</v>
      </c>
      <c r="J181" t="n">
        <v>0.1502719787688684</v>
      </c>
      <c r="K181" t="n">
        <v>0.07957472458698893</v>
      </c>
      <c r="L181" t="n">
        <v>-0.002575066281637796</v>
      </c>
      <c r="M181" t="n">
        <v>0.3563357431025597</v>
      </c>
      <c r="N181" t="n">
        <v>0.07945248320981889</v>
      </c>
      <c r="O181" t="n">
        <v>-0.00595415627758015</v>
      </c>
      <c r="P181" t="n">
        <v>0.541307665318406</v>
      </c>
      <c r="Q181" t="n">
        <v>0.07637670894094338</v>
      </c>
      <c r="R181" t="n">
        <v>-0.003572154830299388</v>
      </c>
    </row>
    <row r="182">
      <c r="F182" t="n">
        <v>0.1552813059594773</v>
      </c>
      <c r="G182" t="n">
        <v>0.08118454270912734</v>
      </c>
      <c r="H182" t="n">
        <v>-0.004039453649340512</v>
      </c>
      <c r="J182" t="n">
        <v>0.1503176317979856</v>
      </c>
      <c r="K182" t="n">
        <v>0.08040362796810339</v>
      </c>
      <c r="L182" t="n">
        <v>-0.002575066281637796</v>
      </c>
      <c r="M182" t="n">
        <v>0.3568846913315921</v>
      </c>
      <c r="N182" t="n">
        <v>0.0802801132432545</v>
      </c>
      <c r="O182" t="n">
        <v>-0.00595415627758015</v>
      </c>
      <c r="P182" t="n">
        <v>0.5417055896121652</v>
      </c>
      <c r="Q182" t="n">
        <v>0.07717229965907819</v>
      </c>
      <c r="R182" t="n">
        <v>-0.003572154830299388</v>
      </c>
    </row>
    <row r="183">
      <c r="F183" t="n">
        <v>0.1555198556104077</v>
      </c>
      <c r="G183" t="n">
        <v>0.08202149675767505</v>
      </c>
      <c r="H183" t="n">
        <v>-0.004039453649340512</v>
      </c>
      <c r="J183" t="n">
        <v>0.1503985521146476</v>
      </c>
      <c r="K183" t="n">
        <v>0.08123253134921786</v>
      </c>
      <c r="L183" t="n">
        <v>-0.002575066281637796</v>
      </c>
      <c r="M183" t="n">
        <v>0.357262661982241</v>
      </c>
      <c r="N183" t="n">
        <v>0.08110774327669013</v>
      </c>
      <c r="O183" t="n">
        <v>-0.00595415627758015</v>
      </c>
      <c r="P183" t="n">
        <v>0.5424736368877938</v>
      </c>
      <c r="Q183" t="n">
        <v>0.07796789037721302</v>
      </c>
      <c r="R183" t="n">
        <v>-0.003572154830299388</v>
      </c>
    </row>
    <row r="184">
      <c r="F184" t="n">
        <v>0.155697772672368</v>
      </c>
      <c r="G184" t="n">
        <v>0.08285845080622276</v>
      </c>
      <c r="H184" t="n">
        <v>-0.003946118114765545</v>
      </c>
      <c r="J184" t="n">
        <v>0.150474718379125</v>
      </c>
      <c r="K184" t="n">
        <v>0.08206143473033232</v>
      </c>
      <c r="L184" t="n">
        <v>-0.00265931797818609</v>
      </c>
      <c r="M184" t="n">
        <v>0.3575680777286631</v>
      </c>
      <c r="N184" t="n">
        <v>0.08193537331012574</v>
      </c>
      <c r="O184" t="n">
        <v>-0.005991650775169597</v>
      </c>
      <c r="P184" t="n">
        <v>0.5428987679570778</v>
      </c>
      <c r="Q184" t="n">
        <v>0.07876348109534785</v>
      </c>
      <c r="R184" t="n">
        <v>-0.003535565421238772</v>
      </c>
    </row>
    <row r="185">
      <c r="F185" t="n">
        <v>0.1558742251358382</v>
      </c>
      <c r="G185" t="n">
        <v>0.08369540485477045</v>
      </c>
      <c r="H185" t="n">
        <v>-0.003947302068595357</v>
      </c>
      <c r="J185" t="n">
        <v>0.1505261010226006</v>
      </c>
      <c r="K185" t="n">
        <v>0.08289033811144679</v>
      </c>
      <c r="L185" t="n">
        <v>-0.00265931797818609</v>
      </c>
      <c r="M185" t="n">
        <v>0.3578996751776879</v>
      </c>
      <c r="N185" t="n">
        <v>0.08276300334356135</v>
      </c>
      <c r="O185" t="n">
        <v>-0.005991650775169597</v>
      </c>
      <c r="P185" t="n">
        <v>0.5433767605505874</v>
      </c>
      <c r="Q185" t="n">
        <v>0.07955907181348269</v>
      </c>
      <c r="R185" t="n">
        <v>-0.003535565421238772</v>
      </c>
    </row>
    <row r="186">
      <c r="F186" t="n">
        <v>0.1560055484795925</v>
      </c>
      <c r="G186" t="n">
        <v>0.08453235890331816</v>
      </c>
      <c r="H186" t="n">
        <v>-0.003947302068595357</v>
      </c>
      <c r="J186" t="n">
        <v>0.1506329502274069</v>
      </c>
      <c r="K186" t="n">
        <v>0.08371924149256127</v>
      </c>
      <c r="L186" t="n">
        <v>-0.00265931797818609</v>
      </c>
      <c r="M186" t="n">
        <v>0.3581531132634738</v>
      </c>
      <c r="N186" t="n">
        <v>0.08359063337699696</v>
      </c>
      <c r="O186" t="n">
        <v>-0.005991650775169597</v>
      </c>
      <c r="P186" t="n">
        <v>0.5439074842491829</v>
      </c>
      <c r="Q186" t="n">
        <v>0.08035466253161751</v>
      </c>
      <c r="R186" t="n">
        <v>-0.003535565421238772</v>
      </c>
    </row>
    <row r="187">
      <c r="F187" t="n">
        <v>0.156047971540214</v>
      </c>
      <c r="G187" t="n">
        <v>0.08536931295186587</v>
      </c>
      <c r="H187" t="n">
        <v>-0.003858520548780013</v>
      </c>
      <c r="J187" t="n">
        <v>0.1506950108212503</v>
      </c>
      <c r="K187" t="n">
        <v>0.08454814487367573</v>
      </c>
      <c r="L187" t="n">
        <v>-0.00265931797818609</v>
      </c>
      <c r="M187" t="n">
        <v>0.3582238575348111</v>
      </c>
      <c r="N187" t="n">
        <v>0.08441826341043257</v>
      </c>
      <c r="O187" t="n">
        <v>-0.005991650775169597</v>
      </c>
      <c r="P187" t="n">
        <v>0.5441731233449753</v>
      </c>
      <c r="Q187" t="n">
        <v>0.08115025324975234</v>
      </c>
      <c r="R187" t="n">
        <v>-0.003535565421238772</v>
      </c>
    </row>
    <row r="188">
      <c r="F188" t="n">
        <v>0.156041789749867</v>
      </c>
      <c r="G188" t="n">
        <v>0.08620626700041358</v>
      </c>
      <c r="H188" t="n">
        <v>-0.003858134773880115</v>
      </c>
      <c r="J188" t="n">
        <v>0.1507524170845101</v>
      </c>
      <c r="K188" t="n">
        <v>0.0853770482547902</v>
      </c>
      <c r="L188" t="n">
        <v>-0.002713220159425398</v>
      </c>
      <c r="M188" t="n">
        <v>0.3583632689103902</v>
      </c>
      <c r="N188" t="n">
        <v>0.0852458934438682</v>
      </c>
      <c r="O188" t="n">
        <v>-0.005996395278615767</v>
      </c>
      <c r="P188" t="n">
        <v>0.5445703235877558</v>
      </c>
      <c r="Q188" t="n">
        <v>0.08194584396788716</v>
      </c>
      <c r="R188" t="n">
        <v>-0.003495522469646207</v>
      </c>
    </row>
    <row r="189">
      <c r="F189" t="n">
        <v>0.1560623019818018</v>
      </c>
      <c r="G189" t="n">
        <v>0.08704322104896127</v>
      </c>
      <c r="H189" t="n">
        <v>-0.003857363224080319</v>
      </c>
      <c r="J189" t="n">
        <v>0.1508252725779935</v>
      </c>
      <c r="K189" t="n">
        <v>0.08620595163590467</v>
      </c>
      <c r="L189" t="n">
        <v>-0.002713220159425398</v>
      </c>
      <c r="M189" t="n">
        <v>0.3583068248091784</v>
      </c>
      <c r="N189" t="n">
        <v>0.08607352347730381</v>
      </c>
      <c r="O189" t="n">
        <v>-0.005996395278615767</v>
      </c>
      <c r="P189" t="n">
        <v>0.545019555488943</v>
      </c>
      <c r="Q189" t="n">
        <v>0.08274143468602198</v>
      </c>
      <c r="R189" t="n">
        <v>-0.003495522469646207</v>
      </c>
    </row>
    <row r="190">
      <c r="F190" t="n">
        <v>0.1560620867407441</v>
      </c>
      <c r="G190" t="n">
        <v>0.08788017509750898</v>
      </c>
      <c r="H190" t="n">
        <v>-0.003857363224080319</v>
      </c>
      <c r="J190" t="n">
        <v>0.1508132001595879</v>
      </c>
      <c r="K190" t="n">
        <v>0.08703485501701913</v>
      </c>
      <c r="L190" t="n">
        <v>-0.002713220159425398</v>
      </c>
      <c r="M190" t="n">
        <v>0.3582913818373192</v>
      </c>
      <c r="N190" t="n">
        <v>0.0869011535107394</v>
      </c>
      <c r="O190" t="n">
        <v>-0.005996395278615767</v>
      </c>
      <c r="P190" t="n">
        <v>0.5452025350759345</v>
      </c>
      <c r="Q190" t="n">
        <v>0.08353702540415682</v>
      </c>
      <c r="R190" t="n">
        <v>-0.003495522469646207</v>
      </c>
    </row>
    <row r="191">
      <c r="F191" t="n">
        <v>0.156082361125123</v>
      </c>
      <c r="G191" t="n">
        <v>0.08871712914605669</v>
      </c>
      <c r="H191" t="n">
        <v>-0.003858134773880115</v>
      </c>
      <c r="J191" t="n">
        <v>0.1508969603833041</v>
      </c>
      <c r="K191" t="n">
        <v>0.08786375839813361</v>
      </c>
      <c r="L191" t="n">
        <v>-0.002713220159425398</v>
      </c>
      <c r="M191" t="n">
        <v>0.3581647327836122</v>
      </c>
      <c r="N191" t="n">
        <v>0.08772878354417502</v>
      </c>
      <c r="O191" t="n">
        <v>-0.005996395278615767</v>
      </c>
      <c r="P191" t="n">
        <v>0.5457551744493779</v>
      </c>
      <c r="Q191" t="n">
        <v>0.08433261612229165</v>
      </c>
      <c r="R191" t="n">
        <v>-0.003454651209519458</v>
      </c>
    </row>
    <row r="192">
      <c r="F192" t="n">
        <v>0.1560407051606598</v>
      </c>
      <c r="G192" t="n">
        <v>0.08955408319460439</v>
      </c>
      <c r="H192" t="n">
        <v>-0.00376575353845398</v>
      </c>
      <c r="J192" t="n">
        <v>0.1508958166351004</v>
      </c>
      <c r="K192" t="n">
        <v>0.08869266177924807</v>
      </c>
      <c r="L192" t="n">
        <v>-0.002728262257812413</v>
      </c>
      <c r="M192" t="n">
        <v>0.3581812509168955</v>
      </c>
      <c r="N192" t="n">
        <v>0.08855641357761064</v>
      </c>
      <c r="O192" t="n">
        <v>-0.005889505795505796</v>
      </c>
      <c r="P192" t="n">
        <v>0.5459613517795285</v>
      </c>
      <c r="Q192" t="n">
        <v>0.08512820684042648</v>
      </c>
      <c r="R192" t="n">
        <v>-0.003454651209519458</v>
      </c>
    </row>
    <row r="193">
      <c r="F193" t="n">
        <v>0.156081366526607</v>
      </c>
      <c r="G193" t="n">
        <v>0.09039103724315209</v>
      </c>
      <c r="H193" t="n">
        <v>-0.003765000538346311</v>
      </c>
      <c r="J193" t="n">
        <v>0.1509311443802078</v>
      </c>
      <c r="K193" t="n">
        <v>0.08952156516036254</v>
      </c>
      <c r="L193" t="n">
        <v>-0.002728262257812413</v>
      </c>
      <c r="M193" t="n">
        <v>0.3580870957592566</v>
      </c>
      <c r="N193" t="n">
        <v>0.08938404361104625</v>
      </c>
      <c r="O193" t="n">
        <v>-0.005889505795505796</v>
      </c>
      <c r="P193" t="n">
        <v>0.5462185285204103</v>
      </c>
      <c r="Q193" t="n">
        <v>0.08592379755856129</v>
      </c>
      <c r="R193" t="n">
        <v>-0.003454651209519458</v>
      </c>
    </row>
    <row r="194">
      <c r="F194" t="n">
        <v>0.1560395010985713</v>
      </c>
      <c r="G194" t="n">
        <v>0.0912279912916998</v>
      </c>
      <c r="H194" t="n">
        <v>-0.00376575353845398</v>
      </c>
      <c r="J194" t="n">
        <v>0.1510057342308586</v>
      </c>
      <c r="K194" t="n">
        <v>0.09035046854147701</v>
      </c>
      <c r="L194" t="n">
        <v>-0.002728262257812413</v>
      </c>
      <c r="M194" t="n">
        <v>0.3580857922741175</v>
      </c>
      <c r="N194" t="n">
        <v>0.09021167364448186</v>
      </c>
      <c r="O194" t="n">
        <v>-0.005889505795505796</v>
      </c>
      <c r="P194" t="n">
        <v>0.5464468712912951</v>
      </c>
      <c r="Q194" t="n">
        <v>0.08671938827669612</v>
      </c>
      <c r="R194" t="n">
        <v>-0.003454651209519458</v>
      </c>
    </row>
    <row r="195">
      <c r="F195" t="n">
        <v>0.1561005678224754</v>
      </c>
      <c r="G195" t="n">
        <v>0.09206494534024751</v>
      </c>
      <c r="H195" t="n">
        <v>-0.003662604870367487</v>
      </c>
      <c r="J195" t="n">
        <v>0.1510595290152588</v>
      </c>
      <c r="K195" t="n">
        <v>0.09117937192259147</v>
      </c>
      <c r="L195" t="n">
        <v>-0.002728262257812413</v>
      </c>
      <c r="M195" t="n">
        <v>0.3580759636398483</v>
      </c>
      <c r="N195" t="n">
        <v>0.09103930367791747</v>
      </c>
      <c r="O195" t="n">
        <v>-0.005889505795505796</v>
      </c>
      <c r="P195" t="n">
        <v>0.5465743428077308</v>
      </c>
      <c r="Q195" t="n">
        <v>0.08751497899483095</v>
      </c>
      <c r="R195" t="n">
        <v>-0.003454651209519458</v>
      </c>
    </row>
    <row r="196">
      <c r="F196" t="n">
        <v>0.1560585116599058</v>
      </c>
      <c r="G196" t="n">
        <v>0.09290189938879521</v>
      </c>
      <c r="H196" t="n">
        <v>-0.003661872422638187</v>
      </c>
      <c r="J196" t="n">
        <v>0.1510523151304562</v>
      </c>
      <c r="K196" t="n">
        <v>0.09200827530370595</v>
      </c>
      <c r="L196" t="n">
        <v>-0.002723894243789865</v>
      </c>
      <c r="M196" t="n">
        <v>0.3580070737620029</v>
      </c>
      <c r="N196" t="n">
        <v>0.09186693371135309</v>
      </c>
      <c r="O196" t="n">
        <v>-0.005668363878072175</v>
      </c>
      <c r="P196" t="n">
        <v>0.5469308970461796</v>
      </c>
      <c r="Q196" t="n">
        <v>0.08831056971296578</v>
      </c>
      <c r="R196" t="n">
        <v>-0.003407969471106669</v>
      </c>
    </row>
    <row r="197">
      <c r="F197" t="n">
        <v>0.1560369731605876</v>
      </c>
      <c r="G197" t="n">
        <v>0.09373885343734291</v>
      </c>
      <c r="H197" t="n">
        <v>-0.003662604870367487</v>
      </c>
      <c r="J197" t="n">
        <v>0.1511248297080188</v>
      </c>
      <c r="K197" t="n">
        <v>0.09283717868482042</v>
      </c>
      <c r="L197" t="n">
        <v>-0.002723894243789865</v>
      </c>
      <c r="M197" t="n">
        <v>0.3578286174000669</v>
      </c>
      <c r="N197" t="n">
        <v>0.09269456374478871</v>
      </c>
      <c r="O197" t="n">
        <v>-0.005668363878072175</v>
      </c>
      <c r="P197" t="n">
        <v>0.5470390233378468</v>
      </c>
      <c r="Q197" t="n">
        <v>0.0891061604311006</v>
      </c>
      <c r="R197" t="n">
        <v>-0.003407969471106669</v>
      </c>
    </row>
    <row r="198">
      <c r="F198" t="n">
        <v>0.1560565624103412</v>
      </c>
      <c r="G198" t="n">
        <v>0.09457580748589062</v>
      </c>
      <c r="H198" t="n">
        <v>-0.003662604870367487</v>
      </c>
      <c r="J198" t="n">
        <v>0.1511162252927326</v>
      </c>
      <c r="K198" t="n">
        <v>0.09366608206593488</v>
      </c>
      <c r="L198" t="n">
        <v>-0.002723894243789865</v>
      </c>
      <c r="M198" t="n">
        <v>0.3578455842585709</v>
      </c>
      <c r="N198" t="n">
        <v>0.09352219377822432</v>
      </c>
      <c r="O198" t="n">
        <v>-0.005668363878072175</v>
      </c>
      <c r="P198" t="n">
        <v>0.5472975380467203</v>
      </c>
      <c r="Q198" t="n">
        <v>0.08990175114923543</v>
      </c>
      <c r="R198" t="n">
        <v>-0.003407969471106669</v>
      </c>
    </row>
    <row r="199">
      <c r="F199" t="n">
        <v>0.1560348612721446</v>
      </c>
      <c r="G199" t="n">
        <v>0.09541276153443833</v>
      </c>
      <c r="H199" t="n">
        <v>-0.003662971094232137</v>
      </c>
      <c r="J199" t="n">
        <v>0.1511873892617221</v>
      </c>
      <c r="K199" t="n">
        <v>0.09449498544704935</v>
      </c>
      <c r="L199" t="n">
        <v>-0.002723894243789865</v>
      </c>
      <c r="M199" t="n">
        <v>0.3577027384817887</v>
      </c>
      <c r="N199" t="n">
        <v>0.09434982381165993</v>
      </c>
      <c r="O199" t="n">
        <v>-0.005668363878072175</v>
      </c>
      <c r="P199" t="n">
        <v>0.547467767071783</v>
      </c>
      <c r="Q199" t="n">
        <v>0.09069734186737026</v>
      </c>
      <c r="R199" t="n">
        <v>-0.003407969471106669</v>
      </c>
    </row>
    <row r="200">
      <c r="F200" t="n">
        <v>0.1560955076866357</v>
      </c>
      <c r="G200" t="n">
        <v>0.09624971558298602</v>
      </c>
      <c r="H200" t="n">
        <v>-0.003552788852942413</v>
      </c>
      <c r="J200" t="n">
        <v>0.1512176590587346</v>
      </c>
      <c r="K200" t="n">
        <v>0.09532388882816382</v>
      </c>
      <c r="L200" t="n">
        <v>-0.002711412719335127</v>
      </c>
      <c r="M200" t="n">
        <v>0.3576034684868102</v>
      </c>
      <c r="N200" t="n">
        <v>0.09517745384509554</v>
      </c>
      <c r="O200" t="n">
        <v>-0.005349696921708333</v>
      </c>
      <c r="P200" t="n">
        <v>0.5473905789451865</v>
      </c>
      <c r="Q200" t="n">
        <v>0.09149293258550507</v>
      </c>
      <c r="R200" t="n">
        <v>-0.003342128239009008</v>
      </c>
    </row>
    <row r="201">
      <c r="F201" t="n">
        <v>0.1560736624247199</v>
      </c>
      <c r="G201" t="n">
        <v>0.09708666963153373</v>
      </c>
      <c r="H201" t="n">
        <v>-0.003552788852942413</v>
      </c>
      <c r="J201" t="n">
        <v>0.151207023703011</v>
      </c>
      <c r="K201" t="n">
        <v>0.09615279220927829</v>
      </c>
      <c r="L201" t="n">
        <v>-0.002711412719335127</v>
      </c>
      <c r="M201" t="n">
        <v>0.3575987562796463</v>
      </c>
      <c r="N201" t="n">
        <v>0.09600508387853117</v>
      </c>
      <c r="O201" t="n">
        <v>-0.005349696921708333</v>
      </c>
      <c r="P201" t="n">
        <v>0.5477043481989412</v>
      </c>
      <c r="Q201" t="n">
        <v>0.09228852330363992</v>
      </c>
      <c r="R201" t="n">
        <v>-0.003342128239009008</v>
      </c>
    </row>
    <row r="202">
      <c r="F202" t="n">
        <v>0.1560929627278501</v>
      </c>
      <c r="G202" t="n">
        <v>0.09792362368008144</v>
      </c>
      <c r="H202" t="n">
        <v>-0.003553144167359149</v>
      </c>
      <c r="J202" t="n">
        <v>0.1512762145876959</v>
      </c>
      <c r="K202" t="n">
        <v>0.09698169559039276</v>
      </c>
      <c r="L202" t="n">
        <v>-0.002711412719335127</v>
      </c>
      <c r="M202" t="n">
        <v>0.3573336271047687</v>
      </c>
      <c r="N202" t="n">
        <v>0.09683271391196678</v>
      </c>
      <c r="O202" t="n">
        <v>-0.005349696921708333</v>
      </c>
      <c r="P202" t="n">
        <v>0.5478512754627627</v>
      </c>
      <c r="Q202" t="n">
        <v>0.09308411402177474</v>
      </c>
      <c r="R202" t="n">
        <v>-0.003342128239009008</v>
      </c>
    </row>
    <row r="203">
      <c r="F203" t="n">
        <v>0.1560915973631629</v>
      </c>
      <c r="G203" t="n">
        <v>0.09876057772862915</v>
      </c>
      <c r="H203" t="n">
        <v>-0.003436278072401598</v>
      </c>
      <c r="J203" t="n">
        <v>0.1513045146774904</v>
      </c>
      <c r="K203" t="n">
        <v>0.09781059897150722</v>
      </c>
      <c r="L203" t="n">
        <v>-0.002711412719335127</v>
      </c>
      <c r="M203" t="n">
        <v>0.3573665096723914</v>
      </c>
      <c r="N203" t="n">
        <v>0.09766034394540239</v>
      </c>
      <c r="O203" t="n">
        <v>-0.004963720713907566</v>
      </c>
      <c r="P203" t="n">
        <v>0.5478316861622273</v>
      </c>
      <c r="Q203" t="n">
        <v>0.09387970473990956</v>
      </c>
      <c r="R203" t="n">
        <v>-0.003342128239009008</v>
      </c>
    </row>
    <row r="204">
      <c r="F204" t="n">
        <v>0.1560283616306835</v>
      </c>
      <c r="G204" t="n">
        <v>0.09959753177717684</v>
      </c>
      <c r="H204" t="n">
        <v>-0.003436278072401598</v>
      </c>
      <c r="J204" t="n">
        <v>0.1512919141732233</v>
      </c>
      <c r="K204" t="n">
        <v>0.09863950235262169</v>
      </c>
      <c r="L204" t="n">
        <v>-0.002692658384703485</v>
      </c>
      <c r="M204" t="n">
        <v>0.3570888782633903</v>
      </c>
      <c r="N204" t="n">
        <v>0.098487973978838</v>
      </c>
      <c r="O204" t="n">
        <v>-0.004963720713907566</v>
      </c>
      <c r="P204" t="n">
        <v>0.5482045453331986</v>
      </c>
      <c r="Q204" t="n">
        <v>0.09467529545804439</v>
      </c>
      <c r="R204" t="n">
        <v>-0.003260660865854719</v>
      </c>
    </row>
    <row r="205">
      <c r="F205" t="n">
        <v>0.1560474947856014</v>
      </c>
      <c r="G205" t="n">
        <v>0.1004344858257245</v>
      </c>
      <c r="H205" t="n">
        <v>-0.003436621734575055</v>
      </c>
      <c r="J205" t="n">
        <v>0.1513189316159982</v>
      </c>
      <c r="K205" t="n">
        <v>0.09946840573373616</v>
      </c>
      <c r="L205" t="n">
        <v>-0.002692658384703485</v>
      </c>
      <c r="M205" t="n">
        <v>0.3570589350845319</v>
      </c>
      <c r="N205" t="n">
        <v>0.09931560401227361</v>
      </c>
      <c r="O205" t="n">
        <v>-0.004963720713907566</v>
      </c>
      <c r="P205" t="n">
        <v>0.5480924718064232</v>
      </c>
      <c r="Q205" t="n">
        <v>0.09547088617617921</v>
      </c>
      <c r="R205" t="n">
        <v>-0.003260660865854719</v>
      </c>
    </row>
    <row r="206">
      <c r="F206" t="n">
        <v>0.1560665813415109</v>
      </c>
      <c r="G206" t="n">
        <v>0.1012714398742723</v>
      </c>
      <c r="H206" t="n">
        <v>-0.00343730905892197</v>
      </c>
      <c r="J206" t="n">
        <v>0.1513453213309375</v>
      </c>
      <c r="K206" t="n">
        <v>0.1002973091148506</v>
      </c>
      <c r="L206" t="n">
        <v>-0.002692658384703485</v>
      </c>
      <c r="M206" t="n">
        <v>0.3569726190606239</v>
      </c>
      <c r="N206" t="n">
        <v>0.1001432340457092</v>
      </c>
      <c r="O206" t="n">
        <v>-0.004963720713907566</v>
      </c>
      <c r="P206" t="n">
        <v>0.54845360778243</v>
      </c>
      <c r="Q206" t="n">
        <v>0.09626647689431404</v>
      </c>
      <c r="R206" t="n">
        <v>-0.003260660865854719</v>
      </c>
    </row>
    <row r="207">
      <c r="F207" t="n">
        <v>0.1560238126436683</v>
      </c>
      <c r="G207" t="n">
        <v>0.10210839392282</v>
      </c>
      <c r="H207" t="n">
        <v>-0.003436278072401598</v>
      </c>
      <c r="J207" t="n">
        <v>0.151350953386479</v>
      </c>
      <c r="K207" t="n">
        <v>0.1011262124959651</v>
      </c>
      <c r="L207" t="n">
        <v>-0.002692658384703485</v>
      </c>
      <c r="M207" t="n">
        <v>0.3567288859094027</v>
      </c>
      <c r="N207" t="n">
        <v>0.1009708640791448</v>
      </c>
      <c r="O207" t="n">
        <v>-0.004963720713907566</v>
      </c>
      <c r="P207" t="n">
        <v>0.5484901708653088</v>
      </c>
      <c r="Q207" t="n">
        <v>0.09706206761244887</v>
      </c>
      <c r="R207" t="n">
        <v>-0.003260660865854719</v>
      </c>
    </row>
    <row r="208">
      <c r="F208" t="n">
        <v>0.1560428204935574</v>
      </c>
      <c r="G208" t="n">
        <v>0.1029453479713677</v>
      </c>
      <c r="H208" t="n">
        <v>-0.003316830107757618</v>
      </c>
      <c r="J208" t="n">
        <v>0.1514365255365163</v>
      </c>
      <c r="K208" t="n">
        <v>0.1019551158770796</v>
      </c>
      <c r="L208" t="n">
        <v>-0.002668637268605269</v>
      </c>
      <c r="M208" t="n">
        <v>0.3565307614474928</v>
      </c>
      <c r="N208" t="n">
        <v>0.1017984941125804</v>
      </c>
      <c r="O208" t="n">
        <v>-0.004528347926635522</v>
      </c>
      <c r="P208" t="n">
        <v>0.548681549537924</v>
      </c>
      <c r="Q208" t="n">
        <v>0.0978576583305837</v>
      </c>
      <c r="R208" t="n">
        <v>-0.003166100360758001</v>
      </c>
    </row>
    <row r="209">
      <c r="F209" t="n">
        <v>0.1560205875325484</v>
      </c>
      <c r="G209" t="n">
        <v>0.1037823020199154</v>
      </c>
      <c r="H209" t="n">
        <v>-0.003316830107757618</v>
      </c>
      <c r="J209" t="n">
        <v>0.1514610800427923</v>
      </c>
      <c r="K209" t="n">
        <v>0.102784019258194</v>
      </c>
      <c r="L209" t="n">
        <v>-0.002668637268605269</v>
      </c>
      <c r="M209" t="n">
        <v>0.3564797507977203</v>
      </c>
      <c r="N209" t="n">
        <v>0.1026261241460161</v>
      </c>
      <c r="O209" t="n">
        <v>-0.004528347926635522</v>
      </c>
      <c r="P209" t="n">
        <v>0.5485490457259459</v>
      </c>
      <c r="Q209" t="n">
        <v>0.09865324904871853</v>
      </c>
      <c r="R209" t="n">
        <v>-0.003166100360758001</v>
      </c>
    </row>
    <row r="210">
      <c r="F210" t="n">
        <v>0.1560395352431806</v>
      </c>
      <c r="G210" t="n">
        <v>0.1046192560684631</v>
      </c>
      <c r="H210" t="n">
        <v>-0.003316498457911827</v>
      </c>
      <c r="J210" t="n">
        <v>0.1514648909367324</v>
      </c>
      <c r="K210" t="n">
        <v>0.1036129226393085</v>
      </c>
      <c r="L210" t="n">
        <v>-0.002668637268605269</v>
      </c>
      <c r="M210" t="n">
        <v>0.3562722128369649</v>
      </c>
      <c r="N210" t="n">
        <v>0.1034537541794517</v>
      </c>
      <c r="O210" t="n">
        <v>-0.004528347926635522</v>
      </c>
      <c r="P210" t="n">
        <v>0.5486520605971796</v>
      </c>
      <c r="Q210" t="n">
        <v>0.09944883976685334</v>
      </c>
      <c r="R210" t="n">
        <v>-0.003166100360758001</v>
      </c>
    </row>
    <row r="211">
      <c r="F211" t="n">
        <v>0.1560172521656985</v>
      </c>
      <c r="G211" t="n">
        <v>0.1054562101170108</v>
      </c>
      <c r="H211" t="n">
        <v>-0.003317161757603409</v>
      </c>
      <c r="J211" t="n">
        <v>0.1514681052001581</v>
      </c>
      <c r="K211" t="n">
        <v>0.104441826020423</v>
      </c>
      <c r="L211" t="n">
        <v>-0.002668637268605269</v>
      </c>
      <c r="M211" t="n">
        <v>0.3561109964746744</v>
      </c>
      <c r="N211" t="n">
        <v>0.1042813842128873</v>
      </c>
      <c r="O211" t="n">
        <v>-0.004528347926635522</v>
      </c>
      <c r="P211" t="n">
        <v>0.548911217438056</v>
      </c>
      <c r="Q211" t="n">
        <v>0.1002444304849882</v>
      </c>
      <c r="R211" t="n">
        <v>-0.003059128631548796</v>
      </c>
    </row>
    <row r="212">
      <c r="F212" t="n">
        <v>0.1560773656910796</v>
      </c>
      <c r="G212" t="n">
        <v>0.1062931641655585</v>
      </c>
      <c r="H212" t="n">
        <v>-0.00318982742289183</v>
      </c>
      <c r="J212" t="n">
        <v>0.1515110283632461</v>
      </c>
      <c r="K212" t="n">
        <v>0.1052707294015374</v>
      </c>
      <c r="L212" t="n">
        <v>-0.002638480786582966</v>
      </c>
      <c r="M212" t="n">
        <v>0.3558951262630992</v>
      </c>
      <c r="N212" t="n">
        <v>0.1051090142463229</v>
      </c>
      <c r="O212" t="n">
        <v>-0.004070720044524136</v>
      </c>
      <c r="P212" t="n">
        <v>0.549007416525867</v>
      </c>
      <c r="Q212" t="n">
        <v>0.101040021203123</v>
      </c>
      <c r="R212" t="n">
        <v>-0.003059128631548796</v>
      </c>
    </row>
    <row r="213">
      <c r="F213" t="n">
        <v>0.1560756543402885</v>
      </c>
      <c r="G213" t="n">
        <v>0.1071301182141062</v>
      </c>
      <c r="H213" t="n">
        <v>-0.003190784466823091</v>
      </c>
      <c r="J213" t="n">
        <v>0.1514929245574687</v>
      </c>
      <c r="K213" t="n">
        <v>0.1060996327826519</v>
      </c>
      <c r="L213" t="n">
        <v>-0.002638480786582966</v>
      </c>
      <c r="M213" t="n">
        <v>0.3558778032832035</v>
      </c>
      <c r="N213" t="n">
        <v>0.1059366442797585</v>
      </c>
      <c r="O213" t="n">
        <v>-0.004070720044524136</v>
      </c>
      <c r="P213" t="n">
        <v>0.5490209158116326</v>
      </c>
      <c r="Q213" t="n">
        <v>0.1018356119212578</v>
      </c>
      <c r="R213" t="n">
        <v>-0.003059128631548796</v>
      </c>
    </row>
    <row r="214">
      <c r="F214" t="n">
        <v>0.1560327276088607</v>
      </c>
      <c r="G214" t="n">
        <v>0.1079670722626539</v>
      </c>
      <c r="H214" t="n">
        <v>-0.00318982742289183</v>
      </c>
      <c r="J214" t="n">
        <v>0.1515750090872844</v>
      </c>
      <c r="K214" t="n">
        <v>0.1069285361637664</v>
      </c>
      <c r="L214" t="n">
        <v>-0.002638480786582966</v>
      </c>
      <c r="M214" t="n">
        <v>0.3556040398650874</v>
      </c>
      <c r="N214" t="n">
        <v>0.1067642743131941</v>
      </c>
      <c r="O214" t="n">
        <v>-0.004070720044524136</v>
      </c>
      <c r="P214" t="n">
        <v>0.5491918352259394</v>
      </c>
      <c r="Q214" t="n">
        <v>0.1026312026393927</v>
      </c>
      <c r="R214" t="n">
        <v>-0.003059128631548796</v>
      </c>
    </row>
    <row r="215">
      <c r="F215" t="n">
        <v>0.1560104005165481</v>
      </c>
      <c r="G215" t="n">
        <v>0.1088040263112016</v>
      </c>
      <c r="H215" t="n">
        <v>-0.003061616834913676</v>
      </c>
      <c r="J215" t="n">
        <v>0.1515557652982059</v>
      </c>
      <c r="K215" t="n">
        <v>0.1077574395448808</v>
      </c>
      <c r="L215" t="n">
        <v>-0.002638480786582966</v>
      </c>
      <c r="M215" t="n">
        <v>0.355428158604729</v>
      </c>
      <c r="N215" t="n">
        <v>0.1075919043466298</v>
      </c>
      <c r="O215" t="n">
        <v>-0.004070720044524136</v>
      </c>
      <c r="P215" t="n">
        <v>0.5492808821498868</v>
      </c>
      <c r="Q215" t="n">
        <v>0.1034267933575275</v>
      </c>
      <c r="R215" t="n">
        <v>-0.003059128631548796</v>
      </c>
    </row>
    <row r="216">
      <c r="F216" t="n">
        <v>0.1560498830862969</v>
      </c>
      <c r="G216" t="n">
        <v>0.1096409803597493</v>
      </c>
      <c r="H216" t="n">
        <v>-0.003061922996597168</v>
      </c>
      <c r="J216" t="n">
        <v>0.1515762724965947</v>
      </c>
      <c r="K216" t="n">
        <v>0.1085863429259953</v>
      </c>
      <c r="L216" t="n">
        <v>-0.002602682966396962</v>
      </c>
      <c r="M216" t="n">
        <v>0.3551987412810398</v>
      </c>
      <c r="N216" t="n">
        <v>0.1084195343800654</v>
      </c>
      <c r="O216" t="n">
        <v>-0.003613473346476233</v>
      </c>
      <c r="P216" t="n">
        <v>0.5494483011752478</v>
      </c>
      <c r="Q216" t="n">
        <v>0.1042223840756623</v>
      </c>
      <c r="R216" t="n">
        <v>-0.002944520978693773</v>
      </c>
    </row>
    <row r="217">
      <c r="F217" t="n">
        <v>0.1560275619163096</v>
      </c>
      <c r="G217" t="n">
        <v>0.110477934408297</v>
      </c>
      <c r="H217" t="n">
        <v>-0.003062229158280659</v>
      </c>
      <c r="J217" t="n">
        <v>0.1515962309195092</v>
      </c>
      <c r="K217" t="n">
        <v>0.1094152463071098</v>
      </c>
      <c r="L217" t="n">
        <v>-0.002602682966396962</v>
      </c>
      <c r="M217" t="n">
        <v>0.3551181314714756</v>
      </c>
      <c r="N217" t="n">
        <v>0.109247164413501</v>
      </c>
      <c r="O217" t="n">
        <v>-0.003613473346476233</v>
      </c>
      <c r="P217" t="n">
        <v>0.5494547194248195</v>
      </c>
      <c r="Q217" t="n">
        <v>0.1050179747937971</v>
      </c>
      <c r="R217" t="n">
        <v>-0.002944520978693773</v>
      </c>
    </row>
    <row r="218">
      <c r="F218" t="n">
        <v>0.1560052509889731</v>
      </c>
      <c r="G218" t="n">
        <v>0.1113148884568447</v>
      </c>
      <c r="H218" t="n">
        <v>-0.003061310673230185</v>
      </c>
      <c r="J218" t="n">
        <v>0.1516559708739854</v>
      </c>
      <c r="K218" t="n">
        <v>0.1102441496882242</v>
      </c>
      <c r="L218" t="n">
        <v>-0.002602682966396962</v>
      </c>
      <c r="M218" t="n">
        <v>0.3549844728431131</v>
      </c>
      <c r="N218" t="n">
        <v>0.1100747944469366</v>
      </c>
      <c r="O218" t="n">
        <v>-0.003613473346476233</v>
      </c>
      <c r="P218" t="n">
        <v>0.549460391048386</v>
      </c>
      <c r="Q218" t="n">
        <v>0.105813565511932</v>
      </c>
      <c r="R218" t="n">
        <v>-0.002944520978693773</v>
      </c>
    </row>
    <row r="219">
      <c r="F219" t="n">
        <v>0.1560447622316609</v>
      </c>
      <c r="G219" t="n">
        <v>0.1121518425053924</v>
      </c>
      <c r="H219" t="n">
        <v>-0.003061310673230185</v>
      </c>
      <c r="J219" t="n">
        <v>0.1516546936018791</v>
      </c>
      <c r="K219" t="n">
        <v>0.1110730530693387</v>
      </c>
      <c r="L219" t="n">
        <v>-0.002602682966396962</v>
      </c>
      <c r="M219" t="n">
        <v>0.3546971425474218</v>
      </c>
      <c r="N219" t="n">
        <v>0.1109024244803722</v>
      </c>
      <c r="O219" t="n">
        <v>-0.003613473346476233</v>
      </c>
      <c r="P219" t="n">
        <v>0.5495456844063157</v>
      </c>
      <c r="Q219" t="n">
        <v>0.1066091562300668</v>
      </c>
      <c r="R219" t="n">
        <v>-0.002944520978693773</v>
      </c>
    </row>
    <row r="220">
      <c r="F220" t="n">
        <v>0.156022485323691</v>
      </c>
      <c r="G220" t="n">
        <v>0.1129887965539401</v>
      </c>
      <c r="H220" t="n">
        <v>-0.002931568064151763</v>
      </c>
      <c r="J220" t="n">
        <v>0.1516932158873415</v>
      </c>
      <c r="K220" t="n">
        <v>0.1119019564504532</v>
      </c>
      <c r="L220" t="n">
        <v>-0.002563281604880726</v>
      </c>
      <c r="M220" t="n">
        <v>0.3545088259547403</v>
      </c>
      <c r="N220" t="n">
        <v>0.1117300545138078</v>
      </c>
      <c r="O220" t="n">
        <v>-0.003180872704359699</v>
      </c>
      <c r="P220" t="n">
        <v>0.549551112527332</v>
      </c>
      <c r="Q220" t="n">
        <v>0.1074047469482016</v>
      </c>
      <c r="R220" t="n">
        <v>-0.00282390699216816</v>
      </c>
    </row>
    <row r="221">
      <c r="F221" t="n">
        <v>0.1560620389486572</v>
      </c>
      <c r="G221" t="n">
        <v>0.1138257506024878</v>
      </c>
      <c r="H221" t="n">
        <v>-0.002931274936658097</v>
      </c>
      <c r="J221" t="n">
        <v>0.1516908874782104</v>
      </c>
      <c r="K221" t="n">
        <v>0.1127308598315677</v>
      </c>
      <c r="L221" t="n">
        <v>-0.002563281604880726</v>
      </c>
      <c r="M221" t="n">
        <v>0.3542683765201222</v>
      </c>
      <c r="N221" t="n">
        <v>0.1125576845472434</v>
      </c>
      <c r="O221" t="n">
        <v>-0.003180872704359699</v>
      </c>
      <c r="P221" t="n">
        <v>0.5497969500464418</v>
      </c>
      <c r="Q221" t="n">
        <v>0.1082003376663364</v>
      </c>
      <c r="R221" t="n">
        <v>-0.00282390699216816</v>
      </c>
    </row>
    <row r="222">
      <c r="F222" t="n">
        <v>0.1560398147943314</v>
      </c>
      <c r="G222" t="n">
        <v>0.1146627046510355</v>
      </c>
      <c r="H222" t="n">
        <v>-0.002931861191645429</v>
      </c>
      <c r="J222" t="n">
        <v>0.151708211418284</v>
      </c>
      <c r="K222" t="n">
        <v>0.1135597632126821</v>
      </c>
      <c r="L222" t="n">
        <v>-0.002563281604880726</v>
      </c>
      <c r="M222" t="n">
        <v>0.3541273519212106</v>
      </c>
      <c r="N222" t="n">
        <v>0.113385314580679</v>
      </c>
      <c r="O222" t="n">
        <v>-0.003180872704359699</v>
      </c>
      <c r="P222" t="n">
        <v>0.5498837865425479</v>
      </c>
      <c r="Q222" t="n">
        <v>0.1089959283844713</v>
      </c>
      <c r="R222" t="n">
        <v>-0.00282390699216816</v>
      </c>
    </row>
    <row r="223">
      <c r="F223" t="n">
        <v>0.156017624281056</v>
      </c>
      <c r="G223" t="n">
        <v>0.1154996586995832</v>
      </c>
      <c r="H223" t="n">
        <v>-0.002931568064151763</v>
      </c>
      <c r="J223" t="n">
        <v>0.151684688625414</v>
      </c>
      <c r="K223" t="n">
        <v>0.1143886665937966</v>
      </c>
      <c r="L223" t="n">
        <v>-0.002563281604880726</v>
      </c>
      <c r="M223" t="n">
        <v>0.353934718550608</v>
      </c>
      <c r="N223" t="n">
        <v>0.1142129446141147</v>
      </c>
      <c r="O223" t="n">
        <v>-0.003180872704359699</v>
      </c>
      <c r="P223" t="n">
        <v>0.5500519510838894</v>
      </c>
      <c r="Q223" t="n">
        <v>0.1097915191026061</v>
      </c>
      <c r="R223" t="n">
        <v>-0.00282390699216816</v>
      </c>
    </row>
    <row r="224">
      <c r="F224" t="n">
        <v>0.1560160736890716</v>
      </c>
      <c r="G224" t="n">
        <v>0.1163366127481309</v>
      </c>
      <c r="H224" t="n">
        <v>-0.002800148146462076</v>
      </c>
      <c r="J224" t="n">
        <v>0.1517211770755649</v>
      </c>
      <c r="K224" t="n">
        <v>0.1152175699749111</v>
      </c>
      <c r="L224" t="n">
        <v>-0.002518687179140249</v>
      </c>
      <c r="M224" t="n">
        <v>0.3537411703242771</v>
      </c>
      <c r="N224" t="n">
        <v>0.1150405746475503</v>
      </c>
      <c r="O224" t="n">
        <v>-0.002795197728476941</v>
      </c>
      <c r="P224" t="n">
        <v>0.5500618897345022</v>
      </c>
      <c r="Q224" t="n">
        <v>0.1105871098207409</v>
      </c>
      <c r="R224" t="n">
        <v>-0.002699867029736404</v>
      </c>
    </row>
    <row r="225">
      <c r="F225" t="n">
        <v>0.1560557686935823</v>
      </c>
      <c r="G225" t="n">
        <v>0.1171735667966786</v>
      </c>
      <c r="H225" t="n">
        <v>-0.002800148146462076</v>
      </c>
      <c r="J225" t="n">
        <v>0.1517773510849661</v>
      </c>
      <c r="K225" t="n">
        <v>0.1160464733560255</v>
      </c>
      <c r="L225" t="n">
        <v>-0.002518687179140249</v>
      </c>
      <c r="M225" t="n">
        <v>0.3535973239742685</v>
      </c>
      <c r="N225" t="n">
        <v>0.1158682046809859</v>
      </c>
      <c r="O225" t="n">
        <v>-0.002795197728476941</v>
      </c>
      <c r="P225" t="n">
        <v>0.5501539837420365</v>
      </c>
      <c r="Q225" t="n">
        <v>0.1113827005388758</v>
      </c>
      <c r="R225" t="n">
        <v>-0.002699867029736404</v>
      </c>
    </row>
    <row r="226">
      <c r="F226" t="n">
        <v>0.1560131052384552</v>
      </c>
      <c r="G226" t="n">
        <v>0.1180105208452263</v>
      </c>
      <c r="H226" t="n">
        <v>-0.002800428161276722</v>
      </c>
      <c r="J226" t="n">
        <v>0.1517523461148055</v>
      </c>
      <c r="K226" t="n">
        <v>0.11687537673714</v>
      </c>
      <c r="L226" t="n">
        <v>-0.002518687179140249</v>
      </c>
      <c r="M226" t="n">
        <v>0.3534530479204107</v>
      </c>
      <c r="N226" t="n">
        <v>0.1166958347144215</v>
      </c>
      <c r="O226" t="n">
        <v>-0.002795197728476941</v>
      </c>
      <c r="P226" t="n">
        <v>0.550168640700996</v>
      </c>
      <c r="Q226" t="n">
        <v>0.1121782912570106</v>
      </c>
      <c r="R226" t="n">
        <v>-0.002699867029736404</v>
      </c>
    </row>
    <row r="227">
      <c r="F227" t="n">
        <v>0.1560322979161682</v>
      </c>
      <c r="G227" t="n">
        <v>0.118847474893774</v>
      </c>
      <c r="H227" t="n">
        <v>-0.00279986813164743</v>
      </c>
      <c r="J227" t="n">
        <v>0.1517873882659355</v>
      </c>
      <c r="K227" t="n">
        <v>0.1177042801182545</v>
      </c>
      <c r="L227" t="n">
        <v>-0.002518687179140249</v>
      </c>
      <c r="M227" t="n">
        <v>0.3531073410964563</v>
      </c>
      <c r="N227" t="n">
        <v>0.1175234647478571</v>
      </c>
      <c r="O227" t="n">
        <v>-0.002795197728476941</v>
      </c>
      <c r="P227" t="n">
        <v>0.5504263514892572</v>
      </c>
      <c r="Q227" t="n">
        <v>0.1129738819751454</v>
      </c>
      <c r="R227" t="n">
        <v>-0.002699867029736404</v>
      </c>
    </row>
    <row r="228">
      <c r="F228" t="n">
        <v>0.1560309460223754</v>
      </c>
      <c r="G228" t="n">
        <v>0.1196844289423217</v>
      </c>
      <c r="H228" t="n">
        <v>-0.002667663127106257</v>
      </c>
      <c r="J228" t="n">
        <v>0.1518219634730736</v>
      </c>
      <c r="K228" t="n">
        <v>0.1185331834993689</v>
      </c>
      <c r="L228" t="n">
        <v>-0.002471407672148543</v>
      </c>
      <c r="M228" t="n">
        <v>0.3529630695641259</v>
      </c>
      <c r="N228" t="n">
        <v>0.1183510947812927</v>
      </c>
      <c r="O228" t="n">
        <v>-0.002480308602078227</v>
      </c>
      <c r="P228" t="n">
        <v>0.5502873258084753</v>
      </c>
      <c r="Q228" t="n">
        <v>0.1137694726932802</v>
      </c>
      <c r="R228" t="n">
        <v>-0.002574725060795582</v>
      </c>
    </row>
    <row r="229">
      <c r="F229" t="n">
        <v>0.1560502564568687</v>
      </c>
      <c r="G229" t="n">
        <v>0.1205213829908695</v>
      </c>
      <c r="H229" t="n">
        <v>-0.002667929920098267</v>
      </c>
      <c r="J229" t="n">
        <v>0.1518358992209022</v>
      </c>
      <c r="K229" t="n">
        <v>0.1193620868804834</v>
      </c>
      <c r="L229" t="n">
        <v>-0.002471407672148543</v>
      </c>
      <c r="M229" t="n">
        <v>0.3527186006982364</v>
      </c>
      <c r="N229" t="n">
        <v>0.1191787248147284</v>
      </c>
      <c r="O229" t="n">
        <v>-0.002480308602078227</v>
      </c>
      <c r="P229" t="n">
        <v>0.5504722472608328</v>
      </c>
      <c r="Q229" t="n">
        <v>0.1145650634114151</v>
      </c>
      <c r="R229" t="n">
        <v>-0.002574725060795582</v>
      </c>
    </row>
    <row r="230">
      <c r="F230" t="n">
        <v>0.1560284311870579</v>
      </c>
      <c r="G230" t="n">
        <v>0.1213583370394172</v>
      </c>
      <c r="H230" t="n">
        <v>-0.002668196713090277</v>
      </c>
      <c r="J230" t="n">
        <v>0.151829198507738</v>
      </c>
      <c r="K230" t="n">
        <v>0.1201909902615979</v>
      </c>
      <c r="L230" t="n">
        <v>-0.002471407672148543</v>
      </c>
      <c r="M230" t="n">
        <v>0.3526758580314647</v>
      </c>
      <c r="N230" t="n">
        <v>0.1200063548481639</v>
      </c>
      <c r="O230" t="n">
        <v>-0.002480308602078227</v>
      </c>
      <c r="P230" t="n">
        <v>0.5505013078558024</v>
      </c>
      <c r="Q230" t="n">
        <v>0.1153606541295499</v>
      </c>
      <c r="R230" t="n">
        <v>-0.002574725060795582</v>
      </c>
    </row>
    <row r="231">
      <c r="F231" t="n">
        <v>0.1560066769454459</v>
      </c>
      <c r="G231" t="n">
        <v>0.1221952910879649</v>
      </c>
      <c r="H231" t="n">
        <v>-0.002537620712866534</v>
      </c>
      <c r="J231" t="n">
        <v>0.1518018646037431</v>
      </c>
      <c r="K231" t="n">
        <v>0.1210198936427123</v>
      </c>
      <c r="L231" t="n">
        <v>-0.002471407672148543</v>
      </c>
      <c r="M231" t="n">
        <v>0.3523324894571073</v>
      </c>
      <c r="N231" t="n">
        <v>0.1208339848815995</v>
      </c>
      <c r="O231" t="n">
        <v>-0.002480308602078227</v>
      </c>
      <c r="P231" t="n">
        <v>0.5506951323539185</v>
      </c>
      <c r="Q231" t="n">
        <v>0.1161562448476847</v>
      </c>
      <c r="R231" t="n">
        <v>-0.002574725060795582</v>
      </c>
    </row>
    <row r="232">
      <c r="F232" t="n">
        <v>0.1560055989535598</v>
      </c>
      <c r="G232" t="n">
        <v>0.1230322451365126</v>
      </c>
      <c r="H232" t="n">
        <v>-0.002538382075216629</v>
      </c>
      <c r="J232" t="n">
        <v>0.151814451434217</v>
      </c>
      <c r="K232" t="n">
        <v>0.1218487970238268</v>
      </c>
      <c r="L232" t="n">
        <v>-0.00241992371819186</v>
      </c>
      <c r="M232" t="n">
        <v>0.352191293922142</v>
      </c>
      <c r="N232" t="n">
        <v>0.1216616149150352</v>
      </c>
      <c r="O232" t="n">
        <v>-0.002260874885649063</v>
      </c>
      <c r="P232" t="n">
        <v>0.5508139599598648</v>
      </c>
      <c r="Q232" t="n">
        <v>0.1169518355658195</v>
      </c>
      <c r="R232" t="n">
        <v>-0.002450610343770122</v>
      </c>
    </row>
    <row r="233">
      <c r="F233" t="n">
        <v>0.1559840006515832</v>
      </c>
      <c r="G233" t="n">
        <v>0.1238691991850603</v>
      </c>
      <c r="H233" t="n">
        <v>-0.002538382075216629</v>
      </c>
      <c r="J233" t="n">
        <v>0.1518467890513131</v>
      </c>
      <c r="K233" t="n">
        <v>0.1226777004049413</v>
      </c>
      <c r="L233" t="n">
        <v>-0.00241992371819186</v>
      </c>
      <c r="M233" t="n">
        <v>0.3520013035747801</v>
      </c>
      <c r="N233" t="n">
        <v>0.1224892449484708</v>
      </c>
      <c r="O233" t="n">
        <v>-0.002260874885649063</v>
      </c>
      <c r="P233" t="n">
        <v>0.5510183562509642</v>
      </c>
      <c r="Q233" t="n">
        <v>0.1177474262839544</v>
      </c>
      <c r="R233" t="n">
        <v>-0.002450610343770122</v>
      </c>
    </row>
    <row r="234">
      <c r="F234" t="n">
        <v>0.1560242884719953</v>
      </c>
      <c r="G234" t="n">
        <v>0.124706153233608</v>
      </c>
      <c r="H234" t="n">
        <v>-0.002538382075216629</v>
      </c>
      <c r="J234" t="n">
        <v>0.1518383305950857</v>
      </c>
      <c r="K234" t="n">
        <v>0.1235066037860557</v>
      </c>
      <c r="L234" t="n">
        <v>-0.00241992371819186</v>
      </c>
      <c r="M234" t="n">
        <v>0.3517605858285917</v>
      </c>
      <c r="N234" t="n">
        <v>0.1233168749819064</v>
      </c>
      <c r="O234" t="n">
        <v>-0.002260874885649063</v>
      </c>
      <c r="P234" t="n">
        <v>0.5511485602083079</v>
      </c>
      <c r="Q234" t="n">
        <v>0.1185430170020892</v>
      </c>
      <c r="R234" t="n">
        <v>-0.002450610343770122</v>
      </c>
    </row>
    <row r="235">
      <c r="F235" t="n">
        <v>0.156044065184289</v>
      </c>
      <c r="G235" t="n">
        <v>0.1255431072821557</v>
      </c>
      <c r="H235" t="n">
        <v>-0.002537620712866534</v>
      </c>
      <c r="J235" t="n">
        <v>0.1519101982262984</v>
      </c>
      <c r="K235" t="n">
        <v>0.1243355071671702</v>
      </c>
      <c r="L235" t="n">
        <v>-0.00241992371819186</v>
      </c>
      <c r="M235" t="n">
        <v>0.3516651870766934</v>
      </c>
      <c r="N235" t="n">
        <v>0.124144505015342</v>
      </c>
      <c r="O235" t="n">
        <v>-0.002260874885649063</v>
      </c>
      <c r="P235" t="n">
        <v>0.5512049463890957</v>
      </c>
      <c r="Q235" t="n">
        <v>0.119338607720224</v>
      </c>
      <c r="R235" t="n">
        <v>-0.002450610343770122</v>
      </c>
    </row>
    <row r="236">
      <c r="F236" t="n">
        <v>0.1560433357466389</v>
      </c>
      <c r="G236" t="n">
        <v>0.1263800613307034</v>
      </c>
      <c r="H236" t="n">
        <v>-0.002409207414139521</v>
      </c>
      <c r="J236" t="n">
        <v>0.151921095816882</v>
      </c>
      <c r="K236" t="n">
        <v>0.1251644105482847</v>
      </c>
      <c r="L236" t="n">
        <v>-0.002366667235402705</v>
      </c>
      <c r="M236" t="n">
        <v>0.3515142647159308</v>
      </c>
      <c r="N236" t="n">
        <v>0.1249721350487776</v>
      </c>
      <c r="O236" t="n">
        <v>-0.002104169447287826</v>
      </c>
      <c r="P236" t="n">
        <v>0.5514282899330871</v>
      </c>
      <c r="Q236" t="n">
        <v>0.1201341984383588</v>
      </c>
      <c r="R236" t="n">
        <v>-0.002331844432250201</v>
      </c>
    </row>
    <row r="237">
      <c r="F237" t="n">
        <v>0.1560221050616359</v>
      </c>
      <c r="G237" t="n">
        <v>0.1272170153792511</v>
      </c>
      <c r="H237" t="n">
        <v>-0.002409207414139521</v>
      </c>
      <c r="J237" t="n">
        <v>0.151871020737736</v>
      </c>
      <c r="K237" t="n">
        <v>0.1259933139293991</v>
      </c>
      <c r="L237" t="n">
        <v>-0.002366667235402705</v>
      </c>
      <c r="M237" t="n">
        <v>0.3513079383602724</v>
      </c>
      <c r="N237" t="n">
        <v>0.1257997650822132</v>
      </c>
      <c r="O237" t="n">
        <v>-0.002104169447287826</v>
      </c>
      <c r="P237" t="n">
        <v>0.551658792861525</v>
      </c>
      <c r="Q237" t="n">
        <v>0.1209297891564937</v>
      </c>
      <c r="R237" t="n">
        <v>-0.002331844432250201</v>
      </c>
    </row>
    <row r="238">
      <c r="F238" t="n">
        <v>0.1560215781672183</v>
      </c>
      <c r="G238" t="n">
        <v>0.1280539694277988</v>
      </c>
      <c r="H238" t="n">
        <v>-0.00240872566900572</v>
      </c>
      <c r="J238" t="n">
        <v>0.1519214921264564</v>
      </c>
      <c r="K238" t="n">
        <v>0.1268222173105136</v>
      </c>
      <c r="L238" t="n">
        <v>-0.002366667235402705</v>
      </c>
      <c r="M238" t="n">
        <v>0.3509962311576122</v>
      </c>
      <c r="N238" t="n">
        <v>0.1266273951156489</v>
      </c>
      <c r="O238" t="n">
        <v>-0.002104169447287826</v>
      </c>
      <c r="P238" t="n">
        <v>0.5518167054143565</v>
      </c>
      <c r="Q238" t="n">
        <v>0.1217253798746285</v>
      </c>
      <c r="R238" t="n">
        <v>-0.002331844432250201</v>
      </c>
    </row>
    <row r="239">
      <c r="F239" t="n">
        <v>0.1560211595336579</v>
      </c>
      <c r="G239" t="n">
        <v>0.1288909234763465</v>
      </c>
      <c r="H239" t="n">
        <v>-0.002409207414139521</v>
      </c>
      <c r="J239" t="n">
        <v>0.1518908121627132</v>
      </c>
      <c r="K239" t="n">
        <v>0.1276511206916281</v>
      </c>
      <c r="L239" t="n">
        <v>-0.002366667235402705</v>
      </c>
      <c r="M239" t="n">
        <v>0.3507796458090517</v>
      </c>
      <c r="N239" t="n">
        <v>0.1274550251490845</v>
      </c>
      <c r="O239" t="n">
        <v>-0.002104169447287826</v>
      </c>
      <c r="P239" t="n">
        <v>0.5517420294407993</v>
      </c>
      <c r="Q239" t="n">
        <v>0.1225209705927633</v>
      </c>
      <c r="R239" t="n">
        <v>-0.002331844432250201</v>
      </c>
    </row>
    <row r="240">
      <c r="F240" t="n">
        <v>0.1559796537939941</v>
      </c>
      <c r="G240" t="n">
        <v>0.1297278775248942</v>
      </c>
      <c r="H240" t="n">
        <v>-0.00228425231186935</v>
      </c>
      <c r="J240" t="n">
        <v>0.1519203208365575</v>
      </c>
      <c r="K240" t="n">
        <v>0.1284800240727425</v>
      </c>
      <c r="L240" t="n">
        <v>-0.002310200068994834</v>
      </c>
      <c r="M240" t="n">
        <v>0.350608057454785</v>
      </c>
      <c r="N240" t="n">
        <v>0.1282826551825201</v>
      </c>
      <c r="O240" t="n">
        <v>-0.00195003573020074</v>
      </c>
      <c r="P240" t="n">
        <v>0.5519615242270663</v>
      </c>
      <c r="Q240" t="n">
        <v>0.1233165613108982</v>
      </c>
      <c r="R240" t="n">
        <v>-0.002219518130737774</v>
      </c>
    </row>
    <row r="241">
      <c r="F241" t="n">
        <v>0.1560000657777444</v>
      </c>
      <c r="G241" t="n">
        <v>0.1305648315734419</v>
      </c>
      <c r="H241" t="n">
        <v>-0.00228425231186935</v>
      </c>
      <c r="J241" t="n">
        <v>0.1519494548204875</v>
      </c>
      <c r="K241" t="n">
        <v>0.129308927453857</v>
      </c>
      <c r="L241" t="n">
        <v>-0.002310200068994834</v>
      </c>
      <c r="M241" t="n">
        <v>0.350431425845623</v>
      </c>
      <c r="N241" t="n">
        <v>0.1291102852159557</v>
      </c>
      <c r="O241" t="n">
        <v>-0.00195003573020074</v>
      </c>
      <c r="P241" t="n">
        <v>0.5521790717020136</v>
      </c>
      <c r="Q241" t="n">
        <v>0.124112152029033</v>
      </c>
      <c r="R241" t="n">
        <v>-0.002219518130737774</v>
      </c>
    </row>
    <row r="242">
      <c r="F242" t="n">
        <v>0.1560000000000001</v>
      </c>
      <c r="G242" t="n">
        <v>0.1314017856219896</v>
      </c>
      <c r="H242" t="n">
        <v>-0.002283567173203523</v>
      </c>
      <c r="J242" t="n">
        <v>0.1519176398303873</v>
      </c>
      <c r="K242" t="n">
        <v>0.1301378308349715</v>
      </c>
      <c r="L242" t="n">
        <v>-0.002310200068994834</v>
      </c>
      <c r="M242" t="n">
        <v>0.3501998004017998</v>
      </c>
      <c r="N242" t="n">
        <v>0.1299379152493913</v>
      </c>
      <c r="O242" t="n">
        <v>-0.00195003573020074</v>
      </c>
      <c r="P242" t="n">
        <v>0.5522897759492505</v>
      </c>
      <c r="Q242" t="n">
        <v>0.1249077427471678</v>
      </c>
      <c r="R242" t="n">
        <v>-0.002219518130737774</v>
      </c>
    </row>
    <row r="243">
      <c r="F243" t="n">
        <v>0.1560463575915887</v>
      </c>
      <c r="G243" t="n">
        <v>0.1322387396705373</v>
      </c>
      <c r="H243" t="n">
        <v>-0.00228425231186935</v>
      </c>
      <c r="J243" t="n">
        <v>0.1519662377767138</v>
      </c>
      <c r="K243" t="n">
        <v>0.130966734216086</v>
      </c>
      <c r="L243" t="n">
        <v>-0.002310200068994834</v>
      </c>
      <c r="M243" t="n">
        <v>0.3499632978150496</v>
      </c>
      <c r="N243" t="n">
        <v>0.1307655452828269</v>
      </c>
      <c r="O243" t="n">
        <v>-0.00195003573020074</v>
      </c>
      <c r="P243" t="n">
        <v>0.5524888422018359</v>
      </c>
      <c r="Q243" t="n">
        <v>0.1257033334653026</v>
      </c>
      <c r="R243" t="n">
        <v>-0.002219518130737774</v>
      </c>
    </row>
    <row r="244">
      <c r="F244" t="n">
        <v>0.156062155213074</v>
      </c>
      <c r="G244" t="n">
        <v>0.133075693719085</v>
      </c>
      <c r="H244" t="n">
        <v>-0.002161704147961429</v>
      </c>
      <c r="J244" t="n">
        <v>0.1519740931375039</v>
      </c>
      <c r="K244" t="n">
        <v>0.1317956375972004</v>
      </c>
      <c r="L244" t="n">
        <v>-0.002252868541659499</v>
      </c>
      <c r="M244" t="n">
        <v>0.3496720167714841</v>
      </c>
      <c r="N244" t="n">
        <v>0.1315931753162626</v>
      </c>
      <c r="O244" t="n">
        <v>-0.001800723587002783</v>
      </c>
      <c r="P244" t="n">
        <v>0.5528564694158152</v>
      </c>
      <c r="Q244" t="n">
        <v>0.1264989241834375</v>
      </c>
      <c r="R244" t="n">
        <v>-0.002107521963452116</v>
      </c>
    </row>
    <row r="245">
      <c r="F245" t="n">
        <v>0.1560471063233861</v>
      </c>
      <c r="G245" t="n">
        <v>0.1339126477676327</v>
      </c>
      <c r="H245" t="n">
        <v>-0.002161488020772071</v>
      </c>
      <c r="J245" t="n">
        <v>0.1519615242270663</v>
      </c>
      <c r="K245" t="n">
        <v>0.1326245409783149</v>
      </c>
      <c r="L245" t="n">
        <v>-0.002252868541659499</v>
      </c>
      <c r="M245" t="n">
        <v>0.3494759047790419</v>
      </c>
      <c r="N245" t="n">
        <v>0.1324208053496982</v>
      </c>
      <c r="O245" t="n">
        <v>-0.001800723587002783</v>
      </c>
      <c r="P245" t="n">
        <v>0.5531517508467516</v>
      </c>
      <c r="Q245" t="n">
        <v>0.1272945149015723</v>
      </c>
      <c r="R245" t="n">
        <v>-0.002107521963452116</v>
      </c>
    </row>
    <row r="246">
      <c r="F246" t="n">
        <v>0.1560833422914116</v>
      </c>
      <c r="G246" t="n">
        <v>0.1347496018161805</v>
      </c>
      <c r="H246" t="n">
        <v>-0.002161055766393354</v>
      </c>
      <c r="J246" t="n">
        <v>0.1519485205755687</v>
      </c>
      <c r="K246" t="n">
        <v>0.1334534443594294</v>
      </c>
      <c r="L246" t="n">
        <v>-0.002252868541659499</v>
      </c>
      <c r="M246" t="n">
        <v>0.3491253110507118</v>
      </c>
      <c r="N246" t="n">
        <v>0.1332484353831338</v>
      </c>
      <c r="O246" t="n">
        <v>-0.001800723587002783</v>
      </c>
      <c r="P246" t="n">
        <v>0.5532138431815428</v>
      </c>
      <c r="Q246" t="n">
        <v>0.1280901056197071</v>
      </c>
      <c r="R246" t="n">
        <v>-0.002107521963452116</v>
      </c>
    </row>
    <row r="247">
      <c r="F247" t="n">
        <v>0.1561706046322823</v>
      </c>
      <c r="G247" t="n">
        <v>0.1355865558647281</v>
      </c>
      <c r="H247" t="n">
        <v>-0.002161055766393354</v>
      </c>
      <c r="J247" t="n">
        <v>0.1519961879365838</v>
      </c>
      <c r="K247" t="n">
        <v>0.1342823477405438</v>
      </c>
      <c r="L247" t="n">
        <v>-0.002252868541659499</v>
      </c>
      <c r="M247" t="n">
        <v>0.3488699598781734</v>
      </c>
      <c r="N247" t="n">
        <v>0.1340760654165694</v>
      </c>
      <c r="O247" t="n">
        <v>-0.001800723587002783</v>
      </c>
      <c r="P247" t="n">
        <v>0.5536048139286169</v>
      </c>
      <c r="Q247" t="n">
        <v>0.1288856963378419</v>
      </c>
      <c r="R247" t="n">
        <v>-0.002107521963452116</v>
      </c>
    </row>
    <row r="248">
      <c r="F248" t="n">
        <v>0.1561643170547744</v>
      </c>
      <c r="G248" t="n">
        <v>0.1364235099132758</v>
      </c>
      <c r="H248" t="n">
        <v>-0.002039408134595743</v>
      </c>
      <c r="J248" t="n">
        <v>0.1520034135529703</v>
      </c>
      <c r="K248" t="n">
        <v>0.1351112511216583</v>
      </c>
      <c r="L248" t="n">
        <v>-0.002183245042008528</v>
      </c>
      <c r="M248" t="n">
        <v>0.3485601759312116</v>
      </c>
      <c r="N248" t="n">
        <v>0.134903695450005</v>
      </c>
      <c r="O248" t="n">
        <v>-0.001658464718728321</v>
      </c>
      <c r="P248" t="n">
        <v>0.5536818599934061</v>
      </c>
      <c r="Q248" t="n">
        <v>0.1296812870559768</v>
      </c>
      <c r="R248" t="n">
        <v>-0.001994646642688994</v>
      </c>
    </row>
    <row r="249">
      <c r="F249" t="n">
        <v>0.1562703574696409</v>
      </c>
      <c r="G249" t="n">
        <v>0.1372604639618235</v>
      </c>
      <c r="H249" t="n">
        <v>-0.002039408134595743</v>
      </c>
      <c r="J249" t="n">
        <v>0.1520307822082265</v>
      </c>
      <c r="K249" t="n">
        <v>0.1359401545027727</v>
      </c>
      <c r="L249" t="n">
        <v>-0.002183245042008528</v>
      </c>
      <c r="M249" t="n">
        <v>0.3484452722209195</v>
      </c>
      <c r="N249" t="n">
        <v>0.1357313254834406</v>
      </c>
      <c r="O249" t="n">
        <v>-0.001658464718728321</v>
      </c>
      <c r="P249" t="n">
        <v>0.5538465167710436</v>
      </c>
      <c r="Q249" t="n">
        <v>0.1304768777741116</v>
      </c>
      <c r="R249" t="n">
        <v>-0.001994646642688994</v>
      </c>
    </row>
    <row r="250">
      <c r="F250" t="n">
        <v>0.1563441217792451</v>
      </c>
      <c r="G250" t="n">
        <v>0.1380974180103713</v>
      </c>
      <c r="H250" t="n">
        <v>-0.002039816016222662</v>
      </c>
      <c r="J250" t="n">
        <v>0.1519974890398044</v>
      </c>
      <c r="K250" t="n">
        <v>0.1367690578838872</v>
      </c>
      <c r="L250" t="n">
        <v>-0.002183245042008528</v>
      </c>
      <c r="M250" t="n">
        <v>0.3480269115818239</v>
      </c>
      <c r="N250" t="n">
        <v>0.1365589555168762</v>
      </c>
      <c r="O250" t="n">
        <v>-0.001658464718728321</v>
      </c>
      <c r="P250" t="n">
        <v>0.5542595530338765</v>
      </c>
      <c r="Q250" t="n">
        <v>0.1312724684922464</v>
      </c>
      <c r="R250" t="n">
        <v>-0.001994646642688994</v>
      </c>
    </row>
    <row r="251">
      <c r="F251" t="n">
        <v>0.1564472073648825</v>
      </c>
      <c r="G251" t="n">
        <v>0.138934372058919</v>
      </c>
      <c r="H251" t="n">
        <v>-0.002039408134595743</v>
      </c>
      <c r="J251" t="n">
        <v>0.1519843215068591</v>
      </c>
      <c r="K251" t="n">
        <v>0.1375979612650017</v>
      </c>
      <c r="L251" t="n">
        <v>-0.002183245042008528</v>
      </c>
      <c r="M251" t="n">
        <v>0.3479030069639021</v>
      </c>
      <c r="N251" t="n">
        <v>0.1373865855503118</v>
      </c>
      <c r="O251" t="n">
        <v>-0.001658464718728321</v>
      </c>
      <c r="P251" t="n">
        <v>0.5545188424194057</v>
      </c>
      <c r="Q251" t="n">
        <v>0.1320680592103813</v>
      </c>
      <c r="R251" t="n">
        <v>-0.001994646642688994</v>
      </c>
    </row>
    <row r="252">
      <c r="F252" t="n">
        <v>0.1564967625740099</v>
      </c>
      <c r="G252" t="n">
        <v>0.1397713261074667</v>
      </c>
      <c r="H252" t="n">
        <v>-0.001916758409989597</v>
      </c>
      <c r="J252" t="n">
        <v>0.1520316760390364</v>
      </c>
      <c r="K252" t="n">
        <v>0.1384268646461162</v>
      </c>
      <c r="L252" t="n">
        <v>-0.002094206919110515</v>
      </c>
      <c r="M252" t="n">
        <v>0.347525845042386</v>
      </c>
      <c r="N252" t="n">
        <v>0.1382142155837474</v>
      </c>
      <c r="O252" t="n">
        <v>-0.001523652752865758</v>
      </c>
      <c r="P252" t="n">
        <v>0.5547045614505569</v>
      </c>
      <c r="Q252" t="n">
        <v>0.1328636499285161</v>
      </c>
      <c r="R252" t="n">
        <v>-0.001881035743852267</v>
      </c>
    </row>
    <row r="253">
      <c r="F253" t="n">
        <v>0.1565750588711325</v>
      </c>
      <c r="G253" t="n">
        <v>0.1406082801560144</v>
      </c>
      <c r="H253" t="n">
        <v>-0.001916758409989597</v>
      </c>
      <c r="J253" t="n">
        <v>0.1519981380056925</v>
      </c>
      <c r="K253" t="n">
        <v>0.1392557680272306</v>
      </c>
      <c r="L253" t="n">
        <v>-0.002094206919110515</v>
      </c>
      <c r="M253" t="n">
        <v>0.3472439764363585</v>
      </c>
      <c r="N253" t="n">
        <v>0.1390418456171831</v>
      </c>
      <c r="O253" t="n">
        <v>-0.001523652752865758</v>
      </c>
      <c r="P253" t="n">
        <v>0.5548969875958749</v>
      </c>
      <c r="Q253" t="n">
        <v>0.1336592406466509</v>
      </c>
      <c r="R253" t="n">
        <v>-0.001881035743852267</v>
      </c>
    </row>
    <row r="254">
      <c r="F254" t="n">
        <v>0.1566818433647709</v>
      </c>
      <c r="G254" t="n">
        <v>0.1414452342045621</v>
      </c>
      <c r="H254" t="n">
        <v>-0.001916566753314266</v>
      </c>
      <c r="J254" t="n">
        <v>0.152065513827599</v>
      </c>
      <c r="K254" t="n">
        <v>0.1400846714083451</v>
      </c>
      <c r="L254" t="n">
        <v>-0.002094206919110515</v>
      </c>
      <c r="M254" t="n">
        <v>0.3469082055458236</v>
      </c>
      <c r="N254" t="n">
        <v>0.1398694756506187</v>
      </c>
      <c r="O254" t="n">
        <v>-0.001523652752865758</v>
      </c>
      <c r="P254" t="n">
        <v>0.5552570318721223</v>
      </c>
      <c r="Q254" t="n">
        <v>0.1344548313647857</v>
      </c>
      <c r="R254" t="n">
        <v>-0.001881035743852267</v>
      </c>
    </row>
    <row r="255">
      <c r="F255" t="n">
        <v>0.1568582312966464</v>
      </c>
      <c r="G255" t="n">
        <v>0.1422821882531098</v>
      </c>
      <c r="H255" t="n">
        <v>-0.001916758409989597</v>
      </c>
      <c r="J255" t="n">
        <v>0.1520721801471851</v>
      </c>
      <c r="K255" t="n">
        <v>0.1409135747894596</v>
      </c>
      <c r="L255" t="n">
        <v>-0.002094206919110515</v>
      </c>
      <c r="M255" t="n">
        <v>0.346767014156699</v>
      </c>
      <c r="N255" t="n">
        <v>0.1406971056840543</v>
      </c>
      <c r="O255" t="n">
        <v>-0.001523652752865758</v>
      </c>
      <c r="P255" t="n">
        <v>0.5554625083384489</v>
      </c>
      <c r="Q255" t="n">
        <v>0.1352504220829206</v>
      </c>
      <c r="R255" t="n">
        <v>-0.001881035743852267</v>
      </c>
    </row>
    <row r="256">
      <c r="F256" t="n">
        <v>0.1569385011933497</v>
      </c>
      <c r="G256" t="n">
        <v>0.1431191423016575</v>
      </c>
      <c r="H256" t="n">
        <v>-0.00179376400583736</v>
      </c>
      <c r="J256" t="n">
        <v>0.1520585306345183</v>
      </c>
      <c r="K256" t="n">
        <v>0.141742478170574</v>
      </c>
      <c r="L256" t="n">
        <v>-0.001986983206399336</v>
      </c>
      <c r="M256" t="n">
        <v>0.3463237378320875</v>
      </c>
      <c r="N256" t="n">
        <v>0.1415247357174899</v>
      </c>
      <c r="O256" t="n">
        <v>-0.001399615530300263</v>
      </c>
      <c r="P256" t="n">
        <v>0.5559160228171269</v>
      </c>
      <c r="Q256" t="n">
        <v>0.1360460128010554</v>
      </c>
      <c r="R256" t="n">
        <v>-0.001765372949337645</v>
      </c>
    </row>
    <row r="257">
      <c r="F257" t="n">
        <v>0.1570878399699069</v>
      </c>
      <c r="G257" t="n">
        <v>0.1439560963502052</v>
      </c>
      <c r="H257" t="n">
        <v>-0.001793584665304883</v>
      </c>
      <c r="J257" t="n">
        <v>0.152024555360484</v>
      </c>
      <c r="K257" t="n">
        <v>0.1425713815516885</v>
      </c>
      <c r="L257" t="n">
        <v>-0.001986983206399336</v>
      </c>
      <c r="M257" t="n">
        <v>0.3461246533670246</v>
      </c>
      <c r="N257" t="n">
        <v>0.1423523657509255</v>
      </c>
      <c r="O257" t="n">
        <v>-0.001399615530300263</v>
      </c>
      <c r="P257" t="n">
        <v>0.5562146367709356</v>
      </c>
      <c r="Q257" t="n">
        <v>0.1368416035191902</v>
      </c>
      <c r="R257" t="n">
        <v>-0.001765372949337645</v>
      </c>
    </row>
    <row r="258">
      <c r="F258" t="n">
        <v>0.157181763693947</v>
      </c>
      <c r="G258" t="n">
        <v>0.1447930503987529</v>
      </c>
      <c r="H258" t="n">
        <v>-0.001793225984239928</v>
      </c>
      <c r="J258" t="n">
        <v>0.1520308597922205</v>
      </c>
      <c r="K258" t="n">
        <v>0.143400284932803</v>
      </c>
      <c r="L258" t="n">
        <v>-0.001986983206399336</v>
      </c>
      <c r="M258" t="n">
        <v>0.3457231763031117</v>
      </c>
      <c r="N258" t="n">
        <v>0.1431799957843611</v>
      </c>
      <c r="O258" t="n">
        <v>-0.001399615530300263</v>
      </c>
      <c r="P258" t="n">
        <v>0.5564386765419281</v>
      </c>
      <c r="Q258" t="n">
        <v>0.137637194237325</v>
      </c>
      <c r="R258" t="n">
        <v>-0.001765372949337645</v>
      </c>
    </row>
    <row r="259">
      <c r="F259" t="n">
        <v>0.1573442730802149</v>
      </c>
      <c r="G259" t="n">
        <v>0.1456300044473006</v>
      </c>
      <c r="H259" t="n">
        <v>-0.001793225984239928</v>
      </c>
      <c r="J259" t="n">
        <v>0.1520774397143606</v>
      </c>
      <c r="K259" t="n">
        <v>0.1442291883139174</v>
      </c>
      <c r="L259" t="n">
        <v>-0.001986983206399336</v>
      </c>
      <c r="M259" t="n">
        <v>0.34556565250893</v>
      </c>
      <c r="N259" t="n">
        <v>0.1440076258177967</v>
      </c>
      <c r="O259" t="n">
        <v>-0.001286880312130199</v>
      </c>
      <c r="P259" t="n">
        <v>0.5568299353302451</v>
      </c>
      <c r="Q259" t="n">
        <v>0.1384327849554599</v>
      </c>
      <c r="R259" t="n">
        <v>-0.001765372949337645</v>
      </c>
    </row>
    <row r="260">
      <c r="F260" t="n">
        <v>0.157471471277737</v>
      </c>
      <c r="G260" t="n">
        <v>0.1464669584958483</v>
      </c>
      <c r="H260" t="n">
        <v>-0.001669765984293808</v>
      </c>
      <c r="J260" t="n">
        <v>0.1520632591156165</v>
      </c>
      <c r="K260" t="n">
        <v>0.1450580916950319</v>
      </c>
      <c r="L260" t="n">
        <v>-0.00186390176081965</v>
      </c>
      <c r="M260" t="n">
        <v>0.3451565235976942</v>
      </c>
      <c r="N260" t="n">
        <v>0.1448352558512324</v>
      </c>
      <c r="O260" t="n">
        <v>-0.001286880312130199</v>
      </c>
      <c r="P260" t="n">
        <v>0.5569849300027896</v>
      </c>
      <c r="Q260" t="n">
        <v>0.1392283756735947</v>
      </c>
      <c r="R260" t="n">
        <v>-0.00164847981968052</v>
      </c>
    </row>
    <row r="261">
      <c r="F261" t="n">
        <v>0.1576875752398487</v>
      </c>
      <c r="G261" t="n">
        <v>0.147303912544396</v>
      </c>
      <c r="H261" t="n">
        <v>-0.001669432097874233</v>
      </c>
      <c r="J261" t="n">
        <v>0.152089339188298</v>
      </c>
      <c r="K261" t="n">
        <v>0.1458869950761464</v>
      </c>
      <c r="L261" t="n">
        <v>-0.00186390176081965</v>
      </c>
      <c r="M261" t="n">
        <v>0.3447932233889073</v>
      </c>
      <c r="N261" t="n">
        <v>0.1456628858846679</v>
      </c>
      <c r="O261" t="n">
        <v>-0.001286880312130199</v>
      </c>
      <c r="P261" t="n">
        <v>0.5575491441729979</v>
      </c>
      <c r="Q261" t="n">
        <v>0.1400239663917295</v>
      </c>
      <c r="R261" t="n">
        <v>-0.00164847981968052</v>
      </c>
    </row>
    <row r="262">
      <c r="F262" t="n">
        <v>0.157847030596267</v>
      </c>
      <c r="G262" t="n">
        <v>0.1481408665929437</v>
      </c>
      <c r="H262" t="n">
        <v>-0.001669432097874233</v>
      </c>
      <c r="J262" t="n">
        <v>0.1520546379871715</v>
      </c>
      <c r="K262" t="n">
        <v>0.1467158984572609</v>
      </c>
      <c r="L262" t="n">
        <v>-0.00186390176081965</v>
      </c>
      <c r="M262" t="n">
        <v>0.3445746247796465</v>
      </c>
      <c r="N262" t="n">
        <v>0.1464905159181036</v>
      </c>
      <c r="O262" t="n">
        <v>-0.001286880312130199</v>
      </c>
      <c r="P262" t="n">
        <v>0.5576344407136697</v>
      </c>
      <c r="Q262" t="n">
        <v>0.1408195571098644</v>
      </c>
      <c r="R262" t="n">
        <v>-0.00164847981968052</v>
      </c>
    </row>
    <row r="263">
      <c r="F263" t="n">
        <v>0.157970210744544</v>
      </c>
      <c r="G263" t="n">
        <v>0.1489778206414914</v>
      </c>
      <c r="H263" t="n">
        <v>-0.001669599041084021</v>
      </c>
      <c r="J263" t="n">
        <v>0.1520803907079565</v>
      </c>
      <c r="K263" t="n">
        <v>0.1475448018383753</v>
      </c>
      <c r="L263" t="n">
        <v>-0.00186390176081965</v>
      </c>
      <c r="M263" t="n">
        <v>0.3441545578874996</v>
      </c>
      <c r="N263" t="n">
        <v>0.1473181459515392</v>
      </c>
      <c r="O263" t="n">
        <v>-0.001286880312130199</v>
      </c>
      <c r="P263" t="n">
        <v>0.5582097445901262</v>
      </c>
      <c r="Q263" t="n">
        <v>0.1416151478279992</v>
      </c>
      <c r="R263" t="n">
        <v>-0.00164847981968052</v>
      </c>
    </row>
    <row r="264">
      <c r="F264" t="n">
        <v>0.1581608035857186</v>
      </c>
      <c r="G264" t="n">
        <v>0.1498147746900391</v>
      </c>
      <c r="H264" t="n">
        <v>-0.001546004255426114</v>
      </c>
      <c r="J264" t="n">
        <v>0.1521261771381762</v>
      </c>
      <c r="K264" t="n">
        <v>0.1483737052194898</v>
      </c>
      <c r="L264" t="n">
        <v>-0.001727244800186578</v>
      </c>
      <c r="M264" t="n">
        <v>0.3439779624451109</v>
      </c>
      <c r="N264" t="n">
        <v>0.1481457759849748</v>
      </c>
      <c r="O264" t="n">
        <v>-0.001187992744514037</v>
      </c>
      <c r="P264" t="n">
        <v>0.558386296435408</v>
      </c>
      <c r="Q264" t="n">
        <v>0.142410738546134</v>
      </c>
      <c r="R264" t="n">
        <v>-0.001530379967669732</v>
      </c>
    </row>
    <row r="265">
      <c r="F265" t="n">
        <v>0.1582936944060133</v>
      </c>
      <c r="G265" t="n">
        <v>0.1506517287385868</v>
      </c>
      <c r="H265" t="n">
        <v>-0.001546158855851656</v>
      </c>
      <c r="J265" t="n">
        <v>0.1520909453087816</v>
      </c>
      <c r="K265" t="n">
        <v>0.1492026086006042</v>
      </c>
      <c r="L265" t="n">
        <v>-0.001727244800186578</v>
      </c>
      <c r="M265" t="n">
        <v>0.3436495682808188</v>
      </c>
      <c r="N265" t="n">
        <v>0.1489734060184104</v>
      </c>
      <c r="O265" t="n">
        <v>-0.001187992744514037</v>
      </c>
      <c r="P265" t="n">
        <v>0.558648685306908</v>
      </c>
      <c r="Q265" t="n">
        <v>0.1432063292642688</v>
      </c>
      <c r="R265" t="n">
        <v>-0.001530379967669732</v>
      </c>
    </row>
    <row r="266">
      <c r="F266" t="n">
        <v>0.1584726900357078</v>
      </c>
      <c r="G266" t="n">
        <v>0.1514886827871345</v>
      </c>
      <c r="H266" t="n">
        <v>-0.001545849655000571</v>
      </c>
      <c r="J266" t="n">
        <v>0.1521161482720274</v>
      </c>
      <c r="K266" t="n">
        <v>0.1500315119817187</v>
      </c>
      <c r="L266" t="n">
        <v>-0.001727244800186578</v>
      </c>
      <c r="M266" t="n">
        <v>0.3432683755743102</v>
      </c>
      <c r="N266" t="n">
        <v>0.149801036051846</v>
      </c>
      <c r="O266" t="n">
        <v>-0.001187992744514037</v>
      </c>
      <c r="P266" t="n">
        <v>0.5589968742779241</v>
      </c>
      <c r="Q266" t="n">
        <v>0.1440019199824036</v>
      </c>
      <c r="R266" t="n">
        <v>-0.001530379967669732</v>
      </c>
    </row>
    <row r="267">
      <c r="F267" t="n">
        <v>0.1586767500094877</v>
      </c>
      <c r="G267" t="n">
        <v>0.1523256368356822</v>
      </c>
      <c r="H267" t="n">
        <v>-0.001546313456277199</v>
      </c>
      <c r="J267" t="n">
        <v>0.1521007320967081</v>
      </c>
      <c r="K267" t="n">
        <v>0.1508604153628332</v>
      </c>
      <c r="L267" t="n">
        <v>-0.001727244800186578</v>
      </c>
      <c r="M267" t="n">
        <v>0.3429331225498381</v>
      </c>
      <c r="N267" t="n">
        <v>0.1506286660852816</v>
      </c>
      <c r="O267" t="n">
        <v>-0.001187992744514037</v>
      </c>
      <c r="P267" t="n">
        <v>0.5595927155924968</v>
      </c>
      <c r="Q267" t="n">
        <v>0.1447975107005385</v>
      </c>
      <c r="R267" t="n">
        <v>-0.001530379967669732</v>
      </c>
    </row>
    <row r="268">
      <c r="F268" t="n">
        <v>0.1588847639354617</v>
      </c>
      <c r="G268" t="n">
        <v>0.1531625908842299</v>
      </c>
      <c r="H268" t="n">
        <v>-0.00142152333294456</v>
      </c>
      <c r="J268" t="n">
        <v>0.1521053175668224</v>
      </c>
      <c r="K268" t="n">
        <v>0.1516893187439476</v>
      </c>
      <c r="L268" t="n">
        <v>-0.001578919434220746</v>
      </c>
      <c r="M268" t="n">
        <v>0.3425452604810239</v>
      </c>
      <c r="N268" t="n">
        <v>0.1514562961187172</v>
      </c>
      <c r="O268" t="n">
        <v>-0.001103836098709035</v>
      </c>
      <c r="P268" t="n">
        <v>0.559788561985197</v>
      </c>
      <c r="Q268" t="n">
        <v>0.1455931014186733</v>
      </c>
      <c r="R268" t="n">
        <v>-0.001411661548507548</v>
      </c>
    </row>
    <row r="269">
      <c r="F269" t="n">
        <v>0.1590546418338893</v>
      </c>
      <c r="G269" t="n">
        <v>0.1539995449327776</v>
      </c>
      <c r="H269" t="n">
        <v>-0.001421665499494509</v>
      </c>
      <c r="J269" t="n">
        <v>0.1521298980596069</v>
      </c>
      <c r="K269" t="n">
        <v>0.1525182221250621</v>
      </c>
      <c r="L269" t="n">
        <v>-0.001578919434220746</v>
      </c>
      <c r="M269" t="n">
        <v>0.3422033934921434</v>
      </c>
      <c r="N269" t="n">
        <v>0.1522839261521529</v>
      </c>
      <c r="O269" t="n">
        <v>-0.001103836098709035</v>
      </c>
      <c r="P269" t="n">
        <v>0.5600698262587694</v>
      </c>
      <c r="Q269" t="n">
        <v>0.1463886921368081</v>
      </c>
      <c r="R269" t="n">
        <v>-0.001411661548507548</v>
      </c>
    </row>
    <row r="270">
      <c r="F270" t="n">
        <v>0.1592696875738898</v>
      </c>
      <c r="G270" t="n">
        <v>0.1548364989813253</v>
      </c>
      <c r="H270" t="n">
        <v>-0.001421949832594408</v>
      </c>
      <c r="J270" t="n">
        <v>0.1521340440545968</v>
      </c>
      <c r="K270" t="n">
        <v>0.1533471255061766</v>
      </c>
      <c r="L270" t="n">
        <v>-0.001578919434220746</v>
      </c>
      <c r="M270" t="n">
        <v>0.3419566657379886</v>
      </c>
      <c r="N270" t="n">
        <v>0.1531115561855885</v>
      </c>
      <c r="O270" t="n">
        <v>-0.001103836098709035</v>
      </c>
      <c r="P270" t="n">
        <v>0.560517529110749</v>
      </c>
      <c r="Q270" t="n">
        <v>0.147184282854943</v>
      </c>
      <c r="R270" t="n">
        <v>-0.001411661548507548</v>
      </c>
    </row>
    <row r="271">
      <c r="F271" t="n">
        <v>0.1594878491604777</v>
      </c>
      <c r="G271" t="n">
        <v>0.155673453029873</v>
      </c>
      <c r="H271" t="n">
        <v>-0.001421665499494509</v>
      </c>
      <c r="J271" t="n">
        <v>0.1521581698597751</v>
      </c>
      <c r="K271" t="n">
        <v>0.1541760288872911</v>
      </c>
      <c r="L271" t="n">
        <v>-0.001578919434220746</v>
      </c>
      <c r="M271" t="n">
        <v>0.3416083251261289</v>
      </c>
      <c r="N271" t="n">
        <v>0.1539391862190241</v>
      </c>
      <c r="O271" t="n">
        <v>-0.001103836098709035</v>
      </c>
      <c r="P271" t="n">
        <v>0.5608884868997501</v>
      </c>
      <c r="Q271" t="n">
        <v>0.1479798735730778</v>
      </c>
      <c r="R271" t="n">
        <v>-0.001411661548507548</v>
      </c>
    </row>
    <row r="272">
      <c r="F272" t="n">
        <v>0.1596249888807185</v>
      </c>
      <c r="G272" t="n">
        <v>0.1565104070784208</v>
      </c>
      <c r="H272" t="n">
        <v>-0.001297352465765066</v>
      </c>
      <c r="J272" t="n">
        <v>0.1521416321528444</v>
      </c>
      <c r="K272" t="n">
        <v>0.1550049322684055</v>
      </c>
      <c r="L272" t="n">
        <v>-0.001420748193541077</v>
      </c>
      <c r="M272" t="n">
        <v>0.3411095256343818</v>
      </c>
      <c r="N272" t="n">
        <v>0.1547668162524597</v>
      </c>
      <c r="O272" t="n">
        <v>-0.001036755213872922</v>
      </c>
      <c r="P272" t="n">
        <v>0.5611824499632925</v>
      </c>
      <c r="Q272" t="n">
        <v>0.1487754642912126</v>
      </c>
      <c r="R272" t="n">
        <v>-0.001291041813808499</v>
      </c>
    </row>
    <row r="273">
      <c r="F273" t="n">
        <v>0.1598274782036464</v>
      </c>
      <c r="G273" t="n">
        <v>0.1573473611269685</v>
      </c>
      <c r="H273" t="n">
        <v>-0.001297482201011642</v>
      </c>
      <c r="J273" t="n">
        <v>0.1521046332901383</v>
      </c>
      <c r="K273" t="n">
        <v>0.15583383564952</v>
      </c>
      <c r="L273" t="n">
        <v>-0.001420748193541077</v>
      </c>
      <c r="M273" t="n">
        <v>0.3407551296686377</v>
      </c>
      <c r="N273" t="n">
        <v>0.1555944462858953</v>
      </c>
      <c r="O273" t="n">
        <v>-0.001036755213872922</v>
      </c>
      <c r="P273" t="n">
        <v>0.5618049875170867</v>
      </c>
      <c r="Q273" t="n">
        <v>0.1495710550093474</v>
      </c>
      <c r="R273" t="n">
        <v>-0.001291041813808499</v>
      </c>
    </row>
    <row r="274">
      <c r="F274" t="n">
        <v>0.1600532085197248</v>
      </c>
      <c r="G274" t="n">
        <v>0.1581843151755161</v>
      </c>
      <c r="H274" t="n">
        <v>-0.001297352465765066</v>
      </c>
      <c r="J274" t="n">
        <v>0.1521078028029653</v>
      </c>
      <c r="K274" t="n">
        <v>0.1566627390306345</v>
      </c>
      <c r="L274" t="n">
        <v>-0.001420748193541077</v>
      </c>
      <c r="M274" t="n">
        <v>0.3404467897742425</v>
      </c>
      <c r="N274" t="n">
        <v>0.1564220763193309</v>
      </c>
      <c r="O274" t="n">
        <v>-0.001036755213872922</v>
      </c>
      <c r="P274" t="n">
        <v>0.5621067990635132</v>
      </c>
      <c r="Q274" t="n">
        <v>0.1503666457274823</v>
      </c>
      <c r="R274" t="n">
        <v>-0.001291041813808499</v>
      </c>
    </row>
    <row r="275">
      <c r="F275" t="n">
        <v>0.1603019616969143</v>
      </c>
      <c r="G275" t="n">
        <v>0.1590212692240639</v>
      </c>
      <c r="H275" t="n">
        <v>-0.001172765110187058</v>
      </c>
      <c r="J275" t="n">
        <v>0.1521309215026682</v>
      </c>
      <c r="K275" t="n">
        <v>0.1574916424117489</v>
      </c>
      <c r="L275" t="n">
        <v>-0.001255439899704692</v>
      </c>
      <c r="M275" t="n">
        <v>0.3400374327875684</v>
      </c>
      <c r="N275" t="n">
        <v>0.1572497063527666</v>
      </c>
      <c r="O275" t="n">
        <v>-0.001036755213872922</v>
      </c>
      <c r="P275" t="n">
        <v>0.5625747329377589</v>
      </c>
      <c r="Q275" t="n">
        <v>0.1511622364456171</v>
      </c>
      <c r="R275" t="n">
        <v>-0.001291041813808499</v>
      </c>
    </row>
    <row r="276">
      <c r="F276" t="n">
        <v>0.1604893332939225</v>
      </c>
      <c r="G276" t="n">
        <v>0.1598582232726116</v>
      </c>
      <c r="H276" t="n">
        <v>-0.001172882386698076</v>
      </c>
      <c r="J276" t="n">
        <v>0.1521335554715386</v>
      </c>
      <c r="K276" t="n">
        <v>0.1583205457928634</v>
      </c>
      <c r="L276" t="n">
        <v>-0.001255439899704692</v>
      </c>
      <c r="M276" t="n">
        <v>0.3397721982640409</v>
      </c>
      <c r="N276" t="n">
        <v>0.1580773363862022</v>
      </c>
      <c r="O276" t="n">
        <v>-0.000988757180462263</v>
      </c>
      <c r="P276" t="n">
        <v>0.5629650430442122</v>
      </c>
      <c r="Q276" t="n">
        <v>0.1519578271637519</v>
      </c>
      <c r="R276" t="n">
        <v>-0.001169543883522687</v>
      </c>
    </row>
    <row r="277">
      <c r="F277" t="n">
        <v>0.1607201942119436</v>
      </c>
      <c r="G277" t="n">
        <v>0.1606951773211593</v>
      </c>
      <c r="H277" t="n">
        <v>-0.001172647833676039</v>
      </c>
      <c r="J277" t="n">
        <v>0.1521156959225809</v>
      </c>
      <c r="K277" t="n">
        <v>0.1591494491739779</v>
      </c>
      <c r="L277" t="n">
        <v>-0.001255439899704692</v>
      </c>
      <c r="M277" t="n">
        <v>0.3393572041828408</v>
      </c>
      <c r="N277" t="n">
        <v>0.1589049664196378</v>
      </c>
      <c r="O277" t="n">
        <v>-0.000988757180462263</v>
      </c>
      <c r="P277" t="n">
        <v>0.5631961542950041</v>
      </c>
      <c r="Q277" t="n">
        <v>0.1527534178818868</v>
      </c>
      <c r="R277" t="n">
        <v>-0.001169543883522687</v>
      </c>
    </row>
    <row r="278">
      <c r="F278" t="n">
        <v>0.1608889459493992</v>
      </c>
      <c r="G278" t="n">
        <v>0.161532131369707</v>
      </c>
      <c r="H278" t="n">
        <v>-0.001172999663209095</v>
      </c>
      <c r="J278" t="n">
        <v>0.1521581894286074</v>
      </c>
      <c r="K278" t="n">
        <v>0.1599783525550923</v>
      </c>
      <c r="L278" t="n">
        <v>-0.001255439899704692</v>
      </c>
      <c r="M278" t="n">
        <v>0.3390862347226933</v>
      </c>
      <c r="N278" t="n">
        <v>0.1597325964530734</v>
      </c>
      <c r="O278" t="n">
        <v>-0.000988757180462263</v>
      </c>
      <c r="P278" t="n">
        <v>0.5637558459660511</v>
      </c>
      <c r="Q278" t="n">
        <v>0.1535490086000216</v>
      </c>
      <c r="R278" t="n">
        <v>-0.001169543883522687</v>
      </c>
    </row>
    <row r="279">
      <c r="F279" t="n">
        <v>0.1610795582755536</v>
      </c>
      <c r="G279" t="n">
        <v>0.1623690854182547</v>
      </c>
      <c r="H279" t="n">
        <v>-0.001172999663209095</v>
      </c>
      <c r="J279" t="n">
        <v>0.1521397458264701</v>
      </c>
      <c r="K279" t="n">
        <v>0.1608072559362068</v>
      </c>
      <c r="L279" t="n">
        <v>-0.001255439899704692</v>
      </c>
      <c r="M279" t="n">
        <v>0.338665847076714</v>
      </c>
      <c r="N279" t="n">
        <v>0.160560226486509</v>
      </c>
      <c r="O279" t="n">
        <v>-0.000988757180462263</v>
      </c>
      <c r="P279" t="n">
        <v>0.5640746626217863</v>
      </c>
      <c r="Q279" t="n">
        <v>0.1543445993181564</v>
      </c>
      <c r="R279" t="n">
        <v>-0.001169543883522687</v>
      </c>
    </row>
    <row r="280">
      <c r="F280" t="n">
        <v>0.1613129456087745</v>
      </c>
      <c r="G280" t="n">
        <v>0.1632060394668024</v>
      </c>
      <c r="H280" t="n">
        <v>-0.001047912558643853</v>
      </c>
      <c r="J280" t="n">
        <v>0.1521412121022049</v>
      </c>
      <c r="K280" t="n">
        <v>0.1616361593173213</v>
      </c>
      <c r="L280" t="n">
        <v>-0.001084461411097434</v>
      </c>
      <c r="M280" t="n">
        <v>0.338242910090903</v>
      </c>
      <c r="N280" t="n">
        <v>0.1613878565199446</v>
      </c>
      <c r="O280" t="n">
        <v>-0.0009606736770576055</v>
      </c>
      <c r="P280" t="n">
        <v>0.5644778634130198</v>
      </c>
      <c r="Q280" t="n">
        <v>0.1551401900362912</v>
      </c>
      <c r="R280" t="n">
        <v>-0.00104680403000791</v>
      </c>
    </row>
    <row r="281">
      <c r="F281" t="n">
        <v>0.1615678026776597</v>
      </c>
      <c r="G281" t="n">
        <v>0.1640429935153501</v>
      </c>
      <c r="H281" t="n">
        <v>-0.001048226963851967</v>
      </c>
      <c r="J281" t="n">
        <v>0.1521625806972899</v>
      </c>
      <c r="K281" t="n">
        <v>0.1624650626984357</v>
      </c>
      <c r="L281" t="n">
        <v>-0.001084461411097434</v>
      </c>
      <c r="M281" t="n">
        <v>0.3379150586800648</v>
      </c>
      <c r="N281" t="n">
        <v>0.1622154865533803</v>
      </c>
      <c r="O281" t="n">
        <v>-0.0009606736770576055</v>
      </c>
      <c r="P281" t="n">
        <v>0.5648839506241961</v>
      </c>
      <c r="Q281" t="n">
        <v>0.155935780754426</v>
      </c>
      <c r="R281" t="n">
        <v>-0.00104680403000791</v>
      </c>
    </row>
    <row r="282">
      <c r="F282" t="n">
        <v>0.1617380440800816</v>
      </c>
      <c r="G282" t="n">
        <v>0.1648799475638978</v>
      </c>
      <c r="H282" t="n">
        <v>-0.001048017360379891</v>
      </c>
      <c r="J282" t="n">
        <v>0.152122986584092</v>
      </c>
      <c r="K282" t="n">
        <v>0.1632939660795502</v>
      </c>
      <c r="L282" t="n">
        <v>-0.001084461411097434</v>
      </c>
      <c r="M282" t="n">
        <v>0.3374871321434385</v>
      </c>
      <c r="N282" t="n">
        <v>0.1630431165868159</v>
      </c>
      <c r="O282" t="n">
        <v>-0.0009606736770576055</v>
      </c>
      <c r="P282" t="n">
        <v>0.5653743069789662</v>
      </c>
      <c r="Q282" t="n">
        <v>0.1567313714725609</v>
      </c>
      <c r="R282" t="n">
        <v>-0.00104680403000791</v>
      </c>
    </row>
    <row r="283">
      <c r="F283" t="n">
        <v>0.1619926950051608</v>
      </c>
      <c r="G283" t="n">
        <v>0.1657169016124455</v>
      </c>
      <c r="H283" t="n">
        <v>-0.0009545817381014672</v>
      </c>
      <c r="J283" t="n">
        <v>0.1521234930644721</v>
      </c>
      <c r="K283" t="n">
        <v>0.1641228694606646</v>
      </c>
      <c r="L283" t="n">
        <v>-0.0009543908599294811</v>
      </c>
      <c r="M283" t="n">
        <v>0.3371542617971566</v>
      </c>
      <c r="N283" t="n">
        <v>0.1638707466202515</v>
      </c>
      <c r="O283" t="n">
        <v>-0.0009542000199254962</v>
      </c>
      <c r="P283" t="n">
        <v>0.5656226684282479</v>
      </c>
      <c r="Q283" t="n">
        <v>0.1575269621906957</v>
      </c>
      <c r="R283" t="n">
        <v>-0.0009542000199254962</v>
      </c>
    </row>
    <row r="284">
      <c r="F284" t="n">
        <v>0.1622044324000002</v>
      </c>
      <c r="G284" t="n">
        <v>0.1665538556609932</v>
      </c>
      <c r="H284" t="n">
        <v>-0.0009545817381014672</v>
      </c>
      <c r="J284" t="n">
        <v>0.15218430683175</v>
      </c>
      <c r="K284" t="n">
        <v>0.1649517728417791</v>
      </c>
      <c r="L284" t="n">
        <v>-0.0009543908599294811</v>
      </c>
      <c r="M284" t="n">
        <v>0.3366729180690116</v>
      </c>
      <c r="N284" t="n">
        <v>0.1646983766536871</v>
      </c>
      <c r="O284" t="n">
        <v>-0.0009542000199254962</v>
      </c>
      <c r="P284" t="n">
        <v>0.5659549394405472</v>
      </c>
      <c r="Q284" t="n">
        <v>0.1583225529088305</v>
      </c>
      <c r="R284" t="n">
        <v>-0.0009542000199254962</v>
      </c>
    </row>
  </sheetData>
  <mergeCells count="28">
    <mergeCell ref="L82:V82"/>
    <mergeCell ref="A82:K82"/>
    <mergeCell ref="L2:V2"/>
    <mergeCell ref="L16:V16"/>
    <mergeCell ref="L7:V7"/>
    <mergeCell ref="A1:K1"/>
    <mergeCell ref="A6:K6"/>
    <mergeCell ref="M81:U81"/>
    <mergeCell ref="L3:V3"/>
    <mergeCell ref="M80:U80"/>
    <mergeCell ref="A7:K7"/>
    <mergeCell ref="P46:Q46"/>
    <mergeCell ref="A16:K16"/>
    <mergeCell ref="P49:Q49"/>
    <mergeCell ref="L5:V5"/>
    <mergeCell ref="A80:K80"/>
    <mergeCell ref="P48:Q48"/>
    <mergeCell ref="A3:K3"/>
    <mergeCell ref="A2:K2"/>
    <mergeCell ref="L1:V1"/>
    <mergeCell ref="A5:K5"/>
    <mergeCell ref="P47:Q47"/>
    <mergeCell ref="L22:V22"/>
    <mergeCell ref="A22:K22"/>
    <mergeCell ref="L9:V9"/>
    <mergeCell ref="L6:V6"/>
    <mergeCell ref="A81:K81"/>
    <mergeCell ref="A9:K9"/>
  </mergeCells>
  <pageMargins left="0.7" right="0.7" top="0.75" bottom="0.75" header="0.3" footer="0.3"/>
  <pageSetup orientation="portrait" paperSize="9" scale="54" fitToWidth="2" horizontalDpi="1200" verticalDpi="1200"/>
  <colBreaks count="1" manualBreakCount="1">
    <brk id="11" min="0" max="92" man="1"/>
  </colBreaks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2023-08-26T20:06:26Z</dcterms:modified>
  <cp:lastModifiedBy>MSI GP66</cp:lastModifiedBy>
  <cp:lastPrinted>2023-08-06T08:35:47Z</cp:lastPrinted>
</cp:coreProperties>
</file>