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'1'!$A$1:$V$61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8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family val="2"/>
      <color theme="1"/>
      <sz val="10"/>
      <scheme val="minor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24" fillId="0" borderId="0"/>
    <xf numFmtId="0" fontId="1" fillId="0" borderId="0"/>
    <xf numFmtId="0" fontId="8" fillId="0" borderId="0"/>
    <xf numFmtId="0" fontId="1" fillId="0" borderId="0"/>
    <xf numFmtId="43" fontId="24" fillId="0" borderId="0"/>
  </cellStyleXfs>
  <cellXfs count="174">
    <xf numFmtId="0" fontId="0" fillId="0" borderId="0" pivotButton="0" quotePrefix="0" xfId="0"/>
    <xf numFmtId="0" fontId="4" fillId="0" borderId="0" pivotButton="0" quotePrefix="0" xfId="0"/>
    <xf numFmtId="0" fontId="7" fillId="0" borderId="0" pivotButton="0" quotePrefix="0" xfId="1"/>
    <xf numFmtId="0" fontId="6" fillId="0" borderId="0" applyAlignment="1" pivotButton="0" quotePrefix="1" xfId="2">
      <alignment horizontal="left"/>
    </xf>
    <xf numFmtId="0" fontId="7" fillId="0" borderId="0" applyAlignment="1" pivotButton="0" quotePrefix="1" xfId="2">
      <alignment horizontal="left"/>
    </xf>
    <xf numFmtId="0" fontId="6" fillId="0" borderId="0" applyAlignment="1" pivotButton="0" quotePrefix="0" xfId="2">
      <alignment horizontal="left"/>
    </xf>
    <xf numFmtId="0" fontId="7" fillId="0" borderId="0" applyAlignment="1" pivotButton="0" quotePrefix="0" xfId="2">
      <alignment horizontal="left"/>
    </xf>
    <xf numFmtId="0" fontId="11" fillId="0" borderId="0" pivotButton="0" quotePrefix="0" xfId="0"/>
    <xf numFmtId="0" fontId="7" fillId="0" borderId="0" applyProtection="1" pivotButton="0" quotePrefix="0" xfId="2">
      <protection locked="0" hidden="0"/>
    </xf>
    <xf numFmtId="0" fontId="7" fillId="0" borderId="0" pivotButton="0" quotePrefix="0" xfId="0"/>
    <xf numFmtId="0" fontId="7" fillId="0" borderId="0" pivotButton="0" quotePrefix="0" xfId="2"/>
    <xf numFmtId="0" fontId="9" fillId="0" borderId="0" pivotButton="0" quotePrefix="0" xfId="1"/>
    <xf numFmtId="0" fontId="12" fillId="0" borderId="0" applyAlignment="1" pivotButton="0" quotePrefix="0" xfId="1">
      <alignment horizontal="left"/>
    </xf>
    <xf numFmtId="0" fontId="12" fillId="0" borderId="0" applyProtection="1" pivotButton="0" quotePrefix="0" xfId="2">
      <protection locked="0" hidden="0"/>
    </xf>
    <xf numFmtId="0" fontId="9" fillId="0" borderId="0" applyAlignment="1" pivotButton="0" quotePrefix="1" xfId="2">
      <alignment horizontal="left"/>
    </xf>
    <xf numFmtId="0" fontId="12" fillId="0" borderId="0" applyAlignment="1" pivotButton="0" quotePrefix="1" xfId="2">
      <alignment horizontal="left"/>
    </xf>
    <xf numFmtId="0" fontId="9" fillId="0" borderId="0" applyAlignment="1" pivotButton="0" quotePrefix="0" xfId="2">
      <alignment horizontal="left"/>
    </xf>
    <xf numFmtId="0" fontId="12" fillId="0" borderId="0" applyAlignment="1" pivotButton="0" quotePrefix="0" xfId="2">
      <alignment horizontal="left"/>
    </xf>
    <xf numFmtId="0" fontId="9" fillId="0" borderId="0" applyAlignment="1" pivotButton="0" quotePrefix="0" xfId="1">
      <alignment horizontal="left"/>
    </xf>
    <xf numFmtId="0" fontId="9" fillId="0" borderId="0" applyAlignment="1" pivotButton="0" quotePrefix="0" xfId="1">
      <alignment wrapText="1"/>
    </xf>
    <xf numFmtId="0" fontId="9" fillId="0" borderId="0" pivotButton="0" quotePrefix="0" xfId="2"/>
    <xf numFmtId="0" fontId="12" fillId="0" borderId="0" pivotButton="0" quotePrefix="0" xfId="2"/>
    <xf numFmtId="0" fontId="9" fillId="0" borderId="0" applyAlignment="1" pivotButton="0" quotePrefix="0" xfId="2">
      <alignment horizontal="right"/>
    </xf>
    <xf numFmtId="0" fontId="12" fillId="0" borderId="0" pivotButton="0" quotePrefix="0" xfId="0"/>
    <xf numFmtId="0" fontId="9" fillId="0" borderId="0" applyAlignment="1" applyProtection="1" pivotButton="0" quotePrefix="0" xfId="0">
      <alignment horizontal="left"/>
      <protection locked="0" hidden="0"/>
    </xf>
    <xf numFmtId="0" fontId="9" fillId="0" borderId="0" pivotButton="0" quotePrefix="0" xfId="0"/>
    <xf numFmtId="0" fontId="9" fillId="0" borderId="0" applyAlignment="1" pivotButton="0" quotePrefix="0" xfId="0">
      <alignment horizontal="left" vertical="center"/>
    </xf>
    <xf numFmtId="0" fontId="9" fillId="0" borderId="0" applyAlignment="1" pivotButton="0" quotePrefix="1" xfId="0">
      <alignment horizontal="left"/>
    </xf>
    <xf numFmtId="0" fontId="3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164" fontId="13" fillId="0" borderId="0" pivotButton="0" quotePrefix="0" xfId="0"/>
    <xf numFmtId="1" fontId="5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applyAlignment="1" pivotButton="0" quotePrefix="0" xfId="0">
      <alignment wrapText="1"/>
    </xf>
    <xf numFmtId="0" fontId="16" fillId="0" borderId="2" applyAlignment="1" pivotButton="0" quotePrefix="0" xfId="0">
      <alignment horizontal="center" vertical="center"/>
    </xf>
    <xf numFmtId="0" fontId="16" fillId="2" borderId="2" applyAlignment="1" pivotButton="0" quotePrefix="0" xfId="0">
      <alignment horizontal="center" vertical="center"/>
    </xf>
    <xf numFmtId="0" fontId="16" fillId="0" borderId="3" pivotButton="0" quotePrefix="0" xfId="0"/>
    <xf numFmtId="0" fontId="16" fillId="0" borderId="4" pivotButton="0" quotePrefix="0" xfId="0"/>
    <xf numFmtId="0" fontId="16" fillId="0" borderId="2" pivotButton="0" quotePrefix="0" xfId="0"/>
    <xf numFmtId="0" fontId="16" fillId="0" borderId="5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165" fontId="16" fillId="2" borderId="1" applyAlignment="1" pivotButton="0" quotePrefix="0" xfId="0">
      <alignment horizontal="center"/>
    </xf>
    <xf numFmtId="0" fontId="18" fillId="0" borderId="0" pivotButton="0" quotePrefix="0" xfId="0"/>
    <xf numFmtId="0" fontId="18" fillId="0" borderId="6" pivotButton="0" quotePrefix="0" xfId="0"/>
    <xf numFmtId="0" fontId="18" fillId="0" borderId="7" pivotButton="0" quotePrefix="0" xfId="0"/>
    <xf numFmtId="0" fontId="18" fillId="0" borderId="8" pivotButton="0" quotePrefix="0" xfId="0"/>
    <xf numFmtId="1" fontId="17" fillId="3" borderId="5" applyAlignment="1" pivotButton="0" quotePrefix="0" xfId="0">
      <alignment horizontal="center"/>
    </xf>
    <xf numFmtId="0" fontId="19" fillId="0" borderId="0" pivotButton="0" quotePrefix="0" xfId="0"/>
    <xf numFmtId="0" fontId="16" fillId="0" borderId="0" pivotButton="0" quotePrefix="0" xfId="0"/>
    <xf numFmtId="0" fontId="16" fillId="0" borderId="9" pivotButton="0" quotePrefix="0" xfId="0"/>
    <xf numFmtId="0" fontId="16" fillId="0" borderId="10" pivotButton="0" quotePrefix="0" xfId="0"/>
    <xf numFmtId="0" fontId="16" fillId="0" borderId="11" pivotButton="0" quotePrefix="0" xfId="0"/>
    <xf numFmtId="1" fontId="16" fillId="0" borderId="5" applyAlignment="1" pivotButton="0" quotePrefix="0" xfId="0">
      <alignment horizontal="center"/>
    </xf>
    <xf numFmtId="1" fontId="16" fillId="0" borderId="12" applyAlignment="1" pivotButton="0" quotePrefix="0" xfId="0">
      <alignment horizontal="center"/>
    </xf>
    <xf numFmtId="0" fontId="16" fillId="0" borderId="1" applyAlignment="1" pivotButton="0" quotePrefix="0" xfId="0">
      <alignment horizontal="center" vertical="center"/>
    </xf>
    <xf numFmtId="0" fontId="16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20" fillId="0" borderId="14" applyAlignment="1" pivotButton="0" quotePrefix="0" xfId="0">
      <alignment horizontal="center"/>
    </xf>
    <xf numFmtId="0" fontId="20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1" fillId="3" borderId="16" applyAlignment="1" pivotButton="0" quotePrefix="0" xfId="0">
      <alignment horizontal="center"/>
    </xf>
    <xf numFmtId="1" fontId="21" fillId="3" borderId="17" applyAlignment="1" pivotButton="0" quotePrefix="0" xfId="0">
      <alignment horizontal="center"/>
    </xf>
    <xf numFmtId="166" fontId="16" fillId="0" borderId="12" applyAlignment="1" pivotButton="0" quotePrefix="0" xfId="0">
      <alignment horizontal="center"/>
    </xf>
    <xf numFmtId="1" fontId="16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7" fillId="3" borderId="2" applyAlignment="1" pivotButton="0" quotePrefix="0" xfId="0">
      <alignment horizontal="center" vertical="center"/>
    </xf>
    <xf numFmtId="0" fontId="10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1" fillId="2" borderId="19" applyAlignment="1" pivotButton="0" quotePrefix="0" xfId="0">
      <alignment horizontal="center" vertical="center"/>
    </xf>
    <xf numFmtId="0" fontId="21" fillId="2" borderId="0" applyAlignment="1" pivotButton="0" quotePrefix="0" xfId="0">
      <alignment horizontal="center" vertical="center"/>
    </xf>
    <xf numFmtId="0" fontId="21" fillId="2" borderId="13" applyAlignment="1" pivotButton="0" quotePrefix="0" xfId="0">
      <alignment horizontal="center" vertical="center"/>
    </xf>
    <xf numFmtId="0" fontId="15" fillId="0" borderId="0" pivotButton="0" quotePrefix="0" xfId="0"/>
    <xf numFmtId="1" fontId="0" fillId="0" borderId="0" pivotButton="0" quotePrefix="0" xfId="0"/>
    <xf numFmtId="0" fontId="23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2" fillId="2" borderId="22" applyAlignment="1" pivotButton="0" quotePrefix="0" xfId="0">
      <alignment horizontal="right" vertical="center"/>
    </xf>
    <xf numFmtId="0" fontId="21" fillId="2" borderId="21" applyAlignment="1" pivotButton="0" quotePrefix="0" xfId="0">
      <alignment horizontal="center" vertical="center"/>
    </xf>
    <xf numFmtId="0" fontId="21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2" fillId="2" borderId="4" applyAlignment="1" pivotButton="0" quotePrefix="0" xfId="0">
      <alignment horizontal="right" vertical="center"/>
    </xf>
    <xf numFmtId="1" fontId="21" fillId="2" borderId="18" applyAlignment="1" pivotButton="0" quotePrefix="0" xfId="0">
      <alignment horizontal="center" vertical="center"/>
    </xf>
    <xf numFmtId="1" fontId="21" fillId="2" borderId="3" applyAlignment="1" pivotButton="0" quotePrefix="0" xfId="0">
      <alignment vertical="center"/>
    </xf>
    <xf numFmtId="1" fontId="21" fillId="2" borderId="4" applyAlignment="1" pivotButton="0" quotePrefix="0" xfId="0">
      <alignment vertical="center"/>
    </xf>
    <xf numFmtId="14" fontId="12" fillId="0" borderId="0" pivotButton="0" quotePrefix="0" xfId="2"/>
    <xf numFmtId="14" fontId="12" fillId="0" borderId="0" applyProtection="1" pivotButton="0" quotePrefix="0" xfId="2">
      <protection locked="0" hidden="0"/>
    </xf>
    <xf numFmtId="1" fontId="9" fillId="0" borderId="0" pivotButton="0" quotePrefix="0" xfId="0"/>
    <xf numFmtId="1" fontId="21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9" fillId="0" borderId="0" applyAlignment="1" pivotButton="0" quotePrefix="0" xfId="0">
      <alignment horizontal="left"/>
    </xf>
    <xf numFmtId="2" fontId="9" fillId="0" borderId="0" pivotButton="0" quotePrefix="0" xfId="0"/>
    <xf numFmtId="0" fontId="9" fillId="0" borderId="0" applyProtection="1" pivotButton="0" quotePrefix="0" xfId="2">
      <protection locked="0" hidden="0"/>
    </xf>
    <xf numFmtId="0" fontId="20" fillId="3" borderId="1" applyAlignment="1" pivotButton="0" quotePrefix="0" xfId="0">
      <alignment horizontal="center" vertical="center"/>
    </xf>
    <xf numFmtId="1" fontId="14" fillId="4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/>
    </xf>
    <xf numFmtId="0" fontId="16" fillId="0" borderId="24" applyAlignment="1" pivotButton="0" quotePrefix="0" xfId="0">
      <alignment horizontal="center"/>
    </xf>
    <xf numFmtId="1" fontId="17" fillId="3" borderId="1" applyAlignment="1" pivotButton="0" quotePrefix="0" xfId="0">
      <alignment horizontal="center" vertical="center"/>
    </xf>
    <xf numFmtId="0" fontId="16" fillId="0" borderId="1" pivotButton="0" quotePrefix="0" xfId="0"/>
    <xf numFmtId="0" fontId="16" fillId="2" borderId="1" applyAlignment="1" pivotButton="0" quotePrefix="0" xfId="0">
      <alignment horizontal="center" vertical="center"/>
    </xf>
    <xf numFmtId="1" fontId="17" fillId="3" borderId="1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" fontId="21" fillId="2" borderId="19" applyAlignment="1" pivotButton="0" quotePrefix="0" xfId="0">
      <alignment horizontal="center" vertical="center"/>
    </xf>
    <xf numFmtId="0" fontId="6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wrapText="1"/>
    </xf>
    <xf numFmtId="0" fontId="7" fillId="0" borderId="0" applyAlignment="1" pivotButton="0" quotePrefix="0" xfId="1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right" vertic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10" fillId="0" borderId="0" pivotButton="0" quotePrefix="0" xfId="0"/>
    <xf numFmtId="170" fontId="10" fillId="0" borderId="0" pivotButton="0" quotePrefix="0" xfId="0"/>
    <xf numFmtId="0" fontId="10" fillId="0" borderId="0" applyAlignment="1" pivotButton="0" quotePrefix="0" xfId="0">
      <alignment horizontal="right" vertic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5" fontId="10" fillId="0" borderId="0" pivotButton="0" quotePrefix="0" xfId="0"/>
    <xf numFmtId="165" fontId="21" fillId="2" borderId="20" applyAlignment="1" pivotButton="0" quotePrefix="0" xfId="0">
      <alignment horizontal="center" vertical="center"/>
    </xf>
    <xf numFmtId="0" fontId="26" fillId="0" borderId="0" pivotButton="0" quotePrefix="0" xfId="0"/>
    <xf numFmtId="0" fontId="26" fillId="0" borderId="0" applyAlignment="1" pivotButton="0" quotePrefix="0" xfId="0">
      <alignment horizontal="right"/>
    </xf>
    <xf numFmtId="165" fontId="26" fillId="0" borderId="0" applyAlignment="1" pivotButton="0" quotePrefix="0" xfId="0">
      <alignment horizontal="left"/>
    </xf>
    <xf numFmtId="2" fontId="26" fillId="0" borderId="0" applyAlignment="1" pivotButton="0" quotePrefix="0" xfId="0">
      <alignment horizontal="left"/>
    </xf>
    <xf numFmtId="0" fontId="27" fillId="0" borderId="0" pivotButton="0" quotePrefix="0" xfId="0"/>
    <xf numFmtId="168" fontId="27" fillId="0" borderId="0" pivotButton="0" quotePrefix="0" xfId="0"/>
    <xf numFmtId="0" fontId="6" fillId="0" borderId="0" applyAlignment="1" pivotButton="0" quotePrefix="0" xfId="1">
      <alignment horizontal="center"/>
    </xf>
    <xf numFmtId="0" fontId="10" fillId="0" borderId="0" pivotButton="0" quotePrefix="0" xfId="0"/>
    <xf numFmtId="0" fontId="7" fillId="0" borderId="0" applyAlignment="1" pivotButton="0" quotePrefix="0" xfId="1">
      <alignment horizontal="right" vertical="center"/>
    </xf>
    <xf numFmtId="0" fontId="7" fillId="0" borderId="0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1">
      <alignment horizont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7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8" fontId="10" fillId="0" borderId="0" pivotButton="0" quotePrefix="0" xfId="0"/>
    <xf numFmtId="170" fontId="10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первое испытание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'1'!$K$65:$K$2000</f>
              <numCache>
                <formatCode>0.0000</formatCode>
                <ptCount val="1936"/>
              </numCache>
            </numRef>
          </xVal>
          <yVal>
            <numRef>
              <f>'1'!$J$65:$J$2000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второе испытание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'1'!$M$65:$M$2000</f>
              <numCache>
                <formatCode>0.000</formatCode>
                <ptCount val="1936"/>
              </numCache>
            </numRef>
          </xVal>
          <yVal>
            <numRef>
              <f>'1'!$L$65:$L$2000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2"/>
          <tx>
            <v xml:space="preserve">третье испытание 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'1'!$O$65:$O$2000</f>
              <numCache>
                <formatCode>0.000</formatCode>
                <ptCount val="1936"/>
              </numCache>
            </numRef>
          </xVal>
          <yVal>
            <numRef>
              <f>'1'!$N$65:$N$2000</f>
              <numCache>
                <formatCode>0.0000</formatCode>
                <ptCount val="193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rich>
      </tx>
      <layout>
        <manualLayout>
          <xMode val="edge"/>
          <yMode val="edge"/>
          <wMode val="factor"/>
          <hMode val="factor"/>
          <x val="0.1643601355782989"/>
          <y val="0.02472726989523036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377003799123841"/>
          <y val="0.1528557400690157"/>
          <w val="0.7999295336854645"/>
          <h val="0.6682700451516055"/>
        </manualLayout>
      </layout>
      <scatterChart>
        <scatterStyle val="smoothMarker"/>
        <varyColors val="0"/>
        <ser>
          <idx val="1"/>
          <order val="0"/>
          <spPr>
            <a:ln w="19050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1"/>
          <tx>
            <v>Верхняя горизонтальная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'1'!$C$85:$C$86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'1'!$D$85:$D$86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2"/>
          <tx>
            <v>Прямая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xVal>
            <numRef>
              <f>'1'!$C$78:$C$79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'1'!$D$78:$D$79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148096"/>
        <axId val="392150016"/>
      </scatterChart>
      <valAx>
        <axId val="392148096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663024211698563"/>
              <y val="0.8837610631817442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50016"/>
        <crosses val="autoZero"/>
        <crossBetween val="midCat"/>
      </valAx>
      <valAx>
        <axId val="39215001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 xml:space="preserve">q, </a:t>
                </a:r>
                <a:r>
                  <a:rPr lang="ru-RU" b="1"/>
                  <a:t>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5578583234057054"/>
              <y val="0.04897816666439513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4809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900"/>
              <a:t>Графическое определение  модуля деформации Е50</a:t>
            </a:r>
          </a:p>
        </rich>
      </tx>
      <layout>
        <manualLayout>
          <xMode val="edge"/>
          <yMode val="edge"/>
          <wMode val="factor"/>
          <hMode val="factor"/>
          <x val="0.1502742728940626"/>
          <y val="0.02460337550562842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245675902602855"/>
          <w val="0.9240844129532487"/>
          <h val="0.7263029149064175"/>
        </manualLayout>
      </layout>
      <scatterChart>
        <scatterStyle val="smoothMarker"/>
        <varyColors val="0"/>
        <ser>
          <idx val="0"/>
          <order val="0"/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Кас.50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0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1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'1'!$A$81:$A$82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'1'!$B$81:$B$82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2"/>
          <order val="2"/>
          <tx>
            <v>2 Горизонтальня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'1'!$A$75:$A$76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'1'!$B$75:$B$76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3"/>
          <tx>
            <v>3 Горизонтальная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'1'!$A$85:$A$86</f>
              <numCache>
                <formatCode>0.000</formatCode>
                <ptCount val="2"/>
                <pt idx="0">
                  <v>0</v>
                </pt>
                <pt idx="1">
                  <v>#N/A</v>
                </pt>
              </numCache>
            </numRef>
          </xVal>
          <yVal>
            <numRef>
              <f>'1'!$B$85:$B$86</f>
              <numCache>
                <formatCode>0.000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4"/>
          <order val="4"/>
          <tx>
            <v>4 Вертикальная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'1'!$A$88:$A$89</f>
              <numCache>
                <formatCode>0.000</formatCode>
                <ptCount val="2"/>
                <pt idx="0">
                  <v>#N/A</v>
                </pt>
                <pt idx="1">
                  <v>#N/A</v>
                </pt>
              </numCache>
            </numRef>
          </xVal>
          <yVal>
            <numRef>
              <f>'1'!$B$88:$B$89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5"/>
          <order val="5"/>
          <tx>
            <v>5 Вертикальная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'1'!$A$78:$A$79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'1'!$B$78:$B$79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Relationship Type="http://schemas.openxmlformats.org/officeDocument/2006/relationships/image" Target="/xl/media/image5.png" Id="rId9" /><Relationship Type="http://schemas.openxmlformats.org/officeDocument/2006/relationships/image" Target="/xl/media/image6.png" Id="rId10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12</col>
      <colOff>74840</colOff>
      <row>28</row>
      <rowOff>20412</rowOff>
    </from>
    <to>
      <col>16</col>
      <colOff>444500</colOff>
      <row>43</row>
      <rowOff>95251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16</col>
      <colOff>489857</colOff>
      <row>28</row>
      <rowOff>27215</rowOff>
    </from>
    <to>
      <col>21</col>
      <colOff>721177</colOff>
      <row>44</row>
      <rowOff>27214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5</col>
      <colOff>114745</colOff>
      <row>28</row>
      <rowOff>0</rowOff>
    </from>
    <to>
      <col>11</col>
      <colOff>384575</colOff>
      <row>44</row>
      <rowOff>149394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233854</colOff>
      <row>27</row>
      <rowOff>183933</rowOff>
    </from>
    <to>
      <col>4</col>
      <colOff>873602</colOff>
      <row>44</row>
      <rowOff>166460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5</col>
      <colOff>138545</colOff>
      <row>56</row>
      <rowOff>80794</rowOff>
    </from>
    <to>
      <col>7</col>
      <colOff>487040</colOff>
      <row>59</row>
      <rowOff>150200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4675909" y="11216385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373869</colOff>
      <row>54</row>
      <rowOff>92000</rowOff>
    </from>
    <to>
      <col>7</col>
      <colOff>640449</colOff>
      <row>59</row>
      <rowOff>50522</rowOff>
    </to>
    <pic>
      <nvPicPr>
        <cNvPr id="9" name="image1-4.png"/>
        <cNvPicPr/>
      </nvPicPr>
      <blipFill rotWithShape="1">
        <a:blip cstate="print" r:embed="rId6"/>
        <a:srcRect l="53604" t="72637" r="12698" b="9368"/>
        <a:stretch>
          <a:fillRect/>
        </a:stretch>
      </blipFill>
      <spPr bwMode="auto">
        <a:xfrm>
          <a:off x="4911233" y="10846591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670267</colOff>
      <row>51</row>
      <rowOff>103910</rowOff>
    </from>
    <to>
      <col>8</col>
      <colOff>284174</colOff>
      <row>60</row>
      <rowOff>84131</rowOff>
    </to>
    <pic>
      <nvPicPr>
        <cNvPr id="10" name="Рисунок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5207631" y="10235046"/>
          <a:ext cx="1882588" cy="169472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225137</colOff>
      <row>56</row>
      <rowOff>28839</rowOff>
    </from>
    <to>
      <col>18</col>
      <colOff>313859</colOff>
      <row>59</row>
      <rowOff>98245</rowOff>
    </to>
    <pic>
      <nvPicPr>
        <cNvPr id="11" name="image1-4.png"/>
        <cNvPicPr/>
      </nvPicPr>
      <blipFill rotWithShape="1">
        <a:blip cstate="print" r:embed="rId8"/>
        <a:srcRect l="66382" t="40700" r="-3101" b="46296"/>
        <a:stretch>
          <a:fillRect/>
        </a:stretch>
      </blipFill>
      <spPr bwMode="auto">
        <a:xfrm>
          <a:off x="13733319" y="11164430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460461</colOff>
      <row>54</row>
      <rowOff>40045</rowOff>
    </from>
    <to>
      <col>18</col>
      <colOff>467268</colOff>
      <row>58</row>
      <rowOff>171749</rowOff>
    </to>
    <pic>
      <nvPicPr>
        <cNvPr id="12" name="image1-4.png"/>
        <cNvPicPr/>
      </nvPicPr>
      <blipFill rotWithShape="1">
        <a:blip cstate="print" r:embed="rId9"/>
        <a:srcRect l="53604" t="72637" r="12698" b="9368"/>
        <a:stretch>
          <a:fillRect/>
        </a:stretch>
      </blipFill>
      <spPr bwMode="auto">
        <a:xfrm>
          <a:off x="13968643" y="10794636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756859</colOff>
      <row>51</row>
      <rowOff>51955</rowOff>
    </from>
    <to>
      <col>19</col>
      <colOff>336129</colOff>
      <row>60</row>
      <rowOff>32176</rowOff>
    </to>
    <pic>
      <nvPicPr>
        <cNvPr id="13" name="Рисунок 12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14265041" y="10183091"/>
          <a:ext cx="1882588" cy="169472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BF264"/>
  <sheetViews>
    <sheetView tabSelected="1" view="pageBreakPreview" topLeftCell="A3" zoomScale="70" zoomScaleNormal="40" zoomScaleSheetLayoutView="85" workbookViewId="0">
      <selection activeCell="J22" sqref="J22"/>
    </sheetView>
  </sheetViews>
  <sheetFormatPr baseColWidth="8" defaultColWidth="9.140625" defaultRowHeight="14.25"/>
  <cols>
    <col width="15.85546875" customWidth="1" style="151" min="1" max="1"/>
    <col width="18.28515625" customWidth="1" style="151" min="2" max="2"/>
    <col width="12.42578125" customWidth="1" style="151" min="3" max="3"/>
    <col width="9.140625" customWidth="1" style="151" min="4" max="4"/>
    <col width="12.42578125" bestFit="1" customWidth="1" style="151" min="5" max="6"/>
    <col width="9.140625" customWidth="1" style="151" min="7" max="7"/>
    <col width="12.42578125" customWidth="1" style="151" min="8" max="8"/>
    <col width="9.140625" customWidth="1" style="151" min="9" max="11"/>
    <col width="10.140625" customWidth="1" style="151" min="12" max="12"/>
    <col width="14.140625" customWidth="1" style="151" min="13" max="13"/>
    <col width="16.28515625" customWidth="1" style="151" min="14" max="16"/>
    <col width="12.42578125" bestFit="1" customWidth="1" style="151" min="17" max="17"/>
    <col width="13" customWidth="1" style="151" min="18" max="18"/>
    <col width="9.140625" customWidth="1" style="151" min="19" max="19"/>
    <col width="13" customWidth="1" style="151" min="20" max="20"/>
    <col width="9.140625" customWidth="1" style="151" min="21" max="21"/>
    <col width="12" customWidth="1" style="151" min="22" max="22"/>
    <col width="9.140625" customWidth="1" style="151" min="23" max="35"/>
    <col width="9.5703125" customWidth="1" style="151" min="36" max="36"/>
    <col width="9.7109375" customWidth="1" style="151" min="37" max="37"/>
    <col width="9.140625" customWidth="1" style="151" min="38" max="39"/>
    <col width="9.140625" customWidth="1" style="151" min="40" max="16384"/>
  </cols>
  <sheetData>
    <row r="1" ht="15" customHeight="1">
      <c r="A1" s="150" t="inlineStr">
        <is>
          <t>Общество с ограниченной ответственностью "Инженерная геология" (ООО "ИнжГео")</t>
        </is>
      </c>
      <c r="L1" s="150" t="n"/>
      <c r="M1" s="150" t="inlineStr">
        <is>
          <t>Общество с ограниченной ответственностью "Инженерная геология" (ООО "ИнжГео")</t>
        </is>
      </c>
      <c r="X1" s="114">
        <f>AF51-AH51</f>
        <v/>
      </c>
      <c r="Y1" s="115" t="n"/>
      <c r="Z1" s="57" t="n"/>
      <c r="AA1" s="116" t="n"/>
      <c r="AB1" s="39" t="n"/>
      <c r="AC1" s="39" t="n"/>
      <c r="AD1" s="39" t="n"/>
      <c r="AE1" s="40" t="n"/>
      <c r="AF1" s="114">
        <f>AF48-AH48</f>
        <v/>
      </c>
      <c r="AG1" s="115" t="n"/>
      <c r="AH1" s="57" t="n"/>
      <c r="AI1" s="116" t="n"/>
      <c r="AJ1" s="39" t="n"/>
      <c r="AK1" s="39" t="n"/>
      <c r="AL1" s="39" t="n"/>
      <c r="AM1" s="40" t="n"/>
      <c r="AN1" s="74">
        <f>AF49-AH49</f>
        <v/>
      </c>
      <c r="AO1" s="41" t="n"/>
      <c r="AP1" s="37" t="n"/>
      <c r="AQ1" s="38" t="n"/>
      <c r="AR1" s="39" t="n"/>
      <c r="AS1" s="39" t="n"/>
      <c r="AT1" s="39" t="n"/>
      <c r="AU1" s="39" t="n"/>
      <c r="AV1" s="114">
        <f>AF50-AH50</f>
        <v/>
      </c>
      <c r="AW1" s="115" t="n"/>
      <c r="AX1" s="37" t="n"/>
      <c r="AY1" s="38" t="n"/>
      <c r="AZ1" s="39" t="n"/>
      <c r="BA1" s="39" t="n"/>
      <c r="BB1" s="39" t="n"/>
      <c r="BC1" s="40" t="n"/>
    </row>
    <row r="2" ht="15" customHeight="1">
      <c r="A2" s="150" t="inlineStr">
        <is>
          <t>Юр. адрес: 117279, г. Москва, ул. Миклухо-Маклая, 36 а, этаж 5, пом. XXIII к. 76-84</t>
        </is>
      </c>
      <c r="L2" s="150" t="n"/>
      <c r="M2" s="150" t="inlineStr">
        <is>
          <t>Юр. адрес: 117279, г. Москва, ул. Миклухо-Маклая, 36 а, этаж 5, пом. XXIII к. 76-84</t>
        </is>
      </c>
      <c r="X2" s="117">
        <f>AG51-AH51</f>
        <v/>
      </c>
      <c r="Y2" s="43" t="inlineStr">
        <is>
          <t>нагр</t>
        </is>
      </c>
      <c r="Z2" s="43" t="n"/>
      <c r="AA2" s="44" t="n"/>
      <c r="AB2" s="45" t="n"/>
      <c r="AC2" s="46" t="inlineStr">
        <is>
          <t>X0</t>
        </is>
      </c>
      <c r="AD2" s="47" t="inlineStr">
        <is>
          <t>Y0</t>
        </is>
      </c>
      <c r="AE2" s="48" t="inlineStr">
        <is>
          <t>R</t>
        </is>
      </c>
      <c r="AF2" s="117">
        <f>AG48-AH48</f>
        <v/>
      </c>
      <c r="AG2" s="43" t="inlineStr">
        <is>
          <t>нагр</t>
        </is>
      </c>
      <c r="AH2" s="43" t="n"/>
      <c r="AI2" s="44" t="n"/>
      <c r="AJ2" s="45" t="n"/>
      <c r="AK2" s="46" t="inlineStr">
        <is>
          <t>X0</t>
        </is>
      </c>
      <c r="AL2" s="47" t="inlineStr">
        <is>
          <t>Y0</t>
        </is>
      </c>
      <c r="AM2" s="48" t="inlineStr">
        <is>
          <t>R</t>
        </is>
      </c>
      <c r="AN2" s="49">
        <f>AG49-AH49</f>
        <v/>
      </c>
      <c r="AO2" s="43" t="inlineStr">
        <is>
          <t>нагр</t>
        </is>
      </c>
      <c r="AP2" s="43" t="n"/>
      <c r="AQ2" s="44" t="n"/>
      <c r="AR2" s="45" t="n"/>
      <c r="AS2" s="46" t="inlineStr">
        <is>
          <t>X0</t>
        </is>
      </c>
      <c r="AT2" s="47" t="inlineStr">
        <is>
          <t>Y0</t>
        </is>
      </c>
      <c r="AU2" s="47" t="inlineStr">
        <is>
          <t>R</t>
        </is>
      </c>
      <c r="AV2" s="117">
        <f>AG50-AH50</f>
        <v/>
      </c>
      <c r="AW2" s="43" t="inlineStr">
        <is>
          <t>нагр</t>
        </is>
      </c>
      <c r="AX2" s="43" t="n"/>
      <c r="AY2" s="44" t="n"/>
      <c r="AZ2" s="45" t="n"/>
      <c r="BA2" s="46" t="inlineStr">
        <is>
          <t>X0</t>
        </is>
      </c>
      <c r="BB2" s="47" t="inlineStr">
        <is>
          <t>Y0</t>
        </is>
      </c>
      <c r="BC2" s="48" t="inlineStr">
        <is>
          <t>R</t>
        </is>
      </c>
      <c r="BD2" s="50" t="n"/>
    </row>
    <row r="3" ht="15" customHeight="1">
      <c r="A3" s="150" t="inlineStr">
        <is>
          <t>Телефон/факс +7 (495) 132-30-00,  Адрес электронной почты inbox@inj-geo.ru</t>
        </is>
      </c>
      <c r="L3" s="150" t="n"/>
      <c r="M3" s="150" t="inlineStr">
        <is>
          <t>Телефон/факс +7 (495) 132-30-00,  Адрес электронной почты inbox@inj-geo.ru</t>
        </is>
      </c>
      <c r="X3" s="65" t="n"/>
      <c r="Y3" s="113" t="n"/>
      <c r="Z3" s="51" t="n"/>
      <c r="AA3" s="51" t="n"/>
      <c r="AB3" s="51" t="n"/>
      <c r="AC3" s="52">
        <f>X5</f>
        <v/>
      </c>
      <c r="AD3" s="53" t="n">
        <v>0</v>
      </c>
      <c r="AE3" s="54">
        <f>X4/2</f>
        <v/>
      </c>
      <c r="AF3" s="65" t="n"/>
      <c r="AG3" s="113" t="n"/>
      <c r="AH3" s="51" t="n"/>
      <c r="AI3" s="51" t="n"/>
      <c r="AJ3" s="51" t="n"/>
      <c r="AK3" s="52">
        <f>AF5</f>
        <v/>
      </c>
      <c r="AL3" s="53" t="n">
        <v>0</v>
      </c>
      <c r="AM3" s="54">
        <f>AF4/2</f>
        <v/>
      </c>
      <c r="AN3" s="55" t="n"/>
      <c r="AO3" s="43" t="n"/>
      <c r="AP3" s="51" t="n"/>
      <c r="AQ3" s="51" t="n"/>
      <c r="AR3" s="51" t="n"/>
      <c r="AS3" s="52">
        <f>AN5</f>
        <v/>
      </c>
      <c r="AT3" s="53" t="n">
        <v>0</v>
      </c>
      <c r="AU3" s="54">
        <f>AN4/2</f>
        <v/>
      </c>
      <c r="AV3" s="56" t="n"/>
      <c r="AW3" s="113" t="n"/>
      <c r="AX3" s="51" t="n"/>
      <c r="AY3" s="51" t="n"/>
      <c r="AZ3" s="51" t="n"/>
      <c r="BA3" s="52">
        <f>AV5</f>
        <v/>
      </c>
      <c r="BB3" s="53" t="n">
        <v>0</v>
      </c>
      <c r="BC3" s="54">
        <f>AV4/2</f>
        <v/>
      </c>
    </row>
    <row r="4" ht="15" customHeight="1">
      <c r="A4" s="150" t="n"/>
      <c r="B4" s="150" t="n"/>
      <c r="C4" s="150" t="n"/>
      <c r="D4" s="150" t="n"/>
      <c r="E4" s="150" t="n"/>
      <c r="F4" s="150" t="n"/>
      <c r="G4" s="150" t="n"/>
      <c r="H4" s="150" t="n"/>
      <c r="I4" s="150" t="n"/>
      <c r="J4" s="150" t="n"/>
      <c r="K4" s="150" t="n"/>
      <c r="L4" s="150" t="n"/>
      <c r="M4" s="150" t="n"/>
      <c r="N4" s="150" t="n"/>
      <c r="O4" s="150" t="n"/>
      <c r="P4" s="150" t="n"/>
      <c r="Q4" s="150" t="n"/>
      <c r="R4" s="150" t="n"/>
      <c r="S4" s="150" t="n"/>
      <c r="T4" s="150" t="n"/>
      <c r="U4" s="150" t="n"/>
      <c r="X4" s="66">
        <f>X2-X1</f>
        <v/>
      </c>
      <c r="Y4" s="57" t="inlineStr">
        <is>
          <t>девиатор</t>
        </is>
      </c>
      <c r="Z4" s="51" t="n"/>
      <c r="AA4" s="51" t="n"/>
      <c r="AB4" s="51" t="n"/>
      <c r="AC4" s="51" t="n"/>
      <c r="AD4" s="51" t="n"/>
      <c r="AE4" s="58" t="n"/>
      <c r="AF4" s="66">
        <f>AF2-AF1</f>
        <v/>
      </c>
      <c r="AG4" s="57" t="inlineStr">
        <is>
          <t>девиатор</t>
        </is>
      </c>
      <c r="AH4" s="51" t="n"/>
      <c r="AI4" s="51" t="n"/>
      <c r="AJ4" s="51" t="n"/>
      <c r="AK4" s="51" t="n"/>
      <c r="AL4" s="51" t="n"/>
      <c r="AM4" s="58" t="n"/>
      <c r="AN4" s="55">
        <f>AN2-AN1</f>
        <v/>
      </c>
      <c r="AO4" s="57" t="inlineStr">
        <is>
          <t>девиатор</t>
        </is>
      </c>
      <c r="AP4" s="51" t="n"/>
      <c r="AQ4" s="51" t="n"/>
      <c r="AR4" s="51" t="n"/>
      <c r="AS4" s="51" t="n"/>
      <c r="AT4" s="51" t="n"/>
      <c r="AU4" s="58" t="n"/>
      <c r="AV4" s="55">
        <f>AV2-AV1</f>
        <v/>
      </c>
      <c r="AW4" s="57" t="inlineStr">
        <is>
          <t>девиатор</t>
        </is>
      </c>
      <c r="AX4" s="51" t="n"/>
      <c r="AY4" s="51" t="n"/>
      <c r="AZ4" s="51" t="n"/>
      <c r="BA4" s="51" t="n"/>
      <c r="BB4" s="51" t="n"/>
      <c r="BC4" s="58" t="n"/>
    </row>
    <row r="5" ht="15" customHeight="1">
      <c r="A5" s="150" t="inlineStr">
        <is>
          <t>Испытательная лаборатория ООО «ИнжГео»</t>
        </is>
      </c>
      <c r="L5" s="150" t="n"/>
      <c r="M5" s="150" t="inlineStr">
        <is>
          <t>Испытательная лаборатория ООО «ИнжГео»</t>
        </is>
      </c>
      <c r="X5" s="57">
        <f>X4/2+X1</f>
        <v/>
      </c>
      <c r="Y5" s="57" t="inlineStr">
        <is>
          <t>x0</t>
        </is>
      </c>
      <c r="Z5" s="51" t="n"/>
      <c r="AA5" s="43" t="inlineStr">
        <is>
          <t>Угол</t>
        </is>
      </c>
      <c r="AB5" s="43" t="inlineStr">
        <is>
          <t>X</t>
        </is>
      </c>
      <c r="AC5" s="43" t="inlineStr">
        <is>
          <t>Y</t>
        </is>
      </c>
      <c r="AD5" s="51" t="n"/>
      <c r="AE5" s="58" t="n"/>
      <c r="AF5" s="57">
        <f>AF4/2+AF1</f>
        <v/>
      </c>
      <c r="AG5" s="57" t="inlineStr">
        <is>
          <t>x0</t>
        </is>
      </c>
      <c r="AH5" s="51" t="n"/>
      <c r="AI5" s="43" t="inlineStr">
        <is>
          <t>Угол</t>
        </is>
      </c>
      <c r="AJ5" s="43" t="inlineStr">
        <is>
          <t>X</t>
        </is>
      </c>
      <c r="AK5" s="43" t="inlineStr">
        <is>
          <t>Y</t>
        </is>
      </c>
      <c r="AL5" s="51" t="n"/>
      <c r="AM5" s="58" t="n"/>
      <c r="AN5" s="42">
        <f>AN4/2+AN1</f>
        <v/>
      </c>
      <c r="AO5" s="43" t="inlineStr">
        <is>
          <t>x0</t>
        </is>
      </c>
      <c r="AP5" s="51" t="n"/>
      <c r="AQ5" s="43" t="inlineStr">
        <is>
          <t>Угол</t>
        </is>
      </c>
      <c r="AR5" s="43" t="inlineStr">
        <is>
          <t>X</t>
        </is>
      </c>
      <c r="AS5" s="43" t="inlineStr">
        <is>
          <t>Y</t>
        </is>
      </c>
      <c r="AT5" s="51" t="n"/>
      <c r="AU5" s="58" t="n"/>
      <c r="AV5" s="42">
        <f>AV4/2+AV1</f>
        <v/>
      </c>
      <c r="AW5" s="43" t="inlineStr">
        <is>
          <t>x0</t>
        </is>
      </c>
      <c r="AX5" s="51" t="n"/>
      <c r="AY5" s="43" t="inlineStr">
        <is>
          <t>Угол</t>
        </is>
      </c>
      <c r="AZ5" s="43" t="inlineStr">
        <is>
          <t>X</t>
        </is>
      </c>
      <c r="BA5" s="43" t="inlineStr">
        <is>
          <t>Y</t>
        </is>
      </c>
      <c r="BB5" s="51" t="n"/>
      <c r="BC5" s="58" t="n"/>
    </row>
    <row r="6" ht="15" customHeight="1">
      <c r="A6" s="154" t="inlineStr">
        <is>
          <t>Адрес места осуществления деятельности лаборатории: г. Москва, просп. Вернадского, д. 51, стр. 1</t>
        </is>
      </c>
      <c r="L6" s="154" t="n"/>
      <c r="M6" s="154" t="inlineStr">
        <is>
          <t>Адрес места осуществления деятельности лаборатории: г. Москва, просп. Вернадского, д. 51, стр. 1</t>
        </is>
      </c>
      <c r="X6" s="51" t="n"/>
      <c r="Y6" s="51" t="n"/>
      <c r="Z6" s="51" t="n"/>
      <c r="AA6" s="43" t="n">
        <v>0</v>
      </c>
      <c r="AB6" s="66">
        <f>$AC$3+$AE$3*COS(AA6*PI()/180)</f>
        <v/>
      </c>
      <c r="AC6" s="66">
        <f>$AD$3+$AE$3*SIN(AA6*PI()/180)</f>
        <v/>
      </c>
      <c r="AD6" s="51" t="n"/>
      <c r="AE6" s="58" t="n"/>
      <c r="AF6" s="51" t="n"/>
      <c r="AG6" s="51" t="n"/>
      <c r="AH6" s="51" t="n"/>
      <c r="AI6" s="43" t="n">
        <v>0</v>
      </c>
      <c r="AJ6" s="66">
        <f>$AK$3+$AM$3*COS(AI6*PI()/180)</f>
        <v/>
      </c>
      <c r="AK6" s="66">
        <f>$AL$3+$AM$3*SIN(AI6*PI()/180)</f>
        <v/>
      </c>
      <c r="AL6" s="51" t="n"/>
      <c r="AM6" s="58" t="n"/>
      <c r="AN6" s="51" t="n"/>
      <c r="AO6" s="51" t="n"/>
      <c r="AP6" s="51" t="n"/>
      <c r="AQ6" s="43" t="n">
        <v>0</v>
      </c>
      <c r="AR6" s="43">
        <f>$AS$3+$AU$3*COS(AQ6*PI()/180)</f>
        <v/>
      </c>
      <c r="AS6" s="43">
        <f>$AT$3+$AU$3*SIN(AQ6*PI()/180)</f>
        <v/>
      </c>
      <c r="AT6" s="51" t="n"/>
      <c r="AU6" s="58" t="n"/>
      <c r="AV6" s="51" t="n"/>
      <c r="AW6" s="51" t="n"/>
      <c r="AX6" s="51" t="n"/>
      <c r="AY6" s="43" t="n">
        <v>0</v>
      </c>
      <c r="AZ6" s="43">
        <f>$BA$3+$BC$3*COS(AY6*PI()/180)</f>
        <v/>
      </c>
      <c r="BA6" s="43">
        <f>$BB$3+$BC$3*SIN(AY6*PI()/180)</f>
        <v/>
      </c>
      <c r="BB6" s="51" t="n"/>
      <c r="BC6" s="58" t="n"/>
      <c r="BE6" s="67" t="n"/>
      <c r="BF6" s="67" t="n"/>
    </row>
    <row r="7" ht="15" customHeight="1">
      <c r="A7" s="150" t="inlineStr">
        <is>
          <t>Телефон +7(910)4557682, E-mail: slg85@mail.ru</t>
        </is>
      </c>
      <c r="L7" s="150" t="n"/>
      <c r="M7" s="150" t="inlineStr">
        <is>
          <t>Телефон +7(910)4557682, E-mail: slg85@mail.ru</t>
        </is>
      </c>
      <c r="X7" s="51" t="n"/>
      <c r="Y7" s="51" t="n"/>
      <c r="Z7" s="51" t="n"/>
      <c r="AA7" s="43" t="n">
        <v>5</v>
      </c>
      <c r="AB7" s="66">
        <f>$AC$3+$AE$3*COS(AA7*PI()/180)</f>
        <v/>
      </c>
      <c r="AC7" s="66">
        <f>$AD$3+$AE$3*SIN(AA7*PI()/180)</f>
        <v/>
      </c>
      <c r="AD7" s="51" t="n"/>
      <c r="AE7" s="58" t="n"/>
      <c r="AF7" s="51" t="n"/>
      <c r="AG7" s="51" t="n"/>
      <c r="AH7" s="51" t="n"/>
      <c r="AI7" s="43" t="n">
        <v>5</v>
      </c>
      <c r="AJ7" s="66">
        <f>$AK$3+$AM$3*COS(AI7*PI()/180)</f>
        <v/>
      </c>
      <c r="AK7" s="66">
        <f>$AL$3+$AM$3*SIN(AI7*PI()/180)</f>
        <v/>
      </c>
      <c r="AL7" s="51" t="n"/>
      <c r="AM7" s="58" t="n"/>
      <c r="AN7" s="51" t="n"/>
      <c r="AO7" s="51" t="n"/>
      <c r="AP7" s="51" t="n"/>
      <c r="AQ7" s="43" t="n">
        <v>5</v>
      </c>
      <c r="AR7" s="66">
        <f>$AS$3+$AU$3*COS(AQ7*PI()/180)</f>
        <v/>
      </c>
      <c r="AS7" s="66">
        <f>$AT$3+$AU$3*SIN(AQ7*PI()/180)</f>
        <v/>
      </c>
      <c r="AT7" s="51" t="n"/>
      <c r="AU7" s="58" t="n"/>
      <c r="AV7" s="51" t="n"/>
      <c r="AW7" s="51" t="n"/>
      <c r="AX7" s="51" t="n"/>
      <c r="AY7" s="43" t="n">
        <v>5</v>
      </c>
      <c r="AZ7" s="66">
        <f>$BA$3+$BC$3*COS(AY7*PI()/180)</f>
        <v/>
      </c>
      <c r="BA7" s="66">
        <f>$BB$3+$BC$3*SIN(AY7*PI()/180)</f>
        <v/>
      </c>
      <c r="BB7" s="51" t="n"/>
      <c r="BC7" s="58" t="n"/>
      <c r="BE7" s="68" t="n"/>
      <c r="BF7" s="69" t="n"/>
    </row>
    <row r="8" ht="15" customHeight="1">
      <c r="A8" s="2" t="n"/>
      <c r="B8" s="8" t="n"/>
      <c r="C8" s="8" t="n"/>
      <c r="D8" s="8" t="n"/>
      <c r="E8" s="8" t="n"/>
      <c r="F8" s="10" t="n"/>
      <c r="G8" s="10" t="n"/>
      <c r="H8" s="3" t="n"/>
      <c r="I8" s="4" t="n"/>
      <c r="J8" s="5" t="n"/>
      <c r="K8" s="6" t="n"/>
      <c r="L8" s="6" t="n"/>
      <c r="M8" s="2" t="n"/>
      <c r="N8" s="8" t="n"/>
      <c r="O8" s="8" t="n"/>
      <c r="P8" s="8" t="n"/>
      <c r="Q8" s="8" t="n"/>
      <c r="R8" s="10" t="n"/>
      <c r="S8" s="10" t="n"/>
      <c r="T8" s="3" t="n"/>
      <c r="U8" s="4" t="n"/>
      <c r="X8" s="51" t="n"/>
      <c r="Y8" s="51" t="n"/>
      <c r="Z8" s="51" t="n"/>
      <c r="AA8" s="43" t="n">
        <v>10</v>
      </c>
      <c r="AB8" s="66">
        <f>$AC$3+$AE$3*COS(AA8*PI()/180)</f>
        <v/>
      </c>
      <c r="AC8" s="66">
        <f>$AD$3+$AE$3*SIN(AA8*PI()/180)</f>
        <v/>
      </c>
      <c r="AD8" s="51" t="n"/>
      <c r="AE8" s="58" t="n"/>
      <c r="AF8" s="51" t="n"/>
      <c r="AG8" s="51" t="n"/>
      <c r="AH8" s="51" t="n"/>
      <c r="AI8" s="43" t="n">
        <v>10</v>
      </c>
      <c r="AJ8" s="66">
        <f>$AK$3+$AM$3*COS(AI8*PI()/180)</f>
        <v/>
      </c>
      <c r="AK8" s="66">
        <f>$AL$3+$AM$3*SIN(AI8*PI()/180)</f>
        <v/>
      </c>
      <c r="AL8" s="51" t="n"/>
      <c r="AM8" s="58" t="n"/>
      <c r="AN8" s="51" t="n"/>
      <c r="AO8" s="51" t="n"/>
      <c r="AP8" s="51" t="n"/>
      <c r="AQ8" s="43" t="n">
        <v>10</v>
      </c>
      <c r="AR8" s="66">
        <f>$AS$3+$AU$3*COS(AQ8*PI()/180)</f>
        <v/>
      </c>
      <c r="AS8" s="66">
        <f>$AT$3+$AU$3*SIN(AQ8*PI()/180)</f>
        <v/>
      </c>
      <c r="AT8" s="51" t="n"/>
      <c r="AU8" s="58" t="n"/>
      <c r="AV8" s="51" t="n"/>
      <c r="AW8" s="51" t="n"/>
      <c r="AX8" s="51" t="n"/>
      <c r="AY8" s="43" t="n">
        <v>10</v>
      </c>
      <c r="AZ8" s="66">
        <f>$BA$3+$BC$3*COS(AY8*PI()/180)</f>
        <v/>
      </c>
      <c r="BA8" s="66">
        <f>$BB$3+$BC$3*SIN(AY8*PI()/180)</f>
        <v/>
      </c>
      <c r="BB8" s="51" t="n"/>
      <c r="BC8" s="58" t="n"/>
      <c r="BE8" s="70" t="n"/>
      <c r="BF8" s="67" t="n"/>
    </row>
    <row r="9" ht="15" customHeight="1">
      <c r="A9" s="156" t="n"/>
      <c r="M9" s="156" t="inlineStr">
        <is>
          <t>Протокол испытаний № 13-63/32 от 30-11-2022</t>
        </is>
      </c>
      <c r="X9" s="51" t="n"/>
      <c r="Y9" s="51" t="n"/>
      <c r="Z9" s="51" t="n"/>
      <c r="AA9" s="43" t="n">
        <v>15</v>
      </c>
      <c r="AB9" s="66">
        <f>$AC$3+$AE$3*COS(AA9*PI()/180)</f>
        <v/>
      </c>
      <c r="AC9" s="66">
        <f>$AD$3+$AE$3*SIN(AA9*PI()/180)</f>
        <v/>
      </c>
      <c r="AD9" s="51" t="n"/>
      <c r="AE9" s="58" t="n"/>
      <c r="AF9" s="51" t="n"/>
      <c r="AG9" s="51" t="n"/>
      <c r="AH9" s="51" t="n"/>
      <c r="AI9" s="43" t="n">
        <v>15</v>
      </c>
      <c r="AJ9" s="66">
        <f>$AK$3+$AM$3*COS(AI9*PI()/180)</f>
        <v/>
      </c>
      <c r="AK9" s="66">
        <f>$AL$3+$AM$3*SIN(AI9*PI()/180)</f>
        <v/>
      </c>
      <c r="AL9" s="51" t="n"/>
      <c r="AM9" s="58" t="n"/>
      <c r="AN9" s="51" t="n"/>
      <c r="AO9" s="51" t="n"/>
      <c r="AP9" s="51" t="n"/>
      <c r="AQ9" s="43" t="n">
        <v>15</v>
      </c>
      <c r="AR9" s="66">
        <f>$AS$3+$AU$3*COS(AQ9*PI()/180)</f>
        <v/>
      </c>
      <c r="AS9" s="66">
        <f>$AT$3+$AU$3*SIN(AQ9*PI()/180)</f>
        <v/>
      </c>
      <c r="AT9" s="51" t="n"/>
      <c r="AU9" s="58" t="n"/>
      <c r="AV9" s="51" t="n"/>
      <c r="AW9" s="51" t="n"/>
      <c r="AX9" s="51" t="n"/>
      <c r="AY9" s="43" t="n">
        <v>15</v>
      </c>
      <c r="AZ9" s="66">
        <f>$BA$3+$BC$3*COS(AY9*PI()/180)</f>
        <v/>
      </c>
      <c r="BA9" s="66">
        <f>$BB$3+$BC$3*SIN(AY9*PI()/180)</f>
        <v/>
      </c>
      <c r="BB9" s="51" t="n"/>
      <c r="BC9" s="58" t="n"/>
      <c r="BE9" s="71" t="n"/>
      <c r="BF9" s="67" t="n"/>
    </row>
    <row r="10" ht="15" customHeight="1">
      <c r="A10" s="12" t="n"/>
      <c r="B10" s="13" t="n"/>
      <c r="C10" s="13" t="n"/>
      <c r="D10" s="13" t="n"/>
      <c r="E10" s="13" t="n"/>
      <c r="F10" s="21" t="n"/>
      <c r="G10" s="21" t="n"/>
      <c r="H10" s="14" t="n"/>
      <c r="I10" s="15" t="n"/>
      <c r="J10" s="16" t="n"/>
      <c r="K10" s="17" t="n"/>
      <c r="L10" s="17" t="n"/>
      <c r="M10" s="12" t="n"/>
      <c r="N10" s="13" t="n"/>
      <c r="O10" s="13" t="n"/>
      <c r="P10" s="13" t="n"/>
      <c r="Q10" s="13" t="n"/>
      <c r="R10" s="21" t="n"/>
      <c r="S10" s="21" t="n"/>
      <c r="T10" s="14" t="n"/>
      <c r="U10" s="15" t="n"/>
      <c r="X10" s="51" t="n"/>
      <c r="Y10" s="51" t="n"/>
      <c r="Z10" s="51" t="n"/>
      <c r="AA10" s="43" t="n">
        <v>20</v>
      </c>
      <c r="AB10" s="66">
        <f>$AC$3+$AE$3*COS(AA10*PI()/180)</f>
        <v/>
      </c>
      <c r="AC10" s="66">
        <f>$AD$3+$AE$3*SIN(AA10*PI()/180)</f>
        <v/>
      </c>
      <c r="AD10" s="51" t="n"/>
      <c r="AE10" s="58" t="n"/>
      <c r="AF10" s="51" t="n"/>
      <c r="AG10" s="51" t="n"/>
      <c r="AH10" s="51" t="n"/>
      <c r="AI10" s="43" t="n">
        <v>20</v>
      </c>
      <c r="AJ10" s="66">
        <f>$AK$3+$AM$3*COS(AI10*PI()/180)</f>
        <v/>
      </c>
      <c r="AK10" s="66">
        <f>$AL$3+$AM$3*SIN(AI10*PI()/180)</f>
        <v/>
      </c>
      <c r="AL10" s="51" t="n"/>
      <c r="AM10" s="58" t="n"/>
      <c r="AN10" s="51" t="n"/>
      <c r="AO10" s="51" t="n"/>
      <c r="AP10" s="51" t="n"/>
      <c r="AQ10" s="43" t="n">
        <v>20</v>
      </c>
      <c r="AR10" s="66">
        <f>$AS$3+$AU$3*COS(AQ10*PI()/180)</f>
        <v/>
      </c>
      <c r="AS10" s="66">
        <f>$AT$3+$AU$3*SIN(AQ10*PI()/180)</f>
        <v/>
      </c>
      <c r="AT10" s="51" t="n"/>
      <c r="AU10" s="58" t="n"/>
      <c r="AV10" s="51" t="n"/>
      <c r="AW10" s="51" t="n"/>
      <c r="AX10" s="51" t="n"/>
      <c r="AY10" s="43" t="n">
        <v>20</v>
      </c>
      <c r="AZ10" s="66">
        <f>$BA$3+$BC$3*COS(AY10*PI()/180)</f>
        <v/>
      </c>
      <c r="BA10" s="66">
        <f>$BB$3+$BC$3*SIN(AY10*PI()/180)</f>
        <v/>
      </c>
      <c r="BB10" s="51" t="n"/>
      <c r="BC10" s="58" t="n"/>
      <c r="BE10" s="72" t="n"/>
      <c r="BF10" s="67" t="n"/>
    </row>
    <row r="11" ht="15" customHeight="1">
      <c r="A11" s="18">
        <f>M11</f>
        <v/>
      </c>
      <c r="B11" s="13" t="n"/>
      <c r="C11" s="13" t="n"/>
      <c r="D11" s="108" t="n"/>
      <c r="E11" s="13" t="n"/>
      <c r="F11" s="21" t="n"/>
      <c r="G11" s="21" t="n"/>
      <c r="H11" s="14" t="n"/>
      <c r="I11" s="15" t="n"/>
      <c r="J11" s="16" t="n"/>
      <c r="K11" s="17" t="n"/>
      <c r="L11" s="17" t="n"/>
      <c r="M11" s="18" t="inlineStr">
        <is>
          <t>Наименование и адрес заказчика: Переход трубопровода через р. Енисей</t>
        </is>
      </c>
      <c r="N11" s="13" t="n"/>
      <c r="O11" s="13" t="n"/>
      <c r="P11" s="13" t="n"/>
      <c r="Q11" s="13" t="n"/>
      <c r="R11" s="21" t="n"/>
      <c r="S11" s="21" t="n"/>
      <c r="T11" s="14" t="n"/>
      <c r="U11" s="15" t="n"/>
      <c r="X11" s="51" t="n"/>
      <c r="Y11" s="51" t="n"/>
      <c r="Z11" s="51" t="n"/>
      <c r="AA11" s="43" t="n">
        <v>25</v>
      </c>
      <c r="AB11" s="66">
        <f>$AC$3+$AE$3*COS(AA11*PI()/180)</f>
        <v/>
      </c>
      <c r="AC11" s="66">
        <f>$AD$3+$AE$3*SIN(AA11*PI()/180)</f>
        <v/>
      </c>
      <c r="AD11" s="51" t="n"/>
      <c r="AE11" s="58" t="n"/>
      <c r="AF11" s="51" t="n"/>
      <c r="AG11" s="51" t="n"/>
      <c r="AH11" s="51" t="n"/>
      <c r="AI11" s="43" t="n">
        <v>25</v>
      </c>
      <c r="AJ11" s="66">
        <f>$AK$3+$AM$3*COS(AI11*PI()/180)</f>
        <v/>
      </c>
      <c r="AK11" s="66">
        <f>$AL$3+$AM$3*SIN(AI11*PI()/180)</f>
        <v/>
      </c>
      <c r="AL11" s="51" t="n"/>
      <c r="AM11" s="58" t="n"/>
      <c r="AN11" s="51" t="n"/>
      <c r="AO11" s="51" t="n"/>
      <c r="AP11" s="51" t="n"/>
      <c r="AQ11" s="43" t="n">
        <v>25</v>
      </c>
      <c r="AR11" s="66">
        <f>$AS$3+$AU$3*COS(AQ11*PI()/180)</f>
        <v/>
      </c>
      <c r="AS11" s="66">
        <f>$AT$3+$AU$3*SIN(AQ11*PI()/180)</f>
        <v/>
      </c>
      <c r="AT11" s="51" t="n"/>
      <c r="AU11" s="58" t="n"/>
      <c r="AV11" s="51" t="n"/>
      <c r="AW11" s="51" t="n"/>
      <c r="AX11" s="51" t="n"/>
      <c r="AY11" s="43" t="n">
        <v>25</v>
      </c>
      <c r="AZ11" s="66">
        <f>$BA$3+$BC$3*COS(AY11*PI()/180)</f>
        <v/>
      </c>
      <c r="BA11" s="66">
        <f>$BB$3+$BC$3*SIN(AY11*PI()/180)</f>
        <v/>
      </c>
      <c r="BB11" s="51" t="n"/>
      <c r="BC11" s="58" t="n"/>
      <c r="BE11" s="67" t="n"/>
      <c r="BF11" s="67" t="n"/>
    </row>
    <row r="12" ht="15" customHeight="1">
      <c r="A12" s="11">
        <f>M12</f>
        <v/>
      </c>
      <c r="B12" s="19" t="n"/>
      <c r="C12" s="19" t="n"/>
      <c r="D12" s="11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1" t="inlineStr">
        <is>
          <t>Наименование объекта: ООО Регионстрой</t>
        </is>
      </c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X12" s="51" t="n"/>
      <c r="Y12" s="51" t="n"/>
      <c r="Z12" s="51" t="n"/>
      <c r="AA12" s="43" t="n">
        <v>30</v>
      </c>
      <c r="AB12" s="66">
        <f>$AC$3+$AE$3*COS(AA12*PI()/180)</f>
        <v/>
      </c>
      <c r="AC12" s="66">
        <f>$AD$3+$AE$3*SIN(AA12*PI()/180)</f>
        <v/>
      </c>
      <c r="AD12" s="51" t="n"/>
      <c r="AE12" s="58" t="n"/>
      <c r="AF12" s="51" t="n"/>
      <c r="AG12" s="51" t="n"/>
      <c r="AH12" s="51" t="n"/>
      <c r="AI12" s="43" t="n">
        <v>30</v>
      </c>
      <c r="AJ12" s="66">
        <f>$AK$3+$AM$3*COS(AI12*PI()/180)</f>
        <v/>
      </c>
      <c r="AK12" s="66">
        <f>$AL$3+$AM$3*SIN(AI12*PI()/180)</f>
        <v/>
      </c>
      <c r="AL12" s="51" t="n"/>
      <c r="AM12" s="58" t="n"/>
      <c r="AN12" s="51" t="n"/>
      <c r="AO12" s="51" t="n"/>
      <c r="AP12" s="51" t="n"/>
      <c r="AQ12" s="43" t="n">
        <v>30</v>
      </c>
      <c r="AR12" s="66">
        <f>$AS$3+$AU$3*COS(AQ12*PI()/180)</f>
        <v/>
      </c>
      <c r="AS12" s="66">
        <f>$AT$3+$AU$3*SIN(AQ12*PI()/180)</f>
        <v/>
      </c>
      <c r="AT12" s="51" t="n"/>
      <c r="AU12" s="58" t="n"/>
      <c r="AV12" s="51" t="n"/>
      <c r="AW12" s="51" t="n"/>
      <c r="AX12" s="51" t="n"/>
      <c r="AY12" s="43" t="n">
        <v>30</v>
      </c>
      <c r="AZ12" s="66">
        <f>$BA$3+$BC$3*COS(AY12*PI()/180)</f>
        <v/>
      </c>
      <c r="BA12" s="66">
        <f>$BB$3+$BC$3*SIN(AY12*PI()/180)</f>
        <v/>
      </c>
      <c r="BB12" s="51" t="n"/>
      <c r="BC12" s="58" t="n"/>
    </row>
    <row r="13" ht="15" customHeight="1">
      <c r="A13" s="18" t="inlineStr">
        <is>
          <t xml:space="preserve">Наименование используемого метода/методики: ГОСТ 12248.4-2020 </t>
        </is>
      </c>
      <c r="B13" s="13" t="n"/>
      <c r="C13" s="13" t="n"/>
      <c r="D13" s="13" t="n"/>
      <c r="E13" s="13" t="n"/>
      <c r="F13" s="21" t="n"/>
      <c r="G13" s="21" t="n"/>
      <c r="H13" s="20" t="n"/>
      <c r="I13" s="20" t="n"/>
      <c r="J13" s="20" t="n"/>
      <c r="K13" s="21" t="n"/>
      <c r="L13" s="21" t="n"/>
      <c r="M13" s="18" t="inlineStr">
        <is>
          <t xml:space="preserve">Наименование используемого метода/методики: ГОСТ 12248.3-2020 </t>
        </is>
      </c>
      <c r="N13" s="13" t="n"/>
      <c r="O13" s="13" t="n"/>
      <c r="P13" s="13" t="n"/>
      <c r="Q13" s="13" t="n"/>
      <c r="R13" s="21" t="n"/>
      <c r="S13" s="21" t="n"/>
      <c r="T13" s="20" t="n"/>
      <c r="U13" s="20" t="n"/>
      <c r="X13" s="51" t="n"/>
      <c r="Y13" s="51" t="n"/>
      <c r="Z13" s="51" t="n"/>
      <c r="AA13" s="43" t="n">
        <v>35</v>
      </c>
      <c r="AB13" s="66">
        <f>$AC$3+$AE$3*COS(AA13*PI()/180)</f>
        <v/>
      </c>
      <c r="AC13" s="66">
        <f>$AD$3+$AE$3*SIN(AA13*PI()/180)</f>
        <v/>
      </c>
      <c r="AD13" s="51" t="n"/>
      <c r="AE13" s="58" t="n"/>
      <c r="AF13" s="51" t="n"/>
      <c r="AG13" s="51" t="n"/>
      <c r="AH13" s="51" t="n"/>
      <c r="AI13" s="43" t="n">
        <v>35</v>
      </c>
      <c r="AJ13" s="66">
        <f>$AK$3+$AM$3*COS(AI13*PI()/180)</f>
        <v/>
      </c>
      <c r="AK13" s="66">
        <f>$AL$3+$AM$3*SIN(AI13*PI()/180)</f>
        <v/>
      </c>
      <c r="AL13" s="51" t="n"/>
      <c r="AM13" s="58" t="n"/>
      <c r="AN13" s="51" t="n"/>
      <c r="AO13" s="51" t="n"/>
      <c r="AP13" s="51" t="n"/>
      <c r="AQ13" s="43" t="n">
        <v>35</v>
      </c>
      <c r="AR13" s="66">
        <f>$AS$3+$AU$3*COS(AQ13*PI()/180)</f>
        <v/>
      </c>
      <c r="AS13" s="66">
        <f>$AT$3+$AU$3*SIN(AQ13*PI()/180)</f>
        <v/>
      </c>
      <c r="AT13" s="51" t="n"/>
      <c r="AU13" s="58" t="n"/>
      <c r="AV13" s="51" t="n"/>
      <c r="AW13" s="51" t="n"/>
      <c r="AX13" s="51" t="n"/>
      <c r="AY13" s="43" t="n">
        <v>35</v>
      </c>
      <c r="AZ13" s="66">
        <f>$BA$3+$BC$3*COS(AY13*PI()/180)</f>
        <v/>
      </c>
      <c r="BA13" s="66">
        <f>$BB$3+$BC$3*SIN(AY13*PI()/180)</f>
        <v/>
      </c>
      <c r="BB13" s="51" t="n"/>
      <c r="BC13" s="58" t="n"/>
    </row>
    <row r="14" ht="17.65" customHeight="1">
      <c r="A14" s="18" t="inlineStr">
        <is>
          <t>Условия проведения испытания: температура окружающей среды (18 - 25)0С, влажность воздуха (40 - 75)%</t>
        </is>
      </c>
      <c r="B14" s="13" t="n"/>
      <c r="C14" s="13" t="n"/>
      <c r="D14" s="13" t="n"/>
      <c r="E14" s="13" t="n"/>
      <c r="F14" s="21" t="n"/>
      <c r="G14" s="21" t="n"/>
      <c r="H14" s="16" t="n"/>
      <c r="I14" s="16" t="n"/>
      <c r="J14" s="22" t="n"/>
      <c r="K14" s="20" t="n"/>
      <c r="L14" s="20" t="n"/>
      <c r="M14" s="18" t="inlineStr">
        <is>
          <t>Условия проведения испытания: температура окружающей среды (18 - 25)0С, влажность воздуха (40 - 75)%</t>
        </is>
      </c>
      <c r="N14" s="13" t="n"/>
      <c r="O14" s="13" t="n"/>
      <c r="P14" s="13" t="n"/>
      <c r="Q14" s="13" t="n"/>
      <c r="R14" s="21" t="n"/>
      <c r="S14" s="21" t="n"/>
      <c r="T14" s="16" t="n"/>
      <c r="U14" s="16" t="n"/>
      <c r="X14" s="51" t="n"/>
      <c r="Y14" s="51" t="n"/>
      <c r="Z14" s="51" t="n"/>
      <c r="AA14" s="43" t="n">
        <v>40</v>
      </c>
      <c r="AB14" s="66">
        <f>$AC$3+$AE$3*COS(AA14*PI()/180)</f>
        <v/>
      </c>
      <c r="AC14" s="66">
        <f>$AD$3+$AE$3*SIN(AA14*PI()/180)</f>
        <v/>
      </c>
      <c r="AD14" s="51" t="n"/>
      <c r="AE14" s="58" t="n"/>
      <c r="AF14" s="51" t="n"/>
      <c r="AG14" s="51" t="n"/>
      <c r="AH14" s="51" t="n"/>
      <c r="AI14" s="43" t="n">
        <v>40</v>
      </c>
      <c r="AJ14" s="66">
        <f>$AK$3+$AM$3*COS(AI14*PI()/180)</f>
        <v/>
      </c>
      <c r="AK14" s="66">
        <f>$AL$3+$AM$3*SIN(AI14*PI()/180)</f>
        <v/>
      </c>
      <c r="AL14" s="51" t="n"/>
      <c r="AM14" s="58" t="n"/>
      <c r="AN14" s="51" t="n"/>
      <c r="AO14" s="51" t="n"/>
      <c r="AP14" s="51" t="n"/>
      <c r="AQ14" s="43" t="n">
        <v>40</v>
      </c>
      <c r="AR14" s="66">
        <f>$AS$3+$AU$3*COS(AQ14*PI()/180)</f>
        <v/>
      </c>
      <c r="AS14" s="66">
        <f>$AT$3+$AU$3*SIN(AQ14*PI()/180)</f>
        <v/>
      </c>
      <c r="AT14" s="51" t="n"/>
      <c r="AU14" s="58" t="n"/>
      <c r="AV14" s="51" t="n"/>
      <c r="AW14" s="51" t="n"/>
      <c r="AX14" s="51" t="n"/>
      <c r="AY14" s="43" t="n">
        <v>40</v>
      </c>
      <c r="AZ14" s="66">
        <f>$BA$3+$BC$3*COS(AY14*PI()/180)</f>
        <v/>
      </c>
      <c r="BA14" s="66">
        <f>$BB$3+$BC$3*SIN(AY14*PI()/180)</f>
        <v/>
      </c>
      <c r="BB14" s="51" t="n"/>
      <c r="BC14" s="58" t="n"/>
    </row>
    <row r="15" ht="15" customHeight="1">
      <c r="A15" s="18">
        <f>M15</f>
        <v/>
      </c>
      <c r="B15" s="13" t="n"/>
      <c r="C15" s="13" t="n"/>
      <c r="D15" s="13" t="n"/>
      <c r="E15" s="13" t="n"/>
      <c r="F15" s="97" t="n"/>
      <c r="G15" s="21" t="n"/>
      <c r="H15" s="16" t="n"/>
      <c r="I15" s="16" t="n"/>
      <c r="J15" s="22" t="n"/>
      <c r="K15" s="20" t="n"/>
      <c r="L15" s="20" t="n"/>
      <c r="M15" s="18" t="inlineStr">
        <is>
          <t>Дата получение объекта подлежащего испытаниям: 03-11-2022</t>
        </is>
      </c>
      <c r="N15" s="13" t="n"/>
      <c r="O15" s="13" t="n"/>
      <c r="P15" s="13" t="n"/>
      <c r="Q15" s="98" t="n"/>
      <c r="R15" s="21" t="n"/>
      <c r="S15" s="21" t="n"/>
      <c r="T15" s="16" t="n"/>
      <c r="U15" s="16" t="n"/>
      <c r="X15" s="51" t="n"/>
      <c r="Y15" s="51" t="n"/>
      <c r="Z15" s="51" t="n"/>
      <c r="AA15" s="43" t="n">
        <v>45</v>
      </c>
      <c r="AB15" s="66">
        <f>$AC$3+$AE$3*COS(AA15*PI()/180)</f>
        <v/>
      </c>
      <c r="AC15" s="66">
        <f>$AD$3+$AE$3*SIN(AA15*PI()/180)</f>
        <v/>
      </c>
      <c r="AD15" s="51" t="n"/>
      <c r="AE15" s="58" t="n"/>
      <c r="AF15" s="51" t="n"/>
      <c r="AG15" s="51" t="n"/>
      <c r="AH15" s="51" t="n"/>
      <c r="AI15" s="43" t="n">
        <v>45</v>
      </c>
      <c r="AJ15" s="66">
        <f>$AK$3+$AM$3*COS(AI15*PI()/180)</f>
        <v/>
      </c>
      <c r="AK15" s="66">
        <f>$AL$3+$AM$3*SIN(AI15*PI()/180)</f>
        <v/>
      </c>
      <c r="AL15" s="51" t="n"/>
      <c r="AM15" s="58" t="n"/>
      <c r="AN15" s="51" t="n"/>
      <c r="AO15" s="51" t="n"/>
      <c r="AP15" s="51" t="n"/>
      <c r="AQ15" s="43" t="n">
        <v>45</v>
      </c>
      <c r="AR15" s="66">
        <f>$AS$3+$AU$3*COS(AQ15*PI()/180)</f>
        <v/>
      </c>
      <c r="AS15" s="66">
        <f>$AT$3+$AU$3*SIN(AQ15*PI()/180)</f>
        <v/>
      </c>
      <c r="AT15" s="51" t="n"/>
      <c r="AU15" s="58" t="n"/>
      <c r="AV15" s="51" t="n"/>
      <c r="AW15" s="51" t="n"/>
      <c r="AX15" s="51" t="n"/>
      <c r="AY15" s="43" t="n">
        <v>45</v>
      </c>
      <c r="AZ15" s="66">
        <f>$BA$3+$BC$3*COS(AY15*PI()/180)</f>
        <v/>
      </c>
      <c r="BA15" s="66">
        <f>$BB$3+$BC$3*SIN(AY15*PI()/180)</f>
        <v/>
      </c>
      <c r="BB15" s="51" t="n"/>
      <c r="BC15" s="58" t="n"/>
      <c r="BE15" s="73" t="n"/>
    </row>
    <row r="16" ht="15.6" customHeight="1">
      <c r="A16" s="18">
        <f>M16</f>
        <v/>
      </c>
      <c r="B16" s="13" t="n"/>
      <c r="C16" s="98" t="n"/>
      <c r="D16" s="13" t="n"/>
      <c r="G16" s="21" t="n"/>
      <c r="H16" s="157" t="n"/>
      <c r="I16" s="16" t="n"/>
      <c r="J16" s="17" t="n"/>
      <c r="K16" s="21" t="n"/>
      <c r="L16" s="21" t="n"/>
      <c r="M16" s="18" t="inlineStr">
        <is>
          <t>Дата испытания: 25.10.2022-19.11.2032</t>
        </is>
      </c>
      <c r="N16" s="13" t="n"/>
      <c r="O16" s="98" t="n"/>
      <c r="P16" s="13" t="n"/>
      <c r="Q16" s="13" t="n"/>
      <c r="R16" s="21" t="n"/>
      <c r="S16" s="21" t="n"/>
      <c r="T16" s="157" t="n"/>
      <c r="U16" s="16" t="n"/>
      <c r="X16" s="51" t="n"/>
      <c r="Y16" s="51" t="n"/>
      <c r="Z16" s="51" t="n"/>
      <c r="AA16" s="43" t="n">
        <v>50</v>
      </c>
      <c r="AB16" s="66">
        <f>$AC$3+$AE$3*COS(AA16*PI()/180)</f>
        <v/>
      </c>
      <c r="AC16" s="66">
        <f>$AD$3+$AE$3*SIN(AA16*PI()/180)</f>
        <v/>
      </c>
      <c r="AD16" s="51" t="n"/>
      <c r="AE16" s="58" t="n"/>
      <c r="AF16" s="51" t="n"/>
      <c r="AG16" s="51" t="n"/>
      <c r="AH16" s="51" t="n"/>
      <c r="AI16" s="43" t="n">
        <v>50</v>
      </c>
      <c r="AJ16" s="66">
        <f>$AK$3+$AM$3*COS(AI16*PI()/180)</f>
        <v/>
      </c>
      <c r="AK16" s="66">
        <f>$AL$3+$AM$3*SIN(AI16*PI()/180)</f>
        <v/>
      </c>
      <c r="AL16" s="51" t="n"/>
      <c r="AM16" s="58" t="n"/>
      <c r="AN16" s="51" t="n"/>
      <c r="AO16" s="51" t="n"/>
      <c r="AP16" s="51" t="n"/>
      <c r="AQ16" s="43" t="n">
        <v>50</v>
      </c>
      <c r="AR16" s="66">
        <f>$AS$3+$AU$3*COS(AQ16*PI()/180)</f>
        <v/>
      </c>
      <c r="AS16" s="66">
        <f>$AT$3+$AU$3*SIN(AQ16*PI()/180)</f>
        <v/>
      </c>
      <c r="AT16" s="51" t="n"/>
      <c r="AU16" s="58" t="n"/>
      <c r="AV16" s="51" t="n"/>
      <c r="AW16" s="51" t="n"/>
      <c r="AX16" s="51" t="n"/>
      <c r="AY16" s="43" t="n">
        <v>50</v>
      </c>
      <c r="AZ16" s="66">
        <f>$BA$3+$BC$3*COS(AY16*PI()/180)</f>
        <v/>
      </c>
      <c r="BA16" s="66">
        <f>$BB$3+$BC$3*SIN(AY16*PI()/180)</f>
        <v/>
      </c>
      <c r="BB16" s="51" t="n"/>
      <c r="BC16" s="58" t="n"/>
    </row>
    <row r="17" ht="15" customHeight="1">
      <c r="A17" s="23" t="n"/>
      <c r="B17" s="23" t="n"/>
      <c r="C17" s="23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X17" s="51" t="n"/>
      <c r="Y17" s="51" t="n"/>
      <c r="Z17" s="51" t="n"/>
      <c r="AA17" s="43" t="n">
        <v>55</v>
      </c>
      <c r="AB17" s="66">
        <f>$AC$3+$AE$3*COS(AA17*PI()/180)</f>
        <v/>
      </c>
      <c r="AC17" s="66">
        <f>$AD$3+$AE$3*SIN(AA17*PI()/180)</f>
        <v/>
      </c>
      <c r="AD17" s="51" t="n"/>
      <c r="AE17" s="58" t="n"/>
      <c r="AF17" s="51" t="n"/>
      <c r="AG17" s="51" t="n"/>
      <c r="AH17" s="51" t="n"/>
      <c r="AI17" s="43" t="n">
        <v>55</v>
      </c>
      <c r="AJ17" s="66">
        <f>$AK$3+$AM$3*COS(AI17*PI()/180)</f>
        <v/>
      </c>
      <c r="AK17" s="66">
        <f>$AL$3+$AM$3*SIN(AI17*PI()/180)</f>
        <v/>
      </c>
      <c r="AL17" s="51" t="n"/>
      <c r="AM17" s="58" t="n"/>
      <c r="AN17" s="51" t="n"/>
      <c r="AO17" s="51" t="n"/>
      <c r="AP17" s="51" t="n"/>
      <c r="AQ17" s="43" t="n">
        <v>55</v>
      </c>
      <c r="AR17" s="66">
        <f>$AS$3+$AU$3*COS(AQ17*PI()/180)</f>
        <v/>
      </c>
      <c r="AS17" s="66">
        <f>$AT$3+$AU$3*SIN(AQ17*PI()/180)</f>
        <v/>
      </c>
      <c r="AT17" s="51" t="n"/>
      <c r="AU17" s="58" t="n"/>
      <c r="AV17" s="51" t="n"/>
      <c r="AW17" s="51" t="n"/>
      <c r="AX17" s="51" t="n"/>
      <c r="AY17" s="43" t="n">
        <v>55</v>
      </c>
      <c r="AZ17" s="66">
        <f>$BA$3+$BC$3*COS(AY17*PI()/180)</f>
        <v/>
      </c>
      <c r="BA17" s="66">
        <f>$BB$3+$BC$3*SIN(AY17*PI()/180)</f>
        <v/>
      </c>
      <c r="BB17" s="51" t="n"/>
      <c r="BC17" s="58" t="n"/>
    </row>
    <row r="18" ht="15" customHeight="1">
      <c r="A18" s="155" t="inlineStr">
        <is>
          <t>Испытание грунтов методом трехосного сжатия</t>
        </is>
      </c>
      <c r="L18" s="155" t="n"/>
      <c r="M18" s="155" t="inlineStr">
        <is>
          <t>Испытание грунтов методом трехосного сжатия</t>
        </is>
      </c>
      <c r="X18" s="51" t="n"/>
      <c r="Y18" s="51" t="n"/>
      <c r="Z18" s="51" t="n"/>
      <c r="AA18" s="43" t="n">
        <v>60</v>
      </c>
      <c r="AB18" s="66">
        <f>$AC$3+$AE$3*COS(AA18*PI()/180)</f>
        <v/>
      </c>
      <c r="AC18" s="66">
        <f>$AD$3+$AE$3*SIN(AA18*PI()/180)</f>
        <v/>
      </c>
      <c r="AD18" s="51" t="n"/>
      <c r="AE18" s="58" t="n"/>
      <c r="AF18" s="51" t="n"/>
      <c r="AG18" s="51" t="n"/>
      <c r="AH18" s="51" t="n"/>
      <c r="AI18" s="43" t="n">
        <v>60</v>
      </c>
      <c r="AJ18" s="66">
        <f>$AK$3+$AM$3*COS(AI18*PI()/180)</f>
        <v/>
      </c>
      <c r="AK18" s="66">
        <f>$AL$3+$AM$3*SIN(AI18*PI()/180)</f>
        <v/>
      </c>
      <c r="AL18" s="51" t="n"/>
      <c r="AM18" s="58" t="n"/>
      <c r="AN18" s="51" t="n"/>
      <c r="AO18" s="51" t="n"/>
      <c r="AP18" s="51" t="n"/>
      <c r="AQ18" s="43" t="n">
        <v>60</v>
      </c>
      <c r="AR18" s="66">
        <f>$AS$3+$AU$3*COS(AQ18*PI()/180)</f>
        <v/>
      </c>
      <c r="AS18" s="66">
        <f>$AT$3+$AU$3*SIN(AQ18*PI()/180)</f>
        <v/>
      </c>
      <c r="AT18" s="51" t="n"/>
      <c r="AU18" s="58" t="n"/>
      <c r="AV18" s="51" t="n"/>
      <c r="AW18" s="51" t="n"/>
      <c r="AX18" s="51" t="n"/>
      <c r="AY18" s="43" t="n">
        <v>60</v>
      </c>
      <c r="AZ18" s="66">
        <f>$BA$3+$BC$3*COS(AY18*PI()/180)</f>
        <v/>
      </c>
      <c r="BA18" s="66">
        <f>$BB$3+$BC$3*SIN(AY18*PI()/180)</f>
        <v/>
      </c>
      <c r="BB18" s="51" t="n"/>
      <c r="BC18" s="58" t="n"/>
    </row>
    <row r="19" ht="15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X19" s="51" t="n"/>
      <c r="Y19" s="51" t="n"/>
      <c r="Z19" s="51" t="n"/>
      <c r="AA19" s="43" t="n">
        <v>65</v>
      </c>
      <c r="AB19" s="66">
        <f>$AC$3+$AE$3*COS(AA19*PI()/180)</f>
        <v/>
      </c>
      <c r="AC19" s="66">
        <f>$AD$3+$AE$3*SIN(AA19*PI()/180)</f>
        <v/>
      </c>
      <c r="AD19" s="51" t="n"/>
      <c r="AE19" s="58" t="n"/>
      <c r="AF19" s="51" t="n"/>
      <c r="AG19" s="51" t="n"/>
      <c r="AH19" s="51" t="n"/>
      <c r="AI19" s="43" t="n">
        <v>65</v>
      </c>
      <c r="AJ19" s="66">
        <f>$AK$3+$AM$3*COS(AI19*PI()/180)</f>
        <v/>
      </c>
      <c r="AK19" s="66">
        <f>$AL$3+$AM$3*SIN(AI19*PI()/180)</f>
        <v/>
      </c>
      <c r="AL19" s="51" t="n"/>
      <c r="AM19" s="58" t="n"/>
      <c r="AN19" s="51" t="n"/>
      <c r="AO19" s="51" t="n"/>
      <c r="AP19" s="51" t="n"/>
      <c r="AQ19" s="43" t="n">
        <v>65</v>
      </c>
      <c r="AR19" s="66">
        <f>$AS$3+$AU$3*COS(AQ19*PI()/180)</f>
        <v/>
      </c>
      <c r="AS19" s="66">
        <f>$AT$3+$AU$3*SIN(AQ19*PI()/180)</f>
        <v/>
      </c>
      <c r="AT19" s="51" t="n"/>
      <c r="AU19" s="58" t="n"/>
      <c r="AV19" s="51" t="n"/>
      <c r="AW19" s="51" t="n"/>
      <c r="AX19" s="51" t="n"/>
      <c r="AY19" s="43" t="n">
        <v>65</v>
      </c>
      <c r="AZ19" s="66">
        <f>$BA$3+$BC$3*COS(AY19*PI()/180)</f>
        <v/>
      </c>
      <c r="BA19" s="66">
        <f>$BB$3+$BC$3*SIN(AY19*PI()/180)</f>
        <v/>
      </c>
      <c r="BB19" s="51" t="n"/>
      <c r="BC19" s="58" t="n"/>
    </row>
    <row r="20" ht="16.9" customHeight="1">
      <c r="A20" s="24" t="inlineStr">
        <is>
          <t xml:space="preserve">Лабораторный номер: </t>
        </is>
      </c>
      <c r="B20" s="25" t="n"/>
      <c r="C20" s="35">
        <f>O20</f>
        <v/>
      </c>
      <c r="D20" s="25" t="n"/>
      <c r="E20" s="25" t="n"/>
      <c r="F20" s="25" t="n"/>
      <c r="G20" s="25" t="n"/>
      <c r="H20" s="26" t="inlineStr">
        <is>
          <t>We, д.е. =</t>
        </is>
      </c>
      <c r="I20" s="158">
        <f>U20</f>
        <v/>
      </c>
      <c r="J20" s="25" t="n"/>
      <c r="K20" s="25" t="n"/>
      <c r="L20" s="25" t="n"/>
      <c r="M20" s="24" t="inlineStr">
        <is>
          <t xml:space="preserve">Лабораторный номер: </t>
        </is>
      </c>
      <c r="N20" s="25" t="n"/>
      <c r="O20" s="35" t="inlineStr">
        <is>
          <t>1067</t>
        </is>
      </c>
      <c r="P20" s="25" t="n"/>
      <c r="Q20" s="25" t="n"/>
      <c r="R20" s="25" t="n"/>
      <c r="S20" s="25" t="n"/>
      <c r="T20" s="26" t="inlineStr">
        <is>
          <t>We, д.е. =</t>
        </is>
      </c>
      <c r="U20" s="158" t="n">
        <v>0.337453659</v>
      </c>
      <c r="X20" s="51" t="n"/>
      <c r="Y20" s="51" t="n"/>
      <c r="Z20" s="51" t="n"/>
      <c r="AA20" s="43" t="n">
        <v>70</v>
      </c>
      <c r="AB20" s="66">
        <f>$AC$3+$AE$3*COS(AA20*PI()/180)</f>
        <v/>
      </c>
      <c r="AC20" s="66">
        <f>$AD$3+$AE$3*SIN(AA20*PI()/180)</f>
        <v/>
      </c>
      <c r="AD20" s="51" t="n"/>
      <c r="AE20" s="58" t="n"/>
      <c r="AF20" s="51" t="n"/>
      <c r="AG20" s="51" t="n"/>
      <c r="AH20" s="51" t="n"/>
      <c r="AI20" s="43" t="n">
        <v>70</v>
      </c>
      <c r="AJ20" s="66">
        <f>$AK$3+$AM$3*COS(AI20*PI()/180)</f>
        <v/>
      </c>
      <c r="AK20" s="66">
        <f>$AL$3+$AM$3*SIN(AI20*PI()/180)</f>
        <v/>
      </c>
      <c r="AL20" s="51" t="n"/>
      <c r="AM20" s="58" t="n"/>
      <c r="AN20" s="51" t="n"/>
      <c r="AO20" s="51" t="n"/>
      <c r="AP20" s="51" t="n"/>
      <c r="AQ20" s="43" t="n">
        <v>70</v>
      </c>
      <c r="AR20" s="66">
        <f>$AS$3+$AU$3*COS(AQ20*PI()/180)</f>
        <v/>
      </c>
      <c r="AS20" s="66">
        <f>$AT$3+$AU$3*SIN(AQ20*PI()/180)</f>
        <v/>
      </c>
      <c r="AT20" s="51" t="n"/>
      <c r="AU20" s="58" t="n"/>
      <c r="AV20" s="51" t="n"/>
      <c r="AW20" s="51" t="n"/>
      <c r="AX20" s="51" t="n"/>
      <c r="AY20" s="43" t="n">
        <v>70</v>
      </c>
      <c r="AZ20" s="66">
        <f>$BA$3+$BC$3*COS(AY20*PI()/180)</f>
        <v/>
      </c>
      <c r="BA20" s="66">
        <f>$BB$3+$BC$3*SIN(AY20*PI()/180)</f>
        <v/>
      </c>
      <c r="BB20" s="51" t="n"/>
      <c r="BC20" s="58" t="n"/>
    </row>
    <row r="21" ht="15" customHeight="1">
      <c r="A21" s="24" t="inlineStr">
        <is>
          <t xml:space="preserve">Номер скважины: </t>
        </is>
      </c>
      <c r="B21" s="25" t="n"/>
      <c r="C21" s="35">
        <f>O21</f>
        <v/>
      </c>
      <c r="D21" s="25" t="n"/>
      <c r="E21" s="25" t="n"/>
      <c r="F21" s="25" t="n"/>
      <c r="G21" s="25" t="n"/>
      <c r="H21" s="26" t="inlineStr">
        <is>
          <t>ρ, г/см3 =</t>
        </is>
      </c>
      <c r="I21" s="158">
        <f>U21</f>
        <v/>
      </c>
      <c r="J21" s="25" t="n"/>
      <c r="K21" s="25" t="n"/>
      <c r="L21" s="25" t="n"/>
      <c r="M21" s="24" t="inlineStr">
        <is>
          <t xml:space="preserve">Номер скважины: </t>
        </is>
      </c>
      <c r="N21" s="25" t="n"/>
      <c r="O21" s="35" t="inlineStr">
        <is>
          <t>BH-144</t>
        </is>
      </c>
      <c r="P21" s="25" t="n"/>
      <c r="Q21" s="25" t="n"/>
      <c r="R21" s="25" t="n"/>
      <c r="S21" s="25" t="n"/>
      <c r="T21" s="26" t="inlineStr">
        <is>
          <t>ρ, г/см3 =</t>
        </is>
      </c>
      <c r="U21" s="107" t="n">
        <v>1.75</v>
      </c>
      <c r="X21" s="51" t="n"/>
      <c r="Y21" s="51" t="n"/>
      <c r="Z21" s="51" t="n"/>
      <c r="AA21" s="43" t="n">
        <v>75</v>
      </c>
      <c r="AB21" s="66">
        <f>$AC$3+$AE$3*COS(AA21*PI()/180)</f>
        <v/>
      </c>
      <c r="AC21" s="66">
        <f>$AD$3+$AE$3*SIN(AA21*PI()/180)</f>
        <v/>
      </c>
      <c r="AD21" s="51" t="n"/>
      <c r="AE21" s="58" t="n"/>
      <c r="AF21" s="51" t="n"/>
      <c r="AG21" s="51" t="n"/>
      <c r="AH21" s="51" t="n"/>
      <c r="AI21" s="43" t="n">
        <v>75</v>
      </c>
      <c r="AJ21" s="66">
        <f>$AK$3+$AM$3*COS(AI21*PI()/180)</f>
        <v/>
      </c>
      <c r="AK21" s="66">
        <f>$AL$3+$AM$3*SIN(AI21*PI()/180)</f>
        <v/>
      </c>
      <c r="AL21" s="51" t="n"/>
      <c r="AM21" s="58" t="n"/>
      <c r="AN21" s="51" t="n"/>
      <c r="AO21" s="51" t="n"/>
      <c r="AP21" s="51" t="n"/>
      <c r="AQ21" s="43" t="n">
        <v>75</v>
      </c>
      <c r="AR21" s="66">
        <f>$AS$3+$AU$3*COS(AQ21*PI()/180)</f>
        <v/>
      </c>
      <c r="AS21" s="66">
        <f>$AT$3+$AU$3*SIN(AQ21*PI()/180)</f>
        <v/>
      </c>
      <c r="AT21" s="51" t="n"/>
      <c r="AU21" s="58" t="n"/>
      <c r="AV21" s="51" t="n"/>
      <c r="AW21" s="51" t="n"/>
      <c r="AX21" s="51" t="n"/>
      <c r="AY21" s="43" t="n">
        <v>75</v>
      </c>
      <c r="AZ21" s="66">
        <f>$BA$3+$BC$3*COS(AY21*PI()/180)</f>
        <v/>
      </c>
      <c r="BA21" s="66">
        <f>$BB$3+$BC$3*SIN(AY21*PI()/180)</f>
        <v/>
      </c>
      <c r="BB21" s="51" t="n"/>
      <c r="BC21" s="58" t="n"/>
    </row>
    <row r="22" ht="16.9" customHeight="1">
      <c r="A22" s="24" t="inlineStr">
        <is>
          <t xml:space="preserve">Глубина отбора, м: </t>
        </is>
      </c>
      <c r="B22" s="25" t="n"/>
      <c r="C22" s="35">
        <f>O22</f>
        <v/>
      </c>
      <c r="D22" s="25" t="n"/>
      <c r="E22" s="25" t="n"/>
      <c r="F22" s="25" t="n"/>
      <c r="G22" s="25" t="n"/>
      <c r="H22" s="26" t="inlineStr">
        <is>
          <t>ρs, г/см3 =</t>
        </is>
      </c>
      <c r="I22" s="158">
        <f>U22</f>
        <v/>
      </c>
      <c r="J22" s="25" t="n"/>
      <c r="K22" s="25" t="n"/>
      <c r="L22" s="25" t="n"/>
      <c r="M22" s="24" t="inlineStr">
        <is>
          <t xml:space="preserve">Глубина отбора, м: </t>
        </is>
      </c>
      <c r="N22" s="25" t="n"/>
      <c r="O22" s="106" t="n">
        <v>2.1</v>
      </c>
      <c r="P22" s="25" t="n"/>
      <c r="Q22" s="25" t="n"/>
      <c r="R22" s="25" t="n"/>
      <c r="S22" s="25" t="n"/>
      <c r="T22" s="26" t="inlineStr">
        <is>
          <t>ρs, г/см3 =</t>
        </is>
      </c>
      <c r="U22" s="107" t="n">
        <v>2.7</v>
      </c>
      <c r="X22" s="51" t="n"/>
      <c r="Y22" s="51" t="n"/>
      <c r="Z22" s="51" t="n"/>
      <c r="AA22" s="43" t="n">
        <v>80</v>
      </c>
      <c r="AB22" s="66">
        <f>$AC$3+$AE$3*COS(AA22*PI()/180)</f>
        <v/>
      </c>
      <c r="AC22" s="66">
        <f>$AD$3+$AE$3*SIN(AA22*PI()/180)</f>
        <v/>
      </c>
      <c r="AD22" s="51" t="n"/>
      <c r="AE22" s="58" t="n"/>
      <c r="AF22" s="51" t="n"/>
      <c r="AG22" s="51" t="n"/>
      <c r="AH22" s="51" t="n"/>
      <c r="AI22" s="43" t="n">
        <v>80</v>
      </c>
      <c r="AJ22" s="66">
        <f>$AK$3+$AM$3*COS(AI22*PI()/180)</f>
        <v/>
      </c>
      <c r="AK22" s="66">
        <f>$AL$3+$AM$3*SIN(AI22*PI()/180)</f>
        <v/>
      </c>
      <c r="AL22" s="51" t="n"/>
      <c r="AM22" s="58" t="n"/>
      <c r="AN22" s="51" t="n"/>
      <c r="AO22" s="51" t="n"/>
      <c r="AP22" s="51" t="n"/>
      <c r="AQ22" s="43" t="n">
        <v>80</v>
      </c>
      <c r="AR22" s="66">
        <f>$AS$3+$AU$3*COS(AQ22*PI()/180)</f>
        <v/>
      </c>
      <c r="AS22" s="66">
        <f>$AT$3+$AU$3*SIN(AQ22*PI()/180)</f>
        <v/>
      </c>
      <c r="AT22" s="51" t="n"/>
      <c r="AU22" s="58" t="n"/>
      <c r="AV22" s="51" t="n"/>
      <c r="AW22" s="51" t="n"/>
      <c r="AX22" s="51" t="n"/>
      <c r="AY22" s="43" t="n">
        <v>80</v>
      </c>
      <c r="AZ22" s="66">
        <f>$BA$3+$BC$3*COS(AY22*PI()/180)</f>
        <v/>
      </c>
      <c r="BA22" s="66">
        <f>$BB$3+$BC$3*SIN(AY22*PI()/180)</f>
        <v/>
      </c>
      <c r="BB22" s="51" t="n"/>
      <c r="BC22" s="58" t="n"/>
    </row>
    <row r="23" ht="15.6" customHeight="1">
      <c r="A23" s="24" t="inlineStr">
        <is>
          <t xml:space="preserve">Наименование грунта: </t>
        </is>
      </c>
      <c r="B23" s="25" t="n"/>
      <c r="C23" s="35">
        <f>O23</f>
        <v/>
      </c>
      <c r="D23" s="25" t="n"/>
      <c r="E23" s="25" t="n"/>
      <c r="F23" s="25" t="n"/>
      <c r="G23" s="25" t="n"/>
      <c r="H23" s="26" t="inlineStr">
        <is>
          <t>e, д.е. =</t>
        </is>
      </c>
      <c r="I23" s="158">
        <f>U23</f>
        <v/>
      </c>
      <c r="J23" s="25" t="n"/>
      <c r="K23" s="25" t="n"/>
      <c r="L23" s="25" t="n"/>
      <c r="M23" s="24" t="inlineStr">
        <is>
          <t xml:space="preserve">Наименование грунта: </t>
        </is>
      </c>
      <c r="N23" s="25" t="n"/>
      <c r="O23" s="35" t="inlineStr">
        <is>
          <t>Суглинок, после оттаивания текучепластичный, легкий пылеватый</t>
        </is>
      </c>
      <c r="P23" s="25" t="n"/>
      <c r="Q23" s="25" t="n"/>
      <c r="R23" s="25" t="n"/>
      <c r="S23" s="25" t="n"/>
      <c r="T23" s="26" t="inlineStr">
        <is>
          <t>e, д.е. =</t>
        </is>
      </c>
      <c r="U23" s="107" t="n">
        <v>1.063499931028572</v>
      </c>
      <c r="X23" s="51" t="n"/>
      <c r="Y23" s="51" t="n"/>
      <c r="Z23" s="51" t="n"/>
      <c r="AA23" s="43" t="n">
        <v>85</v>
      </c>
      <c r="AB23" s="66">
        <f>$AC$3+$AE$3*COS(AA23*PI()/180)</f>
        <v/>
      </c>
      <c r="AC23" s="66">
        <f>$AD$3+$AE$3*SIN(AA23*PI()/180)</f>
        <v/>
      </c>
      <c r="AD23" s="51" t="n"/>
      <c r="AE23" s="58" t="n"/>
      <c r="AF23" s="51" t="n"/>
      <c r="AG23" s="51" t="n"/>
      <c r="AH23" s="51" t="n"/>
      <c r="AI23" s="43" t="n">
        <v>85</v>
      </c>
      <c r="AJ23" s="66">
        <f>$AK$3+$AM$3*COS(AI23*PI()/180)</f>
        <v/>
      </c>
      <c r="AK23" s="66">
        <f>$AL$3+$AM$3*SIN(AI23*PI()/180)</f>
        <v/>
      </c>
      <c r="AL23" s="51" t="n"/>
      <c r="AM23" s="58" t="n"/>
      <c r="AN23" s="51" t="n"/>
      <c r="AO23" s="51" t="n"/>
      <c r="AP23" s="51" t="n"/>
      <c r="AQ23" s="43" t="n">
        <v>85</v>
      </c>
      <c r="AR23" s="66">
        <f>$AS$3+$AU$3*COS(AQ23*PI()/180)</f>
        <v/>
      </c>
      <c r="AS23" s="66">
        <f>$AT$3+$AU$3*SIN(AQ23*PI()/180)</f>
        <v/>
      </c>
      <c r="AT23" s="51" t="n"/>
      <c r="AU23" s="58" t="n"/>
      <c r="AV23" s="51" t="n"/>
      <c r="AW23" s="51" t="n"/>
      <c r="AX23" s="51" t="n"/>
      <c r="AY23" s="43" t="n">
        <v>85</v>
      </c>
      <c r="AZ23" s="66">
        <f>$BA$3+$BC$3*COS(AY23*PI()/180)</f>
        <v/>
      </c>
      <c r="BA23" s="66">
        <f>$BB$3+$BC$3*SIN(AY23*PI()/180)</f>
        <v/>
      </c>
      <c r="BB23" s="51" t="n"/>
      <c r="BC23" s="58" t="n"/>
    </row>
    <row r="24" ht="16.9" customHeight="1">
      <c r="A24" s="25" t="inlineStr">
        <is>
          <t>Схема проведения опыта:</t>
        </is>
      </c>
      <c r="B24" s="25" t="n"/>
      <c r="C24" s="35">
        <f>O24</f>
        <v/>
      </c>
      <c r="D24" s="25" t="n"/>
      <c r="E24" s="25" t="n"/>
      <c r="F24" s="25" t="n"/>
      <c r="G24" s="25" t="n"/>
      <c r="H24" s="26" t="inlineStr">
        <is>
          <t>IL, д.е. =</t>
        </is>
      </c>
      <c r="I24" s="158">
        <f>U24</f>
        <v/>
      </c>
      <c r="J24" s="99" t="n"/>
      <c r="K24" s="25" t="n"/>
      <c r="L24" s="25" t="n"/>
      <c r="M24" s="25" t="inlineStr">
        <is>
          <t>Схема проведения опыта:</t>
        </is>
      </c>
      <c r="N24" s="25" t="n"/>
      <c r="O24" s="35" t="inlineStr">
        <is>
          <t>КД</t>
        </is>
      </c>
      <c r="P24" s="25" t="n"/>
      <c r="Q24" s="25" t="n"/>
      <c r="R24" s="25" t="n"/>
      <c r="S24" s="25" t="n"/>
      <c r="T24" s="26" t="inlineStr">
        <is>
          <t>IL, д.е. =</t>
        </is>
      </c>
      <c r="U24" s="107" t="n">
        <v>0.867</v>
      </c>
      <c r="X24" s="51" t="n"/>
      <c r="Y24" s="51" t="n"/>
      <c r="Z24" s="51" t="n"/>
      <c r="AA24" s="43" t="n">
        <v>90</v>
      </c>
      <c r="AB24" s="66">
        <f>$AC$3+$AE$3*COS(AA24*PI()/180)</f>
        <v/>
      </c>
      <c r="AC24" s="66">
        <f>$AD$3+$AE$3*SIN(AA24*PI()/180)</f>
        <v/>
      </c>
      <c r="AD24" s="51" t="n"/>
      <c r="AE24" s="58" t="n"/>
      <c r="AF24" s="51" t="n"/>
      <c r="AG24" s="51" t="n"/>
      <c r="AH24" s="51" t="n"/>
      <c r="AI24" s="43" t="n">
        <v>90</v>
      </c>
      <c r="AJ24" s="66">
        <f>$AK$3+$AM$3*COS(AI24*PI()/180)</f>
        <v/>
      </c>
      <c r="AK24" s="66">
        <f>$AL$3+$AM$3*SIN(AI24*PI()/180)</f>
        <v/>
      </c>
      <c r="AL24" s="51" t="n"/>
      <c r="AM24" s="58" t="n"/>
      <c r="AN24" s="51" t="n"/>
      <c r="AO24" s="51" t="n"/>
      <c r="AP24" s="51" t="n"/>
      <c r="AQ24" s="43" t="n">
        <v>90</v>
      </c>
      <c r="AR24" s="66">
        <f>$AS$3+$AU$3*COS(AQ24*PI()/180)</f>
        <v/>
      </c>
      <c r="AS24" s="66">
        <f>$AT$3+$AU$3*SIN(AQ24*PI()/180)</f>
        <v/>
      </c>
      <c r="AT24" s="51" t="n"/>
      <c r="AU24" s="58" t="n"/>
      <c r="AV24" s="51" t="n"/>
      <c r="AW24" s="51" t="n"/>
      <c r="AX24" s="51" t="n"/>
      <c r="AY24" s="43" t="n">
        <v>90</v>
      </c>
      <c r="AZ24" s="66">
        <f>$BA$3+$BC$3*COS(AY24*PI()/180)</f>
        <v/>
      </c>
      <c r="BA24" s="66">
        <f>$BB$3+$BC$3*SIN(AY24*PI()/180)</f>
        <v/>
      </c>
      <c r="BB24" s="51" t="n"/>
      <c r="BC24" s="58" t="n"/>
    </row>
    <row r="25" ht="15" customHeight="1">
      <c r="A25" s="25" t="n"/>
      <c r="B25" s="25" t="n"/>
      <c r="C25" s="35" t="n"/>
      <c r="D25" s="25" t="n"/>
      <c r="E25" s="25" t="n"/>
      <c r="F25" s="25" t="n"/>
      <c r="G25" s="27" t="n"/>
      <c r="H25" s="25" t="n"/>
      <c r="I25" s="3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7" t="n"/>
      <c r="T25" s="25" t="n"/>
      <c r="U25" s="25" t="n"/>
      <c r="X25" s="51" t="n"/>
      <c r="Y25" s="51" t="n"/>
      <c r="Z25" s="51" t="n"/>
      <c r="AA25" s="43" t="n">
        <v>95</v>
      </c>
      <c r="AB25" s="66">
        <f>$AC$3+$AE$3*COS(AA25*PI()/180)</f>
        <v/>
      </c>
      <c r="AC25" s="66">
        <f>$AD$3+$AE$3*SIN(AA25*PI()/180)</f>
        <v/>
      </c>
      <c r="AD25" s="51" t="n"/>
      <c r="AE25" s="58" t="n"/>
      <c r="AF25" s="51" t="n"/>
      <c r="AG25" s="51" t="n"/>
      <c r="AH25" s="51" t="n"/>
      <c r="AI25" s="43" t="n">
        <v>95</v>
      </c>
      <c r="AJ25" s="66">
        <f>$AK$3+$AM$3*COS(AI25*PI()/180)</f>
        <v/>
      </c>
      <c r="AK25" s="66">
        <f>$AL$3+$AM$3*SIN(AI25*PI()/180)</f>
        <v/>
      </c>
      <c r="AL25" s="51" t="n"/>
      <c r="AM25" s="58" t="n"/>
      <c r="AN25" s="51" t="n"/>
      <c r="AO25" s="51" t="n"/>
      <c r="AP25" s="51" t="n"/>
      <c r="AQ25" s="43" t="n">
        <v>95</v>
      </c>
      <c r="AR25" s="66">
        <f>$AS$3+$AU$3*COS(AQ25*PI()/180)</f>
        <v/>
      </c>
      <c r="AS25" s="66">
        <f>$AT$3+$AU$3*SIN(AQ25*PI()/180)</f>
        <v/>
      </c>
      <c r="AT25" s="51" t="n"/>
      <c r="AU25" s="58" t="n"/>
      <c r="AV25" s="51" t="n"/>
      <c r="AW25" s="51" t="n"/>
      <c r="AX25" s="51" t="n"/>
      <c r="AY25" s="43" t="n">
        <v>95</v>
      </c>
      <c r="AZ25" s="66">
        <f>$BA$3+$BC$3*COS(AY25*PI()/180)</f>
        <v/>
      </c>
      <c r="BA25" s="66">
        <f>$BB$3+$BC$3*SIN(AY25*PI()/180)</f>
        <v/>
      </c>
      <c r="BB25" s="51" t="n"/>
      <c r="BC25" s="58" t="n"/>
    </row>
    <row r="26" ht="15" customHeight="1">
      <c r="X26" s="51" t="n"/>
      <c r="Y26" s="51" t="n"/>
      <c r="Z26" s="51" t="n"/>
      <c r="AA26" s="43" t="n">
        <v>100</v>
      </c>
      <c r="AB26" s="66">
        <f>$AC$3+$AE$3*COS(AA26*PI()/180)</f>
        <v/>
      </c>
      <c r="AC26" s="66">
        <f>$AD$3+$AE$3*SIN(AA26*PI()/180)</f>
        <v/>
      </c>
      <c r="AD26" s="51" t="n"/>
      <c r="AE26" s="58" t="n"/>
      <c r="AF26" s="51" t="n"/>
      <c r="AG26" s="51" t="n"/>
      <c r="AH26" s="51" t="n"/>
      <c r="AI26" s="43" t="n">
        <v>100</v>
      </c>
      <c r="AJ26" s="66">
        <f>$AK$3+$AM$3*COS(AI26*PI()/180)</f>
        <v/>
      </c>
      <c r="AK26" s="66">
        <f>$AL$3+$AM$3*SIN(AI26*PI()/180)</f>
        <v/>
      </c>
      <c r="AL26" s="51" t="n"/>
      <c r="AM26" s="58" t="n"/>
      <c r="AN26" s="51" t="n"/>
      <c r="AO26" s="51" t="n"/>
      <c r="AP26" s="51" t="n"/>
      <c r="AQ26" s="43" t="n">
        <v>100</v>
      </c>
      <c r="AR26" s="66">
        <f>$AS$3+$AU$3*COS(AQ26*PI()/180)</f>
        <v/>
      </c>
      <c r="AS26" s="66">
        <f>$AT$3+$AU$3*SIN(AQ26*PI()/180)</f>
        <v/>
      </c>
      <c r="AT26" s="51" t="n"/>
      <c r="AU26" s="58" t="n"/>
      <c r="AV26" s="51" t="n"/>
      <c r="AW26" s="51" t="n"/>
      <c r="AX26" s="51" t="n"/>
      <c r="AY26" s="43" t="n">
        <v>100</v>
      </c>
      <c r="AZ26" s="66">
        <f>$BA$3+$BC$3*COS(AY26*PI()/180)</f>
        <v/>
      </c>
      <c r="BA26" s="66">
        <f>$BB$3+$BC$3*SIN(AY26*PI()/180)</f>
        <v/>
      </c>
      <c r="BB26" s="51" t="n"/>
      <c r="BC26" s="58" t="n"/>
    </row>
    <row r="27" ht="15" customHeight="1">
      <c r="A27" s="155" t="inlineStr">
        <is>
          <t xml:space="preserve">Результаты испытаний </t>
        </is>
      </c>
      <c r="L27" s="155" t="n"/>
      <c r="M27" s="155" t="inlineStr">
        <is>
          <t xml:space="preserve">Результаты испытаний </t>
        </is>
      </c>
      <c r="X27" s="51" t="n"/>
      <c r="Y27" s="51" t="n"/>
      <c r="Z27" s="51" t="n"/>
      <c r="AA27" s="43" t="n">
        <v>105</v>
      </c>
      <c r="AB27" s="66">
        <f>$AC$3+$AE$3*COS(AA27*PI()/180)</f>
        <v/>
      </c>
      <c r="AC27" s="66">
        <f>$AD$3+$AE$3*SIN(AA27*PI()/180)</f>
        <v/>
      </c>
      <c r="AD27" s="51" t="n"/>
      <c r="AE27" s="58" t="n"/>
      <c r="AF27" s="51" t="n"/>
      <c r="AG27" s="51" t="n"/>
      <c r="AH27" s="51" t="n"/>
      <c r="AI27" s="43" t="n">
        <v>105</v>
      </c>
      <c r="AJ27" s="66">
        <f>$AK$3+$AM$3*COS(AI27*PI()/180)</f>
        <v/>
      </c>
      <c r="AK27" s="66">
        <f>$AL$3+$AM$3*SIN(AI27*PI()/180)</f>
        <v/>
      </c>
      <c r="AL27" s="51" t="n"/>
      <c r="AM27" s="58" t="n"/>
      <c r="AN27" s="51" t="n"/>
      <c r="AO27" s="51" t="n"/>
      <c r="AP27" s="51" t="n"/>
      <c r="AQ27" s="43" t="n">
        <v>105</v>
      </c>
      <c r="AR27" s="66">
        <f>$AS$3+$AU$3*COS(AQ27*PI()/180)</f>
        <v/>
      </c>
      <c r="AS27" s="66">
        <f>$AT$3+$AU$3*SIN(AQ27*PI()/180)</f>
        <v/>
      </c>
      <c r="AT27" s="51" t="n"/>
      <c r="AU27" s="58" t="n"/>
      <c r="AV27" s="51" t="n"/>
      <c r="AW27" s="51" t="n"/>
      <c r="AX27" s="51" t="n"/>
      <c r="AY27" s="43" t="n">
        <v>105</v>
      </c>
      <c r="AZ27" s="66">
        <f>$BA$3+$BC$3*COS(AY27*PI()/180)</f>
        <v/>
      </c>
      <c r="BA27" s="66">
        <f>$BB$3+$BC$3*SIN(AY27*PI()/180)</f>
        <v/>
      </c>
      <c r="BB27" s="51" t="n"/>
      <c r="BC27" s="58" t="n"/>
    </row>
    <row r="28" ht="15" customHeight="1">
      <c r="X28" s="51" t="n"/>
      <c r="Y28" s="51" t="n"/>
      <c r="Z28" s="51" t="n"/>
      <c r="AA28" s="43" t="n">
        <v>110</v>
      </c>
      <c r="AB28" s="66">
        <f>$AC$3+$AE$3*COS(AA28*PI()/180)</f>
        <v/>
      </c>
      <c r="AC28" s="66">
        <f>$AD$3+$AE$3*SIN(AA28*PI()/180)</f>
        <v/>
      </c>
      <c r="AD28" s="51" t="n"/>
      <c r="AE28" s="58" t="n"/>
      <c r="AF28" s="51" t="n"/>
      <c r="AG28" s="51" t="n"/>
      <c r="AH28" s="51" t="n"/>
      <c r="AI28" s="43" t="n">
        <v>110</v>
      </c>
      <c r="AJ28" s="66">
        <f>$AK$3+$AM$3*COS(AI28*PI()/180)</f>
        <v/>
      </c>
      <c r="AK28" s="66">
        <f>$AL$3+$AM$3*SIN(AI28*PI()/180)</f>
        <v/>
      </c>
      <c r="AL28" s="51" t="n"/>
      <c r="AM28" s="58" t="n"/>
      <c r="AN28" s="51" t="n"/>
      <c r="AO28" s="51" t="n"/>
      <c r="AP28" s="51" t="n"/>
      <c r="AQ28" s="43" t="n">
        <v>110</v>
      </c>
      <c r="AR28" s="66">
        <f>$AS$3+$AU$3*COS(AQ28*PI()/180)</f>
        <v/>
      </c>
      <c r="AS28" s="66">
        <f>$AT$3+$AU$3*SIN(AQ28*PI()/180)</f>
        <v/>
      </c>
      <c r="AT28" s="51" t="n"/>
      <c r="AU28" s="58" t="n"/>
      <c r="AV28" s="51" t="n"/>
      <c r="AW28" s="51" t="n"/>
      <c r="AX28" s="51" t="n"/>
      <c r="AY28" s="43" t="n">
        <v>110</v>
      </c>
      <c r="AZ28" s="66">
        <f>$BA$3+$BC$3*COS(AY28*PI()/180)</f>
        <v/>
      </c>
      <c r="BA28" s="66">
        <f>$BB$3+$BC$3*SIN(AY28*PI()/180)</f>
        <v/>
      </c>
      <c r="BB28" s="51" t="n"/>
      <c r="BC28" s="58" t="n"/>
    </row>
    <row r="29" ht="15" customHeight="1">
      <c r="X29" s="51" t="n"/>
      <c r="Y29" s="51" t="n"/>
      <c r="Z29" s="51" t="n"/>
      <c r="AA29" s="43" t="n">
        <v>115</v>
      </c>
      <c r="AB29" s="66">
        <f>$AC$3+$AE$3*COS(AA29*PI()/180)</f>
        <v/>
      </c>
      <c r="AC29" s="66">
        <f>$AD$3+$AE$3*SIN(AA29*PI()/180)</f>
        <v/>
      </c>
      <c r="AD29" s="51" t="n"/>
      <c r="AE29" s="58" t="n"/>
      <c r="AF29" s="51" t="n"/>
      <c r="AG29" s="51" t="n"/>
      <c r="AH29" s="51" t="n"/>
      <c r="AI29" s="43" t="n">
        <v>115</v>
      </c>
      <c r="AJ29" s="66">
        <f>$AK$3+$AM$3*COS(AI29*PI()/180)</f>
        <v/>
      </c>
      <c r="AK29" s="66">
        <f>$AL$3+$AM$3*SIN(AI29*PI()/180)</f>
        <v/>
      </c>
      <c r="AL29" s="51" t="n"/>
      <c r="AM29" s="58" t="n"/>
      <c r="AN29" s="51" t="n"/>
      <c r="AO29" s="51" t="n"/>
      <c r="AP29" s="51" t="n"/>
      <c r="AQ29" s="43" t="n">
        <v>115</v>
      </c>
      <c r="AR29" s="66">
        <f>$AS$3+$AU$3*COS(AQ29*PI()/180)</f>
        <v/>
      </c>
      <c r="AS29" s="66">
        <f>$AT$3+$AU$3*SIN(AQ29*PI()/180)</f>
        <v/>
      </c>
      <c r="AT29" s="51" t="n"/>
      <c r="AU29" s="58" t="n"/>
      <c r="AV29" s="51" t="n"/>
      <c r="AW29" s="51" t="n"/>
      <c r="AX29" s="51" t="n"/>
      <c r="AY29" s="43" t="n">
        <v>115</v>
      </c>
      <c r="AZ29" s="66">
        <f>$BA$3+$BC$3*COS(AY29*PI()/180)</f>
        <v/>
      </c>
      <c r="BA29" s="66">
        <f>$BB$3+$BC$3*SIN(AY29*PI()/180)</f>
        <v/>
      </c>
      <c r="BB29" s="51" t="n"/>
      <c r="BC29" s="58" t="n"/>
    </row>
    <row r="30" ht="15.6" customHeight="1">
      <c r="X30" s="51" t="n"/>
      <c r="Y30" s="51" t="n"/>
      <c r="Z30" s="51" t="n"/>
      <c r="AA30" s="43" t="n">
        <v>120</v>
      </c>
      <c r="AB30" s="66">
        <f>$AC$3+$AE$3*COS(AA30*PI()/180)</f>
        <v/>
      </c>
      <c r="AC30" s="66">
        <f>$AD$3+$AE$3*SIN(AA30*PI()/180)</f>
        <v/>
      </c>
      <c r="AD30" s="51" t="n"/>
      <c r="AE30" s="58" t="n"/>
      <c r="AF30" s="51" t="n"/>
      <c r="AG30" s="51" t="n"/>
      <c r="AH30" s="51" t="n"/>
      <c r="AI30" s="43" t="n">
        <v>120</v>
      </c>
      <c r="AJ30" s="66">
        <f>$AK$3+$AM$3*COS(AI30*PI()/180)</f>
        <v/>
      </c>
      <c r="AK30" s="66">
        <f>$AL$3+$AM$3*SIN(AI30*PI()/180)</f>
        <v/>
      </c>
      <c r="AL30" s="51" t="n"/>
      <c r="AM30" s="58" t="n"/>
      <c r="AN30" s="51" t="n"/>
      <c r="AO30" s="51" t="n"/>
      <c r="AP30" s="51" t="n"/>
      <c r="AQ30" s="43" t="n">
        <v>120</v>
      </c>
      <c r="AR30" s="66">
        <f>$AS$3+$AU$3*COS(AQ30*PI()/180)</f>
        <v/>
      </c>
      <c r="AS30" s="66">
        <f>$AT$3+$AU$3*SIN(AQ30*PI()/180)</f>
        <v/>
      </c>
      <c r="AT30" s="51" t="n"/>
      <c r="AU30" s="58" t="n"/>
      <c r="AV30" s="51" t="n"/>
      <c r="AW30" s="51" t="n"/>
      <c r="AX30" s="51" t="n"/>
      <c r="AY30" s="43" t="n">
        <v>120</v>
      </c>
      <c r="AZ30" s="66">
        <f>$BA$3+$BC$3*COS(AY30*PI()/180)</f>
        <v/>
      </c>
      <c r="BA30" s="66">
        <f>$BB$3+$BC$3*SIN(AY30*PI()/180)</f>
        <v/>
      </c>
      <c r="BB30" s="51" t="n"/>
      <c r="BC30" s="58" t="n"/>
    </row>
    <row r="31" ht="15" customHeight="1">
      <c r="X31" s="51" t="n"/>
      <c r="Y31" s="51" t="n"/>
      <c r="Z31" s="51" t="n"/>
      <c r="AA31" s="43" t="n">
        <v>125</v>
      </c>
      <c r="AB31" s="66">
        <f>$AC$3+$AE$3*COS(AA31*PI()/180)</f>
        <v/>
      </c>
      <c r="AC31" s="66">
        <f>$AD$3+$AE$3*SIN(AA31*PI()/180)</f>
        <v/>
      </c>
      <c r="AD31" s="51" t="n"/>
      <c r="AE31" s="58" t="n"/>
      <c r="AF31" s="51" t="n"/>
      <c r="AG31" s="51" t="n"/>
      <c r="AH31" s="51" t="n"/>
      <c r="AI31" s="43" t="n">
        <v>125</v>
      </c>
      <c r="AJ31" s="66">
        <f>$AK$3+$AM$3*COS(AI31*PI()/180)</f>
        <v/>
      </c>
      <c r="AK31" s="66">
        <f>$AL$3+$AM$3*SIN(AI31*PI()/180)</f>
        <v/>
      </c>
      <c r="AL31" s="51" t="n"/>
      <c r="AM31" s="58" t="n"/>
      <c r="AN31" s="51" t="n"/>
      <c r="AO31" s="51" t="n"/>
      <c r="AP31" s="51" t="n"/>
      <c r="AQ31" s="43" t="n">
        <v>125</v>
      </c>
      <c r="AR31" s="66">
        <f>$AS$3+$AU$3*COS(AQ31*PI()/180)</f>
        <v/>
      </c>
      <c r="AS31" s="66">
        <f>$AT$3+$AU$3*SIN(AQ31*PI()/180)</f>
        <v/>
      </c>
      <c r="AT31" s="51" t="n"/>
      <c r="AU31" s="58" t="n"/>
      <c r="AV31" s="51" t="n"/>
      <c r="AW31" s="51" t="n"/>
      <c r="AX31" s="51" t="n"/>
      <c r="AY31" s="43" t="n">
        <v>125</v>
      </c>
      <c r="AZ31" s="66">
        <f>$BA$3+$BC$3*COS(AY31*PI()/180)</f>
        <v/>
      </c>
      <c r="BA31" s="66">
        <f>$BB$3+$BC$3*SIN(AY31*PI()/180)</f>
        <v/>
      </c>
      <c r="BB31" s="51" t="n"/>
      <c r="BC31" s="58" t="n"/>
    </row>
    <row r="32" ht="15" customHeight="1">
      <c r="X32" s="51" t="n"/>
      <c r="Y32" s="51" t="n"/>
      <c r="Z32" s="51" t="n"/>
      <c r="AA32" s="43" t="n">
        <v>130</v>
      </c>
      <c r="AB32" s="66">
        <f>$AC$3+$AE$3*COS(AA32*PI()/180)</f>
        <v/>
      </c>
      <c r="AC32" s="66">
        <f>$AD$3+$AE$3*SIN(AA32*PI()/180)</f>
        <v/>
      </c>
      <c r="AD32" s="51" t="n"/>
      <c r="AE32" s="58" t="n"/>
      <c r="AF32" s="51" t="n"/>
      <c r="AG32" s="51" t="n"/>
      <c r="AH32" s="51" t="n"/>
      <c r="AI32" s="43" t="n">
        <v>130</v>
      </c>
      <c r="AJ32" s="66">
        <f>$AK$3+$AM$3*COS(AI32*PI()/180)</f>
        <v/>
      </c>
      <c r="AK32" s="66">
        <f>$AL$3+$AM$3*SIN(AI32*PI()/180)</f>
        <v/>
      </c>
      <c r="AL32" s="51" t="n"/>
      <c r="AM32" s="58" t="n"/>
      <c r="AN32" s="51" t="n"/>
      <c r="AO32" s="51" t="n"/>
      <c r="AP32" s="51" t="n"/>
      <c r="AQ32" s="43" t="n">
        <v>130</v>
      </c>
      <c r="AR32" s="66">
        <f>$AS$3+$AU$3*COS(AQ32*PI()/180)</f>
        <v/>
      </c>
      <c r="AS32" s="66">
        <f>$AT$3+$AU$3*SIN(AQ32*PI()/180)</f>
        <v/>
      </c>
      <c r="AT32" s="51" t="n"/>
      <c r="AU32" s="58" t="n"/>
      <c r="AV32" s="51" t="n"/>
      <c r="AW32" s="51" t="n"/>
      <c r="AX32" s="51" t="n"/>
      <c r="AY32" s="43" t="n">
        <v>130</v>
      </c>
      <c r="AZ32" s="66">
        <f>$BA$3+$BC$3*COS(AY32*PI()/180)</f>
        <v/>
      </c>
      <c r="BA32" s="66">
        <f>$BB$3+$BC$3*SIN(AY32*PI()/180)</f>
        <v/>
      </c>
      <c r="BB32" s="51" t="n"/>
      <c r="BC32" s="58" t="n"/>
    </row>
    <row r="33" ht="15" customHeight="1">
      <c r="X33" s="51" t="n"/>
      <c r="Y33" s="51" t="n"/>
      <c r="Z33" s="51" t="n"/>
      <c r="AA33" s="43" t="n">
        <v>135</v>
      </c>
      <c r="AB33" s="66">
        <f>$AC$3+$AE$3*COS(AA33*PI()/180)</f>
        <v/>
      </c>
      <c r="AC33" s="66">
        <f>$AD$3+$AE$3*SIN(AA33*PI()/180)</f>
        <v/>
      </c>
      <c r="AD33" s="51" t="n"/>
      <c r="AE33" s="58" t="n"/>
      <c r="AF33" s="51" t="n"/>
      <c r="AG33" s="51" t="n"/>
      <c r="AH33" s="51" t="n"/>
      <c r="AI33" s="43" t="n">
        <v>135</v>
      </c>
      <c r="AJ33" s="66">
        <f>$AK$3+$AM$3*COS(AI33*PI()/180)</f>
        <v/>
      </c>
      <c r="AK33" s="66">
        <f>$AL$3+$AM$3*SIN(AI33*PI()/180)</f>
        <v/>
      </c>
      <c r="AL33" s="51" t="n"/>
      <c r="AM33" s="58" t="n"/>
      <c r="AN33" s="51" t="n"/>
      <c r="AO33" s="51" t="n"/>
      <c r="AP33" s="51" t="n"/>
      <c r="AQ33" s="43" t="n">
        <v>135</v>
      </c>
      <c r="AR33" s="66">
        <f>$AS$3+$AU$3*COS(AQ33*PI()/180)</f>
        <v/>
      </c>
      <c r="AS33" s="66">
        <f>$AT$3+$AU$3*SIN(AQ33*PI()/180)</f>
        <v/>
      </c>
      <c r="AT33" s="51" t="n"/>
      <c r="AU33" s="58" t="n"/>
      <c r="AV33" s="51" t="n"/>
      <c r="AW33" s="51" t="n"/>
      <c r="AX33" s="51" t="n"/>
      <c r="AY33" s="43" t="n">
        <v>135</v>
      </c>
      <c r="AZ33" s="66">
        <f>$BA$3+$BC$3*COS(AY33*PI()/180)</f>
        <v/>
      </c>
      <c r="BA33" s="66">
        <f>$BB$3+$BC$3*SIN(AY33*PI()/180)</f>
        <v/>
      </c>
      <c r="BB33" s="51" t="n"/>
      <c r="BC33" s="58" t="n"/>
    </row>
    <row r="34" ht="15" customHeight="1">
      <c r="X34" s="51" t="n"/>
      <c r="Y34" s="51" t="n"/>
      <c r="Z34" s="51" t="n"/>
      <c r="AA34" s="43" t="n">
        <v>140</v>
      </c>
      <c r="AB34" s="66">
        <f>$AC$3+$AE$3*COS(AA34*PI()/180)</f>
        <v/>
      </c>
      <c r="AC34" s="66">
        <f>$AD$3+$AE$3*SIN(AA34*PI()/180)</f>
        <v/>
      </c>
      <c r="AD34" s="51" t="n"/>
      <c r="AE34" s="58" t="n"/>
      <c r="AF34" s="51" t="n"/>
      <c r="AG34" s="51" t="n"/>
      <c r="AH34" s="51" t="n"/>
      <c r="AI34" s="43" t="n">
        <v>140</v>
      </c>
      <c r="AJ34" s="66">
        <f>$AK$3+$AM$3*COS(AI34*PI()/180)</f>
        <v/>
      </c>
      <c r="AK34" s="66">
        <f>$AL$3+$AM$3*SIN(AI34*PI()/180)</f>
        <v/>
      </c>
      <c r="AL34" s="51" t="n"/>
      <c r="AM34" s="58" t="n"/>
      <c r="AN34" s="51" t="n"/>
      <c r="AO34" s="51" t="n"/>
      <c r="AP34" s="51" t="n"/>
      <c r="AQ34" s="43" t="n">
        <v>140</v>
      </c>
      <c r="AR34" s="66">
        <f>$AS$3+$AU$3*COS(AQ34*PI()/180)</f>
        <v/>
      </c>
      <c r="AS34" s="66">
        <f>$AT$3+$AU$3*SIN(AQ34*PI()/180)</f>
        <v/>
      </c>
      <c r="AT34" s="51" t="n"/>
      <c r="AU34" s="58" t="n"/>
      <c r="AV34" s="51" t="n"/>
      <c r="AW34" s="51" t="n"/>
      <c r="AX34" s="51" t="n"/>
      <c r="AY34" s="43" t="n">
        <v>140</v>
      </c>
      <c r="AZ34" s="66">
        <f>$BA$3+$BC$3*COS(AY34*PI()/180)</f>
        <v/>
      </c>
      <c r="BA34" s="66">
        <f>$BB$3+$BC$3*SIN(AY34*PI()/180)</f>
        <v/>
      </c>
      <c r="BB34" s="51" t="n"/>
      <c r="BC34" s="58" t="n"/>
    </row>
    <row r="35" ht="15" customHeight="1">
      <c r="X35" s="51" t="n"/>
      <c r="Y35" s="51" t="n"/>
      <c r="Z35" s="51" t="n"/>
      <c r="AA35" s="43" t="n">
        <v>145</v>
      </c>
      <c r="AB35" s="66">
        <f>$AC$3+$AE$3*COS(AA35*PI()/180)</f>
        <v/>
      </c>
      <c r="AC35" s="66">
        <f>$AD$3+$AE$3*SIN(AA35*PI()/180)</f>
        <v/>
      </c>
      <c r="AD35" s="51" t="n"/>
      <c r="AE35" s="58" t="n"/>
      <c r="AF35" s="51" t="n"/>
      <c r="AG35" s="51" t="n"/>
      <c r="AH35" s="51" t="n"/>
      <c r="AI35" s="43" t="n">
        <v>145</v>
      </c>
      <c r="AJ35" s="66">
        <f>$AK$3+$AM$3*COS(AI35*PI()/180)</f>
        <v/>
      </c>
      <c r="AK35" s="66">
        <f>$AL$3+$AM$3*SIN(AI35*PI()/180)</f>
        <v/>
      </c>
      <c r="AL35" s="51" t="n"/>
      <c r="AM35" s="58" t="n"/>
      <c r="AN35" s="51" t="n"/>
      <c r="AO35" s="51" t="n"/>
      <c r="AP35" s="51" t="n"/>
      <c r="AQ35" s="43" t="n">
        <v>145</v>
      </c>
      <c r="AR35" s="66">
        <f>$AS$3+$AU$3*COS(AQ35*PI()/180)</f>
        <v/>
      </c>
      <c r="AS35" s="66">
        <f>$AT$3+$AU$3*SIN(AQ35*PI()/180)</f>
        <v/>
      </c>
      <c r="AT35" s="51" t="n"/>
      <c r="AU35" s="58" t="n"/>
      <c r="AV35" s="51" t="n"/>
      <c r="AW35" s="51" t="n"/>
      <c r="AX35" s="51" t="n"/>
      <c r="AY35" s="43" t="n">
        <v>145</v>
      </c>
      <c r="AZ35" s="66">
        <f>$BA$3+$BC$3*COS(AY35*PI()/180)</f>
        <v/>
      </c>
      <c r="BA35" s="66">
        <f>$BB$3+$BC$3*SIN(AY35*PI()/180)</f>
        <v/>
      </c>
      <c r="BB35" s="51" t="n"/>
      <c r="BC35" s="58" t="n"/>
    </row>
    <row r="36" ht="15" customHeight="1">
      <c r="X36" s="51" t="n"/>
      <c r="Y36" s="51" t="n"/>
      <c r="Z36" s="51" t="n"/>
      <c r="AA36" s="43" t="n">
        <v>150</v>
      </c>
      <c r="AB36" s="66">
        <f>$AC$3+$AE$3*COS(AA36*PI()/180)</f>
        <v/>
      </c>
      <c r="AC36" s="66">
        <f>$AD$3+$AE$3*SIN(AA36*PI()/180)</f>
        <v/>
      </c>
      <c r="AD36" s="51" t="n"/>
      <c r="AE36" s="58" t="n"/>
      <c r="AF36" s="51" t="n"/>
      <c r="AG36" s="51" t="n"/>
      <c r="AH36" s="51" t="n"/>
      <c r="AI36" s="43" t="n">
        <v>150</v>
      </c>
      <c r="AJ36" s="66">
        <f>$AK$3+$AM$3*COS(AI36*PI()/180)</f>
        <v/>
      </c>
      <c r="AK36" s="66">
        <f>$AL$3+$AM$3*SIN(AI36*PI()/180)</f>
        <v/>
      </c>
      <c r="AL36" s="51" t="n"/>
      <c r="AM36" s="58" t="n"/>
      <c r="AN36" s="51" t="n"/>
      <c r="AO36" s="51" t="n"/>
      <c r="AP36" s="51" t="n"/>
      <c r="AQ36" s="43" t="n">
        <v>150</v>
      </c>
      <c r="AR36" s="66">
        <f>$AS$3+$AU$3*COS(AQ36*PI()/180)</f>
        <v/>
      </c>
      <c r="AS36" s="66">
        <f>$AT$3+$AU$3*SIN(AQ36*PI()/180)</f>
        <v/>
      </c>
      <c r="AT36" s="51" t="n"/>
      <c r="AU36" s="58" t="n"/>
      <c r="AV36" s="51" t="n"/>
      <c r="AW36" s="51" t="n"/>
      <c r="AX36" s="51" t="n"/>
      <c r="AY36" s="43" t="n">
        <v>150</v>
      </c>
      <c r="AZ36" s="66">
        <f>$BA$3+$BC$3*COS(AY36*PI()/180)</f>
        <v/>
      </c>
      <c r="BA36" s="66">
        <f>$BB$3+$BC$3*SIN(AY36*PI()/180)</f>
        <v/>
      </c>
      <c r="BB36" s="51" t="n"/>
      <c r="BC36" s="58" t="n"/>
    </row>
    <row r="37" ht="15" customHeight="1">
      <c r="X37" s="51" t="n"/>
      <c r="Y37" s="51" t="n"/>
      <c r="Z37" s="51" t="n"/>
      <c r="AA37" s="43" t="n">
        <v>155</v>
      </c>
      <c r="AB37" s="66">
        <f>$AC$3+$AE$3*COS(AA37*PI()/180)</f>
        <v/>
      </c>
      <c r="AC37" s="66">
        <f>$AD$3+$AE$3*SIN(AA37*PI()/180)</f>
        <v/>
      </c>
      <c r="AD37" s="51" t="n"/>
      <c r="AE37" s="58" t="n"/>
      <c r="AF37" s="51" t="n"/>
      <c r="AG37" s="51" t="n"/>
      <c r="AH37" s="51" t="n"/>
      <c r="AI37" s="43" t="n">
        <v>155</v>
      </c>
      <c r="AJ37" s="66">
        <f>$AK$3+$AM$3*COS(AI37*PI()/180)</f>
        <v/>
      </c>
      <c r="AK37" s="66">
        <f>$AL$3+$AM$3*SIN(AI37*PI()/180)</f>
        <v/>
      </c>
      <c r="AL37" s="51" t="n"/>
      <c r="AM37" s="58" t="n"/>
      <c r="AN37" s="51" t="n"/>
      <c r="AO37" s="51" t="n"/>
      <c r="AP37" s="51" t="n"/>
      <c r="AQ37" s="43" t="n">
        <v>155</v>
      </c>
      <c r="AR37" s="66">
        <f>$AS$3+$AU$3*COS(AQ37*PI()/180)</f>
        <v/>
      </c>
      <c r="AS37" s="66">
        <f>$AT$3+$AU$3*SIN(AQ37*PI()/180)</f>
        <v/>
      </c>
      <c r="AT37" s="51" t="n"/>
      <c r="AU37" s="58" t="n"/>
      <c r="AV37" s="51" t="n"/>
      <c r="AW37" s="51" t="n"/>
      <c r="AX37" s="51" t="n"/>
      <c r="AY37" s="43" t="n">
        <v>155</v>
      </c>
      <c r="AZ37" s="66">
        <f>$BA$3+$BC$3*COS(AY37*PI()/180)</f>
        <v/>
      </c>
      <c r="BA37" s="66">
        <f>$BB$3+$BC$3*SIN(AY37*PI()/180)</f>
        <v/>
      </c>
      <c r="BB37" s="51" t="n"/>
      <c r="BC37" s="58" t="n"/>
    </row>
    <row r="38" ht="15" customHeight="1">
      <c r="X38" s="51" t="n"/>
      <c r="Y38" s="51" t="n"/>
      <c r="Z38" s="51" t="n"/>
      <c r="AA38" s="43" t="n">
        <v>160</v>
      </c>
      <c r="AB38" s="66">
        <f>$AC$3+$AE$3*COS(AA38*PI()/180)</f>
        <v/>
      </c>
      <c r="AC38" s="66">
        <f>$AD$3+$AE$3*SIN(AA38*PI()/180)</f>
        <v/>
      </c>
      <c r="AD38" s="51" t="n"/>
      <c r="AE38" s="58" t="n"/>
      <c r="AF38" s="51" t="n"/>
      <c r="AG38" s="51" t="n"/>
      <c r="AH38" s="51" t="n"/>
      <c r="AI38" s="43" t="n">
        <v>160</v>
      </c>
      <c r="AJ38" s="66">
        <f>$AK$3+$AM$3*COS(AI38*PI()/180)</f>
        <v/>
      </c>
      <c r="AK38" s="66">
        <f>$AL$3+$AM$3*SIN(AI38*PI()/180)</f>
        <v/>
      </c>
      <c r="AL38" s="51" t="n"/>
      <c r="AM38" s="58" t="n"/>
      <c r="AN38" s="51" t="n"/>
      <c r="AO38" s="51" t="n"/>
      <c r="AP38" s="51" t="n"/>
      <c r="AQ38" s="43" t="n">
        <v>160</v>
      </c>
      <c r="AR38" s="66">
        <f>$AS$3+$AU$3*COS(AQ38*PI()/180)</f>
        <v/>
      </c>
      <c r="AS38" s="66">
        <f>$AT$3+$AU$3*SIN(AQ38*PI()/180)</f>
        <v/>
      </c>
      <c r="AT38" s="51" t="n"/>
      <c r="AU38" s="58" t="n"/>
      <c r="AV38" s="51" t="n"/>
      <c r="AW38" s="51" t="n"/>
      <c r="AX38" s="51" t="n"/>
      <c r="AY38" s="43" t="n">
        <v>160</v>
      </c>
      <c r="AZ38" s="66">
        <f>$BA$3+$BC$3*COS(AY38*PI()/180)</f>
        <v/>
      </c>
      <c r="BA38" s="66">
        <f>$BB$3+$BC$3*SIN(AY38*PI()/180)</f>
        <v/>
      </c>
      <c r="BB38" s="51" t="n"/>
      <c r="BC38" s="58" t="n"/>
    </row>
    <row r="39" ht="15" customHeight="1">
      <c r="X39" s="51" t="n"/>
      <c r="Y39" s="51" t="n"/>
      <c r="Z39" s="51" t="n"/>
      <c r="AA39" s="43" t="n">
        <v>165</v>
      </c>
      <c r="AB39" s="66">
        <f>$AC$3+$AE$3*COS(AA39*PI()/180)</f>
        <v/>
      </c>
      <c r="AC39" s="66">
        <f>$AD$3+$AE$3*SIN(AA39*PI()/180)</f>
        <v/>
      </c>
      <c r="AD39" s="51" t="n"/>
      <c r="AE39" s="58" t="n"/>
      <c r="AF39" s="51" t="n"/>
      <c r="AG39" s="51" t="n"/>
      <c r="AH39" s="51" t="n"/>
      <c r="AI39" s="43" t="n">
        <v>165</v>
      </c>
      <c r="AJ39" s="66">
        <f>$AK$3+$AM$3*COS(AI39*PI()/180)</f>
        <v/>
      </c>
      <c r="AK39" s="66">
        <f>$AL$3+$AM$3*SIN(AI39*PI()/180)</f>
        <v/>
      </c>
      <c r="AL39" s="51" t="n"/>
      <c r="AM39" s="58" t="n"/>
      <c r="AN39" s="51" t="n"/>
      <c r="AO39" s="51" t="n"/>
      <c r="AP39" s="51" t="n"/>
      <c r="AQ39" s="43" t="n">
        <v>165</v>
      </c>
      <c r="AR39" s="66">
        <f>$AS$3+$AU$3*COS(AQ39*PI()/180)</f>
        <v/>
      </c>
      <c r="AS39" s="66">
        <f>$AT$3+$AU$3*SIN(AQ39*PI()/180)</f>
        <v/>
      </c>
      <c r="AT39" s="51" t="n"/>
      <c r="AU39" s="58" t="n"/>
      <c r="AV39" s="51" t="n"/>
      <c r="AW39" s="51" t="n"/>
      <c r="AX39" s="51" t="n"/>
      <c r="AY39" s="43" t="n">
        <v>165</v>
      </c>
      <c r="AZ39" s="66">
        <f>$BA$3+$BC$3*COS(AY39*PI()/180)</f>
        <v/>
      </c>
      <c r="BA39" s="66">
        <f>$BB$3+$BC$3*SIN(AY39*PI()/180)</f>
        <v/>
      </c>
      <c r="BB39" s="51" t="n"/>
      <c r="BC39" s="58" t="n"/>
    </row>
    <row r="40" ht="15" customHeight="1">
      <c r="X40" s="51" t="n"/>
      <c r="Y40" s="51" t="n"/>
      <c r="Z40" s="51" t="n"/>
      <c r="AA40" s="43" t="n">
        <v>170</v>
      </c>
      <c r="AB40" s="66">
        <f>$AC$3+$AE$3*COS(AA40*PI()/180)</f>
        <v/>
      </c>
      <c r="AC40" s="66">
        <f>$AD$3+$AE$3*SIN(AA40*PI()/180)</f>
        <v/>
      </c>
      <c r="AD40" s="51" t="n"/>
      <c r="AE40" s="58" t="n"/>
      <c r="AF40" s="51" t="n"/>
      <c r="AG40" s="51" t="n"/>
      <c r="AH40" s="51" t="n"/>
      <c r="AI40" s="43" t="n">
        <v>170</v>
      </c>
      <c r="AJ40" s="66">
        <f>$AK$3+$AM$3*COS(AI40*PI()/180)</f>
        <v/>
      </c>
      <c r="AK40" s="66">
        <f>$AL$3+$AM$3*SIN(AI40*PI()/180)</f>
        <v/>
      </c>
      <c r="AL40" s="51" t="n"/>
      <c r="AM40" s="58" t="n"/>
      <c r="AN40" s="51" t="n"/>
      <c r="AO40" s="51" t="n"/>
      <c r="AP40" s="51" t="n"/>
      <c r="AQ40" s="43" t="n">
        <v>170</v>
      </c>
      <c r="AR40" s="66">
        <f>$AS$3+$AU$3*COS(AQ40*PI()/180)</f>
        <v/>
      </c>
      <c r="AS40" s="66">
        <f>$AT$3+$AU$3*SIN(AQ40*PI()/180)</f>
        <v/>
      </c>
      <c r="AT40" s="51" t="n"/>
      <c r="AU40" s="58" t="n"/>
      <c r="AV40" s="51" t="n"/>
      <c r="AW40" s="51" t="n"/>
      <c r="AX40" s="51" t="n"/>
      <c r="AY40" s="43" t="n">
        <v>170</v>
      </c>
      <c r="AZ40" s="66">
        <f>$BA$3+$BC$3*COS(AY40*PI()/180)</f>
        <v/>
      </c>
      <c r="BA40" s="66">
        <f>$BB$3+$BC$3*SIN(AY40*PI()/180)</f>
        <v/>
      </c>
      <c r="BB40" s="51" t="n"/>
      <c r="BC40" s="58" t="n"/>
    </row>
    <row r="41" ht="15" customHeight="1">
      <c r="X41" s="51" t="n"/>
      <c r="Y41" s="51" t="n"/>
      <c r="Z41" s="51" t="n"/>
      <c r="AA41" s="43" t="n">
        <v>175</v>
      </c>
      <c r="AB41" s="66">
        <f>$AC$3+$AE$3*COS(AA41*PI()/180)</f>
        <v/>
      </c>
      <c r="AC41" s="66">
        <f>$AD$3+$AE$3*SIN(AA41*PI()/180)</f>
        <v/>
      </c>
      <c r="AD41" s="51" t="n"/>
      <c r="AE41" s="58" t="n"/>
      <c r="AF41" s="51" t="n"/>
      <c r="AG41" s="51" t="n"/>
      <c r="AH41" s="51" t="n"/>
      <c r="AI41" s="43" t="n">
        <v>175</v>
      </c>
      <c r="AJ41" s="66">
        <f>$AK$3+$AM$3*COS(AI41*PI()/180)</f>
        <v/>
      </c>
      <c r="AK41" s="66">
        <f>$AL$3+$AM$3*SIN(AI41*PI()/180)</f>
        <v/>
      </c>
      <c r="AL41" s="51" t="n"/>
      <c r="AM41" s="58" t="n"/>
      <c r="AN41" s="51" t="n"/>
      <c r="AO41" s="51" t="n"/>
      <c r="AP41" s="51" t="n"/>
      <c r="AQ41" s="43" t="n">
        <v>175</v>
      </c>
      <c r="AR41" s="66">
        <f>$AS$3+$AU$3*COS(AQ41*PI()/180)</f>
        <v/>
      </c>
      <c r="AS41" s="66">
        <f>$AT$3+$AU$3*SIN(AQ41*PI()/180)</f>
        <v/>
      </c>
      <c r="AT41" s="51" t="n"/>
      <c r="AU41" s="58" t="n"/>
      <c r="AV41" s="51" t="n"/>
      <c r="AW41" s="51" t="n"/>
      <c r="AX41" s="51" t="n"/>
      <c r="AY41" s="43" t="n">
        <v>175</v>
      </c>
      <c r="AZ41" s="66">
        <f>$BA$3+$BC$3*COS(AY41*PI()/180)</f>
        <v/>
      </c>
      <c r="BA41" s="66">
        <f>$BB$3+$BC$3*SIN(AY41*PI()/180)</f>
        <v/>
      </c>
      <c r="BB41" s="51" t="n"/>
      <c r="BC41" s="58" t="n"/>
    </row>
    <row r="42" ht="15" customHeight="1">
      <c r="X42" s="51" t="n"/>
      <c r="Y42" s="51" t="n"/>
      <c r="Z42" s="51" t="n"/>
      <c r="AA42" s="43" t="n">
        <v>180</v>
      </c>
      <c r="AB42" s="66">
        <f>$AC$3+$AE$3*COS(AA42*PI()/180)</f>
        <v/>
      </c>
      <c r="AC42" s="66">
        <f>$AD$3+$AE$3*SIN(AA42*PI()/180)</f>
        <v/>
      </c>
      <c r="AD42" s="51" t="n"/>
      <c r="AE42" s="58" t="n"/>
      <c r="AF42" s="51" t="n"/>
      <c r="AG42" s="51" t="n"/>
      <c r="AH42" s="51" t="n"/>
      <c r="AI42" s="43" t="n">
        <v>180</v>
      </c>
      <c r="AJ42" s="66">
        <f>$AK$3+$AM$3*COS(AI42*PI()/180)</f>
        <v/>
      </c>
      <c r="AK42" s="66">
        <f>$AL$3+$AM$3*SIN(AI42*PI()/180)</f>
        <v/>
      </c>
      <c r="AL42" s="51" t="n"/>
      <c r="AM42" s="58" t="n"/>
      <c r="AN42" s="51" t="n"/>
      <c r="AO42" s="51" t="n"/>
      <c r="AP42" s="51" t="n"/>
      <c r="AQ42" s="43" t="n">
        <v>180</v>
      </c>
      <c r="AR42" s="66">
        <f>$AS$3+$AU$3*COS(AQ42*PI()/180)</f>
        <v/>
      </c>
      <c r="AS42" s="66">
        <f>$AT$3+$AU$3*SIN(AQ42*PI()/180)</f>
        <v/>
      </c>
      <c r="AT42" s="51" t="n"/>
      <c r="AU42" s="58" t="n"/>
      <c r="AV42" s="51" t="n"/>
      <c r="AW42" s="51" t="n"/>
      <c r="AX42" s="51" t="n"/>
      <c r="AY42" s="43" t="n">
        <v>180</v>
      </c>
      <c r="AZ42" s="66">
        <f>$BA$3+$BC$3*COS(AY42*PI()/180)</f>
        <v/>
      </c>
      <c r="BA42" s="66">
        <f>$BB$3+$BC$3*SIN(AY42*PI()/180)</f>
        <v/>
      </c>
      <c r="BB42" s="51" t="n"/>
      <c r="BC42" s="58" t="n"/>
    </row>
    <row r="43">
      <c r="X43" s="51" t="n"/>
      <c r="Y43" s="51" t="n"/>
      <c r="Z43" s="51" t="n"/>
      <c r="AA43" s="51" t="n"/>
      <c r="AB43" s="51" t="n"/>
      <c r="AC43" s="51" t="n"/>
      <c r="AD43" s="51" t="n"/>
      <c r="AE43" s="58" t="n"/>
      <c r="AF43" s="51" t="n"/>
      <c r="AG43" s="51" t="n"/>
      <c r="AH43" s="51" t="n"/>
      <c r="AI43" s="51" t="n"/>
      <c r="AJ43" s="51" t="n"/>
      <c r="AK43" s="51" t="n"/>
      <c r="AL43" s="51" t="n"/>
      <c r="AM43" s="58" t="n"/>
      <c r="AN43" s="51" t="n"/>
      <c r="AO43" s="51" t="n"/>
      <c r="AP43" s="51" t="n"/>
      <c r="AQ43" s="51" t="n"/>
      <c r="AR43" s="51" t="n"/>
      <c r="AS43" s="51" t="n"/>
      <c r="AT43" s="51" t="n"/>
      <c r="AU43" s="58" t="n"/>
      <c r="AV43" s="51" t="n"/>
      <c r="AW43" s="51" t="n"/>
      <c r="AX43" s="51" t="n"/>
      <c r="AY43" s="51" t="n"/>
      <c r="AZ43" s="51" t="n"/>
      <c r="BA43" s="51" t="n"/>
      <c r="BB43" s="51" t="n"/>
      <c r="BC43" s="58" t="n"/>
    </row>
    <row r="44">
      <c r="X44" s="51" t="n"/>
      <c r="Y44" s="51" t="n"/>
      <c r="Z44" s="51" t="n"/>
      <c r="AA44" s="51" t="n"/>
      <c r="AB44" s="51" t="n"/>
      <c r="AC44" s="51" t="n"/>
      <c r="AD44" s="51" t="n"/>
      <c r="AE44" s="58" t="n"/>
      <c r="AF44" s="51" t="n"/>
      <c r="AG44" s="51" t="n"/>
      <c r="AH44" s="51" t="n"/>
      <c r="AI44" s="51" t="n"/>
      <c r="AJ44" s="51" t="n"/>
      <c r="AK44" s="51" t="n"/>
      <c r="AL44" s="51" t="n"/>
      <c r="AM44" s="58" t="n"/>
      <c r="AN44" s="51" t="n"/>
      <c r="AO44" s="51" t="n"/>
      <c r="AP44" s="51" t="n"/>
      <c r="AQ44" s="51" t="n"/>
      <c r="AR44" s="51" t="n"/>
      <c r="AS44" s="51" t="n"/>
      <c r="AT44" s="51" t="n"/>
      <c r="AU44" s="58" t="n"/>
      <c r="AV44" s="51" t="n"/>
      <c r="AW44" s="51" t="n"/>
      <c r="AX44" s="51" t="n"/>
      <c r="AY44" s="51" t="n"/>
      <c r="AZ44" s="51" t="n"/>
      <c r="BA44" s="51" t="n"/>
      <c r="BB44" s="51" t="n"/>
      <c r="BC44" s="58" t="n"/>
    </row>
    <row r="46" ht="38.25" customHeight="1" thickBot="1">
      <c r="B46" s="7" t="n"/>
      <c r="C46" s="7" t="n"/>
      <c r="N46" s="30" t="inlineStr">
        <is>
          <t xml:space="preserve">Давление в камере, Мпа
σ3 </t>
        </is>
      </c>
      <c r="O46" s="30" t="inlineStr">
        <is>
          <t>Вертикальная нагрузка, Мпа
σ1</t>
        </is>
      </c>
      <c r="P46" s="30" t="inlineStr">
        <is>
          <t>Поровое давление, Мпа
u</t>
        </is>
      </c>
      <c r="AU46" s="79" t="n"/>
    </row>
    <row r="47" ht="16.5" customHeight="1">
      <c r="A47" s="144" t="n"/>
      <c r="B47" s="144" t="inlineStr">
        <is>
          <t>K0, д.е.</t>
        </is>
      </c>
      <c r="C47" s="144" t="n">
        <v>0.8091910046234552</v>
      </c>
      <c r="D47" s="144" t="n"/>
      <c r="E47" s="144" t="n"/>
      <c r="F47" s="144" t="n"/>
      <c r="G47" s="144" t="n"/>
      <c r="H47" s="144" t="inlineStr">
        <is>
          <t>Коэфф. Точки</t>
        </is>
      </c>
      <c r="I47" s="144" t="n"/>
      <c r="J47" s="144">
        <f>(C48+B70)/C48</f>
        <v/>
      </c>
      <c r="K47" s="144" t="n"/>
      <c r="L47" s="144" t="n"/>
      <c r="N47" s="159" t="n">
        <v>0.05</v>
      </c>
      <c r="O47" s="159" t="n">
        <v>0.100268351157007</v>
      </c>
      <c r="P47" s="160" t="n"/>
      <c r="W47" s="151" t="n">
        <v>1</v>
      </c>
      <c r="AF47" s="109" t="inlineStr">
        <is>
          <t>σ3,кПа</t>
        </is>
      </c>
      <c r="AG47" s="109" t="inlineStr">
        <is>
          <t>σ1,кПа</t>
        </is>
      </c>
      <c r="AH47" s="109" t="inlineStr">
        <is>
          <t>u, кПа</t>
        </is>
      </c>
      <c r="AL47" t="n">
        <v>4</v>
      </c>
      <c r="AM47" s="91" t="n"/>
      <c r="AN47" s="92" t="n"/>
      <c r="AO47" s="92" t="n"/>
      <c r="AP47" s="93" t="n"/>
      <c r="AQ47" s="94" t="n"/>
      <c r="AR47" s="95" t="n"/>
      <c r="AS47" s="96" t="n"/>
      <c r="AU47" s="79" t="n"/>
      <c r="AV47" s="161" t="n"/>
    </row>
    <row r="48" ht="16.5" customHeight="1">
      <c r="A48" s="144" t="n"/>
      <c r="B48" s="144" t="inlineStr">
        <is>
          <t>q_zg, МПа</t>
        </is>
      </c>
      <c r="C48" s="144" t="n">
        <v>0.04045955023117276</v>
      </c>
      <c r="D48" s="144" t="n"/>
      <c r="E48" s="144" t="n"/>
      <c r="F48" s="144" t="n"/>
      <c r="G48" s="144" t="n"/>
      <c r="H48" s="144" t="n"/>
      <c r="I48" s="144" t="n"/>
      <c r="J48" s="144" t="n"/>
      <c r="K48" s="144" t="n"/>
      <c r="L48" s="144" t="n"/>
      <c r="N48" s="159" t="n">
        <v>0.15</v>
      </c>
      <c r="O48" s="159" t="n">
        <v>0.2474287852909319</v>
      </c>
      <c r="P48" s="160" t="n"/>
      <c r="Q48" s="28" t="n"/>
      <c r="AF48" s="110">
        <f>N47*1000</f>
        <v/>
      </c>
      <c r="AG48" s="110">
        <f>O47*1000</f>
        <v/>
      </c>
      <c r="AH48" s="162">
        <f>P47*1000</f>
        <v/>
      </c>
      <c r="AM48" s="76" t="n"/>
      <c r="AN48" s="77" t="n"/>
      <c r="AO48" s="77" t="n"/>
      <c r="AP48" s="78" t="n"/>
      <c r="AQ48" s="80" t="n"/>
      <c r="AR48" s="81" t="n"/>
      <c r="AS48" s="82" t="n"/>
      <c r="AU48" s="79" t="n"/>
      <c r="AV48" s="83" t="inlineStr">
        <is>
          <t>δ3, Мпа</t>
        </is>
      </c>
      <c r="AW48" s="83" t="inlineStr">
        <is>
          <t>δ1-δ3, МПа</t>
        </is>
      </c>
      <c r="AX48" s="83" t="inlineStr">
        <is>
          <t>δ1, МПа</t>
        </is>
      </c>
      <c r="AY48" s="83" t="inlineStr">
        <is>
          <t>δ1, КПа</t>
        </is>
      </c>
    </row>
    <row r="49" ht="16.5" customHeight="1">
      <c r="A49" s="144" t="n"/>
      <c r="B49" s="144" t="n"/>
      <c r="C49" s="144" t="n"/>
      <c r="D49" s="145" t="inlineStr">
        <is>
          <t>Модуль деформации, МПа:</t>
        </is>
      </c>
      <c r="E49" s="144" t="n"/>
      <c r="F49" s="144" t="n"/>
      <c r="G49" s="144" t="n"/>
      <c r="H49" s="144" t="n"/>
      <c r="I49" s="144" t="n"/>
      <c r="J49" s="144" t="n"/>
      <c r="K49" s="144" t="n"/>
      <c r="L49" s="144" t="n"/>
      <c r="N49" s="159" t="n">
        <v>0.25</v>
      </c>
      <c r="O49" s="159" t="n">
        <v>0.3945892194248567</v>
      </c>
      <c r="P49" s="160" t="n"/>
      <c r="Q49" s="29" t="n"/>
      <c r="AF49" s="111">
        <f>N48*1000</f>
        <v/>
      </c>
      <c r="AG49" s="111">
        <f>O48*1000</f>
        <v/>
      </c>
      <c r="AH49" s="162">
        <f>P48*1000</f>
        <v/>
      </c>
      <c r="AJ49" s="100" t="n"/>
      <c r="AK49" s="100" t="n"/>
      <c r="AM49" s="76" t="n"/>
      <c r="AN49" s="77" t="n"/>
      <c r="AO49" s="77" t="n"/>
      <c r="AP49" s="78" t="inlineStr">
        <is>
          <t>С, МПа:</t>
        </is>
      </c>
      <c r="AQ49" s="163">
        <f>O54</f>
        <v/>
      </c>
      <c r="AR49" s="81" t="n"/>
      <c r="AS49" s="82" t="n"/>
      <c r="AU49">
        <f>CONCATENATE(ROUND(AV49,2)," МПа")</f>
        <v/>
      </c>
      <c r="AV49" s="164">
        <f>N47</f>
        <v/>
      </c>
      <c r="AW49" s="164">
        <f>2*(AV49+AQ49/TAN(RADIANS(AQ50)))*SIN(RADIANS(AQ50))/(1-SIN(RADIANS(AQ50)))+AZ49</f>
        <v/>
      </c>
      <c r="AX49" s="164">
        <f>AW49+AV49</f>
        <v/>
      </c>
      <c r="AY49" s="84">
        <f>AX49*1000</f>
        <v/>
      </c>
      <c r="AZ49">
        <f>-AZ50-AZ51</f>
        <v/>
      </c>
    </row>
    <row r="50" ht="16.5" customHeight="1">
      <c r="A50" s="144" t="n"/>
      <c r="B50" s="144" t="n"/>
      <c r="C50" s="144" t="n"/>
      <c r="D50" s="145" t="inlineStr">
        <is>
          <t>Е0=</t>
        </is>
      </c>
      <c r="E50" s="146">
        <f>B70/A70</f>
        <v/>
      </c>
      <c r="F50" s="144" t="inlineStr">
        <is>
          <t>Точки модуля (полное напр.), МПа</t>
        </is>
      </c>
      <c r="G50" s="144" t="n"/>
      <c r="H50" s="144" t="n"/>
      <c r="I50" s="144" t="n"/>
      <c r="J50" s="144" t="n">
        <v>0.04045955023117276</v>
      </c>
      <c r="K50" s="144" t="n">
        <v>0.06473528036987641</v>
      </c>
      <c r="L50" s="144" t="n"/>
      <c r="N50" s="148">
        <f>J50</f>
        <v/>
      </c>
      <c r="O50" s="165">
        <f>MAX(F65:F533)+N50</f>
        <v/>
      </c>
      <c r="Q50" s="29" t="n"/>
      <c r="AF50" s="112">
        <f>N49*1000</f>
        <v/>
      </c>
      <c r="AG50" s="112">
        <f>O49*1000</f>
        <v/>
      </c>
      <c r="AH50" s="162">
        <f>P49*1000</f>
        <v/>
      </c>
      <c r="AJ50" s="59" t="n"/>
      <c r="AK50" s="166" t="n"/>
      <c r="AM50" s="76" t="n"/>
      <c r="AN50" s="77" t="n"/>
      <c r="AO50" s="77" t="n"/>
      <c r="AP50" s="85" t="inlineStr">
        <is>
          <t>φ, град:</t>
        </is>
      </c>
      <c r="AQ50" s="119">
        <f>O53</f>
        <v/>
      </c>
      <c r="AR50" s="81" t="n"/>
      <c r="AS50" s="82" t="n"/>
      <c r="AU50">
        <f>CONCATENATE(ROUND(AV50,2)," МПа")</f>
        <v/>
      </c>
      <c r="AV50" s="164">
        <f>N48</f>
        <v/>
      </c>
      <c r="AW50" s="164">
        <f>2*(AV50+AQ49/TAN(RADIANS(AQ50)))*SIN(RADIANS(AQ50))/(1-SIN(RADIANS(AQ50)))+AZ50</f>
        <v/>
      </c>
      <c r="AX50" s="164">
        <f>AW50+AV50</f>
        <v/>
      </c>
      <c r="AY50" s="84">
        <f>AX50*1000</f>
        <v/>
      </c>
      <c r="AZ50">
        <f>RANDBETWEEN(-3,3)*0.01</f>
        <v/>
      </c>
    </row>
    <row r="51" ht="16.5" customHeight="1" thickBot="1">
      <c r="A51" s="144" t="n"/>
      <c r="B51" s="144" t="n"/>
      <c r="C51" s="144" t="n"/>
      <c r="D51" s="145" t="inlineStr">
        <is>
          <t xml:space="preserve">E50 = </t>
        </is>
      </c>
      <c r="E51" s="146">
        <f>A65/B65</f>
        <v/>
      </c>
      <c r="F51" s="144" t="inlineStr">
        <is>
          <t>qf (полное напр.), МПа</t>
        </is>
      </c>
      <c r="G51" s="144" t="n"/>
      <c r="H51" s="144" t="n"/>
      <c r="I51" s="144" t="n"/>
      <c r="J51" s="144" t="n">
        <v>0.1009790332912777</v>
      </c>
      <c r="K51" s="144" t="n"/>
      <c r="L51" s="144" t="n"/>
      <c r="M51" s="1" t="n"/>
      <c r="N51" s="1" t="n"/>
      <c r="O51" s="1" t="n"/>
      <c r="P51" s="1" t="n"/>
      <c r="Q51" s="33" t="n"/>
      <c r="R51" s="1" t="n"/>
      <c r="S51" s="1" t="n"/>
      <c r="T51" s="1" t="n"/>
      <c r="U51" s="1" t="n"/>
      <c r="AF51" s="112">
        <f>N50*1000</f>
        <v/>
      </c>
      <c r="AG51" s="112">
        <f>O50*1000</f>
        <v/>
      </c>
      <c r="AH51" s="162">
        <f>P50*1000</f>
        <v/>
      </c>
      <c r="AM51" s="86" t="n"/>
      <c r="AN51" s="87" t="n"/>
      <c r="AO51" s="87" t="n"/>
      <c r="AP51" s="88" t="inlineStr">
        <is>
          <t>E, Мпа</t>
        </is>
      </c>
      <c r="AQ51" s="143">
        <f>E50</f>
        <v/>
      </c>
      <c r="AR51" s="89" t="n"/>
      <c r="AS51" s="90" t="n"/>
      <c r="AU51">
        <f>CONCATENATE(ROUND(AV51,2)," МПа")</f>
        <v/>
      </c>
      <c r="AV51" s="164">
        <f>N49</f>
        <v/>
      </c>
      <c r="AW51" s="164">
        <f>2*(AV51+AQ49/TAN(RADIANS(AQ50)))*SIN(RADIANS(AQ50))/(1-SIN(RADIANS(AQ50)))+AZ51</f>
        <v/>
      </c>
      <c r="AX51" s="164">
        <f>AW51+AV51</f>
        <v/>
      </c>
      <c r="AY51" s="84">
        <f>AX51*1000</f>
        <v/>
      </c>
      <c r="AZ51">
        <f>RANDBETWEEN(-3,3)*0.01</f>
        <v/>
      </c>
    </row>
    <row r="52" ht="16.5" customHeight="1" thickBot="1">
      <c r="A52" s="144" t="n"/>
      <c r="B52" s="144" t="n"/>
      <c r="C52" s="144" t="n"/>
      <c r="D52" s="145" t="inlineStr">
        <is>
          <t xml:space="preserve">Коэф. Поперечной деформации, ϑ = </t>
        </is>
      </c>
      <c r="E52" s="147" t="n"/>
      <c r="F52" s="144" t="n"/>
      <c r="G52" s="144" t="n"/>
      <c r="H52" s="144" t="n"/>
      <c r="I52" s="144" t="n"/>
      <c r="J52" s="144" t="n"/>
      <c r="K52" s="144" t="n"/>
      <c r="L52" s="144" t="n"/>
      <c r="M52" s="1" t="n"/>
      <c r="N52" s="31" t="inlineStr">
        <is>
          <t>Эффективные значения угла внутреннего трения и удельного сцепления ϕ', С'</t>
        </is>
      </c>
      <c r="O52" s="1" t="n"/>
      <c r="P52" s="1" t="n"/>
      <c r="Q52" s="1" t="n"/>
      <c r="R52" s="1" t="n"/>
      <c r="S52" s="1" t="n"/>
      <c r="T52" s="1" t="n"/>
      <c r="U52" s="1" t="n"/>
      <c r="AF52" s="101" t="inlineStr">
        <is>
          <t>x</t>
        </is>
      </c>
      <c r="AG52" s="102" t="n">
        <v>0</v>
      </c>
      <c r="AH52" s="167">
        <f>AG50</f>
        <v/>
      </c>
    </row>
    <row r="53" ht="16.5" customHeight="1" thickBot="1">
      <c r="A53" s="144" t="n"/>
      <c r="B53" s="144" t="n"/>
      <c r="C53" s="144" t="n"/>
      <c r="D53" s="144" t="n"/>
      <c r="E53" s="144" t="n"/>
      <c r="F53" s="144" t="n"/>
      <c r="G53" s="144" t="n"/>
      <c r="H53" s="144" t="n"/>
      <c r="I53" s="144" t="n"/>
      <c r="J53" s="144" t="n"/>
      <c r="K53" s="144" t="n"/>
      <c r="L53" s="144" t="n"/>
      <c r="M53" s="1" t="n"/>
      <c r="N53" s="32" t="inlineStr">
        <is>
          <t>ϕ', град. =</t>
        </is>
      </c>
      <c r="O53" s="34" t="n">
        <v>11</v>
      </c>
      <c r="P53" s="1" t="n"/>
      <c r="Q53" s="1" t="n"/>
      <c r="R53" s="1" t="n"/>
      <c r="S53" s="1" t="n"/>
      <c r="T53" s="1" t="n"/>
      <c r="U53" s="1" t="n"/>
      <c r="AF53" s="103" t="inlineStr">
        <is>
          <t>y</t>
        </is>
      </c>
      <c r="AG53" s="104">
        <f>AQ49*1000</f>
        <v/>
      </c>
      <c r="AH53" s="105">
        <f>((AH52)*TAN(RADIANS(AQ50))+AQ49*1000)</f>
        <v/>
      </c>
      <c r="AJ53" s="60" t="inlineStr">
        <is>
          <t>С, кПа</t>
        </is>
      </c>
      <c r="AK53" s="61" t="inlineStr">
        <is>
          <t>φ,°</t>
        </is>
      </c>
    </row>
    <row r="54" ht="16.5" customHeight="1" thickBot="1">
      <c r="A54" s="144" t="n"/>
      <c r="B54" s="144" t="n"/>
      <c r="C54" s="144" t="n"/>
      <c r="D54" s="144" t="n"/>
      <c r="E54" s="144" t="n"/>
      <c r="F54" s="144" t="n"/>
      <c r="G54" s="144" t="n"/>
      <c r="H54" s="144" t="n"/>
      <c r="I54" s="144" t="n"/>
      <c r="J54" s="144" t="n"/>
      <c r="K54" s="144" t="n"/>
      <c r="L54" s="144" t="n"/>
      <c r="M54" s="1" t="n"/>
      <c r="N54" s="32" t="inlineStr">
        <is>
          <t>С', МПа =</t>
        </is>
      </c>
      <c r="O54" s="168" t="n">
        <v>0.011</v>
      </c>
      <c r="P54" s="1" t="n"/>
      <c r="Q54" s="1" t="n"/>
      <c r="R54" s="1" t="n"/>
      <c r="S54" s="1" t="n"/>
      <c r="T54" s="1" t="n"/>
      <c r="U54" s="1" t="n"/>
      <c r="AG54" s="169" t="n"/>
      <c r="AH54" s="62" t="n"/>
      <c r="AJ54" s="63">
        <f>AQ49*1000</f>
        <v/>
      </c>
      <c r="AK54" s="64">
        <f>AQ50</f>
        <v/>
      </c>
    </row>
    <row r="55" ht="15" customHeight="1">
      <c r="A55" s="144" t="n"/>
      <c r="B55" s="144" t="n"/>
      <c r="C55" s="144" t="n"/>
      <c r="D55" s="144" t="n"/>
      <c r="E55" s="144" t="n"/>
      <c r="F55" s="144" t="n"/>
      <c r="G55" s="144" t="n"/>
      <c r="H55" s="144" t="n"/>
      <c r="I55" s="144" t="n"/>
      <c r="J55" s="144" t="n"/>
      <c r="K55" s="144" t="n"/>
      <c r="L55" s="144" t="n"/>
    </row>
    <row r="56" ht="15" customHeight="1">
      <c r="A56" s="144" t="n"/>
      <c r="B56" s="144" t="n"/>
      <c r="C56" s="144" t="n"/>
      <c r="D56" s="144" t="n"/>
      <c r="E56" s="144" t="n"/>
      <c r="F56" s="144" t="n"/>
      <c r="G56" s="144" t="n"/>
      <c r="H56" s="144" t="n"/>
      <c r="I56" s="144" t="n"/>
      <c r="J56" s="144" t="n"/>
      <c r="K56" s="144" t="n"/>
      <c r="L56" s="144" t="n"/>
    </row>
    <row r="57" ht="15" customHeight="1">
      <c r="A57" s="10" t="n"/>
      <c r="B57" s="8" t="inlineStr">
        <is>
          <t>Исполнитель:</t>
        </is>
      </c>
      <c r="C57" s="9" t="n"/>
      <c r="D57" s="8" t="n"/>
      <c r="E57" s="8" t="n"/>
      <c r="F57" s="8" t="n"/>
      <c r="G57" s="8" t="n"/>
      <c r="H57" s="8" t="n"/>
      <c r="I57" s="10" t="inlineStr">
        <is>
          <t>Морозов Д.С.</t>
        </is>
      </c>
      <c r="J57" s="10" t="n"/>
      <c r="K57" s="6" t="n"/>
      <c r="L57" s="6" t="n"/>
      <c r="M57" s="10" t="n"/>
      <c r="N57" s="8" t="inlineStr">
        <is>
          <t>Исполнитель:</t>
        </is>
      </c>
      <c r="O57" s="9" t="n"/>
      <c r="P57" s="8" t="n"/>
      <c r="Q57" s="8" t="n"/>
      <c r="R57" s="8" t="n"/>
      <c r="S57" s="8" t="n"/>
      <c r="T57" s="10" t="inlineStr">
        <is>
          <t>Морозов Д.С.</t>
        </is>
      </c>
    </row>
    <row r="58">
      <c r="A58" s="10" t="n"/>
      <c r="B58" s="8" t="inlineStr">
        <is>
          <t>Начальник исп. лаборатории:</t>
        </is>
      </c>
      <c r="C58" s="9" t="n"/>
      <c r="D58" s="8" t="n"/>
      <c r="E58" s="8" t="n"/>
      <c r="F58" s="8" t="n"/>
      <c r="G58" s="8" t="n"/>
      <c r="H58" s="8" t="n"/>
      <c r="I58" s="8" t="inlineStr">
        <is>
          <t>Семиколенова Л.Г.</t>
        </is>
      </c>
      <c r="J58" s="10" t="n"/>
      <c r="K58" s="6" t="n"/>
      <c r="L58" s="6" t="n"/>
      <c r="M58" s="10" t="n"/>
      <c r="N58" s="8" t="inlineStr">
        <is>
          <t>Начальник исп. лаборатории:</t>
        </is>
      </c>
      <c r="O58" s="9" t="n"/>
      <c r="P58" s="8" t="n"/>
      <c r="Q58" s="8" t="n"/>
      <c r="R58" s="8" t="n"/>
      <c r="S58" s="8" t="n"/>
      <c r="T58" s="8" t="inlineStr">
        <is>
          <t>Семиколенова Л.Г.</t>
        </is>
      </c>
    </row>
    <row r="59">
      <c r="A59" s="10" t="n"/>
      <c r="B59" s="10" t="n"/>
      <c r="C59" s="8" t="n"/>
      <c r="D59" s="8" t="n"/>
      <c r="E59" s="8" t="n"/>
      <c r="F59" s="8" t="n"/>
      <c r="G59" s="8" t="n"/>
      <c r="H59" s="8" t="n"/>
      <c r="I59" s="10" t="n"/>
      <c r="J59" s="10" t="n"/>
      <c r="K59" s="10" t="n"/>
      <c r="L59" s="10" t="n"/>
      <c r="M59" s="10" t="n"/>
      <c r="N59" s="10" t="n"/>
      <c r="O59" s="8" t="n"/>
      <c r="P59" s="8" t="n"/>
      <c r="Q59" s="8" t="n"/>
      <c r="R59" s="8" t="n"/>
      <c r="S59" s="8" t="n"/>
      <c r="T59" s="8" t="n"/>
      <c r="U59" s="10" t="n"/>
    </row>
    <row r="60">
      <c r="A60" s="152" t="inlineStr">
        <is>
          <t>Лист 1 , всего листов 2</t>
        </is>
      </c>
      <c r="L60" s="152" t="n"/>
      <c r="M60" s="152" t="inlineStr">
        <is>
          <t>Лист 2 , всего листов 2</t>
        </is>
      </c>
    </row>
    <row r="61">
      <c r="A61" s="153" t="inlineStr">
        <is>
          <t>Частичное воспроизведение протокола испытаний без письменного разрешения  ООО «ИнжГео» ЗАПРЕЩАЕТСЯ</t>
        </is>
      </c>
      <c r="L61" s="153" t="n"/>
      <c r="M61" s="153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63" ht="28.9" customHeight="1">
      <c r="F63" s="36" t="inlineStr">
        <is>
          <t xml:space="preserve">второй  график </t>
        </is>
      </c>
      <c r="H63" s="36" t="inlineStr">
        <is>
          <t xml:space="preserve">первый график </t>
        </is>
      </c>
      <c r="S63" s="151" t="inlineStr">
        <is>
          <t xml:space="preserve">К Пуассона </t>
        </is>
      </c>
    </row>
    <row r="64">
      <c r="A64" s="151" t="inlineStr">
        <is>
          <t>dev50</t>
        </is>
      </c>
      <c r="B64" s="151" t="inlineStr">
        <is>
          <t>epsE50</t>
        </is>
      </c>
      <c r="C64" s="151" t="inlineStr">
        <is>
          <t>ind</t>
        </is>
      </c>
      <c r="D64" s="151" t="inlineStr">
        <is>
          <t>devE0</t>
        </is>
      </c>
      <c r="E64" s="151" t="inlineStr">
        <is>
          <t>epsE0</t>
        </is>
      </c>
      <c r="F64" s="151" t="inlineStr">
        <is>
          <t>dev</t>
        </is>
      </c>
      <c r="G64" s="151" t="inlineStr">
        <is>
          <t>eps</t>
        </is>
      </c>
      <c r="H64" s="151" t="inlineStr">
        <is>
          <t>sigma</t>
        </is>
      </c>
      <c r="J64" s="118" t="inlineStr">
        <is>
          <t>dev1</t>
        </is>
      </c>
      <c r="K64" s="118" t="inlineStr">
        <is>
          <t>eps1</t>
        </is>
      </c>
      <c r="L64" s="118" t="inlineStr">
        <is>
          <t>dev2</t>
        </is>
      </c>
      <c r="M64" s="118" t="inlineStr">
        <is>
          <t>eps2</t>
        </is>
      </c>
      <c r="N64" s="118" t="inlineStr">
        <is>
          <t>dev3</t>
        </is>
      </c>
      <c r="O64" s="118" t="inlineStr">
        <is>
          <t>eps3</t>
        </is>
      </c>
      <c r="Q64" s="151" t="inlineStr">
        <is>
          <t xml:space="preserve">Глины </t>
        </is>
      </c>
    </row>
    <row r="65">
      <c r="A65" t="n">
        <v>0.05097903329127768</v>
      </c>
      <c r="B65" t="n">
        <v>0.009834131084229578</v>
      </c>
      <c r="C65" s="151">
        <f>MATCH(A65,F65:F1000,1)-A67</f>
        <v/>
      </c>
      <c r="D65" s="151">
        <f>B70</f>
        <v/>
      </c>
      <c r="E65" s="151">
        <f>A70</f>
        <v/>
      </c>
      <c r="F65" s="170" t="n">
        <v>0</v>
      </c>
      <c r="G65" s="171" t="n">
        <v>0</v>
      </c>
      <c r="H65" s="171" t="n"/>
      <c r="J65" s="170" t="n">
        <v>0</v>
      </c>
      <c r="K65" s="171" t="n">
        <v>0</v>
      </c>
      <c r="L65" s="172" t="n">
        <v>0</v>
      </c>
      <c r="M65" s="170" t="n">
        <v>0</v>
      </c>
      <c r="N65" s="171" t="n">
        <v>0</v>
      </c>
      <c r="O65" s="172" t="n">
        <v>0</v>
      </c>
      <c r="Q65" s="151" t="inlineStr">
        <is>
          <t>&lt; 0</t>
        </is>
      </c>
      <c r="S65" s="151" t="inlineStr">
        <is>
          <t>0,20-0,30</t>
        </is>
      </c>
    </row>
    <row r="66">
      <c r="A66" s="151" t="inlineStr">
        <is>
          <t>ind</t>
        </is>
      </c>
      <c r="F66" s="170" t="n">
        <v>0.009345938502636</v>
      </c>
      <c r="G66" s="171" t="n">
        <v>0.001631639897494874</v>
      </c>
      <c r="H66" s="171" t="n"/>
      <c r="J66" s="170" t="n">
        <v>0.015</v>
      </c>
      <c r="K66" s="171" t="n">
        <v>0.002025506756756756</v>
      </c>
      <c r="L66" s="172" t="n">
        <v>0.02249999999999999</v>
      </c>
      <c r="M66" s="170" t="n">
        <v>0.0009464984844657737</v>
      </c>
      <c r="N66" s="171" t="n">
        <v>0.03749999999999998</v>
      </c>
      <c r="O66" s="172" t="n">
        <v>0.0009832557071634735</v>
      </c>
      <c r="Q66" s="151" t="inlineStr">
        <is>
          <t>0-0,25</t>
        </is>
      </c>
      <c r="S66" s="151" t="inlineStr">
        <is>
          <t>0,30-0,38</t>
        </is>
      </c>
    </row>
    <row r="67">
      <c r="A67" s="151" t="n">
        <v>2</v>
      </c>
      <c r="F67" s="170" t="n">
        <v>0.02427573013870366</v>
      </c>
      <c r="G67" s="171" t="n">
        <v>0.003278043694743192</v>
      </c>
      <c r="H67" s="171" t="n"/>
      <c r="J67" s="170" t="n">
        <v>0.01901291539284412</v>
      </c>
      <c r="K67" s="171" t="n">
        <v>0.003225514862186138</v>
      </c>
      <c r="L67" s="172" t="n">
        <v>0.04871439264546593</v>
      </c>
      <c r="M67" s="170" t="n">
        <v>0.002839495453397321</v>
      </c>
      <c r="N67" s="171" t="n">
        <v>0.07229460971242835</v>
      </c>
      <c r="O67" s="172" t="n">
        <v>0.00294976712149042</v>
      </c>
      <c r="Q67" s="151" t="inlineStr">
        <is>
          <t>0,25&lt;</t>
        </is>
      </c>
      <c r="S67" s="151" t="inlineStr">
        <is>
          <t>0,38-0,45</t>
        </is>
      </c>
    </row>
    <row r="68">
      <c r="A68" s="151" t="inlineStr">
        <is>
          <t>E0</t>
        </is>
      </c>
      <c r="F68" s="170" t="n">
        <v>0.02349908653993671</v>
      </c>
      <c r="G68" s="171" t="n">
        <v>0.004894919692484624</v>
      </c>
      <c r="H68" s="171" t="n"/>
      <c r="J68" s="170" t="n">
        <v>0.02290512682971087</v>
      </c>
      <c r="K68" s="171" t="n">
        <v>0.004838272293279208</v>
      </c>
      <c r="L68" s="172" t="n">
        <v>0.05538038125183625</v>
      </c>
      <c r="M68" s="170" t="n">
        <v>0.00478947292418062</v>
      </c>
      <c r="N68" s="171" t="n">
        <v>0.08197171030277423</v>
      </c>
      <c r="O68" s="172" t="n">
        <v>0.004791135311136797</v>
      </c>
      <c r="Q68" s="151" t="inlineStr">
        <is>
          <t>Суглинки</t>
        </is>
      </c>
      <c r="S68" s="151" t="inlineStr">
        <is>
          <t>0,35-0,37</t>
        </is>
      </c>
    </row>
    <row r="69">
      <c r="A69" s="151" t="inlineStr">
        <is>
          <t>epsE0</t>
        </is>
      </c>
      <c r="B69" s="151" t="inlineStr">
        <is>
          <t>devE0</t>
        </is>
      </c>
      <c r="F69" s="170" t="n">
        <v>0.0366887160248064</v>
      </c>
      <c r="G69" s="171" t="n">
        <v>0.006526559589979498</v>
      </c>
      <c r="H69" s="171" t="n"/>
      <c r="J69" s="170" t="n">
        <v>0.02513417557850348</v>
      </c>
      <c r="K69" s="171" t="n">
        <v>0.006076520270270269</v>
      </c>
      <c r="L69" s="172" t="n">
        <v>0.06066740007148202</v>
      </c>
      <c r="M69" s="170" t="n">
        <v>0.006385963898907493</v>
      </c>
      <c r="N69" s="171" t="n">
        <v>0.08937941993508614</v>
      </c>
      <c r="O69" s="172" t="n">
        <v>0.006388180414849062</v>
      </c>
      <c r="Q69" s="151" t="inlineStr">
        <is>
          <t xml:space="preserve">Пески и супеси </t>
        </is>
      </c>
      <c r="S69" s="151" t="inlineStr">
        <is>
          <t>0,30-0,35</t>
        </is>
      </c>
    </row>
    <row r="70" ht="15" customHeight="1">
      <c r="A70" t="n">
        <v>0.003278043694743192</v>
      </c>
      <c r="B70" t="n">
        <v>0.02427573013870366</v>
      </c>
      <c r="F70" s="170" t="n">
        <v>0.04479686819733326</v>
      </c>
      <c r="G70" s="171" t="n">
        <v>0.008158199487474373</v>
      </c>
      <c r="H70" s="171" t="n"/>
      <c r="J70" s="170" t="n">
        <v>0.02794283405379487</v>
      </c>
      <c r="K70" s="171" t="n">
        <v>0.008063787155465347</v>
      </c>
      <c r="L70" s="172" t="n">
        <v>0.06546422799723212</v>
      </c>
      <c r="M70" s="170" t="n">
        <v>0.007982454873634366</v>
      </c>
      <c r="N70" s="171" t="n">
        <v>0.09562516721707559</v>
      </c>
      <c r="O70" s="172" t="n">
        <v>0.00798522551856133</v>
      </c>
    </row>
    <row r="71">
      <c r="F71" s="170" t="n">
        <v>0.05097903329127768</v>
      </c>
      <c r="G71" s="171" t="n">
        <v>0.009834131084229578</v>
      </c>
      <c r="H71" s="171" t="n"/>
      <c r="J71" s="170" t="n">
        <v>0.02973936763841852</v>
      </c>
      <c r="K71" s="171" t="n">
        <v>0.009676544586558415</v>
      </c>
      <c r="L71" s="172" t="n">
        <v>0.06943549558542381</v>
      </c>
      <c r="M71" s="170" t="n">
        <v>0.009578945848361241</v>
      </c>
      <c r="N71" s="171" t="n">
        <v>0.101794475072179</v>
      </c>
      <c r="O71" s="172" t="n">
        <v>0.009582270622273594</v>
      </c>
    </row>
    <row r="72">
      <c r="A72" s="151" t="inlineStr">
        <is>
          <t>График E50</t>
        </is>
      </c>
      <c r="C72" s="151" t="inlineStr">
        <is>
          <t>График E</t>
        </is>
      </c>
      <c r="F72" s="170" t="n">
        <v>0.04630164230004193</v>
      </c>
      <c r="G72" s="171" t="n">
        <v>0.01142147928246412</v>
      </c>
      <c r="H72" s="171" t="n"/>
      <c r="J72" s="170" t="n">
        <v>0.03198995368624023</v>
      </c>
      <c r="K72" s="171" t="n">
        <v>0.01128930201765148</v>
      </c>
      <c r="L72" s="172" t="n">
        <v>0.07234583339239439</v>
      </c>
      <c r="M72" s="170" t="n">
        <v>0.01117543682308811</v>
      </c>
      <c r="N72" s="171" t="n">
        <v>0.1071728664238325</v>
      </c>
      <c r="O72" s="172" t="n">
        <v>0.01117931572598586</v>
      </c>
    </row>
    <row r="73">
      <c r="A73" s="139" t="inlineStr">
        <is>
          <t>eps</t>
        </is>
      </c>
      <c r="B73" s="139" t="inlineStr">
        <is>
          <t>q</t>
        </is>
      </c>
      <c r="C73" s="151" t="inlineStr">
        <is>
          <t>sigma</t>
        </is>
      </c>
      <c r="D73" s="173">
        <f>B70</f>
        <v/>
      </c>
      <c r="F73" s="170" t="n">
        <v>0.05158266120842311</v>
      </c>
      <c r="G73" s="171" t="n">
        <v>0.013053119179959</v>
      </c>
      <c r="H73" s="171" t="n"/>
      <c r="J73" s="170" t="n">
        <v>0.0336954917708172</v>
      </c>
      <c r="K73" s="171" t="n">
        <v>0.01290205944874455</v>
      </c>
      <c r="L73" s="172" t="n">
        <v>0.07555987197448108</v>
      </c>
      <c r="M73" s="170" t="n">
        <v>0.01277192779781499</v>
      </c>
      <c r="N73" s="171" t="n">
        <v>0.1102458641954723</v>
      </c>
      <c r="O73" s="172" t="n">
        <v>0.01277636082969812</v>
      </c>
    </row>
    <row r="74">
      <c r="A74" s="151" t="inlineStr">
        <is>
          <t>Горизонтальная линия E50</t>
        </is>
      </c>
      <c r="C74" s="151" t="inlineStr">
        <is>
          <t>Касательная</t>
        </is>
      </c>
      <c r="F74" s="170" t="n">
        <v>0.06268277600318463</v>
      </c>
      <c r="G74" s="171" t="n">
        <v>0.01468475907745387</v>
      </c>
      <c r="H74" s="171" t="n"/>
      <c r="J74" s="170" t="n">
        <v>0.03545688146570661</v>
      </c>
      <c r="K74" s="171" t="n">
        <v>0.01451481687983762</v>
      </c>
      <c r="L74" s="172" t="n">
        <v>0.0775422418880212</v>
      </c>
      <c r="M74" s="170" t="n">
        <v>0.01436841877254186</v>
      </c>
      <c r="N74" s="171" t="n">
        <v>0.1138989913105347</v>
      </c>
      <c r="O74" s="172" t="n">
        <v>0.01437340593341039</v>
      </c>
    </row>
    <row r="75">
      <c r="A75" s="151" t="n">
        <v>0</v>
      </c>
      <c r="B75" s="151">
        <f>A65</f>
        <v/>
      </c>
      <c r="C75" s="151" t="inlineStr">
        <is>
          <t>a</t>
        </is>
      </c>
      <c r="D75" s="151" t="inlineStr">
        <is>
          <t>b</t>
        </is>
      </c>
      <c r="F75" s="170" t="n">
        <v>0.06358536768483757</v>
      </c>
      <c r="G75" s="171" t="n">
        <v>0.01631639897494875</v>
      </c>
      <c r="H75" s="171" t="n"/>
      <c r="J75" s="170" t="n">
        <v>0.03757502234446568</v>
      </c>
      <c r="K75" s="171" t="n">
        <v>0.01612757431093069</v>
      </c>
      <c r="L75" s="172" t="n">
        <v>0.07965757368935183</v>
      </c>
      <c r="M75" s="170" t="n">
        <v>0.01596490974726873</v>
      </c>
      <c r="N75" s="171" t="n">
        <v>0.1171177706924559</v>
      </c>
      <c r="O75" s="172" t="n">
        <v>0.01597045103712266</v>
      </c>
    </row>
    <row r="76">
      <c r="A76" s="173">
        <f>B65</f>
        <v/>
      </c>
      <c r="B76" s="151">
        <f>B75</f>
        <v/>
      </c>
      <c r="C76" s="142">
        <f>E50</f>
        <v/>
      </c>
      <c r="D76" s="151" t="n">
        <v>0</v>
      </c>
      <c r="F76" s="170" t="n">
        <v>0.06727381725389307</v>
      </c>
      <c r="G76" s="171" t="n">
        <v>0.01794803887244362</v>
      </c>
      <c r="H76" s="171" t="n"/>
      <c r="J76" s="170" t="n">
        <v>0.03855081398065162</v>
      </c>
      <c r="K76" s="171" t="n">
        <v>0.01774033174202376</v>
      </c>
      <c r="L76" s="172" t="n">
        <v>0.08167049793481046</v>
      </c>
      <c r="M76" s="170" t="n">
        <v>0.01756140072199561</v>
      </c>
      <c r="N76" s="171" t="n">
        <v>0.1210877252646721</v>
      </c>
      <c r="O76" s="172" t="n">
        <v>0.01756749614083493</v>
      </c>
    </row>
    <row r="77" ht="15" customHeight="1">
      <c r="A77" s="151" t="inlineStr">
        <is>
          <t>Вертикальная линия E50</t>
        </is>
      </c>
      <c r="C77" s="151" t="inlineStr">
        <is>
          <t>p1 и p2</t>
        </is>
      </c>
      <c r="F77" t="n">
        <v>0.06873150571086217</v>
      </c>
      <c r="G77" t="n">
        <v>0.01957967876993849</v>
      </c>
      <c r="J77" t="n">
        <v>0.0402851559478216</v>
      </c>
      <c r="K77" t="n">
        <v>0.01935308917311683</v>
      </c>
      <c r="L77" t="n">
        <v>0.08314564518073411</v>
      </c>
      <c r="M77" t="n">
        <v>0.01915789169672248</v>
      </c>
      <c r="N77" t="n">
        <v>0.1229943779506195</v>
      </c>
      <c r="O77" t="n">
        <v>0.01916454124454719</v>
      </c>
    </row>
    <row r="78" ht="15" customHeight="1">
      <c r="A78" s="173">
        <f>A76</f>
        <v/>
      </c>
      <c r="B78" s="151" t="n">
        <v>0</v>
      </c>
      <c r="C78" s="151" t="n">
        <v>0</v>
      </c>
      <c r="D78" s="151">
        <f>D76</f>
        <v/>
      </c>
      <c r="F78" t="n">
        <v>0.07594181405625608</v>
      </c>
      <c r="G78" t="n">
        <v>0.02121131866743337</v>
      </c>
      <c r="J78" t="n">
        <v>0.04147894781953285</v>
      </c>
      <c r="K78" t="n">
        <v>0.0209658466042099</v>
      </c>
      <c r="L78" t="n">
        <v>0.08374764598346018</v>
      </c>
      <c r="M78" t="n">
        <v>0.02075438267144935</v>
      </c>
      <c r="N78" t="n">
        <v>0.1240232516737345</v>
      </c>
      <c r="O78" t="n">
        <v>0.02076158634825945</v>
      </c>
    </row>
    <row r="79" ht="15" customHeight="1">
      <c r="A79" s="173">
        <f>A76</f>
        <v/>
      </c>
      <c r="B79" s="151">
        <f>B76</f>
        <v/>
      </c>
      <c r="C79" s="151">
        <f>(D79-D76)/C76</f>
        <v/>
      </c>
      <c r="D79" s="172">
        <f>B89+0.2*B89</f>
        <v/>
      </c>
      <c r="F79" t="n">
        <v>0.07588812329058579</v>
      </c>
      <c r="G79" t="n">
        <v>0.02284295856492824</v>
      </c>
      <c r="J79" t="n">
        <v>0.04263308916934255</v>
      </c>
      <c r="K79" t="n">
        <v>0.02257860403530297</v>
      </c>
      <c r="L79" t="n">
        <v>0.08554113089932588</v>
      </c>
      <c r="M79" t="n">
        <v>0.02235087364617623</v>
      </c>
      <c r="N79" t="n">
        <v>0.126959869357453</v>
      </c>
      <c r="O79" t="n">
        <v>0.02235863145197172</v>
      </c>
    </row>
    <row r="80" ht="15" customHeight="1">
      <c r="A80" s="151" t="inlineStr">
        <is>
          <t>Касательная линия E50</t>
        </is>
      </c>
      <c r="F80" t="n">
        <v>0.08055381441436252</v>
      </c>
      <c r="G80" t="n">
        <v>0.02447459846242312</v>
      </c>
      <c r="J80" t="n">
        <v>0.04334847957080794</v>
      </c>
      <c r="K80" t="n">
        <v>0.02419136146639603</v>
      </c>
      <c r="L80" t="n">
        <v>0.08659068082270627</v>
      </c>
      <c r="M80" t="n">
        <v>0.0239473646209031</v>
      </c>
      <c r="N80" t="n">
        <v>0.1289897539252116</v>
      </c>
      <c r="O80" t="n">
        <v>0.02395567655568399</v>
      </c>
    </row>
    <row r="81" ht="15" customHeight="1">
      <c r="A81" s="151" t="n">
        <v>0</v>
      </c>
      <c r="B81" s="151" t="n">
        <v>0</v>
      </c>
      <c r="C81" s="151" t="inlineStr">
        <is>
          <t>Горизонтальная 1</t>
        </is>
      </c>
      <c r="F81" t="n">
        <v>0.07992226842809724</v>
      </c>
      <c r="G81" t="n">
        <v>0.02610623835991799</v>
      </c>
      <c r="J81" t="n">
        <v>0.04402601859748619</v>
      </c>
      <c r="K81" t="n">
        <v>0.0258041188974891</v>
      </c>
      <c r="L81" t="n">
        <v>0.08752418614723398</v>
      </c>
      <c r="M81" t="n">
        <v>0.02554385559562997</v>
      </c>
      <c r="N81" t="n">
        <v>0.1295751752695156</v>
      </c>
      <c r="O81" t="n">
        <v>0.02555272165939625</v>
      </c>
    </row>
    <row r="82" ht="15" customHeight="1">
      <c r="A82" s="173">
        <f>B82/(B76/A76)</f>
        <v/>
      </c>
      <c r="B82" s="173">
        <f>B79+(B86-B79)*0.8</f>
        <v/>
      </c>
      <c r="F82" t="n">
        <v>0.0879768663323012</v>
      </c>
      <c r="G82" t="n">
        <v>0.02773787825741287</v>
      </c>
      <c r="J82" t="n">
        <v>0.0448688634496507</v>
      </c>
      <c r="K82" t="n">
        <v>0.02741687632858218</v>
      </c>
      <c r="L82" t="n">
        <v>0.08922579031545752</v>
      </c>
      <c r="M82" t="n">
        <v>0.02714034657035684</v>
      </c>
      <c r="N82" t="n">
        <v>0.1320138896940027</v>
      </c>
      <c r="O82" t="n">
        <v>0.02714976676310852</v>
      </c>
    </row>
    <row r="83" ht="15" customHeight="1">
      <c r="A83" s="151" t="inlineStr">
        <is>
          <t>Горизонтальная линия qкр</t>
        </is>
      </c>
      <c r="F83" t="n">
        <v>0.08770098912748545</v>
      </c>
      <c r="G83" t="n">
        <v>0.02936951815490774</v>
      </c>
      <c r="J83" t="n">
        <v>0.0453573806107941</v>
      </c>
      <c r="K83" t="n">
        <v>0.02902963375967524</v>
      </c>
      <c r="L83" t="n">
        <v>0.08988842411786221</v>
      </c>
      <c r="M83" t="n">
        <v>0.02873683754508372</v>
      </c>
      <c r="N83" t="n">
        <v>0.1332953931685302</v>
      </c>
      <c r="O83" t="n">
        <v>0.02874681186682079</v>
      </c>
    </row>
    <row r="84" ht="15" customHeight="1">
      <c r="A84" s="151" t="inlineStr">
        <is>
          <t>Горизонтальная линия q</t>
        </is>
      </c>
      <c r="C84" s="151" t="inlineStr">
        <is>
          <t>Горизонтальная 2</t>
        </is>
      </c>
      <c r="F84" t="n">
        <v>0.08107917798929674</v>
      </c>
      <c r="G84" t="n">
        <v>0.03100115805240261</v>
      </c>
      <c r="J84" t="n">
        <v>0.04572852132239719</v>
      </c>
      <c r="K84" t="n">
        <v>0.03064239119076831</v>
      </c>
      <c r="L84" t="n">
        <v>0.09040501834493356</v>
      </c>
      <c r="M84" t="n">
        <v>0.03033332851981059</v>
      </c>
      <c r="N84" t="n">
        <v>0.1349091837026181</v>
      </c>
      <c r="O84" t="n">
        <v>0.03034385697053305</v>
      </c>
    </row>
    <row r="85" ht="15" customHeight="1">
      <c r="A85" s="172" t="n">
        <v>0</v>
      </c>
      <c r="B85" s="172">
        <f>MAX(F65:F1000)</f>
        <v/>
      </c>
      <c r="C85" s="151" t="n">
        <v>0</v>
      </c>
      <c r="D85" s="173">
        <f>D73</f>
        <v/>
      </c>
      <c r="F85" t="n">
        <v>0.08629001271906864</v>
      </c>
      <c r="G85" t="n">
        <v>0.03263279794989749</v>
      </c>
      <c r="J85" t="n">
        <v>0.04617852560080143</v>
      </c>
      <c r="K85" t="n">
        <v>0.03225514862186139</v>
      </c>
      <c r="L85" t="n">
        <v>0.09206850378715684</v>
      </c>
      <c r="M85" t="n">
        <v>0.03192981949453746</v>
      </c>
      <c r="N85" t="n">
        <v>0.1360447593057861</v>
      </c>
      <c r="O85" t="n">
        <v>0.03194090207424532</v>
      </c>
    </row>
    <row r="86" ht="15" customHeight="1">
      <c r="A86" s="172">
        <f>INDEX(G65:G1000,MATCH(B86,F65:F1000,0),)</f>
        <v/>
      </c>
      <c r="B86" s="172">
        <f>MAX(F65:F1000)</f>
        <v/>
      </c>
      <c r="C86" s="151">
        <f>(D86-D76)/C76</f>
        <v/>
      </c>
      <c r="D86" s="173">
        <f>D73</f>
        <v/>
      </c>
      <c r="F86" t="n">
        <v>0.09146552063525029</v>
      </c>
      <c r="G86" t="n">
        <v>0.03426443784739236</v>
      </c>
      <c r="J86" t="n">
        <v>0.04680363346234834</v>
      </c>
      <c r="K86" t="n">
        <v>0.03386790605295445</v>
      </c>
      <c r="L86" t="n">
        <v>0.09297181123501747</v>
      </c>
      <c r="M86" t="n">
        <v>0.03352631046926434</v>
      </c>
      <c r="N86" t="n">
        <v>0.1367916179875541</v>
      </c>
      <c r="O86" t="n">
        <v>0.03353794717795758</v>
      </c>
    </row>
    <row r="87" ht="15" customHeight="1">
      <c r="A87" s="151" t="inlineStr">
        <is>
          <t>Вертикальная линия q</t>
        </is>
      </c>
      <c r="F87" t="n">
        <v>0.08859780443663504</v>
      </c>
      <c r="G87" t="n">
        <v>0.03589607774488724</v>
      </c>
      <c r="J87" t="n">
        <v>0.04720008492337938</v>
      </c>
      <c r="K87" t="n">
        <v>0.03548066348404752</v>
      </c>
      <c r="L87" t="n">
        <v>0.09400787147900075</v>
      </c>
      <c r="M87" t="n">
        <v>0.03512280144399121</v>
      </c>
      <c r="N87" t="n">
        <v>0.1380392577574421</v>
      </c>
      <c r="O87" t="n">
        <v>0.03513499228166985</v>
      </c>
    </row>
    <row r="88" ht="15" customHeight="1">
      <c r="A88" s="172">
        <f>A86</f>
        <v/>
      </c>
      <c r="B88" s="151" t="n">
        <v>0</v>
      </c>
      <c r="C88" s="139" t="n"/>
      <c r="D88" s="139" t="n"/>
      <c r="F88" t="n">
        <v>0.08767896682201631</v>
      </c>
      <c r="G88" t="n">
        <v>0.03752771764238211</v>
      </c>
      <c r="J88" t="n">
        <v>0.04816412000023605</v>
      </c>
      <c r="K88" t="n">
        <v>0.03709342091514058</v>
      </c>
      <c r="L88" t="n">
        <v>0.09476961530959213</v>
      </c>
      <c r="M88" t="n">
        <v>0.03671929241871809</v>
      </c>
      <c r="N88" t="n">
        <v>0.1400771766249698</v>
      </c>
      <c r="O88" t="n">
        <v>0.03673203738538211</v>
      </c>
    </row>
    <row r="89" ht="15" customHeight="1">
      <c r="A89" s="172">
        <f>A86</f>
        <v/>
      </c>
      <c r="B89" s="172">
        <f>B86</f>
        <v/>
      </c>
      <c r="F89" t="n">
        <v>0.0887011104901875</v>
      </c>
      <c r="G89" t="n">
        <v>0.03915935753987699</v>
      </c>
      <c r="J89" t="n">
        <v>0.04819197870925987</v>
      </c>
      <c r="K89" t="n">
        <v>0.03870617834623366</v>
      </c>
      <c r="L89" t="n">
        <v>0.09454997351727695</v>
      </c>
      <c r="M89" t="n">
        <v>0.03831578339344496</v>
      </c>
      <c r="N89" t="n">
        <v>0.1404948725996573</v>
      </c>
      <c r="O89" t="n">
        <v>0.03832908248909438</v>
      </c>
    </row>
    <row r="90" ht="15" customHeight="1">
      <c r="F90" t="n">
        <v>0.08965633813994203</v>
      </c>
      <c r="G90" t="n">
        <v>0.04079099743737186</v>
      </c>
      <c r="J90" t="n">
        <v>0.04867990106679229</v>
      </c>
      <c r="K90" t="n">
        <v>0.04031893577732672</v>
      </c>
      <c r="L90" t="n">
        <v>0.09554187689254068</v>
      </c>
      <c r="M90" t="n">
        <v>0.03991227436817183</v>
      </c>
      <c r="N90" t="n">
        <v>0.1415818436910243</v>
      </c>
      <c r="O90" t="n">
        <v>0.03992612759280664</v>
      </c>
    </row>
    <row r="91" ht="15" customHeight="1">
      <c r="F91" t="n">
        <v>0.09553675247007329</v>
      </c>
      <c r="G91" t="n">
        <v>0.04242263733486674</v>
      </c>
      <c r="J91" t="n">
        <v>0.04912412708917481</v>
      </c>
      <c r="K91" t="n">
        <v>0.04193169320841979</v>
      </c>
      <c r="L91" t="n">
        <v>0.0964382562258686</v>
      </c>
      <c r="M91" t="n">
        <v>0.04150876534289871</v>
      </c>
      <c r="N91" t="n">
        <v>0.1428275879085907</v>
      </c>
      <c r="O91" t="n">
        <v>0.04152317269651891</v>
      </c>
    </row>
    <row r="92" ht="15" customHeight="1">
      <c r="F92" t="n">
        <v>0.09933445617937464</v>
      </c>
      <c r="G92" t="n">
        <v>0.0440542772323616</v>
      </c>
      <c r="J92" t="n">
        <v>0.04952089679274893</v>
      </c>
      <c r="K92" t="n">
        <v>0.04354445063951286</v>
      </c>
      <c r="L92" t="n">
        <v>0.09643204230774607</v>
      </c>
      <c r="M92" t="n">
        <v>0.04310525631762558</v>
      </c>
      <c r="N92" t="n">
        <v>0.1435216032618765</v>
      </c>
      <c r="O92" t="n">
        <v>0.04312021780023118</v>
      </c>
    </row>
    <row r="93" ht="15" customHeight="1">
      <c r="F93" t="n">
        <v>0.09804155196663955</v>
      </c>
      <c r="G93" t="n">
        <v>0.04568591712985649</v>
      </c>
      <c r="J93" t="n">
        <v>0.04986645019385615</v>
      </c>
      <c r="K93" t="n">
        <v>0.04515720807060594</v>
      </c>
      <c r="L93" t="n">
        <v>0.09671616592865856</v>
      </c>
      <c r="M93" t="n">
        <v>0.04470174729235245</v>
      </c>
      <c r="N93" t="n">
        <v>0.1435533877604014</v>
      </c>
      <c r="O93" t="n">
        <v>0.04471726290394344</v>
      </c>
    </row>
    <row r="94" ht="15" customHeight="1">
      <c r="F94" t="n">
        <v>0.09565014253066137</v>
      </c>
      <c r="G94" t="n">
        <v>0.04731755702735135</v>
      </c>
      <c r="J94" t="n">
        <v>0.04985702730883793</v>
      </c>
      <c r="K94" t="n">
        <v>0.04676996550169901</v>
      </c>
      <c r="L94" t="n">
        <v>0.09742878529093185</v>
      </c>
      <c r="M94" t="n">
        <v>0.04629823826707933</v>
      </c>
      <c r="N94" t="n">
        <v>0.1445892194248567</v>
      </c>
      <c r="O94" t="n">
        <v>0.0463143080076557</v>
      </c>
    </row>
    <row r="95" ht="15" customHeight="1">
      <c r="F95" t="n">
        <v>0.09915233057023351</v>
      </c>
      <c r="G95" t="n">
        <v>0.04894919692484623</v>
      </c>
      <c r="J95" t="n">
        <v>0.0497888681540358</v>
      </c>
      <c r="K95" t="n">
        <v>0.04838272293279207</v>
      </c>
      <c r="L95" t="n">
        <v>0.09732798804724357</v>
      </c>
      <c r="M95" t="n">
        <v>0.0478947292418062</v>
      </c>
      <c r="N95" t="n">
        <v>0.144588749107415</v>
      </c>
      <c r="O95" t="n">
        <v>0.04791135311136797</v>
      </c>
    </row>
    <row r="96" ht="15" customHeight="1">
      <c r="F96" t="n">
        <v>0.09554021878414937</v>
      </c>
      <c r="G96" t="n">
        <v>0.0505808368223411</v>
      </c>
      <c r="J96" t="n">
        <v>0.05026835115700695</v>
      </c>
      <c r="K96" t="n">
        <v>0.04999548036388515</v>
      </c>
      <c r="L96" t="n">
        <v>0.09678706879756233</v>
      </c>
      <c r="M96" t="n">
        <v>0.04949122021653307</v>
      </c>
      <c r="N96" t="n">
        <v>0.1434333199315895</v>
      </c>
      <c r="O96" t="n">
        <v>0.04950839821508023</v>
      </c>
    </row>
    <row r="97" ht="15" customHeight="1">
      <c r="F97" t="n">
        <v>0.09980590987120239</v>
      </c>
      <c r="G97" t="n">
        <v>0.05221247671983598</v>
      </c>
      <c r="J97" t="n">
        <v>0.05016495473008586</v>
      </c>
      <c r="K97" t="n">
        <v>0.05160823779497821</v>
      </c>
      <c r="L97" t="n">
        <v>0.09688687191171025</v>
      </c>
      <c r="M97" t="n">
        <v>0.05108771119125995</v>
      </c>
      <c r="N97" t="n">
        <v>0.144189536049417</v>
      </c>
      <c r="O97" t="n">
        <v>0.0511054433187925</v>
      </c>
    </row>
    <row r="98" ht="15" customHeight="1">
      <c r="F98" t="n">
        <v>0.1019580665825554</v>
      </c>
      <c r="G98" t="n">
        <v>0.05384411661733086</v>
      </c>
      <c r="J98" t="n">
        <v>0.0499340452509666</v>
      </c>
      <c r="K98" t="n">
        <v>0.05322099522607129</v>
      </c>
      <c r="L98" t="n">
        <v>0.09713112306696625</v>
      </c>
      <c r="M98" t="n">
        <v>0.05268420216598681</v>
      </c>
      <c r="N98" t="n">
        <v>0.1435629323127415</v>
      </c>
      <c r="O98" t="n">
        <v>0.05270248842250477</v>
      </c>
    </row>
    <row r="99" ht="15" customHeight="1">
      <c r="F99" t="n">
        <v>0.09194895846639223</v>
      </c>
      <c r="G99" t="n">
        <v>0.05547575651482573</v>
      </c>
      <c r="J99" t="n">
        <v>0.04997253052963882</v>
      </c>
      <c r="K99" t="n">
        <v>0.05483375265716435</v>
      </c>
      <c r="L99" t="n">
        <v>0.09612354794060923</v>
      </c>
      <c r="M99" t="n">
        <v>0.05428069314071369</v>
      </c>
      <c r="N99" t="n">
        <v>0.1438590435734064</v>
      </c>
      <c r="O99" t="n">
        <v>0.05429953352621703</v>
      </c>
    </row>
    <row r="100" ht="15" customHeight="1">
      <c r="F100" t="n">
        <v>0.09688074857518339</v>
      </c>
      <c r="G100" t="n">
        <v>0.0571073964123206</v>
      </c>
      <c r="J100" t="n">
        <v>0.04978239218592252</v>
      </c>
      <c r="K100" t="n">
        <v>0.05644651008825742</v>
      </c>
      <c r="L100" t="n">
        <v>0.09616787220991804</v>
      </c>
      <c r="M100" t="n">
        <v>0.05587718411544057</v>
      </c>
      <c r="N100" t="n">
        <v>0.1426834046832555</v>
      </c>
      <c r="O100" t="n">
        <v>0.0558965786299293</v>
      </c>
    </row>
    <row r="101" ht="15" customHeight="1">
      <c r="F101" t="n">
        <v>0.09174932924677548</v>
      </c>
      <c r="G101" t="n">
        <v>0.05873903630981549</v>
      </c>
      <c r="J101" t="n">
        <v>0.04946561183963762</v>
      </c>
      <c r="K101" t="n">
        <v>0.05805926751935048</v>
      </c>
      <c r="L101" t="n">
        <v>0.09626782155217162</v>
      </c>
      <c r="M101" t="n">
        <v>0.05747367509016744</v>
      </c>
      <c r="N101" t="n">
        <v>0.1428415504941324</v>
      </c>
      <c r="O101" t="n">
        <v>0.05749362373364157</v>
      </c>
    </row>
    <row r="102" ht="15" customHeight="1">
      <c r="F102" t="n">
        <v>0.09155886258664994</v>
      </c>
      <c r="G102" t="n">
        <v>0.06037067620731035</v>
      </c>
      <c r="J102" t="n">
        <v>0.0495241711106041</v>
      </c>
      <c r="K102" t="n">
        <v>0.05967202495044355</v>
      </c>
      <c r="L102" t="n">
        <v>0.09602712164464888</v>
      </c>
      <c r="M102" t="n">
        <v>0.05907016606489432</v>
      </c>
      <c r="N102" t="n">
        <v>0.1416390158578806</v>
      </c>
      <c r="O102" t="n">
        <v>0.05909066883735383</v>
      </c>
    </row>
    <row r="103" ht="15" customHeight="1">
      <c r="F103" t="n">
        <v>0.09131351070028818</v>
      </c>
      <c r="G103" t="n">
        <v>0.06200231610480523</v>
      </c>
      <c r="J103" t="n">
        <v>0.04916005161864187</v>
      </c>
      <c r="K103" t="n">
        <v>0.06128478238153662</v>
      </c>
      <c r="L103" t="n">
        <v>0.09544949816462869</v>
      </c>
      <c r="M103" t="n">
        <v>0.06066665703962118</v>
      </c>
      <c r="N103" t="n">
        <v>0.141281335626344</v>
      </c>
      <c r="O103" t="n">
        <v>0.0606877139410661</v>
      </c>
    </row>
    <row r="104" ht="15" customHeight="1">
      <c r="F104" t="n">
        <v>0.09701743569317159</v>
      </c>
      <c r="G104" t="n">
        <v>0.0636339560023001</v>
      </c>
      <c r="J104" t="n">
        <v>0.04927523498357092</v>
      </c>
      <c r="K104" t="n">
        <v>0.06289753981262969</v>
      </c>
      <c r="L104" t="n">
        <v>0.09463867678939006</v>
      </c>
      <c r="M104" t="n">
        <v>0.06226314801434805</v>
      </c>
      <c r="N104" t="n">
        <v>0.1408740446513659</v>
      </c>
      <c r="O104" t="n">
        <v>0.06228475904477836</v>
      </c>
    </row>
    <row r="105" ht="15" customHeight="1">
      <c r="F105" t="n">
        <v>0.09667479967078163</v>
      </c>
      <c r="G105" t="n">
        <v>0.06526559589979498</v>
      </c>
      <c r="J105" t="n">
        <v>0.04917170282521119</v>
      </c>
      <c r="K105" t="n">
        <v>0.06451029724372277</v>
      </c>
      <c r="L105" t="n">
        <v>0.09459838319621175</v>
      </c>
      <c r="M105" t="n">
        <v>0.06385963898907493</v>
      </c>
      <c r="N105" t="n">
        <v>0.1397226777847904</v>
      </c>
      <c r="O105" t="n">
        <v>0.06388180414849064</v>
      </c>
    </row>
    <row r="106" ht="15" customHeight="1">
      <c r="F106" t="n">
        <v>0.09228976473859968</v>
      </c>
      <c r="G106" t="n">
        <v>0.06689723579728986</v>
      </c>
      <c r="J106" t="n">
        <v>0.04885143676338262</v>
      </c>
      <c r="K106" t="n">
        <v>0.06612305467481583</v>
      </c>
      <c r="L106" t="n">
        <v>0.09403234306237279</v>
      </c>
      <c r="M106" t="n">
        <v>0.0654561299638018</v>
      </c>
      <c r="N106" t="n">
        <v>0.1393327698784606</v>
      </c>
      <c r="O106" t="n">
        <v>0.06547884925220289</v>
      </c>
    </row>
    <row r="107" ht="15" customHeight="1">
      <c r="F107" t="n">
        <v>0.0958664930021072</v>
      </c>
      <c r="G107" t="n">
        <v>0.06852887569478472</v>
      </c>
      <c r="J107" t="n">
        <v>0.04871641841790518</v>
      </c>
      <c r="K107" t="n">
        <v>0.0677358121059089</v>
      </c>
      <c r="L107" t="n">
        <v>0.09364428206515199</v>
      </c>
      <c r="M107" t="n">
        <v>0.06705262093852868</v>
      </c>
      <c r="N107" t="n">
        <v>0.1382098557842206</v>
      </c>
      <c r="O107" t="n">
        <v>0.06707589435591516</v>
      </c>
    </row>
    <row r="108" ht="15" customHeight="1">
      <c r="F108" t="n">
        <v>0.09340914656678559</v>
      </c>
      <c r="G108" t="n">
        <v>0.07016051559227959</v>
      </c>
      <c r="J108" t="n">
        <v>0.04826862940859881</v>
      </c>
      <c r="K108" t="n">
        <v>0.06934856953700197</v>
      </c>
      <c r="L108" t="n">
        <v>0.09303792588182833</v>
      </c>
      <c r="M108" t="n">
        <v>0.06864911191325555</v>
      </c>
      <c r="N108" t="n">
        <v>0.1376594703539137</v>
      </c>
      <c r="O108" t="n">
        <v>0.06867293945962742</v>
      </c>
    </row>
    <row r="109" ht="15" customHeight="1">
      <c r="F109" t="n">
        <v>0.08892188753811622</v>
      </c>
      <c r="G109" t="n">
        <v>0.07179215548977448</v>
      </c>
      <c r="J109" t="n">
        <v>0.04791005135528345</v>
      </c>
      <c r="K109" t="n">
        <v>0.07096132696809504</v>
      </c>
      <c r="L109" t="n">
        <v>0.09201700018968068</v>
      </c>
      <c r="M109" t="n">
        <v>0.07024560288798243</v>
      </c>
      <c r="N109" t="n">
        <v>0.1367871484393837</v>
      </c>
      <c r="O109" t="n">
        <v>0.0702699845633397</v>
      </c>
    </row>
    <row r="110" ht="15" customHeight="1">
      <c r="F110" t="n">
        <v>0.0984088780215806</v>
      </c>
      <c r="G110" t="n">
        <v>0.07342379538726936</v>
      </c>
      <c r="J110" t="n">
        <v>0.04764266587777907</v>
      </c>
      <c r="K110" t="n">
        <v>0.07257408439918811</v>
      </c>
      <c r="L110" t="n">
        <v>0.0919852306659879</v>
      </c>
      <c r="M110" t="n">
        <v>0.0718420938627093</v>
      </c>
      <c r="N110" t="n">
        <v>0.1356984248924743</v>
      </c>
      <c r="O110" t="n">
        <v>0.07186702966705195</v>
      </c>
    </row>
    <row r="111" ht="15" customHeight="1">
      <c r="F111" t="n">
        <v>0.08887428012266005</v>
      </c>
      <c r="G111" t="n">
        <v>0.07505543528476422</v>
      </c>
      <c r="J111" t="n">
        <v>0.04726845459590562</v>
      </c>
      <c r="K111" t="n">
        <v>0.07418684183028117</v>
      </c>
      <c r="L111" t="n">
        <v>0.09124634298802903</v>
      </c>
      <c r="M111" t="n">
        <v>0.07343858483743618</v>
      </c>
      <c r="N111" t="n">
        <v>0.135198834565029</v>
      </c>
      <c r="O111" t="n">
        <v>0.07346407477076422</v>
      </c>
    </row>
    <row r="112" ht="15" customHeight="1">
      <c r="F112" t="n">
        <v>0.09332225594683607</v>
      </c>
      <c r="G112" t="n">
        <v>0.07668707518225909</v>
      </c>
      <c r="J112" t="n">
        <v>0.04708939912948305</v>
      </c>
      <c r="K112" t="n">
        <v>0.07579959926137425</v>
      </c>
      <c r="L112" t="n">
        <v>0.09100406283308282</v>
      </c>
      <c r="M112" t="n">
        <v>0.07503507581216305</v>
      </c>
      <c r="N112" t="n">
        <v>0.1349939123088916</v>
      </c>
      <c r="O112" t="n">
        <v>0.07506111987447649</v>
      </c>
    </row>
    <row r="113" ht="15" customHeight="1">
      <c r="F113" t="n">
        <v>0.09275696759959001</v>
      </c>
      <c r="G113" t="n">
        <v>0.07831871507975398</v>
      </c>
      <c r="J113" t="n">
        <v>0.04690748109833132</v>
      </c>
      <c r="K113" t="n">
        <v>0.07741235669246732</v>
      </c>
      <c r="L113" t="n">
        <v>0.08976211587842828</v>
      </c>
      <c r="M113" t="n">
        <v>0.07663156678688993</v>
      </c>
      <c r="N113" t="n">
        <v>0.1334891929759056</v>
      </c>
      <c r="O113" t="n">
        <v>0.07665816497818875</v>
      </c>
    </row>
    <row r="114" ht="15" customHeight="1">
      <c r="F114" t="n">
        <v>0.09418257718640335</v>
      </c>
      <c r="G114" t="n">
        <v>0.07995035497724885</v>
      </c>
      <c r="J114" t="n">
        <v>0.04672468212227034</v>
      </c>
      <c r="K114" t="n">
        <v>0.07902511412356039</v>
      </c>
      <c r="L114" t="n">
        <v>0.08962422780134432</v>
      </c>
      <c r="M114" t="n">
        <v>0.0782280577616168</v>
      </c>
      <c r="N114" t="n">
        <v>0.1337902114179146</v>
      </c>
      <c r="O114" t="n">
        <v>0.07825521008190102</v>
      </c>
    </row>
    <row r="115" ht="15" customHeight="1">
      <c r="F115" t="n">
        <v>0.09360324681275747</v>
      </c>
      <c r="G115" t="n">
        <v>0.08158199487474371</v>
      </c>
      <c r="J115" t="n">
        <v>0.04634298382112011</v>
      </c>
      <c r="K115" t="n">
        <v>0.08063787155465345</v>
      </c>
      <c r="L115" t="n">
        <v>0.08918448402973264</v>
      </c>
      <c r="M115" t="n">
        <v>0.07982454873634366</v>
      </c>
      <c r="N115" t="n">
        <v>0.1329913048001169</v>
      </c>
      <c r="O115" t="n">
        <v>0.07985225518561329</v>
      </c>
    </row>
    <row r="116" ht="15" customHeight="1">
      <c r="F116" t="n">
        <v>0.0890231385841338</v>
      </c>
      <c r="G116" t="n">
        <v>0.0832136347722386</v>
      </c>
      <c r="J116" t="n">
        <v>0.04616436781470055</v>
      </c>
      <c r="K116" t="n">
        <v>0.08225062898574652</v>
      </c>
      <c r="L116" t="n">
        <v>0.08877712265117993</v>
      </c>
      <c r="M116" t="n">
        <v>0.08142103971107054</v>
      </c>
      <c r="N116" t="n">
        <v>0.1310955424662412</v>
      </c>
      <c r="O116" t="n">
        <v>0.08144930028932555</v>
      </c>
    </row>
    <row r="117" ht="15" customHeight="1">
      <c r="F117" t="n">
        <v>0.08544641460601374</v>
      </c>
      <c r="G117" t="n">
        <v>0.08484527466973348</v>
      </c>
      <c r="J117" t="n">
        <v>0.04606865820871643</v>
      </c>
      <c r="K117" t="n">
        <v>0.08386338641683959</v>
      </c>
      <c r="L117" t="n">
        <v>0.08759897530191765</v>
      </c>
      <c r="M117" t="n">
        <v>0.08301753068579741</v>
      </c>
      <c r="N117" t="n">
        <v>0.1301937312165187</v>
      </c>
      <c r="O117" t="n">
        <v>0.08304634539303782</v>
      </c>
    </row>
    <row r="118" ht="15" customHeight="1">
      <c r="F118" t="n">
        <v>0.08787449968478672</v>
      </c>
      <c r="G118" t="n">
        <v>0.08647691456722835</v>
      </c>
      <c r="J118" t="n">
        <v>0.04573259469663235</v>
      </c>
      <c r="K118" t="n">
        <v>0.08547614384793266</v>
      </c>
      <c r="L118" t="n">
        <v>0.08706218068387017</v>
      </c>
      <c r="M118" t="n">
        <v>0.08461402166052429</v>
      </c>
      <c r="N118" t="n">
        <v>0.1299039042598656</v>
      </c>
      <c r="O118" t="n">
        <v>0.08464339049675008</v>
      </c>
    </row>
    <row r="119" ht="15" customHeight="1">
      <c r="F119" t="n">
        <v>0.09324191994910933</v>
      </c>
      <c r="G119" t="n">
        <v>0.08810855446472321</v>
      </c>
      <c r="J119" t="n">
        <v>0.04536253617530295</v>
      </c>
      <c r="K119" t="n">
        <v>0.08708890127902573</v>
      </c>
      <c r="L119" t="n">
        <v>0.08607887749896176</v>
      </c>
      <c r="M119" t="n">
        <v>0.08621051263525116</v>
      </c>
      <c r="N119" t="n">
        <v>0.1284440948051984</v>
      </c>
      <c r="O119" t="n">
        <v>0.08624043560046235</v>
      </c>
    </row>
    <row r="120" ht="15" customHeight="1">
      <c r="F120" t="n">
        <v>0.08452941333524849</v>
      </c>
      <c r="G120" t="n">
        <v>0.0897401943622181</v>
      </c>
      <c r="J120" t="n">
        <v>0.04496493899897501</v>
      </c>
      <c r="K120" t="n">
        <v>0.0887016587101188</v>
      </c>
      <c r="L120" t="n">
        <v>0.08516120444911685</v>
      </c>
      <c r="M120" t="n">
        <v>0.08780700360997803</v>
      </c>
      <c r="N120" t="n">
        <v>0.1271323360614333</v>
      </c>
      <c r="O120" t="n">
        <v>0.08783748070417462</v>
      </c>
    </row>
    <row r="121" ht="15" customHeight="1">
      <c r="F121" t="n">
        <v>0.09075054048038095</v>
      </c>
      <c r="G121" t="n">
        <v>0.09137183425971297</v>
      </c>
      <c r="J121" t="n">
        <v>0.0441462595218953</v>
      </c>
      <c r="K121" t="n">
        <v>0.09031441614121187</v>
      </c>
      <c r="L121" t="n">
        <v>0.08492130023625968</v>
      </c>
      <c r="M121" t="n">
        <v>0.08940349458470491</v>
      </c>
      <c r="N121" t="n">
        <v>0.1252866612374866</v>
      </c>
      <c r="O121" t="n">
        <v>0.08943452580788688</v>
      </c>
    </row>
    <row r="122" ht="15" customHeight="1">
      <c r="F122" t="n">
        <v>0.08991886202168331</v>
      </c>
      <c r="G122" t="n">
        <v>0.09300347415720785</v>
      </c>
      <c r="J122" t="n">
        <v>0.04391295409831057</v>
      </c>
      <c r="K122" t="n">
        <v>0.09192717357230494</v>
      </c>
      <c r="L122" t="n">
        <v>0.08427130356231471</v>
      </c>
      <c r="M122" t="n">
        <v>0.09099998555943178</v>
      </c>
      <c r="N122" t="n">
        <v>0.1246251035422748</v>
      </c>
      <c r="O122" t="n">
        <v>0.09103157091159915</v>
      </c>
    </row>
    <row r="123" ht="15" customHeight="1">
      <c r="F123" t="n">
        <v>0.08204793859633225</v>
      </c>
      <c r="G123" t="n">
        <v>0.09463511405470271</v>
      </c>
      <c r="J123" t="n">
        <v>0.04357147908246763</v>
      </c>
      <c r="K123" t="n">
        <v>0.09353993100339801</v>
      </c>
      <c r="L123" t="n">
        <v>0.08272335312920623</v>
      </c>
      <c r="M123" t="n">
        <v>0.09259647653415866</v>
      </c>
      <c r="N123" t="n">
        <v>0.1224656961847141</v>
      </c>
      <c r="O123" t="n">
        <v>0.0926286160153114</v>
      </c>
    </row>
    <row r="124" ht="15" customHeight="1">
      <c r="F124" t="n">
        <v>0.0851513308415045</v>
      </c>
      <c r="G124" t="n">
        <v>0.0962667539521976</v>
      </c>
      <c r="J124" t="n">
        <v>0.04292829082861326</v>
      </c>
      <c r="K124" t="n">
        <v>0.09515268843449107</v>
      </c>
      <c r="L124" t="n">
        <v>0.08188958763885856</v>
      </c>
      <c r="M124" t="n">
        <v>0.09419296750888553</v>
      </c>
      <c r="N124" t="n">
        <v>0.1216264723737209</v>
      </c>
      <c r="O124" t="n">
        <v>0.09422566111902368</v>
      </c>
    </row>
    <row r="125" ht="15" customHeight="1">
      <c r="F125" t="n">
        <v>0.08324259939437667</v>
      </c>
      <c r="G125" t="n">
        <v>0.09789839384969247</v>
      </c>
      <c r="J125" t="n">
        <v>0.04258984569099418</v>
      </c>
      <c r="K125" t="n">
        <v>0.09676544586558414</v>
      </c>
      <c r="L125" t="n">
        <v>0.08128214579319609</v>
      </c>
      <c r="M125" t="n">
        <v>0.09578945848361241</v>
      </c>
      <c r="N125" t="n">
        <v>0.1211254653182114</v>
      </c>
      <c r="O125" t="n">
        <v>0.09582270622273595</v>
      </c>
    </row>
    <row r="126" ht="15" customHeight="1">
      <c r="F126" t="n">
        <v>0.08733530489212549</v>
      </c>
      <c r="G126" t="n">
        <v>0.09953003374718734</v>
      </c>
      <c r="J126" t="n">
        <v>0.04196260002385722</v>
      </c>
      <c r="K126" t="n">
        <v>0.09837820329667722</v>
      </c>
      <c r="L126" t="n">
        <v>0.08081244347292238</v>
      </c>
      <c r="M126" t="n">
        <v>0.09738594945833928</v>
      </c>
      <c r="N126" t="n">
        <v>0.1196804028579134</v>
      </c>
      <c r="O126" t="n">
        <v>0.0974197513264482</v>
      </c>
    </row>
    <row r="127" ht="15" customHeight="1">
      <c r="F127" t="n">
        <v>0.08244300797192755</v>
      </c>
      <c r="G127" t="n">
        <v>0.1011616736446822</v>
      </c>
      <c r="J127" t="n">
        <v>0.04145301018144908</v>
      </c>
      <c r="K127" t="n">
        <v>0.09999096072777029</v>
      </c>
      <c r="L127" t="n">
        <v>0.08011244688290753</v>
      </c>
      <c r="M127" t="n">
        <v>0.09898244043306614</v>
      </c>
      <c r="N127" t="n">
        <v>0.1184982798743151</v>
      </c>
      <c r="O127" t="n">
        <v>0.09901679643016047</v>
      </c>
    </row>
    <row r="128" ht="15" customHeight="1">
      <c r="F128" t="n">
        <v>0.08457926927095957</v>
      </c>
      <c r="G128" t="n">
        <v>0.1027933135421771</v>
      </c>
      <c r="J128" t="n">
        <v>0.04144948178716246</v>
      </c>
      <c r="K128" t="n">
        <v>0.1016037181588633</v>
      </c>
      <c r="L128" t="n">
        <v>0.07904359334919359</v>
      </c>
      <c r="M128" t="n">
        <v>0.100578931407793</v>
      </c>
      <c r="N128" t="n">
        <v>0.1165126716763336</v>
      </c>
      <c r="O128" t="n">
        <v>0.1006138415338727</v>
      </c>
    </row>
    <row r="129" ht="15" customHeight="1">
      <c r="F129" t="n">
        <v>0.07775642841230987</v>
      </c>
      <c r="G129" t="n">
        <v>0.104424953439672</v>
      </c>
      <c r="J129" t="n">
        <v>0.0408092287568774</v>
      </c>
      <c r="K129" t="n">
        <v>0.1032164755899564</v>
      </c>
      <c r="L129" t="n">
        <v>0.07822325942714128</v>
      </c>
      <c r="M129" t="n">
        <v>0.1021754223825199</v>
      </c>
      <c r="N129" t="n">
        <v>0.1153493928078155</v>
      </c>
      <c r="O129" t="n">
        <v>0.102210886637585</v>
      </c>
    </row>
    <row r="130" ht="15" customHeight="1">
      <c r="F130" t="n">
        <v>0.07689764024064574</v>
      </c>
      <c r="G130" t="n">
        <v>0.1060565933371668</v>
      </c>
      <c r="J130" t="n">
        <v>0.0403384349593236</v>
      </c>
      <c r="K130" t="n">
        <v>0.1048292330210495</v>
      </c>
      <c r="L130" t="n">
        <v>0.07696882167211147</v>
      </c>
      <c r="M130" t="n">
        <v>0.1037719133572468</v>
      </c>
      <c r="N130" t="n">
        <v>0.1142342578126075</v>
      </c>
      <c r="O130" t="n">
        <v>0.1038079317412973</v>
      </c>
    </row>
    <row r="131" ht="15" customHeight="1">
      <c r="F131" t="n">
        <v>0.0739645322967369</v>
      </c>
      <c r="G131" t="n">
        <v>0.1076882332346617</v>
      </c>
      <c r="J131" t="n">
        <v>0.04014634266749674</v>
      </c>
      <c r="K131" t="n">
        <v>0.1064419904521426</v>
      </c>
      <c r="L131" t="n">
        <v>0.07609765663946483</v>
      </c>
      <c r="M131" t="n">
        <v>0.1053684043319736</v>
      </c>
      <c r="N131" t="n">
        <v>0.1122930812345562</v>
      </c>
      <c r="O131" t="n">
        <v>0.1054049768450095</v>
      </c>
    </row>
    <row r="132" ht="15" customHeight="1">
      <c r="F132" t="n">
        <v>0.08097651663667432</v>
      </c>
      <c r="G132" t="n">
        <v>0.1093198731321566</v>
      </c>
      <c r="J132" t="n">
        <v>0.03954219415439246</v>
      </c>
      <c r="K132" t="n">
        <v>0.1080547478832356</v>
      </c>
      <c r="L132" t="n">
        <v>0.07502714088456211</v>
      </c>
      <c r="M132" t="n">
        <v>0.1069648953067005</v>
      </c>
      <c r="N132" t="n">
        <v>0.1116516776175081</v>
      </c>
      <c r="O132" t="n">
        <v>0.1070020219487218</v>
      </c>
    </row>
    <row r="133" ht="15" customHeight="1">
      <c r="F133" t="n">
        <v>0.07695300531654901</v>
      </c>
      <c r="G133" t="n">
        <v>0.1109515130296515</v>
      </c>
      <c r="J133" t="n">
        <v>0.03883523169300643</v>
      </c>
      <c r="K133" t="n">
        <v>0.1096675053143287</v>
      </c>
      <c r="L133" t="n">
        <v>0.07397465096276407</v>
      </c>
      <c r="M133" t="n">
        <v>0.1085613862814274</v>
      </c>
      <c r="N133" t="n">
        <v>0.1102358615053097</v>
      </c>
      <c r="O133" t="n">
        <v>0.1085990670524341</v>
      </c>
    </row>
    <row r="134" ht="15" customHeight="1">
      <c r="F134" t="n">
        <v>0.07691341039245203</v>
      </c>
      <c r="G134" t="n">
        <v>0.1125831529271463</v>
      </c>
      <c r="J134" t="n">
        <v>0.03823469755633425</v>
      </c>
      <c r="K134" t="n">
        <v>0.1112802627454218</v>
      </c>
      <c r="L134" t="n">
        <v>0.07345756342943141</v>
      </c>
      <c r="M134" t="n">
        <v>0.1101578772561543</v>
      </c>
      <c r="N134" t="n">
        <v>0.1091714474418077</v>
      </c>
      <c r="O134" t="n">
        <v>0.1101961121561463</v>
      </c>
    </row>
    <row r="135" ht="15" customHeight="1">
      <c r="F135" t="n">
        <v>0.07287714392047433</v>
      </c>
      <c r="G135" t="n">
        <v>0.1142147928246412</v>
      </c>
      <c r="J135" t="n">
        <v>0.03784983401737163</v>
      </c>
      <c r="K135" t="n">
        <v>0.1128930201765148</v>
      </c>
      <c r="L135" t="n">
        <v>0.07249325483992494</v>
      </c>
      <c r="M135" t="n">
        <v>0.1117543682308811</v>
      </c>
      <c r="N135" t="n">
        <v>0.1072842499708486</v>
      </c>
      <c r="O135" t="n">
        <v>0.1117931572598586</v>
      </c>
    </row>
    <row r="136" ht="15" customHeight="1">
      <c r="F136" t="n">
        <v>0.07586361795670694</v>
      </c>
      <c r="G136" t="n">
        <v>0.1158464327221361</v>
      </c>
      <c r="J136" t="n">
        <v>0.03718988334911418</v>
      </c>
      <c r="K136" t="n">
        <v>0.1145057776076079</v>
      </c>
      <c r="L136" t="n">
        <v>0.07139910174960537</v>
      </c>
      <c r="M136" t="n">
        <v>0.113350859205608</v>
      </c>
      <c r="N136" t="n">
        <v>0.1057000836362791</v>
      </c>
      <c r="O136" t="n">
        <v>0.1133902023635708</v>
      </c>
    </row>
    <row r="137" ht="15" customHeight="1">
      <c r="F137" t="n">
        <v>0.06889224455724088</v>
      </c>
      <c r="G137" t="n">
        <v>0.117478072619631</v>
      </c>
      <c r="J137" t="n">
        <v>0.03696408782455758</v>
      </c>
      <c r="K137" t="n">
        <v>0.116118535038701</v>
      </c>
      <c r="L137" t="n">
        <v>0.07079248071383348</v>
      </c>
      <c r="M137" t="n">
        <v>0.1149473501803349</v>
      </c>
      <c r="N137" t="n">
        <v>0.1052447629819456</v>
      </c>
      <c r="O137" t="n">
        <v>0.1149872474672831</v>
      </c>
    </row>
    <row r="138" ht="15" customHeight="1">
      <c r="F138" t="n">
        <v>0.06698243577816716</v>
      </c>
      <c r="G138" t="n">
        <v>0.1191097125171258</v>
      </c>
      <c r="J138" t="n">
        <v>0.03668168971669743</v>
      </c>
      <c r="K138" t="n">
        <v>0.1177312924697941</v>
      </c>
      <c r="L138" t="n">
        <v>0.07059076828797001</v>
      </c>
      <c r="M138" t="n">
        <v>0.1165438411550618</v>
      </c>
      <c r="N138" t="n">
        <v>0.1049441025516948</v>
      </c>
      <c r="O138" t="n">
        <v>0.1165842925709954</v>
      </c>
    </row>
    <row r="139" ht="15" customHeight="1">
      <c r="F139" t="n">
        <v>0.06915360367557677</v>
      </c>
      <c r="G139" t="n">
        <v>0.1207413524146207</v>
      </c>
      <c r="J139" t="n">
        <v>0.03645193129852944</v>
      </c>
      <c r="K139" t="n">
        <v>0.1193440499008871</v>
      </c>
      <c r="L139" t="n">
        <v>0.07001134102737563</v>
      </c>
      <c r="M139" t="n">
        <v>0.1181403321297886</v>
      </c>
      <c r="N139" t="n">
        <v>0.1030239168893732</v>
      </c>
      <c r="O139" t="n">
        <v>0.1181813376747077</v>
      </c>
    </row>
    <row r="140" ht="15" customHeight="1">
      <c r="F140" t="n">
        <v>0.06842516030556077</v>
      </c>
      <c r="G140" t="n">
        <v>0.1223729923121156</v>
      </c>
      <c r="J140" t="n">
        <v>0.03598405484304924</v>
      </c>
      <c r="K140" t="n">
        <v>0.1209568073319802</v>
      </c>
      <c r="L140" t="n">
        <v>0.06897157548741117</v>
      </c>
      <c r="M140" t="n">
        <v>0.1197368231045155</v>
      </c>
      <c r="N140" t="n">
        <v>0.1023100205388275</v>
      </c>
      <c r="O140" t="n">
        <v>0.1197783827784199</v>
      </c>
    </row>
    <row r="141" ht="15" customHeight="1">
      <c r="F141" t="n">
        <v>0.06481651772421013</v>
      </c>
      <c r="G141" t="n">
        <v>0.1240046322096105</v>
      </c>
      <c r="J141" t="n">
        <v>0.03598730262325246</v>
      </c>
      <c r="K141" t="n">
        <v>0.1225695647630732</v>
      </c>
      <c r="L141" t="n">
        <v>0.06898884822343737</v>
      </c>
      <c r="M141" t="n">
        <v>0.1213333140792424</v>
      </c>
      <c r="N141" t="n">
        <v>0.1025282280439042</v>
      </c>
      <c r="O141" t="n">
        <v>0.1213754278821322</v>
      </c>
    </row>
    <row r="142" ht="15" customHeight="1">
      <c r="F142" t="n">
        <v>0.07334708798761586</v>
      </c>
      <c r="G142" t="n">
        <v>0.1256362721071053</v>
      </c>
      <c r="J142" t="n">
        <v>0.03557091691213478</v>
      </c>
      <c r="K142" t="n">
        <v>0.1241823221941663</v>
      </c>
      <c r="L142" t="n">
        <v>0.06916428721980195</v>
      </c>
      <c r="M142" t="n">
        <v>0.1229298050539692</v>
      </c>
      <c r="N142" t="n">
        <v>0.1029845905735104</v>
      </c>
      <c r="O142" t="n">
        <v>0.1229724729858445</v>
      </c>
    </row>
    <row r="143" ht="15" customHeight="1">
      <c r="F143" t="n">
        <v>0.07103628315186897</v>
      </c>
      <c r="G143" t="n">
        <v>0.1272679120046002</v>
      </c>
      <c r="J143" t="n">
        <v>0.03564219853711073</v>
      </c>
      <c r="K143" t="n">
        <v>0.1257950796252594</v>
      </c>
      <c r="L143" t="n">
        <v>0.06948916091169491</v>
      </c>
      <c r="M143" t="n">
        <v>0.1245262960286961</v>
      </c>
      <c r="N143" t="n">
        <v>0.1023199120516964</v>
      </c>
      <c r="O143" t="n">
        <v>0.1245695180895567</v>
      </c>
    </row>
    <row r="144" ht="15" customHeight="1">
      <c r="F144" t="n">
        <v>0.06690351527306047</v>
      </c>
      <c r="G144" t="n">
        <v>0.1288995519020951</v>
      </c>
      <c r="J144" t="n">
        <v>0.03555210478188449</v>
      </c>
      <c r="K144" t="n">
        <v>0.1274078370563524</v>
      </c>
      <c r="L144" t="n">
        <v>0.06883900698324619</v>
      </c>
      <c r="M144" t="n">
        <v>0.126122787003423</v>
      </c>
      <c r="N144" t="n">
        <v>0.1030923991650548</v>
      </c>
      <c r="O144" t="n">
        <v>0.126166563193269</v>
      </c>
    </row>
    <row r="145" ht="15" customHeight="1">
      <c r="F145" t="n">
        <v>0.06690957824766632</v>
      </c>
      <c r="G145" t="n">
        <v>0.13053119179959</v>
      </c>
      <c r="J145" t="n">
        <v>0.03587530910406637</v>
      </c>
      <c r="K145" t="n">
        <v>0.1290205944874455</v>
      </c>
      <c r="L145" t="n">
        <v>0.06921254861149764</v>
      </c>
      <c r="M145" t="n">
        <v>0.1277192779781499</v>
      </c>
      <c r="N145" t="n">
        <v>0.102300155070307</v>
      </c>
      <c r="O145" t="n">
        <v>0.1277636082969813</v>
      </c>
    </row>
    <row r="146" ht="15" customHeight="1">
      <c r="F146" t="n">
        <v>0.0719467861391628</v>
      </c>
      <c r="G146" t="n">
        <v>0.1321628316970848</v>
      </c>
      <c r="J146" t="n">
        <v>0.03571113238480336</v>
      </c>
      <c r="K146" t="n">
        <v>0.1306333519185386</v>
      </c>
      <c r="L146" t="n">
        <v>0.06920850897349101</v>
      </c>
      <c r="M146" t="n">
        <v>0.1293157689528767</v>
      </c>
      <c r="N146" t="n">
        <v>0.1030412829241747</v>
      </c>
      <c r="O146" t="n">
        <v>0.1293606534006935</v>
      </c>
    </row>
    <row r="147" ht="15" customHeight="1">
      <c r="F147" t="n">
        <v>0.07101072956358605</v>
      </c>
      <c r="G147" t="n">
        <v>0.1337944715945797</v>
      </c>
      <c r="J147" t="n">
        <v>0.03605889550524236</v>
      </c>
      <c r="K147" t="n">
        <v>0.1322461093496317</v>
      </c>
      <c r="L147" t="n">
        <v>0.06932561124626818</v>
      </c>
      <c r="M147" t="n">
        <v>0.1309122599276036</v>
      </c>
      <c r="N147" t="n">
        <v>0.1030138858833794</v>
      </c>
      <c r="O147" t="n">
        <v>0.1309576985044058</v>
      </c>
    </row>
    <row r="148" ht="15" customHeight="1">
      <c r="F148" t="n">
        <v>0.06409998213012567</v>
      </c>
      <c r="G148" t="n">
        <v>0.1354261114920746</v>
      </c>
      <c r="J148" t="n">
        <v>0.03601791934653031</v>
      </c>
      <c r="K148" t="n">
        <v>0.1338588667807247</v>
      </c>
      <c r="L148" t="n">
        <v>0.06946257860687094</v>
      </c>
      <c r="M148" t="n">
        <v>0.1325087509023305</v>
      </c>
      <c r="N148" t="n">
        <v>0.1038160671046426</v>
      </c>
      <c r="O148" t="n">
        <v>0.1325547436081181</v>
      </c>
    </row>
    <row r="149" ht="15" customHeight="1">
      <c r="F149" t="n">
        <v>0.0672131174479713</v>
      </c>
      <c r="G149" t="n">
        <v>0.1370577513895694</v>
      </c>
      <c r="J149" t="n">
        <v>0.0361875247898142</v>
      </c>
      <c r="K149" t="n">
        <v>0.1354716242118178</v>
      </c>
      <c r="L149" t="n">
        <v>0.07011813423234112</v>
      </c>
      <c r="M149" t="n">
        <v>0.1341052418770574</v>
      </c>
      <c r="N149" t="n">
        <v>0.1041459297446861</v>
      </c>
      <c r="O149" t="n">
        <v>0.1341517887118303</v>
      </c>
    </row>
    <row r="150" ht="15" customHeight="1">
      <c r="F150" t="n">
        <v>0.06934870912631255</v>
      </c>
      <c r="G150" t="n">
        <v>0.1386893912870643</v>
      </c>
      <c r="J150" t="n">
        <v>0.03626703271624095</v>
      </c>
      <c r="K150" t="n">
        <v>0.1370843816429109</v>
      </c>
      <c r="L150" t="n">
        <v>0.07039100129972051</v>
      </c>
      <c r="M150" t="n">
        <v>0.1357017328517842</v>
      </c>
      <c r="N150" t="n">
        <v>0.1038015769602312</v>
      </c>
      <c r="O150" t="n">
        <v>0.1357488338155426</v>
      </c>
    </row>
    <row r="151" ht="15" customHeight="1">
      <c r="F151" t="n">
        <v>0.07350533077433906</v>
      </c>
      <c r="G151" t="n">
        <v>0.1403210311845592</v>
      </c>
      <c r="J151" t="n">
        <v>0.03635576400695749</v>
      </c>
      <c r="K151" t="n">
        <v>0.1386971390740039</v>
      </c>
      <c r="L151" t="n">
        <v>0.0698799029860509</v>
      </c>
      <c r="M151" t="n">
        <v>0.1372982238265111</v>
      </c>
      <c r="N151" t="n">
        <v>0.1039811119079997</v>
      </c>
      <c r="O151" t="n">
        <v>0.1373458789192548</v>
      </c>
    </row>
    <row r="152" ht="15" customHeight="1">
      <c r="F152" t="n">
        <v>0.07368155600124045</v>
      </c>
      <c r="G152" t="n">
        <v>0.1419526710820541</v>
      </c>
      <c r="J152" t="n">
        <v>0.03635303954311078</v>
      </c>
      <c r="K152" t="n">
        <v>0.140309896505097</v>
      </c>
      <c r="L152" t="n">
        <v>0.07068356246837418</v>
      </c>
      <c r="M152" t="n">
        <v>0.138894714801238</v>
      </c>
      <c r="N152" t="n">
        <v>0.104782637744713</v>
      </c>
      <c r="O152" t="n">
        <v>0.1389429240229671</v>
      </c>
    </row>
    <row r="153" ht="15" customHeight="1">
      <c r="F153" t="n">
        <v>0.07287595841620634</v>
      </c>
      <c r="G153" t="n">
        <v>0.143584310979549</v>
      </c>
      <c r="J153" t="n">
        <v>0.03645818020584776</v>
      </c>
      <c r="K153" t="n">
        <v>0.1419226539361901</v>
      </c>
      <c r="L153" t="n">
        <v>0.07090070292373213</v>
      </c>
      <c r="M153" t="n">
        <v>0.1404912057759649</v>
      </c>
      <c r="N153" t="n">
        <v>0.1051042576270927</v>
      </c>
      <c r="O153" t="n">
        <v>0.1405399691266794</v>
      </c>
    </row>
    <row r="154" ht="15" customHeight="1">
      <c r="F154" t="n">
        <v>0.06908711162842636</v>
      </c>
      <c r="G154" t="n">
        <v>0.1452159508770438</v>
      </c>
      <c r="J154" t="n">
        <v>0.03647050687631538</v>
      </c>
      <c r="K154" t="n">
        <v>0.1435354113672831</v>
      </c>
      <c r="L154" t="n">
        <v>0.07103216474541282</v>
      </c>
      <c r="M154" t="n">
        <v>0.1420876967506917</v>
      </c>
      <c r="N154" t="n">
        <v>0.1045456955502495</v>
      </c>
      <c r="O154" t="n">
        <v>0.1421370142303917</v>
      </c>
    </row>
    <row r="155" ht="15" customHeight="1">
      <c r="F155" t="n">
        <v>0.06731358924709013</v>
      </c>
      <c r="G155" t="n">
        <v>0.1468475907745387</v>
      </c>
      <c r="J155" t="n">
        <v>0.03648937672618981</v>
      </c>
      <c r="K155" t="n">
        <v>0.1451481687983762</v>
      </c>
      <c r="L155" t="n">
        <v>0.07091168042479906</v>
      </c>
      <c r="M155" t="n">
        <v>0.1436841877254186</v>
      </c>
      <c r="N155" t="n">
        <v>0.1056966480477746</v>
      </c>
      <c r="O155" t="n">
        <v>0.1437340593341039</v>
      </c>
    </row>
    <row r="156" ht="15" customHeight="1">
      <c r="F156" t="n">
        <v>0.0745539648813873</v>
      </c>
      <c r="G156" t="n">
        <v>0.1484792306720336</v>
      </c>
      <c r="J156" t="n">
        <v>0.03697495033800213</v>
      </c>
      <c r="K156" t="n">
        <v>0.1467609262294693</v>
      </c>
      <c r="L156" t="n">
        <v>0.0718920527310602</v>
      </c>
      <c r="M156" t="n">
        <v>0.1452806787001455</v>
      </c>
      <c r="N156" t="n">
        <v>0.1068480544535259</v>
      </c>
      <c r="O156" t="n">
        <v>0.1453311044378162</v>
      </c>
    </row>
    <row r="157" ht="15" customHeight="1">
      <c r="F157" t="n">
        <v>0.07487795599522382</v>
      </c>
      <c r="G157" t="n">
        <v>0.1501108705695284</v>
      </c>
      <c r="J157" t="n">
        <v>0.03686831592667449</v>
      </c>
      <c r="K157" t="n">
        <v>0.1483736836605623</v>
      </c>
      <c r="L157" t="n">
        <v>0.07253473746081074</v>
      </c>
      <c r="M157" t="n">
        <v>0.1468771696748724</v>
      </c>
      <c r="N157" t="n">
        <v>0.1082426536471219</v>
      </c>
      <c r="O157" t="n">
        <v>0.1469281495415284</v>
      </c>
    </row>
    <row r="158" ht="15" customHeight="1">
      <c r="F158" t="n">
        <v>0.06842920190977995</v>
      </c>
      <c r="G158" t="n">
        <v>0.1517425104670233</v>
      </c>
      <c r="J158" t="n">
        <v>0.03764897253314491</v>
      </c>
      <c r="K158" t="n">
        <v>0.1499864410916554</v>
      </c>
      <c r="L158" t="n">
        <v>0.07390119041066531</v>
      </c>
      <c r="M158" t="n">
        <v>0.1484736606495992</v>
      </c>
      <c r="N158" t="n">
        <v>0.1087231845081813</v>
      </c>
      <c r="O158" t="n">
        <v>0.1485251946452407</v>
      </c>
    </row>
    <row r="159" ht="15" customHeight="1">
      <c r="F159" t="n">
        <v>0.07317192829072387</v>
      </c>
      <c r="G159" t="n">
        <v>0.1533741503645182</v>
      </c>
      <c r="J159" t="n">
        <v>0.03769641919835146</v>
      </c>
      <c r="K159" t="n">
        <v>0.1515991985227485</v>
      </c>
      <c r="L159" t="n">
        <v>0.0748528673772384</v>
      </c>
      <c r="M159" t="n">
        <v>0.1500701516243261</v>
      </c>
      <c r="N159" t="n">
        <v>0.1110323859163226</v>
      </c>
      <c r="O159" t="n">
        <v>0.150122239748953</v>
      </c>
    </row>
    <row r="160" ht="15" customHeight="1">
      <c r="F160" t="n">
        <v>0.07406307584220727</v>
      </c>
      <c r="G160" t="n">
        <v>0.1550057902620131</v>
      </c>
      <c r="J160" t="n">
        <v>0.03819015496323216</v>
      </c>
      <c r="K160" t="n">
        <v>0.1532119559538415</v>
      </c>
      <c r="L160" t="n">
        <v>0.07575122415714453</v>
      </c>
      <c r="M160" t="n">
        <v>0.151666642599053</v>
      </c>
      <c r="N160" t="n">
        <v>0.1124129967511646</v>
      </c>
      <c r="O160" t="n">
        <v>0.1517192848526653</v>
      </c>
    </row>
    <row r="161" ht="15" customHeight="1">
      <c r="F161" t="n">
        <v>0.06805958526838191</v>
      </c>
      <c r="G161" t="n">
        <v>0.156637430159508</v>
      </c>
      <c r="J161" t="n">
        <v>0.03870967886872512</v>
      </c>
      <c r="K161" t="n">
        <v>0.1548247133849346</v>
      </c>
      <c r="L161" t="n">
        <v>0.07595771654699821</v>
      </c>
      <c r="M161" t="n">
        <v>0.1532631335737799</v>
      </c>
      <c r="N161" t="n">
        <v>0.1139077558923257</v>
      </c>
      <c r="O161" t="n">
        <v>0.1533163299563775</v>
      </c>
    </row>
    <row r="162" ht="15" customHeight="1">
      <c r="F162" t="n">
        <v>0.0771183972733995</v>
      </c>
      <c r="G162" t="n">
        <v>0.1582690700570028</v>
      </c>
      <c r="J162" t="n">
        <v>0.03913448995576832</v>
      </c>
      <c r="K162" t="n">
        <v>0.1564374708160277</v>
      </c>
      <c r="L162" t="n">
        <v>0.07713380034341405</v>
      </c>
      <c r="M162" t="n">
        <v>0.1548596245485067</v>
      </c>
      <c r="N162" t="n">
        <v>0.1143594022194246</v>
      </c>
      <c r="O162" t="n">
        <v>0.1549133750600898</v>
      </c>
    </row>
    <row r="163" ht="15" customHeight="1">
      <c r="F163" t="n">
        <v>0.07019645256141181</v>
      </c>
      <c r="G163" t="n">
        <v>0.1599007099544977</v>
      </c>
      <c r="J163" t="n">
        <v>0.04004408726529987</v>
      </c>
      <c r="K163" t="n">
        <v>0.1580502282471208</v>
      </c>
      <c r="L163" t="n">
        <v>0.0782409313430065</v>
      </c>
      <c r="M163" t="n">
        <v>0.1564561155232336</v>
      </c>
      <c r="N163" t="n">
        <v>0.11551067461208</v>
      </c>
      <c r="O163" t="n">
        <v>0.156510420163802</v>
      </c>
    </row>
    <row r="164" ht="15" customHeight="1">
      <c r="F164" t="n">
        <v>0.07625069183657059</v>
      </c>
      <c r="G164" t="n">
        <v>0.1615323498519926</v>
      </c>
      <c r="J164" t="n">
        <v>0.0406179698382578</v>
      </c>
      <c r="K164" t="n">
        <v>0.1596629856782138</v>
      </c>
      <c r="L164" t="n">
        <v>0.07914056534239014</v>
      </c>
      <c r="M164" t="n">
        <v>0.1580526064979605</v>
      </c>
      <c r="N164" t="n">
        <v>0.1178043119499104</v>
      </c>
      <c r="O164" t="n">
        <v>0.1581074652675143</v>
      </c>
    </row>
    <row r="165" ht="15" customHeight="1">
      <c r="F165" t="n">
        <v>0.07223805580302756</v>
      </c>
      <c r="G165" t="n">
        <v>0.1631639897494874</v>
      </c>
      <c r="J165" t="n">
        <v>0.04073563671558018</v>
      </c>
      <c r="K165" t="n">
        <v>0.1612757431093069</v>
      </c>
      <c r="L165" t="n">
        <v>0.07994970827048267</v>
      </c>
      <c r="M165" t="n">
        <v>0.1596490974726873</v>
      </c>
      <c r="N165" t="n">
        <v>0.1185589283993959</v>
      </c>
      <c r="O165" t="n">
        <v>0.1597045103712266</v>
      </c>
    </row>
    <row r="166" ht="15" customHeight="1">
      <c r="F166" t="n">
        <v>0.07411548516493449</v>
      </c>
      <c r="G166" t="n">
        <v>0.1647956296469823</v>
      </c>
      <c r="J166" t="n">
        <v>0.04130534924087294</v>
      </c>
      <c r="K166" t="n">
        <v>0.1628885005404</v>
      </c>
      <c r="L166" t="n">
        <v>0.08054055032961799</v>
      </c>
      <c r="M166" t="n">
        <v>0.1612455884474142</v>
      </c>
      <c r="N166" t="n">
        <v>0.1194853786019157</v>
      </c>
      <c r="O166" t="n">
        <v>0.1613015554749388</v>
      </c>
    </row>
    <row r="167" ht="15" customHeight="1">
      <c r="F167" t="n">
        <v>0.07888097447890553</v>
      </c>
      <c r="G167" t="n">
        <v>0.1664272695444772</v>
      </c>
      <c r="J167" t="n">
        <v>0.0413653638703715</v>
      </c>
      <c r="K167" t="n">
        <v>0.164501257971493</v>
      </c>
      <c r="L167" t="n">
        <v>0.0809152791391686</v>
      </c>
      <c r="M167" t="n">
        <v>0.1628420794221411</v>
      </c>
      <c r="N167" t="n">
        <v>0.1202878375618776</v>
      </c>
      <c r="O167" t="n">
        <v>0.1628986005786511</v>
      </c>
    </row>
    <row r="168" ht="15" customHeight="1">
      <c r="F168" t="n">
        <v>0.07962209036573434</v>
      </c>
      <c r="G168" t="n">
        <v>0.1680589094419721</v>
      </c>
      <c r="J168" t="n">
        <v>0.04181690211622088</v>
      </c>
      <c r="K168" t="n">
        <v>0.1661140154025861</v>
      </c>
      <c r="L168" t="n">
        <v>0.08197511743727554</v>
      </c>
      <c r="M168" t="n">
        <v>0.164438570396868</v>
      </c>
      <c r="N168" t="n">
        <v>0.1219681217743638</v>
      </c>
      <c r="O168" t="n">
        <v>0.1644956456823634</v>
      </c>
    </row>
    <row r="169" ht="15" customHeight="1">
      <c r="F169" t="n">
        <v>0.07534544146834911</v>
      </c>
      <c r="G169" t="n">
        <v>0.169690549339467</v>
      </c>
      <c r="J169" t="n">
        <v>0.04246061433054593</v>
      </c>
      <c r="K169" t="n">
        <v>0.1677267728336792</v>
      </c>
      <c r="L169" t="n">
        <v>0.08262128796207996</v>
      </c>
      <c r="M169" t="n">
        <v>0.1660350613715948</v>
      </c>
      <c r="N169" t="n">
        <v>0.1225280477344562</v>
      </c>
      <c r="O169" t="n">
        <v>0.1660926907860756</v>
      </c>
    </row>
    <row r="170" ht="15" customHeight="1">
      <c r="F170" t="n">
        <v>0.08505239375721335</v>
      </c>
      <c r="G170" t="n">
        <v>0.1713221892369618</v>
      </c>
      <c r="J170" t="n">
        <v>0.0427971508654716</v>
      </c>
      <c r="K170" t="n">
        <v>0.1693395302647722</v>
      </c>
      <c r="L170" t="n">
        <v>0.08265501345172291</v>
      </c>
      <c r="M170" t="n">
        <v>0.1676315523463217</v>
      </c>
      <c r="N170" t="n">
        <v>0.1234694319372371</v>
      </c>
      <c r="O170" t="n">
        <v>0.1676897358897879</v>
      </c>
    </row>
    <row r="171" ht="15" customHeight="1">
      <c r="F171" t="n">
        <v>0.07974431320279052</v>
      </c>
      <c r="G171" t="n">
        <v>0.1729538291344567</v>
      </c>
      <c r="J171" t="n">
        <v>0.04302716207312275</v>
      </c>
      <c r="K171" t="n">
        <v>0.1709522876958653</v>
      </c>
      <c r="L171" t="n">
        <v>0.08327751664434552</v>
      </c>
      <c r="M171" t="n">
        <v>0.1692280433210486</v>
      </c>
      <c r="N171" t="n">
        <v>0.1244940908777883</v>
      </c>
      <c r="O171" t="n">
        <v>0.1692867809935002</v>
      </c>
    </row>
    <row r="172" ht="15" customHeight="1">
      <c r="F172" t="n">
        <v>0.08342256577554411</v>
      </c>
      <c r="G172" t="n">
        <v>0.1745854690319516</v>
      </c>
      <c r="J172" t="n">
        <v>0.04315129830562429</v>
      </c>
      <c r="K172" t="n">
        <v>0.1725650451269584</v>
      </c>
      <c r="L172" t="n">
        <v>0.08419002027808889</v>
      </c>
      <c r="M172" t="n">
        <v>0.1708245342957755</v>
      </c>
      <c r="N172" t="n">
        <v>0.1249038410511921</v>
      </c>
      <c r="O172" t="n">
        <v>0.1708838260972124</v>
      </c>
    </row>
    <row r="173" ht="15" customHeight="1">
      <c r="F173" t="n">
        <v>0.08508851744593757</v>
      </c>
      <c r="G173" t="n">
        <v>0.1762171089294464</v>
      </c>
      <c r="J173" t="n">
        <v>0.04367020991510112</v>
      </c>
      <c r="K173" t="n">
        <v>0.1741778025580515</v>
      </c>
      <c r="L173" t="n">
        <v>0.08529374709109411</v>
      </c>
      <c r="M173" t="n">
        <v>0.1724210252705023</v>
      </c>
      <c r="N173" t="n">
        <v>0.1267004989525305</v>
      </c>
      <c r="O173" t="n">
        <v>0.1724808712009247</v>
      </c>
    </row>
    <row r="174" ht="15" customHeight="1">
      <c r="F174" t="n">
        <v>0.08474353418443439</v>
      </c>
      <c r="G174" t="n">
        <v>0.1778487488269413</v>
      </c>
      <c r="J174" t="n">
        <v>0.04358454725367814</v>
      </c>
      <c r="K174" t="n">
        <v>0.1757905599891445</v>
      </c>
      <c r="L174" t="n">
        <v>0.08548991982150225</v>
      </c>
      <c r="M174" t="n">
        <v>0.1740175162452292</v>
      </c>
      <c r="N174" t="n">
        <v>0.1268858810768856</v>
      </c>
      <c r="O174" t="n">
        <v>0.174077916304637</v>
      </c>
    </row>
    <row r="175" ht="15" customHeight="1">
      <c r="F175" t="n">
        <v>0.08038898196149803</v>
      </c>
      <c r="G175" t="n">
        <v>0.1794803887244362</v>
      </c>
      <c r="J175" t="n">
        <v>0.04399496067348024</v>
      </c>
      <c r="K175" t="n">
        <v>0.1774033174202376</v>
      </c>
      <c r="L175" t="n">
        <v>0.08647976120745446</v>
      </c>
      <c r="M175" t="n">
        <v>0.1756140072199561</v>
      </c>
      <c r="N175" t="n">
        <v>0.1274618039193395</v>
      </c>
      <c r="O175" t="n">
        <v>0.1756749614083492</v>
      </c>
    </row>
    <row r="176" ht="15" customHeight="1">
      <c r="F176" t="n">
        <v>0.083026226747592</v>
      </c>
      <c r="G176" t="n">
        <v>0.1811120286219311</v>
      </c>
      <c r="J176" t="n">
        <v>0.0447021005266323</v>
      </c>
      <c r="K176" t="n">
        <v>0.1790160748513307</v>
      </c>
      <c r="L176" t="n">
        <v>0.08626733213157797</v>
      </c>
      <c r="M176" t="n">
        <v>0.1772104981946829</v>
      </c>
      <c r="N176" t="n">
        <v>0.1287335570370566</v>
      </c>
      <c r="O176" t="n">
        <v>0.1772720065120615</v>
      </c>
    </row>
    <row r="177" ht="15" customHeight="1">
      <c r="F177" t="n">
        <v>0.09065663451317965</v>
      </c>
      <c r="G177" t="n">
        <v>0.1827436685194259</v>
      </c>
      <c r="J177" t="n">
        <v>0.04490923994266911</v>
      </c>
      <c r="K177" t="n">
        <v>0.1806288322824237</v>
      </c>
      <c r="L177" t="n">
        <v>0.08748590720748406</v>
      </c>
      <c r="M177" t="n">
        <v>0.1788069891694098</v>
      </c>
      <c r="N177" t="n">
        <v>0.1295503068397229</v>
      </c>
      <c r="O177" t="n">
        <v>0.1788690516157738</v>
      </c>
    </row>
    <row r="178" ht="15" customHeight="1">
      <c r="F178" t="n">
        <v>0.0852867283110543</v>
      </c>
      <c r="G178" t="n">
        <v>0.1843753084169208</v>
      </c>
      <c r="J178" t="n">
        <v>0.04533368525146708</v>
      </c>
      <c r="K178" t="n">
        <v>0.1822415897135168</v>
      </c>
      <c r="L178" t="n">
        <v>0.08782835974227399</v>
      </c>
      <c r="M178" t="n">
        <v>0.1804034801441367</v>
      </c>
      <c r="N178" t="n">
        <v>0.1298034585410751</v>
      </c>
      <c r="O178" t="n">
        <v>0.180466096719486</v>
      </c>
    </row>
    <row r="179" ht="15" customHeight="1">
      <c r="F179" t="n">
        <v>0.08795243884743489</v>
      </c>
      <c r="G179" t="n">
        <v>0.1860069483144157</v>
      </c>
      <c r="J179" t="n">
        <v>0.04556933380411507</v>
      </c>
      <c r="K179" t="n">
        <v>0.1838543471446099</v>
      </c>
      <c r="L179" t="n">
        <v>0.08837368525126149</v>
      </c>
      <c r="M179" t="n">
        <v>0.1819999711188636</v>
      </c>
      <c r="N179" t="n">
        <v>0.1309618079594072</v>
      </c>
      <c r="O179" t="n">
        <v>0.1820631418231983</v>
      </c>
    </row>
    <row r="180" ht="15" customHeight="1">
      <c r="F180" t="n">
        <v>0.08664129643803237</v>
      </c>
      <c r="G180" t="n">
        <v>0.1876385882119106</v>
      </c>
      <c r="J180" t="n">
        <v>0.04570501369815179</v>
      </c>
      <c r="K180" t="n">
        <v>0.185467104575703</v>
      </c>
      <c r="L180" t="n">
        <v>0.08940087924976034</v>
      </c>
      <c r="M180" t="n">
        <v>0.1835964620935904</v>
      </c>
      <c r="N180" t="n">
        <v>0.1319941509130125</v>
      </c>
      <c r="O180" t="n">
        <v>0.1836601869269106</v>
      </c>
    </row>
    <row r="181" ht="15" customHeight="1">
      <c r="F181" t="n">
        <v>0.08632983611948505</v>
      </c>
      <c r="G181" t="n">
        <v>0.1892702281094054</v>
      </c>
      <c r="J181" t="n">
        <v>0.04592955303111591</v>
      </c>
      <c r="K181" t="n">
        <v>0.187079862006796</v>
      </c>
      <c r="L181" t="n">
        <v>0.08938893725308425</v>
      </c>
      <c r="M181" t="n">
        <v>0.1851929530683173</v>
      </c>
      <c r="N181" t="n">
        <v>0.1329692832201848</v>
      </c>
      <c r="O181" t="n">
        <v>0.1852572320306228</v>
      </c>
    </row>
    <row r="182" ht="15" customHeight="1">
      <c r="F182" t="n">
        <v>0.09099459292843126</v>
      </c>
      <c r="G182" t="n">
        <v>0.1909018680069003</v>
      </c>
      <c r="J182" t="n">
        <v>0.04653177990054622</v>
      </c>
      <c r="K182" t="n">
        <v>0.1886926194378891</v>
      </c>
      <c r="L182" t="n">
        <v>0.0906168547765471</v>
      </c>
      <c r="M182" t="n">
        <v>0.1867894440430442</v>
      </c>
      <c r="N182" t="n">
        <v>0.1344560006992175</v>
      </c>
      <c r="O182" t="n">
        <v>0.1868542771343351</v>
      </c>
    </row>
    <row r="183" ht="15" customHeight="1">
      <c r="F183" t="n">
        <v>0.09061210190150926</v>
      </c>
      <c r="G183" t="n">
        <v>0.1925335079043952</v>
      </c>
      <c r="J183" t="n">
        <v>0.04640052240398142</v>
      </c>
      <c r="K183" t="n">
        <v>0.1903053768689821</v>
      </c>
      <c r="L183" t="n">
        <v>0.09066362733546257</v>
      </c>
      <c r="M183" t="n">
        <v>0.1883859350177711</v>
      </c>
      <c r="N183" t="n">
        <v>0.1349230991684046</v>
      </c>
      <c r="O183" t="n">
        <v>0.1884513222380474</v>
      </c>
    </row>
    <row r="184" ht="15" customHeight="1">
      <c r="F184" t="n">
        <v>0.0851588980753574</v>
      </c>
      <c r="G184" t="n">
        <v>0.1941651478018901</v>
      </c>
      <c r="J184" t="n">
        <v>0.04672460863896023</v>
      </c>
      <c r="K184" t="n">
        <v>0.1919181343000752</v>
      </c>
      <c r="L184" t="n">
        <v>0.09070825044514438</v>
      </c>
      <c r="M184" t="n">
        <v>0.1899824259924979</v>
      </c>
      <c r="N184" t="n">
        <v>0.1351393744460392</v>
      </c>
      <c r="O184" t="n">
        <v>0.1900483673417596</v>
      </c>
    </row>
    <row r="185" ht="15" customHeight="1">
      <c r="F185" t="n">
        <v>0.09461151648661409</v>
      </c>
      <c r="G185" t="n">
        <v>0.1957967876993849</v>
      </c>
      <c r="J185" t="n">
        <v>0.0468928667030214</v>
      </c>
      <c r="K185" t="n">
        <v>0.1935308917311683</v>
      </c>
      <c r="L185" t="n">
        <v>0.09135427188950943</v>
      </c>
      <c r="M185" t="n">
        <v>0.1915789169672248</v>
      </c>
      <c r="N185" t="n">
        <v>0.1355068237297228</v>
      </c>
      <c r="O185" t="n">
        <v>0.1916454124454719</v>
      </c>
    </row>
    <row r="186" ht="15" customHeight="1">
      <c r="F186" t="n">
        <v>0.0919464921719175</v>
      </c>
      <c r="G186" t="n">
        <v>0.1974284275968798</v>
      </c>
      <c r="J186" t="n">
        <v>0.0470169436928974</v>
      </c>
      <c r="K186" t="n">
        <v>0.1951436491622613</v>
      </c>
      <c r="L186" t="n">
        <v>0.09128609668854432</v>
      </c>
      <c r="M186" t="n">
        <v>0.1931754079419517</v>
      </c>
      <c r="N186" t="n">
        <v>0.135851183920628</v>
      </c>
      <c r="O186" t="n">
        <v>0.1932424575491841</v>
      </c>
    </row>
    <row r="187" ht="15" customHeight="1">
      <c r="F187" t="n">
        <v>0.08919888582143429</v>
      </c>
      <c r="G187" t="n">
        <v>0.1990600674943747</v>
      </c>
      <c r="J187" t="n">
        <v>0.04703722613553846</v>
      </c>
      <c r="K187" t="n">
        <v>0.1967564065933544</v>
      </c>
      <c r="L187" t="n">
        <v>0.09151290978508253</v>
      </c>
      <c r="M187" t="n">
        <v>0.1947718989166786</v>
      </c>
      <c r="N187" t="n">
        <v>0.1363881044367833</v>
      </c>
      <c r="O187" t="n">
        <v>0.1948395026528964</v>
      </c>
    </row>
    <row r="188" ht="15" customHeight="1">
      <c r="F188" t="n">
        <v>0.09044514524846564</v>
      </c>
      <c r="G188" t="n">
        <v>0.2006917073918696</v>
      </c>
      <c r="J188" t="n">
        <v>0.04725486106193075</v>
      </c>
      <c r="K188" t="n">
        <v>0.1983691640244475</v>
      </c>
      <c r="L188" t="n">
        <v>0.09233463387977825</v>
      </c>
      <c r="M188" t="n">
        <v>0.1963683898914054</v>
      </c>
      <c r="N188" t="n">
        <v>0.1362174704425778</v>
      </c>
      <c r="O188" t="n">
        <v>0.1964365477566087</v>
      </c>
    </row>
    <row r="189" ht="15" customHeight="1">
      <c r="F189" t="n">
        <v>0.0956858988993364</v>
      </c>
      <c r="G189" t="n">
        <v>0.2023233472893644</v>
      </c>
      <c r="J189" t="n">
        <v>0.04726980735796145</v>
      </c>
      <c r="K189" t="n">
        <v>0.1999819214555406</v>
      </c>
      <c r="L189" t="n">
        <v>0.09245119167328555</v>
      </c>
      <c r="M189" t="n">
        <v>0.1979648808661323</v>
      </c>
      <c r="N189" t="n">
        <v>0.1373391671024</v>
      </c>
      <c r="O189" t="n">
        <v>0.1980335928603209</v>
      </c>
    </row>
    <row r="190" ht="15" customHeight="1">
      <c r="F190" t="n">
        <v>0.09192106041980619</v>
      </c>
      <c r="G190" t="n">
        <v>0.2039549871868593</v>
      </c>
      <c r="J190" t="n">
        <v>0.04768202390951778</v>
      </c>
      <c r="K190" t="n">
        <v>0.2015946788866336</v>
      </c>
      <c r="L190" t="n">
        <v>0.09266250586625846</v>
      </c>
      <c r="M190" t="n">
        <v>0.1995613718408592</v>
      </c>
      <c r="N190" t="n">
        <v>0.1365530795806391</v>
      </c>
      <c r="O190" t="n">
        <v>0.1996306379640332</v>
      </c>
    </row>
    <row r="191" ht="15" customHeight="1">
      <c r="F191" t="n">
        <v>0.09115054345563453</v>
      </c>
      <c r="G191" t="n">
        <v>0.2055866270843542</v>
      </c>
      <c r="J191" t="n">
        <v>0.04759146960248693</v>
      </c>
      <c r="K191" t="n">
        <v>0.2032074363177267</v>
      </c>
      <c r="L191" t="n">
        <v>0.09246849915935113</v>
      </c>
      <c r="M191" t="n">
        <v>0.201157862815586</v>
      </c>
      <c r="N191" t="n">
        <v>0.1381590930416837</v>
      </c>
      <c r="O191" t="n">
        <v>0.2012276830677455</v>
      </c>
    </row>
    <row r="192" ht="15" customHeight="1">
      <c r="F192" t="n">
        <v>0.08837426165258117</v>
      </c>
      <c r="G192" t="n">
        <v>0.2072182669818491</v>
      </c>
      <c r="J192" t="n">
        <v>0.04799810332275607</v>
      </c>
      <c r="K192" t="n">
        <v>0.2048201937488198</v>
      </c>
      <c r="L192" t="n">
        <v>0.09246909425321764</v>
      </c>
      <c r="M192" t="n">
        <v>0.2027543537903129</v>
      </c>
      <c r="N192" t="n">
        <v>0.1380570926499228</v>
      </c>
      <c r="O192" t="n">
        <v>0.2028247281714577</v>
      </c>
    </row>
    <row r="193" ht="15" customHeight="1">
      <c r="F193" t="n">
        <v>0.0935921286564057</v>
      </c>
      <c r="G193" t="n">
        <v>0.2088499068793439</v>
      </c>
      <c r="J193" t="n">
        <v>0.04790188395621243</v>
      </c>
      <c r="K193" t="n">
        <v>0.2064329511799128</v>
      </c>
      <c r="L193" t="n">
        <v>0.09316421384851206</v>
      </c>
      <c r="M193" t="n">
        <v>0.2043508447650398</v>
      </c>
      <c r="N193" t="n">
        <v>0.1379469635697453</v>
      </c>
      <c r="O193" t="n">
        <v>0.20442177327517</v>
      </c>
    </row>
    <row r="194" ht="15" customHeight="1">
      <c r="F194" t="n">
        <v>0.09280405811286774</v>
      </c>
      <c r="G194" t="n">
        <v>0.2104815467768388</v>
      </c>
      <c r="J194" t="n">
        <v>0.04820277038874318</v>
      </c>
      <c r="K194" t="n">
        <v>0.2080457086110059</v>
      </c>
      <c r="L194" t="n">
        <v>0.09295378064588847</v>
      </c>
      <c r="M194" t="n">
        <v>0.2059473357397667</v>
      </c>
      <c r="N194" t="n">
        <v>0.1381285909655401</v>
      </c>
      <c r="O194" t="n">
        <v>0.2060188183788823</v>
      </c>
    </row>
    <row r="195" ht="15" customHeight="1">
      <c r="F195" t="n">
        <v>0.08900996366772687</v>
      </c>
      <c r="G195" t="n">
        <v>0.2121131866743337</v>
      </c>
      <c r="J195" t="n">
        <v>0.04790072150623552</v>
      </c>
      <c r="K195" t="n">
        <v>0.209658466042099</v>
      </c>
      <c r="L195" t="n">
        <v>0.09333771734600102</v>
      </c>
      <c r="M195" t="n">
        <v>0.2075438267144935</v>
      </c>
      <c r="N195" t="n">
        <v>0.1380018600016958</v>
      </c>
      <c r="O195" t="n">
        <v>0.2076158634825945</v>
      </c>
    </row>
    <row r="196" ht="15" customHeight="1">
      <c r="F196" t="n">
        <v>0.09720975896674272</v>
      </c>
      <c r="G196" t="n">
        <v>0.2137448265718286</v>
      </c>
      <c r="J196" t="n">
        <v>0.04839569619457662</v>
      </c>
      <c r="K196" t="n">
        <v>0.211271223473192</v>
      </c>
      <c r="L196" t="n">
        <v>0.09391594664950373</v>
      </c>
      <c r="M196" t="n">
        <v>0.2091403176892204</v>
      </c>
      <c r="N196" t="n">
        <v>0.1390666558426016</v>
      </c>
      <c r="O196" t="n">
        <v>0.2092129085863068</v>
      </c>
    </row>
    <row r="197" ht="15" customHeight="1">
      <c r="F197" t="n">
        <v>0.09340335765567495</v>
      </c>
      <c r="G197" t="n">
        <v>0.2153764664693234</v>
      </c>
      <c r="J197" t="n">
        <v>0.04838765333965371</v>
      </c>
      <c r="K197" t="n">
        <v>0.2128839809042851</v>
      </c>
      <c r="L197" t="n">
        <v>0.09348839125705072</v>
      </c>
      <c r="M197" t="n">
        <v>0.2107368086639473</v>
      </c>
      <c r="N197" t="n">
        <v>0.1389228636526462</v>
      </c>
      <c r="O197" t="n">
        <v>0.2108099536900191</v>
      </c>
    </row>
    <row r="198" ht="15" customHeight="1">
      <c r="F198" t="n">
        <v>0.08859067338028315</v>
      </c>
      <c r="G198" t="n">
        <v>0.2170081063668183</v>
      </c>
      <c r="J198" t="n">
        <v>0.04827655182735398</v>
      </c>
      <c r="K198" t="n">
        <v>0.2144967383353782</v>
      </c>
      <c r="L198" t="n">
        <v>0.09385497386929612</v>
      </c>
      <c r="M198" t="n">
        <v>0.2123332996386742</v>
      </c>
      <c r="N198" t="n">
        <v>0.1398703685962183</v>
      </c>
      <c r="O198" t="n">
        <v>0.2124069987937313</v>
      </c>
    </row>
    <row r="199" ht="15" customHeight="1">
      <c r="F199" t="n">
        <v>0.09177161978632695</v>
      </c>
      <c r="G199" t="n">
        <v>0.2186397462643132</v>
      </c>
      <c r="J199" t="n">
        <v>0.04826235054356461</v>
      </c>
      <c r="K199" t="n">
        <v>0.2161094957664712</v>
      </c>
      <c r="L199" t="n">
        <v>0.09401561718689394</v>
      </c>
      <c r="M199" t="n">
        <v>0.213929790613401</v>
      </c>
      <c r="N199" t="n">
        <v>0.1391090558377071</v>
      </c>
      <c r="O199" t="n">
        <v>0.2140040438974436</v>
      </c>
    </row>
    <row r="200" ht="15" customHeight="1">
      <c r="F200" t="n">
        <v>0.08894611051956594</v>
      </c>
      <c r="G200" t="n">
        <v>0.220271386161808</v>
      </c>
      <c r="J200" t="n">
        <v>0.0483450083741728</v>
      </c>
      <c r="K200" t="n">
        <v>0.2177222531975643</v>
      </c>
      <c r="L200" t="n">
        <v>0.09477024391049832</v>
      </c>
      <c r="M200" t="n">
        <v>0.2155262815881279</v>
      </c>
      <c r="N200" t="n">
        <v>0.1392388105415012</v>
      </c>
      <c r="O200" t="n">
        <v>0.2156010890011559</v>
      </c>
    </row>
    <row r="201" ht="15" customHeight="1">
      <c r="F201" t="n">
        <v>0.09111405922575974</v>
      </c>
      <c r="G201" t="n">
        <v>0.2219030260593029</v>
      </c>
      <c r="J201" t="n">
        <v>0.04852448420506573</v>
      </c>
      <c r="K201" t="n">
        <v>0.2193350106286574</v>
      </c>
      <c r="L201" t="n">
        <v>0.09411877674076335</v>
      </c>
      <c r="M201" t="n">
        <v>0.2171227725628548</v>
      </c>
      <c r="N201" t="n">
        <v>0.1398595178719897</v>
      </c>
      <c r="O201" t="n">
        <v>0.2171981341048681</v>
      </c>
    </row>
    <row r="202" ht="15" customHeight="1">
      <c r="F202" t="n">
        <v>0.09127537955066803</v>
      </c>
      <c r="G202" t="n">
        <v>0.2235346659567978</v>
      </c>
      <c r="J202" t="n">
        <v>0.04900073692213061</v>
      </c>
      <c r="K202" t="n">
        <v>0.2209477680597505</v>
      </c>
      <c r="L202" t="n">
        <v>0.09486113837834309</v>
      </c>
      <c r="M202" t="n">
        <v>0.2187192635375817</v>
      </c>
      <c r="N202" t="n">
        <v>0.1401710629935612</v>
      </c>
      <c r="O202" t="n">
        <v>0.2187951792085804</v>
      </c>
    </row>
    <row r="203" ht="15" customHeight="1">
      <c r="F203" t="n">
        <v>0.09542998514005044</v>
      </c>
      <c r="G203" t="n">
        <v>0.2251663058542927</v>
      </c>
      <c r="J203" t="n">
        <v>0.04907372541125463</v>
      </c>
      <c r="K203" t="n">
        <v>0.2225605254908435</v>
      </c>
      <c r="L203" t="n">
        <v>0.09499725152389171</v>
      </c>
      <c r="M203" t="n">
        <v>0.2203157545123085</v>
      </c>
      <c r="N203" t="n">
        <v>0.1398733310706048</v>
      </c>
      <c r="O203" t="n">
        <v>0.2203922243122927</v>
      </c>
    </row>
    <row r="204" ht="15" customHeight="1">
      <c r="F204" t="n">
        <v>0.09757778963966648</v>
      </c>
      <c r="G204" t="n">
        <v>0.2267979457517875</v>
      </c>
      <c r="J204" t="n">
        <v>0.04874340855832499</v>
      </c>
      <c r="K204" t="n">
        <v>0.2241732829219366</v>
      </c>
      <c r="L204" t="n">
        <v>0.09492703887806322</v>
      </c>
      <c r="M204" t="n">
        <v>0.2219122454870354</v>
      </c>
      <c r="N204" t="n">
        <v>0.1400662072675091</v>
      </c>
      <c r="O204" t="n">
        <v>0.2219892694160049</v>
      </c>
    </row>
    <row r="205" ht="15" customHeight="1">
      <c r="F205" t="n">
        <v>0.09171870669527585</v>
      </c>
      <c r="G205" t="n">
        <v>0.2284295856492824</v>
      </c>
      <c r="J205" t="n">
        <v>0.04910974524922886</v>
      </c>
      <c r="K205" t="n">
        <v>0.2257860403530297</v>
      </c>
      <c r="L205" t="n">
        <v>0.09455042314151171</v>
      </c>
      <c r="M205" t="n">
        <v>0.2235087364617623</v>
      </c>
      <c r="N205" t="n">
        <v>0.1407495767486632</v>
      </c>
      <c r="O205" t="n">
        <v>0.2235863145197172</v>
      </c>
    </row>
    <row r="206" ht="15" customHeight="1">
      <c r="F206" t="n">
        <v>0.0948526499526382</v>
      </c>
      <c r="G206" t="n">
        <v>0.2300612255467773</v>
      </c>
      <c r="J206" t="n">
        <v>0.04907269436985347</v>
      </c>
      <c r="K206" t="n">
        <v>0.2273987977841227</v>
      </c>
      <c r="L206" t="n">
        <v>0.09536732701489131</v>
      </c>
      <c r="M206" t="n">
        <v>0.2251052274364891</v>
      </c>
      <c r="N206" t="n">
        <v>0.1417233246784559</v>
      </c>
      <c r="O206" t="n">
        <v>0.2251833596234294</v>
      </c>
    </row>
    <row r="207" ht="15" customHeight="1">
      <c r="F207" t="n">
        <v>0.09597953305751303</v>
      </c>
      <c r="G207" t="n">
        <v>0.2316928654442721</v>
      </c>
      <c r="J207" t="n">
        <v>0.04903221480608599</v>
      </c>
      <c r="K207" t="n">
        <v>0.2290115552152158</v>
      </c>
      <c r="L207" t="n">
        <v>0.0947776731988561</v>
      </c>
      <c r="M207" t="n">
        <v>0.226701718411216</v>
      </c>
      <c r="N207" t="n">
        <v>0.141187336221276</v>
      </c>
      <c r="O207" t="n">
        <v>0.2267804047271417</v>
      </c>
    </row>
    <row r="208" ht="15" customHeight="1">
      <c r="F208" t="n">
        <v>0.09709926965566007</v>
      </c>
      <c r="G208" t="n">
        <v>0.233324505341767</v>
      </c>
      <c r="J208" t="n">
        <v>0.04928826544381361</v>
      </c>
      <c r="K208" t="n">
        <v>0.2306243126463089</v>
      </c>
      <c r="L208" t="n">
        <v>0.09558138439406014</v>
      </c>
      <c r="M208" t="n">
        <v>0.2282982093859429</v>
      </c>
      <c r="N208" t="n">
        <v>0.1421414965415124</v>
      </c>
      <c r="O208" t="n">
        <v>0.228377449830854</v>
      </c>
    </row>
    <row r="209" ht="15" customHeight="1">
      <c r="F209" t="n">
        <v>0.09721177339283893</v>
      </c>
      <c r="G209" t="n">
        <v>0.2349561452392619</v>
      </c>
      <c r="J209" t="n">
        <v>0.04914080516892355</v>
      </c>
      <c r="K209" t="n">
        <v>0.2322370700774019</v>
      </c>
      <c r="L209" t="n">
        <v>0.09537838330115758</v>
      </c>
      <c r="M209" t="n">
        <v>0.2298947003606698</v>
      </c>
      <c r="N209" t="n">
        <v>0.141385690803554</v>
      </c>
      <c r="O209" t="n">
        <v>0.2299744949345663</v>
      </c>
    </row>
    <row r="210" ht="15" customHeight="1">
      <c r="F210" t="n">
        <v>0.09331695791480915</v>
      </c>
      <c r="G210" t="n">
        <v>0.2365877851367568</v>
      </c>
      <c r="J210" t="n">
        <v>0.04898979286730297</v>
      </c>
      <c r="K210" t="n">
        <v>0.233849827508495</v>
      </c>
      <c r="L210" t="n">
        <v>0.09576859262080245</v>
      </c>
      <c r="M210" t="n">
        <v>0.2314911913353966</v>
      </c>
      <c r="N210" t="n">
        <v>0.1416198041717897</v>
      </c>
      <c r="O210" t="n">
        <v>0.2315715400382785</v>
      </c>
    </row>
    <row r="211" ht="15" customHeight="1">
      <c r="F211" t="n">
        <v>0.09441473686733043</v>
      </c>
      <c r="G211" t="n">
        <v>0.2382194250342517</v>
      </c>
      <c r="J211" t="n">
        <v>0.04923518742483909</v>
      </c>
      <c r="K211" t="n">
        <v>0.2354625849395881</v>
      </c>
      <c r="L211" t="n">
        <v>0.09545193505364885</v>
      </c>
      <c r="M211" t="n">
        <v>0.2330876823101235</v>
      </c>
      <c r="N211" t="n">
        <v>0.1412437218106081</v>
      </c>
      <c r="O211" t="n">
        <v>0.2331685851419908</v>
      </c>
    </row>
    <row r="212" ht="15" customHeight="1">
      <c r="F212" t="n">
        <v>0.1005050238961624</v>
      </c>
      <c r="G212" t="n">
        <v>0.2398510649317465</v>
      </c>
      <c r="J212" t="n">
        <v>0.04957694772741909</v>
      </c>
      <c r="K212" t="n">
        <v>0.2370753423706811</v>
      </c>
      <c r="L212" t="n">
        <v>0.09602833330035096</v>
      </c>
      <c r="M212" t="n">
        <v>0.2346841732848504</v>
      </c>
      <c r="N212" t="n">
        <v>0.1421573288843984</v>
      </c>
      <c r="O212" t="n">
        <v>0.2347656302457031</v>
      </c>
    </row>
    <row r="213" ht="15" customHeight="1">
      <c r="F213" t="n">
        <v>0.09858773264706458</v>
      </c>
      <c r="G213" t="n">
        <v>0.2414827048292414</v>
      </c>
      <c r="J213" t="n">
        <v>0.04921503266093018</v>
      </c>
      <c r="K213" t="n">
        <v>0.2386880998017742</v>
      </c>
      <c r="L213" t="n">
        <v>0.09589771006156272</v>
      </c>
      <c r="M213" t="n">
        <v>0.2362806642595773</v>
      </c>
      <c r="N213" t="n">
        <v>0.1424605105575493</v>
      </c>
      <c r="O213" t="n">
        <v>0.2363626753494153</v>
      </c>
    </row>
    <row r="214" ht="15" customHeight="1">
      <c r="F214" t="n">
        <v>0.09766277676579671</v>
      </c>
      <c r="G214" t="n">
        <v>0.2431143447267363</v>
      </c>
      <c r="J214" t="n">
        <v>0.04914940111125951</v>
      </c>
      <c r="K214" t="n">
        <v>0.2403008572328673</v>
      </c>
      <c r="L214" t="n">
        <v>0.0955599880379383</v>
      </c>
      <c r="M214" t="n">
        <v>0.2378771552343041</v>
      </c>
      <c r="N214" t="n">
        <v>0.1420531519944497</v>
      </c>
      <c r="O214" t="n">
        <v>0.2379597204531276</v>
      </c>
    </row>
    <row r="215" ht="15" customHeight="1">
      <c r="F215" t="n">
        <v>0.09473006989811833</v>
      </c>
      <c r="G215" t="n">
        <v>0.2447459846242312</v>
      </c>
      <c r="J215" t="n">
        <v>0.04918001196429433</v>
      </c>
      <c r="K215" t="n">
        <v>0.2419136146639604</v>
      </c>
      <c r="L215" t="n">
        <v>0.09611508993013182</v>
      </c>
      <c r="M215" t="n">
        <v>0.239473646209031</v>
      </c>
      <c r="N215" t="n">
        <v>0.1417351383594884</v>
      </c>
      <c r="O215" t="n">
        <v>0.2395567655568399</v>
      </c>
    </row>
    <row r="216" ht="15" customHeight="1">
      <c r="F216" t="n">
        <v>0.0947895256897891</v>
      </c>
      <c r="G216" t="n">
        <v>0.2463776245217261</v>
      </c>
      <c r="J216" t="n">
        <v>0.04950682410592182</v>
      </c>
      <c r="K216" t="n">
        <v>0.2435263720950534</v>
      </c>
      <c r="L216" t="n">
        <v>0.0954629384387973</v>
      </c>
      <c r="M216" t="n">
        <v>0.2410701371837579</v>
      </c>
      <c r="N216" t="n">
        <v>0.1422063548170543</v>
      </c>
      <c r="O216" t="n">
        <v>0.2411538106605521</v>
      </c>
    </row>
    <row r="217" ht="15" customHeight="1">
      <c r="F217" t="n">
        <v>0.09384105778656859</v>
      </c>
      <c r="G217" t="n">
        <v>0.2480092644192209</v>
      </c>
      <c r="J217" t="n">
        <v>0.04972979642202915</v>
      </c>
      <c r="K217" t="n">
        <v>0.2451391295261465</v>
      </c>
      <c r="L217" t="n">
        <v>0.09610345626458894</v>
      </c>
      <c r="M217" t="n">
        <v>0.2426666281584847</v>
      </c>
      <c r="N217" t="n">
        <v>0.1418666865315364</v>
      </c>
      <c r="O217" t="n">
        <v>0.2427508557642644</v>
      </c>
    </row>
    <row r="218" ht="15" customHeight="1">
      <c r="F218" t="n">
        <v>0.09388457983421647</v>
      </c>
      <c r="G218" t="n">
        <v>0.2496409043167158</v>
      </c>
      <c r="J218" t="n">
        <v>0.04964888779850352</v>
      </c>
      <c r="K218" t="n">
        <v>0.2467518869572396</v>
      </c>
      <c r="L218" t="n">
        <v>0.09633656610816069</v>
      </c>
      <c r="M218" t="n">
        <v>0.2442631191332116</v>
      </c>
      <c r="N218" t="n">
        <v>0.1425160186673234</v>
      </c>
      <c r="O218" t="n">
        <v>0.2443479008679766</v>
      </c>
    </row>
    <row r="219" ht="15" customHeight="1">
      <c r="F219" t="n">
        <v>0.09792000547849233</v>
      </c>
      <c r="G219" t="n">
        <v>0.2512725442142106</v>
      </c>
      <c r="J219" t="n">
        <v>0.04976405712123215</v>
      </c>
      <c r="K219" t="n">
        <v>0.2483646443883326</v>
      </c>
      <c r="L219" t="n">
        <v>0.09606219067016669</v>
      </c>
      <c r="M219" t="n">
        <v>0.2458596101079385</v>
      </c>
      <c r="N219" t="n">
        <v>0.1419542363888042</v>
      </c>
      <c r="O219" t="n">
        <v>0.2459449459716889</v>
      </c>
    </row>
    <row r="220" ht="15" customHeight="1">
      <c r="F220" t="n">
        <v>0.1009472483651558</v>
      </c>
      <c r="G220" t="n">
        <v>0.2529041841117056</v>
      </c>
      <c r="J220" t="n">
        <v>0.04977526327610221</v>
      </c>
      <c r="K220" t="n">
        <v>0.2499774018194257</v>
      </c>
      <c r="L220" t="n">
        <v>0.09598025265126106</v>
      </c>
      <c r="M220" t="n">
        <v>0.2474561010826654</v>
      </c>
      <c r="N220" t="n">
        <v>0.1431812248603676</v>
      </c>
      <c r="O220" t="n">
        <v>0.2475419910754012</v>
      </c>
    </row>
    <row r="221" ht="15" customHeight="1">
      <c r="F221" t="n">
        <v>0.09596622213996658</v>
      </c>
      <c r="G221" t="n">
        <v>0.2545358240092004</v>
      </c>
      <c r="J221" t="n">
        <v>0.04968246514900089</v>
      </c>
      <c r="K221" t="n">
        <v>0.2515901592505188</v>
      </c>
      <c r="L221" t="n">
        <v>0.09609067475209793</v>
      </c>
      <c r="M221" t="n">
        <v>0.2490525920573922</v>
      </c>
      <c r="N221" t="n">
        <v>0.1425968692464026</v>
      </c>
      <c r="O221" t="n">
        <v>0.2491390361791134</v>
      </c>
    </row>
    <row r="222" ht="15" customHeight="1">
      <c r="F222" t="n">
        <v>0.1009768404486842</v>
      </c>
      <c r="G222" t="n">
        <v>0.2561674639066953</v>
      </c>
      <c r="J222" t="n">
        <v>0.04928562162581542</v>
      </c>
      <c r="K222" t="n">
        <v>0.2532029166816119</v>
      </c>
      <c r="L222" t="n">
        <v>0.09629065911107312</v>
      </c>
      <c r="M222" t="n">
        <v>0.2506490830321191</v>
      </c>
      <c r="N222" t="n">
        <v>0.142097755562733</v>
      </c>
      <c r="O222" t="n">
        <v>0.2507360812828257</v>
      </c>
    </row>
    <row r="223" ht="15" customHeight="1">
      <c r="F223" t="n">
        <v>0.09397135941128718</v>
      </c>
      <c r="G223" t="n">
        <v>0.2577991038041901</v>
      </c>
      <c r="J223" t="n">
        <v>0.04945239276400727</v>
      </c>
      <c r="K223" t="n">
        <v>0.2548156741127049</v>
      </c>
      <c r="L223" t="n">
        <v>0.09593633951281827</v>
      </c>
      <c r="M223" t="n">
        <v>0.252245574006846</v>
      </c>
      <c r="N223" t="n">
        <v>0.1416735936505139</v>
      </c>
      <c r="O223" t="n">
        <v>0.252333126386538</v>
      </c>
    </row>
    <row r="224" ht="15" customHeight="1">
      <c r="F224" t="n">
        <v>0.09777979139742854</v>
      </c>
      <c r="G224" t="n">
        <v>0.259430743701685</v>
      </c>
      <c r="J224" t="n">
        <v>0.04950354808442244</v>
      </c>
      <c r="K224" t="n">
        <v>0.256428431543798</v>
      </c>
      <c r="L224" t="n">
        <v>0.09556348286847965</v>
      </c>
      <c r="M224" t="n">
        <v>0.2538420649815729</v>
      </c>
      <c r="N224" t="n">
        <v>0.1420243773158399</v>
      </c>
      <c r="O224" t="n">
        <v>0.2539301714902503</v>
      </c>
    </row>
    <row r="225" ht="15" customHeight="1">
      <c r="F225" t="n">
        <v>0.09135248959451986</v>
      </c>
      <c r="G225" t="n">
        <v>0.2610623835991799</v>
      </c>
      <c r="J225" t="n">
        <v>0.04934715671045309</v>
      </c>
      <c r="K225" t="n">
        <v>0.2580411889748911</v>
      </c>
      <c r="L225" t="n">
        <v>0.09449618673761681</v>
      </c>
      <c r="M225" t="n">
        <v>0.2554385559562997</v>
      </c>
      <c r="N225" t="n">
        <v>0.141485905800559</v>
      </c>
      <c r="O225" t="n">
        <v>0.2555272165939625</v>
      </c>
    </row>
    <row r="226" ht="15" customHeight="1">
      <c r="F226" t="n">
        <v>0.09771637436555117</v>
      </c>
      <c r="G226" t="n">
        <v>0.2626940234966748</v>
      </c>
      <c r="J226" t="n">
        <v>0.04869603569469422</v>
      </c>
      <c r="K226" t="n">
        <v>0.2596539464059841</v>
      </c>
      <c r="L226" t="n">
        <v>0.09425854867978925</v>
      </c>
      <c r="M226" t="n">
        <v>0.2570350469310266</v>
      </c>
      <c r="N226" t="n">
        <v>0.1400939783465192</v>
      </c>
      <c r="O226" t="n">
        <v>0.2571242616976748</v>
      </c>
    </row>
    <row r="227" ht="15" customHeight="1">
      <c r="F227" t="n">
        <v>0.09489836607351218</v>
      </c>
      <c r="G227" t="n">
        <v>0.2643256633941697</v>
      </c>
      <c r="J227" t="n">
        <v>0.04826300208974071</v>
      </c>
      <c r="K227" t="n">
        <v>0.2612667038370772</v>
      </c>
      <c r="L227" t="n">
        <v>0.09307466625455643</v>
      </c>
      <c r="M227" t="n">
        <v>0.2586315379057535</v>
      </c>
      <c r="N227" t="n">
        <v>0.1388843941955684</v>
      </c>
      <c r="O227" t="n">
        <v>0.2587213068013871</v>
      </c>
    </row>
    <row r="228" ht="15" customHeight="1">
      <c r="F228" t="n">
        <v>0.09492538508139295</v>
      </c>
      <c r="G228" t="n">
        <v>0.2659573032916645</v>
      </c>
      <c r="J228" t="n">
        <v>0.04806087294818756</v>
      </c>
      <c r="K228" t="n">
        <v>0.2628794612681702</v>
      </c>
      <c r="L228" t="n">
        <v>0.09256863702147786</v>
      </c>
      <c r="M228" t="n">
        <v>0.2602280288804804</v>
      </c>
      <c r="N228" t="n">
        <v>0.1375929525895546</v>
      </c>
      <c r="O228" t="n">
        <v>0.2603183519050993</v>
      </c>
    </row>
    <row r="229" ht="15" customHeight="1">
      <c r="F229" t="n">
        <v>0.09482435175218326</v>
      </c>
      <c r="G229" t="n">
        <v>0.2675889431891594</v>
      </c>
      <c r="J229" t="n">
        <v>0.04710246532262971</v>
      </c>
      <c r="K229" t="n">
        <v>0.2644922186992633</v>
      </c>
      <c r="L229" t="n">
        <v>0.09076455854011301</v>
      </c>
      <c r="M229" t="n">
        <v>0.2618245198552072</v>
      </c>
      <c r="N229" t="n">
        <v>0.1355554527703257</v>
      </c>
      <c r="O229" t="n">
        <v>0.2619153970088116</v>
      </c>
    </row>
    <row r="230" ht="15" customHeight="1">
      <c r="F230" t="n">
        <v>0.0866221864488731</v>
      </c>
      <c r="G230" t="n">
        <v>0.2692205830866543</v>
      </c>
      <c r="J230" t="n">
        <v>0.04660059626566213</v>
      </c>
      <c r="K230" t="n">
        <v>0.2661049761303564</v>
      </c>
      <c r="L230" t="n">
        <v>0.08978652837002143</v>
      </c>
      <c r="M230" t="n">
        <v>0.2634210108299341</v>
      </c>
      <c r="N230" t="n">
        <v>0.1334076939797298</v>
      </c>
      <c r="O230" t="n">
        <v>0.2635124421125238</v>
      </c>
    </row>
    <row r="231" ht="15" customHeight="1">
      <c r="F231" t="n">
        <v>0.09034580953445231</v>
      </c>
      <c r="G231" t="n">
        <v>0.2708522229841492</v>
      </c>
      <c r="J231" t="n">
        <v>0.04576808282987974</v>
      </c>
      <c r="K231" t="n">
        <v>0.2677177335614495</v>
      </c>
      <c r="L231" t="n">
        <v>0.08845864407076257</v>
      </c>
      <c r="M231" t="n">
        <v>0.265017501804661</v>
      </c>
      <c r="N231" t="n">
        <v>0.1311854754596148</v>
      </c>
      <c r="O231" t="n">
        <v>0.2651094872162361</v>
      </c>
    </row>
    <row r="232" ht="15" customHeight="1">
      <c r="F232" t="n">
        <v>0.08602214137191083</v>
      </c>
      <c r="G232" t="n">
        <v>0.2724838628816441</v>
      </c>
      <c r="J232" t="n">
        <v>0.04551774206787751</v>
      </c>
      <c r="K232" t="n">
        <v>0.2693304909925425</v>
      </c>
      <c r="L232" t="n">
        <v>0.08800500320189597</v>
      </c>
      <c r="M232" t="n">
        <v>0.2666139927793879</v>
      </c>
      <c r="N232" t="n">
        <v>0.1301245964518289</v>
      </c>
      <c r="O232" t="n">
        <v>0.2667065323199484</v>
      </c>
    </row>
    <row r="233" ht="15" customHeight="1">
      <c r="F233" t="n">
        <v>0.08467810232423859</v>
      </c>
      <c r="G233" t="n">
        <v>0.2741155027791389</v>
      </c>
      <c r="J233" t="n">
        <v>0.0448623910322504</v>
      </c>
      <c r="K233" t="n">
        <v>0.2709432484236356</v>
      </c>
      <c r="L233" t="n">
        <v>0.08644970332298105</v>
      </c>
      <c r="M233" t="n">
        <v>0.2682104837541147</v>
      </c>
      <c r="N233" t="n">
        <v>0.1282608561982198</v>
      </c>
      <c r="O233" t="n">
        <v>0.2683035774236606</v>
      </c>
    </row>
    <row r="234" ht="15" customHeight="1">
      <c r="F234" t="n">
        <v>0.0813406127544254</v>
      </c>
      <c r="G234" t="n">
        <v>0.2757471426766338</v>
      </c>
      <c r="J234" t="n">
        <v>0.04431484677559337</v>
      </c>
      <c r="K234" t="n">
        <v>0.2725560058547287</v>
      </c>
      <c r="L234" t="n">
        <v>0.08461684199357739</v>
      </c>
      <c r="M234" t="n">
        <v>0.2698069747288416</v>
      </c>
      <c r="N234" t="n">
        <v>0.1262300539406355</v>
      </c>
      <c r="O234" t="n">
        <v>0.2699006225273729</v>
      </c>
    </row>
    <row r="235" ht="15" customHeight="1">
      <c r="F235" t="n">
        <v>0.08503659302546127</v>
      </c>
      <c r="G235" t="n">
        <v>0.2773787825741286</v>
      </c>
      <c r="J235" t="n">
        <v>0.04328792635050134</v>
      </c>
      <c r="K235" t="n">
        <v>0.2741687632858217</v>
      </c>
      <c r="L235" t="n">
        <v>0.08353051677324441</v>
      </c>
      <c r="M235" t="n">
        <v>0.2714034657035685</v>
      </c>
      <c r="N235" t="n">
        <v>0.1240679889209241</v>
      </c>
      <c r="O235" t="n">
        <v>0.2714976676310852</v>
      </c>
    </row>
    <row r="236" ht="15" customHeight="1">
      <c r="F236" t="n">
        <v>0.08679296350033594</v>
      </c>
      <c r="G236" t="n">
        <v>0.2790104224716236</v>
      </c>
      <c r="J236" t="n">
        <v>0.04259444680956927</v>
      </c>
      <c r="K236" t="n">
        <v>0.2757815207169148</v>
      </c>
      <c r="L236" t="n">
        <v>0.08261482522154168</v>
      </c>
      <c r="M236" t="n">
        <v>0.2729999566782954</v>
      </c>
      <c r="N236" t="n">
        <v>0.1231104603809335</v>
      </c>
      <c r="O236" t="n">
        <v>0.2730947127347974</v>
      </c>
    </row>
    <row r="237" ht="15" customHeight="1">
      <c r="F237" t="n">
        <v>0.07863664454203947</v>
      </c>
      <c r="G237" t="n">
        <v>0.2806420623691184</v>
      </c>
      <c r="J237" t="n">
        <v>0.04244722520539215</v>
      </c>
      <c r="K237" t="n">
        <v>0.2773942781480079</v>
      </c>
      <c r="L237" t="n">
        <v>0.08129219929208931</v>
      </c>
      <c r="M237" t="n">
        <v>0.2745964476530222</v>
      </c>
      <c r="N237" t="n">
        <v>0.1215910670646553</v>
      </c>
      <c r="O237" t="n">
        <v>0.2746917578385097</v>
      </c>
    </row>
    <row r="238" ht="15" customHeight="1">
      <c r="F238" t="n">
        <v>0.07957178685643018</v>
      </c>
      <c r="G238" t="n">
        <v>0.2822737022666133</v>
      </c>
      <c r="J238" t="n">
        <v>0.04203271164691345</v>
      </c>
      <c r="K238" t="n">
        <v>0.2790070355791009</v>
      </c>
      <c r="L238" t="n">
        <v>0.08090474728193284</v>
      </c>
      <c r="M238" t="n">
        <v>0.2761929386277491</v>
      </c>
      <c r="N238" t="n">
        <v>0.1201251794107526</v>
      </c>
      <c r="O238" t="n">
        <v>0.276288802942222</v>
      </c>
    </row>
    <row r="239" ht="15" customHeight="1">
      <c r="F239" t="n">
        <v>0.08051397438138094</v>
      </c>
      <c r="G239" t="n">
        <v>0.2839053421641082</v>
      </c>
      <c r="J239" t="n">
        <v>0.04101663965609564</v>
      </c>
      <c r="K239" t="n">
        <v>0.280619793010194</v>
      </c>
      <c r="L239" t="n">
        <v>0.07961364486189842</v>
      </c>
      <c r="M239" t="n">
        <v>0.277789429602476</v>
      </c>
      <c r="N239" t="n">
        <v>0.1190538713686964</v>
      </c>
      <c r="O239" t="n">
        <v>0.2778858480459342</v>
      </c>
    </row>
    <row r="240" ht="15" customHeight="1">
      <c r="F240" t="n">
        <v>0.08145214367905235</v>
      </c>
      <c r="G240" t="n">
        <v>0.285536982061603</v>
      </c>
      <c r="J240" t="n">
        <v>0.04099862326045059</v>
      </c>
      <c r="K240" t="n">
        <v>0.2822325504412871</v>
      </c>
      <c r="L240" t="n">
        <v>0.07861883494397398</v>
      </c>
      <c r="M240" t="n">
        <v>0.2793859205772029</v>
      </c>
      <c r="N240" t="n">
        <v>0.1168770581287551</v>
      </c>
      <c r="O240" t="n">
        <v>0.2794828931496465</v>
      </c>
    </row>
    <row r="241" ht="15" customHeight="1">
      <c r="F241" t="n">
        <v>0.07738623097410613</v>
      </c>
      <c r="G241" t="n">
        <v>0.2871686219590979</v>
      </c>
      <c r="J241" t="n">
        <v>0.0404786320959054</v>
      </c>
      <c r="K241" t="n">
        <v>0.2838453078723802</v>
      </c>
      <c r="L241" t="n">
        <v>0.07742026044014721</v>
      </c>
      <c r="M241" t="n">
        <v>0.2809824115519297</v>
      </c>
      <c r="N241" t="n">
        <v>0.1160946548811972</v>
      </c>
      <c r="O241" t="n">
        <v>0.2810799382533588</v>
      </c>
    </row>
    <row r="242" ht="15" customHeight="1">
      <c r="F242" t="n">
        <v>0.07631617249120415</v>
      </c>
      <c r="G242" t="n">
        <v>0.2888002618565927</v>
      </c>
      <c r="J242" t="n">
        <v>0.03985663579838709</v>
      </c>
      <c r="K242" t="n">
        <v>0.2854580653034732</v>
      </c>
      <c r="L242" t="n">
        <v>0.07651786426240595</v>
      </c>
      <c r="M242" t="n">
        <v>0.2825789025266566</v>
      </c>
      <c r="N242" t="n">
        <v>0.1140065768162911</v>
      </c>
      <c r="O242" t="n">
        <v>0.282676983357071</v>
      </c>
    </row>
    <row r="243" ht="15" customHeight="1">
      <c r="F243" t="n">
        <v>0.07924190445500812</v>
      </c>
      <c r="G243" t="n">
        <v>0.2904319017540877</v>
      </c>
      <c r="J243" t="n">
        <v>0.03933260400382287</v>
      </c>
      <c r="K243" t="n">
        <v>0.2870708227345663</v>
      </c>
      <c r="L243" t="n">
        <v>0.07541158932273795</v>
      </c>
      <c r="M243" t="n">
        <v>0.2841753935013834</v>
      </c>
      <c r="N243" t="n">
        <v>0.1123127391243054</v>
      </c>
      <c r="O243" t="n">
        <v>0.2842740284607833</v>
      </c>
    </row>
    <row r="244" ht="15" customHeight="1">
      <c r="F244" t="n">
        <v>0.07216336309017986</v>
      </c>
      <c r="G244" t="n">
        <v>0.2920635416515825</v>
      </c>
      <c r="J244" t="n">
        <v>0.03850650634813978</v>
      </c>
      <c r="K244" t="n">
        <v>0.2886835801656594</v>
      </c>
      <c r="L244" t="n">
        <v>0.07500137853313099</v>
      </c>
      <c r="M244" t="n">
        <v>0.2857718844761103</v>
      </c>
      <c r="N244" t="n">
        <v>0.1109130569955089</v>
      </c>
      <c r="O244" t="n">
        <v>0.2858710735644956</v>
      </c>
    </row>
    <row r="245" ht="15" customHeight="1">
      <c r="F245" t="n">
        <v>0.07608048462138109</v>
      </c>
      <c r="G245" t="n">
        <v>0.2936951815490774</v>
      </c>
      <c r="J245" t="n">
        <v>0.03797831246726494</v>
      </c>
      <c r="K245" t="n">
        <v>0.2902963375967524</v>
      </c>
      <c r="L245" t="n">
        <v>0.07358717480557286</v>
      </c>
      <c r="M245" t="n">
        <v>0.2873683754508372</v>
      </c>
      <c r="N245" t="n">
        <v>0.1093074456201695</v>
      </c>
      <c r="O245" t="n">
        <v>0.2874681186682078</v>
      </c>
    </row>
    <row r="246" ht="15" customHeight="1">
      <c r="F246" t="n">
        <v>0.0689932052732736</v>
      </c>
      <c r="G246" t="n">
        <v>0.2953268214465723</v>
      </c>
      <c r="J246" t="n">
        <v>0.03754799199712543</v>
      </c>
      <c r="K246" t="n">
        <v>0.2919090950278455</v>
      </c>
      <c r="L246" t="n">
        <v>0.0724689210520513</v>
      </c>
      <c r="M246" t="n">
        <v>0.2889648664255641</v>
      </c>
      <c r="N246" t="n">
        <v>0.1073958201885561</v>
      </c>
      <c r="O246" t="n">
        <v>0.2890651637719201</v>
      </c>
    </row>
    <row r="247" ht="15" customHeight="1">
      <c r="F247" t="n">
        <v>0.06990146127051924</v>
      </c>
      <c r="G247" t="n">
        <v>0.2969584613440672</v>
      </c>
      <c r="J247" t="n">
        <v>0.03681551457364837</v>
      </c>
      <c r="K247" t="n">
        <v>0.2935218524589386</v>
      </c>
      <c r="L247" t="n">
        <v>0.07174656018455422</v>
      </c>
      <c r="M247" t="n">
        <v>0.2905613574002909</v>
      </c>
      <c r="N247" t="n">
        <v>0.1069780958909372</v>
      </c>
      <c r="O247" t="n">
        <v>0.2906622088756324</v>
      </c>
    </row>
    <row r="248" ht="15" customHeight="1">
      <c r="F248" t="n">
        <v>0.07480518883777972</v>
      </c>
      <c r="G248" t="n">
        <v>0.298590101241562</v>
      </c>
      <c r="J248" t="n">
        <v>0.03648084983276088</v>
      </c>
      <c r="K248" t="n">
        <v>0.2951346098900317</v>
      </c>
      <c r="L248" t="n">
        <v>0.07112003511506923</v>
      </c>
      <c r="M248" t="n">
        <v>0.2921578483750178</v>
      </c>
      <c r="N248" t="n">
        <v>0.1049541879175812</v>
      </c>
      <c r="O248" t="n">
        <v>0.2922592539793446</v>
      </c>
    </row>
    <row r="249" ht="15" customHeight="1">
      <c r="F249" t="n">
        <v>0.06670432419971684</v>
      </c>
      <c r="G249" t="n">
        <v>0.3002217411390569</v>
      </c>
      <c r="J249" t="n">
        <v>0.03614396741039004</v>
      </c>
      <c r="K249" t="n">
        <v>0.2967473673211247</v>
      </c>
      <c r="L249" t="n">
        <v>0.06998928875558427</v>
      </c>
      <c r="M249" t="n">
        <v>0.2937543393497447</v>
      </c>
      <c r="N249" t="n">
        <v>0.1038240114587565</v>
      </c>
      <c r="O249" t="n">
        <v>0.2938562990830569</v>
      </c>
    </row>
    <row r="250" ht="15" customHeight="1">
      <c r="F250" t="n">
        <v>0.07259880358099233</v>
      </c>
      <c r="G250" t="n">
        <v>0.3018533810365518</v>
      </c>
      <c r="J250" t="n">
        <v>0.03560483694246291</v>
      </c>
      <c r="K250" t="n">
        <v>0.2983601247522178</v>
      </c>
      <c r="L250" t="n">
        <v>0.06875426401808701</v>
      </c>
      <c r="M250" t="n">
        <v>0.2953508303244716</v>
      </c>
      <c r="N250" t="n">
        <v>0.1024874817047318</v>
      </c>
      <c r="O250" t="n">
        <v>0.2954533441867692</v>
      </c>
    </row>
    <row r="251" ht="15" customHeight="1">
      <c r="F251" t="n">
        <v>0.06348856320626803</v>
      </c>
      <c r="G251" t="n">
        <v>0.3034850209340466</v>
      </c>
      <c r="J251" t="n">
        <v>0.0350634280649067</v>
      </c>
      <c r="K251" t="n">
        <v>0.2999728821833109</v>
      </c>
      <c r="L251" t="n">
        <v>0.06761490381456528</v>
      </c>
      <c r="M251" t="n">
        <v>0.2969473212991984</v>
      </c>
      <c r="N251" t="n">
        <v>0.1006445138457754</v>
      </c>
      <c r="O251" t="n">
        <v>0.2970503892904814</v>
      </c>
    </row>
    <row r="252" ht="15" customHeight="1">
      <c r="F252" t="n">
        <v>0.06037353930020566</v>
      </c>
      <c r="G252" t="n">
        <v>0.3051166608315415</v>
      </c>
      <c r="J252" t="n">
        <v>0.03461971041364839</v>
      </c>
      <c r="K252" t="n">
        <v>0.3015856396144039</v>
      </c>
      <c r="L252" t="n">
        <v>0.06687115105700692</v>
      </c>
      <c r="M252" t="n">
        <v>0.2985438122739253</v>
      </c>
      <c r="N252" t="n">
        <v>0.0982950230721561</v>
      </c>
      <c r="O252" t="n">
        <v>0.2986474343941937</v>
      </c>
    </row>
    <row r="253" ht="15" customHeight="1">
      <c r="F253" t="n">
        <v>0.06525366808746705</v>
      </c>
      <c r="G253" t="n">
        <v>0.3067483007290364</v>
      </c>
      <c r="J253" t="n">
        <v>0.03397365362461516</v>
      </c>
      <c r="K253" t="n">
        <v>0.303198397045497</v>
      </c>
      <c r="L253" t="n">
        <v>0.06542294865739953</v>
      </c>
      <c r="M253" t="n">
        <v>0.3001403032486522</v>
      </c>
      <c r="N253" t="n">
        <v>0.09753892457414215</v>
      </c>
      <c r="O253" t="n">
        <v>0.3002444794979059</v>
      </c>
    </row>
    <row r="254" ht="15" customHeight="1">
      <c r="F254" t="n">
        <v>0.06512888579271392</v>
      </c>
      <c r="G254" t="n">
        <v>0.3083799406265313</v>
      </c>
      <c r="J254" t="n">
        <v>0.03342522733373411</v>
      </c>
      <c r="K254" t="n">
        <v>0.3048111544765901</v>
      </c>
      <c r="L254" t="n">
        <v>0.06467023952773107</v>
      </c>
      <c r="M254" t="n">
        <v>0.3017367942233791</v>
      </c>
      <c r="N254" t="n">
        <v>0.09617613354200211</v>
      </c>
      <c r="O254" t="n">
        <v>0.3018415246016182</v>
      </c>
    </row>
    <row r="255" ht="15" customHeight="1">
      <c r="F255" t="n">
        <v>0.06099912864060808</v>
      </c>
      <c r="G255" t="n">
        <v>0.3100115805240262</v>
      </c>
      <c r="J255" t="n">
        <v>0.0328744011769323</v>
      </c>
      <c r="K255" t="n">
        <v>0.3064239119076831</v>
      </c>
      <c r="L255" t="n">
        <v>0.06311296657998927</v>
      </c>
      <c r="M255" t="n">
        <v>0.3033332851981059</v>
      </c>
      <c r="N255" t="n">
        <v>0.09420656516600445</v>
      </c>
      <c r="O255" t="n">
        <v>0.3034385697053305</v>
      </c>
    </row>
    <row r="256" ht="15" customHeight="1">
      <c r="F256" t="n">
        <v>0.05686433285581133</v>
      </c>
      <c r="G256" t="n">
        <v>0.311643220421521</v>
      </c>
      <c r="J256" t="n">
        <v>0.03222114479013685</v>
      </c>
      <c r="K256" t="n">
        <v>0.3080366693387762</v>
      </c>
      <c r="L256" t="n">
        <v>0.06225107272616187</v>
      </c>
      <c r="M256" t="n">
        <v>0.3049297761728328</v>
      </c>
      <c r="N256" t="n">
        <v>0.09263013463641784</v>
      </c>
      <c r="O256" t="n">
        <v>0.3050356148090428</v>
      </c>
    </row>
    <row r="257" ht="15" customHeight="1">
      <c r="F257" t="n">
        <v>0.06072443466298537</v>
      </c>
      <c r="G257" t="n">
        <v>0.3132748603190159</v>
      </c>
      <c r="J257" t="n">
        <v>0.03166542780927487</v>
      </c>
      <c r="K257" t="n">
        <v>0.3096494267698693</v>
      </c>
      <c r="L257" t="n">
        <v>0.06098450087823667</v>
      </c>
      <c r="M257" t="n">
        <v>0.3065262671475597</v>
      </c>
      <c r="N257" t="n">
        <v>0.09104675714351057</v>
      </c>
      <c r="O257" t="n">
        <v>0.306632659912755</v>
      </c>
    </row>
    <row r="258" ht="15" customHeight="1">
      <c r="F258" t="n">
        <v>0.05557937028679208</v>
      </c>
      <c r="G258" t="n">
        <v>0.3149065002165107</v>
      </c>
      <c r="J258" t="n">
        <v>0.03120721987027346</v>
      </c>
      <c r="K258" t="n">
        <v>0.3112621842009624</v>
      </c>
      <c r="L258" t="n">
        <v>0.05971319394820152</v>
      </c>
      <c r="M258" t="n">
        <v>0.3081227581222866</v>
      </c>
      <c r="N258" t="n">
        <v>0.08905634787755123</v>
      </c>
      <c r="O258" t="n">
        <v>0.3082297050164673</v>
      </c>
    </row>
    <row r="259" ht="15" customHeight="1">
      <c r="F259" t="n">
        <v>0.05942907595189315</v>
      </c>
      <c r="G259" t="n">
        <v>0.3165381401140057</v>
      </c>
      <c r="J259" t="n">
        <v>0.03024649060905972</v>
      </c>
      <c r="K259" t="n">
        <v>0.3128749416320554</v>
      </c>
      <c r="L259" t="n">
        <v>0.05873709484804415</v>
      </c>
      <c r="M259" t="n">
        <v>0.3097192490970134</v>
      </c>
      <c r="N259" t="n">
        <v>0.08765882202880843</v>
      </c>
      <c r="O259" t="n">
        <v>0.3098267501201796</v>
      </c>
    </row>
    <row r="260" ht="15" customHeight="1">
      <c r="F260" t="n">
        <v>0.06127348788295038</v>
      </c>
      <c r="G260" t="n">
        <v>0.3181697800115005</v>
      </c>
      <c r="J260" t="n">
        <v>0.02988320966156073</v>
      </c>
      <c r="K260" t="n">
        <v>0.3144876990631485</v>
      </c>
      <c r="L260" t="n">
        <v>0.05805614648975232</v>
      </c>
      <c r="M260" t="n">
        <v>0.3113157400717403</v>
      </c>
      <c r="N260" t="n">
        <v>0.08635409478755041</v>
      </c>
      <c r="O260" t="n">
        <v>0.3114237952238918</v>
      </c>
    </row>
    <row r="261" ht="15" customHeight="1">
      <c r="F261" t="n">
        <v>0.05711254230462555</v>
      </c>
      <c r="G261" t="n">
        <v>0.3198014199089954</v>
      </c>
      <c r="J261" t="n">
        <v>0.02951734666370363</v>
      </c>
      <c r="K261" t="n">
        <v>0.3161004564942416</v>
      </c>
      <c r="L261" t="n">
        <v>0.0568702917853138</v>
      </c>
      <c r="M261" t="n">
        <v>0.3129122310464672</v>
      </c>
      <c r="N261" t="n">
        <v>0.08474208134404587</v>
      </c>
      <c r="O261" t="n">
        <v>0.3130208403276041</v>
      </c>
    </row>
    <row r="262" ht="15" customHeight="1">
      <c r="F262" t="n">
        <v>0.04994617544158043</v>
      </c>
      <c r="G262" t="n">
        <v>0.3214330598064903</v>
      </c>
      <c r="J262" t="n">
        <v>0.02864887125141551</v>
      </c>
      <c r="K262" t="n">
        <v>0.3177132139253346</v>
      </c>
      <c r="L262" t="n">
        <v>0.05567947364671649</v>
      </c>
      <c r="M262" t="n">
        <v>0.3145087220211941</v>
      </c>
      <c r="N262" t="n">
        <v>0.08302269688856329</v>
      </c>
      <c r="O262" t="n">
        <v>0.3146178854313164</v>
      </c>
    </row>
    <row r="263" ht="15" customHeight="1">
      <c r="F263" t="n">
        <v>0.05077432351847684</v>
      </c>
      <c r="G263" t="n">
        <v>0.3230646997039852</v>
      </c>
      <c r="J263" t="n">
        <v>0.02827775306062344</v>
      </c>
      <c r="K263" t="n">
        <v>0.3193259713564277</v>
      </c>
      <c r="L263" t="n">
        <v>0.05438363498594806</v>
      </c>
      <c r="M263" t="n">
        <v>0.3161052129959209</v>
      </c>
      <c r="N263" t="n">
        <v>0.08109585661137114</v>
      </c>
      <c r="O263" t="n">
        <v>0.3162149305350286</v>
      </c>
    </row>
    <row r="264" ht="15" customHeight="1">
      <c r="F264" t="n">
        <v>0.04759692275997647</v>
      </c>
      <c r="G264" t="n">
        <v>0.32469633960148</v>
      </c>
      <c r="J264" t="n">
        <v>0.02780396172725456</v>
      </c>
      <c r="K264" t="n">
        <v>0.3209387287875208</v>
      </c>
      <c r="L264" t="n">
        <v>0.05368271871499625</v>
      </c>
      <c r="M264" t="n">
        <v>0.3177017039706478</v>
      </c>
      <c r="N264" t="n">
        <v>0.07886147570273799</v>
      </c>
      <c r="O264" t="n">
        <v>0.3178119756387409</v>
      </c>
    </row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</sheetData>
  <mergeCells count="22">
    <mergeCell ref="M2:U2"/>
    <mergeCell ref="A60:K60"/>
    <mergeCell ref="A1:K1"/>
    <mergeCell ref="M7:U7"/>
    <mergeCell ref="A61:K61"/>
    <mergeCell ref="A6:K6"/>
    <mergeCell ref="M6:U6"/>
    <mergeCell ref="A7:K7"/>
    <mergeCell ref="M18:U18"/>
    <mergeCell ref="M27:U27"/>
    <mergeCell ref="M3:U3"/>
    <mergeCell ref="M61:U61"/>
    <mergeCell ref="A27:K27"/>
    <mergeCell ref="A18:K18"/>
    <mergeCell ref="M9:V9"/>
    <mergeCell ref="A3:K3"/>
    <mergeCell ref="A2:K2"/>
    <mergeCell ref="A9:L9"/>
    <mergeCell ref="A5:K5"/>
    <mergeCell ref="M5:U5"/>
    <mergeCell ref="M1:U1"/>
    <mergeCell ref="M60:U60"/>
  </mergeCells>
  <pageMargins left="0.7" right="0.7" top="0.75" bottom="0.75" header="0.3" footer="0.3"/>
  <pageSetup orientation="portrait" paperSize="9" scale="62" fitToWidth="2" horizontalDpi="1200" verticalDpi="12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2023-07-18T18:00:24Z</dcterms:modified>
  <cp:lastModifiedBy>MSI GP66</cp:lastModifiedBy>
</cp:coreProperties>
</file>