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00000"/>
    <numFmt numFmtId="165" formatCode="0.0"/>
    <numFmt numFmtId="166" formatCode="0.00000"/>
    <numFmt numFmtId="167" formatCode="General_)"/>
    <numFmt numFmtId="168" formatCode="0.000"/>
    <numFmt numFmtId="169" formatCode="_-* #,##0.00_-;\-* #,##0.00_-;_-* &quot;-&quot;??_-;_-@_-"/>
    <numFmt numFmtId="170" formatCode="0.0000"/>
  </numFmts>
  <fonts count="28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family val="2"/>
      <color theme="1"/>
      <sz val="8"/>
      <scheme val="minor"/>
    </font>
    <font>
      <name val="Calibri"/>
      <charset val="204"/>
      <family val="2"/>
      <b val="1"/>
      <i val="1"/>
      <color theme="1"/>
      <sz val="8"/>
      <scheme val="minor"/>
    </font>
    <font>
      <name val="Arial Cyr"/>
      <charset val="204"/>
      <family val="2"/>
      <b val="1"/>
      <sz val="8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theme="1"/>
      <sz val="10"/>
      <scheme val="minor"/>
    </font>
    <font>
      <name val="Calibri"/>
      <charset val="204"/>
      <family val="2"/>
      <color indexed="8"/>
      <sz val="10"/>
    </font>
    <font>
      <name val="Calibri"/>
      <family val="2"/>
      <color theme="1"/>
      <sz val="11"/>
      <scheme val="minor"/>
    </font>
    <font>
      <name val="Calibri"/>
      <charset val="204"/>
      <family val="2"/>
      <i val="1"/>
      <color theme="1"/>
      <sz val="11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24" fillId="0" borderId="0"/>
    <xf numFmtId="0" fontId="1" fillId="0" borderId="0"/>
    <xf numFmtId="0" fontId="8" fillId="0" borderId="0"/>
    <xf numFmtId="0" fontId="1" fillId="0" borderId="0"/>
    <xf numFmtId="43" fontId="24" fillId="0" borderId="0"/>
  </cellStyleXfs>
  <cellXfs count="174">
    <xf numFmtId="0" fontId="0" fillId="0" borderId="0" pivotButton="0" quotePrefix="0" xfId="0"/>
    <xf numFmtId="0" fontId="4" fillId="0" borderId="0" pivotButton="0" quotePrefix="0" xfId="0"/>
    <xf numFmtId="0" fontId="7" fillId="0" borderId="0" pivotButton="0" quotePrefix="0" xfId="1"/>
    <xf numFmtId="0" fontId="6" fillId="0" borderId="0" applyAlignment="1" pivotButton="0" quotePrefix="1" xfId="2">
      <alignment horizontal="left"/>
    </xf>
    <xf numFmtId="0" fontId="7" fillId="0" borderId="0" applyAlignment="1" pivotButton="0" quotePrefix="1" xfId="2">
      <alignment horizontal="left"/>
    </xf>
    <xf numFmtId="0" fontId="6" fillId="0" borderId="0" applyAlignment="1" pivotButton="0" quotePrefix="0" xfId="2">
      <alignment horizontal="left"/>
    </xf>
    <xf numFmtId="0" fontId="7" fillId="0" borderId="0" applyAlignment="1" pivotButton="0" quotePrefix="0" xfId="2">
      <alignment horizontal="left"/>
    </xf>
    <xf numFmtId="0" fontId="11" fillId="0" borderId="0" pivotButton="0" quotePrefix="0" xfId="0"/>
    <xf numFmtId="0" fontId="7" fillId="0" borderId="0" applyProtection="1" pivotButton="0" quotePrefix="0" xfId="2">
      <protection locked="0" hidden="0"/>
    </xf>
    <xf numFmtId="0" fontId="7" fillId="0" borderId="0" pivotButton="0" quotePrefix="0" xfId="0"/>
    <xf numFmtId="0" fontId="7" fillId="0" borderId="0" pivotButton="0" quotePrefix="0" xfId="2"/>
    <xf numFmtId="0" fontId="9" fillId="0" borderId="0" pivotButton="0" quotePrefix="0" xfId="1"/>
    <xf numFmtId="0" fontId="12" fillId="0" borderId="0" applyAlignment="1" pivotButton="0" quotePrefix="0" xfId="1">
      <alignment horizontal="left"/>
    </xf>
    <xf numFmtId="0" fontId="12" fillId="0" borderId="0" applyProtection="1" pivotButton="0" quotePrefix="0" xfId="2">
      <protection locked="0" hidden="0"/>
    </xf>
    <xf numFmtId="0" fontId="9" fillId="0" borderId="0" applyAlignment="1" pivotButton="0" quotePrefix="1" xfId="2">
      <alignment horizontal="left"/>
    </xf>
    <xf numFmtId="0" fontId="12" fillId="0" borderId="0" applyAlignment="1" pivotButton="0" quotePrefix="1" xfId="2">
      <alignment horizontal="left"/>
    </xf>
    <xf numFmtId="0" fontId="9" fillId="0" borderId="0" applyAlignment="1" pivotButton="0" quotePrefix="0" xfId="2">
      <alignment horizontal="left"/>
    </xf>
    <xf numFmtId="0" fontId="12" fillId="0" borderId="0" applyAlignment="1" pivotButton="0" quotePrefix="0" xfId="2">
      <alignment horizontal="left"/>
    </xf>
    <xf numFmtId="0" fontId="9" fillId="0" borderId="0" applyAlignment="1" pivotButton="0" quotePrefix="0" xfId="1">
      <alignment horizontal="left"/>
    </xf>
    <xf numFmtId="0" fontId="9" fillId="0" borderId="0" applyAlignment="1" pivotButton="0" quotePrefix="0" xfId="1">
      <alignment wrapText="1"/>
    </xf>
    <xf numFmtId="0" fontId="9" fillId="0" borderId="0" pivotButton="0" quotePrefix="0" xfId="2"/>
    <xf numFmtId="0" fontId="12" fillId="0" borderId="0" pivotButton="0" quotePrefix="0" xfId="2"/>
    <xf numFmtId="0" fontId="9" fillId="0" borderId="0" applyAlignment="1" pivotButton="0" quotePrefix="0" xfId="2">
      <alignment horizontal="right"/>
    </xf>
    <xf numFmtId="0" fontId="12" fillId="0" borderId="0" pivotButton="0" quotePrefix="0" xfId="0"/>
    <xf numFmtId="0" fontId="9" fillId="0" borderId="0" applyAlignment="1" applyProtection="1" pivotButton="0" quotePrefix="0" xfId="0">
      <alignment horizontal="left"/>
      <protection locked="0" hidden="0"/>
    </xf>
    <xf numFmtId="0" fontId="9" fillId="0" borderId="0" pivotButton="0" quotePrefix="0" xfId="0"/>
    <xf numFmtId="0" fontId="9" fillId="0" borderId="0" applyAlignment="1" pivotButton="0" quotePrefix="0" xfId="0">
      <alignment horizontal="left" vertical="center"/>
    </xf>
    <xf numFmtId="0" fontId="9" fillId="0" borderId="0" applyAlignment="1" pivotButton="0" quotePrefix="1" xfId="0">
      <alignment horizontal="left"/>
    </xf>
    <xf numFmtId="0" fontId="3" fillId="0" borderId="0" applyAlignment="1" pivotButton="0" quotePrefix="0" xfId="0">
      <alignment horizontal="center" vertical="center" wrapText="1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164" fontId="13" fillId="0" borderId="0" pivotButton="0" quotePrefix="0" xfId="0"/>
    <xf numFmtId="1" fontId="5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0" fillId="0" borderId="0" applyAlignment="1" pivotButton="0" quotePrefix="0" xfId="0">
      <alignment wrapText="1"/>
    </xf>
    <xf numFmtId="0" fontId="16" fillId="0" borderId="2" applyAlignment="1" pivotButton="0" quotePrefix="0" xfId="0">
      <alignment horizontal="center" vertical="center"/>
    </xf>
    <xf numFmtId="0" fontId="16" fillId="2" borderId="2" applyAlignment="1" pivotButton="0" quotePrefix="0" xfId="0">
      <alignment horizontal="center" vertical="center"/>
    </xf>
    <xf numFmtId="0" fontId="16" fillId="0" borderId="3" pivotButton="0" quotePrefix="0" xfId="0"/>
    <xf numFmtId="0" fontId="16" fillId="0" borderId="4" pivotButton="0" quotePrefix="0" xfId="0"/>
    <xf numFmtId="0" fontId="16" fillId="0" borderId="2" pivotButton="0" quotePrefix="0" xfId="0"/>
    <xf numFmtId="0" fontId="16" fillId="0" borderId="5" applyAlignment="1" pivotButton="0" quotePrefix="0" xfId="0">
      <alignment horizontal="center"/>
    </xf>
    <xf numFmtId="0" fontId="16" fillId="0" borderId="1" applyAlignment="1" pivotButton="0" quotePrefix="0" xfId="0">
      <alignment horizontal="center"/>
    </xf>
    <xf numFmtId="165" fontId="16" fillId="2" borderId="1" applyAlignment="1" pivotButton="0" quotePrefix="0" xfId="0">
      <alignment horizontal="center"/>
    </xf>
    <xf numFmtId="0" fontId="18" fillId="0" borderId="0" pivotButton="0" quotePrefix="0" xfId="0"/>
    <xf numFmtId="0" fontId="18" fillId="0" borderId="6" pivotButton="0" quotePrefix="0" xfId="0"/>
    <xf numFmtId="0" fontId="18" fillId="0" borderId="7" pivotButton="0" quotePrefix="0" xfId="0"/>
    <xf numFmtId="0" fontId="18" fillId="0" borderId="8" pivotButton="0" quotePrefix="0" xfId="0"/>
    <xf numFmtId="1" fontId="17" fillId="3" borderId="5" applyAlignment="1" pivotButton="0" quotePrefix="0" xfId="0">
      <alignment horizontal="center"/>
    </xf>
    <xf numFmtId="0" fontId="19" fillId="0" borderId="0" pivotButton="0" quotePrefix="0" xfId="0"/>
    <xf numFmtId="0" fontId="16" fillId="0" borderId="0" pivotButton="0" quotePrefix="0" xfId="0"/>
    <xf numFmtId="0" fontId="16" fillId="0" borderId="9" pivotButton="0" quotePrefix="0" xfId="0"/>
    <xf numFmtId="0" fontId="16" fillId="0" borderId="10" pivotButton="0" quotePrefix="0" xfId="0"/>
    <xf numFmtId="0" fontId="16" fillId="0" borderId="11" pivotButton="0" quotePrefix="0" xfId="0"/>
    <xf numFmtId="1" fontId="16" fillId="0" borderId="5" applyAlignment="1" pivotButton="0" quotePrefix="0" xfId="0">
      <alignment horizontal="center"/>
    </xf>
    <xf numFmtId="1" fontId="16" fillId="0" borderId="12" applyAlignment="1" pivotButton="0" quotePrefix="0" xfId="0">
      <alignment horizontal="center"/>
    </xf>
    <xf numFmtId="0" fontId="16" fillId="0" borderId="1" applyAlignment="1" pivotButton="0" quotePrefix="0" xfId="0">
      <alignment horizontal="center" vertical="center"/>
    </xf>
    <xf numFmtId="0" fontId="16" fillId="0" borderId="13" pivotButton="0" quotePrefix="0" xfId="0"/>
    <xf numFmtId="166" fontId="0" fillId="0" borderId="0" applyAlignment="1" pivotButton="0" quotePrefix="0" xfId="0">
      <alignment horizontal="center" vertical="center"/>
    </xf>
    <xf numFmtId="0" fontId="20" fillId="0" borderId="14" applyAlignment="1" pivotButton="0" quotePrefix="0" xfId="0">
      <alignment horizontal="center"/>
    </xf>
    <xf numFmtId="0" fontId="20" fillId="0" borderId="15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" fontId="21" fillId="3" borderId="16" applyAlignment="1" pivotButton="0" quotePrefix="0" xfId="0">
      <alignment horizontal="center"/>
    </xf>
    <xf numFmtId="1" fontId="21" fillId="3" borderId="17" applyAlignment="1" pivotButton="0" quotePrefix="0" xfId="0">
      <alignment horizontal="center"/>
    </xf>
    <xf numFmtId="166" fontId="16" fillId="0" borderId="12" applyAlignment="1" pivotButton="0" quotePrefix="0" xfId="0">
      <alignment horizontal="center"/>
    </xf>
    <xf numFmtId="1" fontId="16" fillId="0" borderId="1" applyAlignment="1" pivotButton="0" quotePrefix="0" xfId="0">
      <alignment horizontal="center"/>
    </xf>
    <xf numFmtId="0" fontId="0" fillId="6" borderId="0" pivotButton="0" quotePrefix="0" xfId="0"/>
    <xf numFmtId="0" fontId="0" fillId="4" borderId="0" pivotButton="0" quotePrefix="0" xfId="0"/>
    <xf numFmtId="0" fontId="0" fillId="6" borderId="0" applyAlignment="1" pivotButton="0" quotePrefix="0" xfId="0">
      <alignment horizontal="left"/>
    </xf>
    <xf numFmtId="0" fontId="0" fillId="5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2" borderId="0" applyAlignment="1" pivotButton="0" quotePrefix="0" xfId="0">
      <alignment horizontal="center" vertical="center"/>
    </xf>
    <xf numFmtId="1" fontId="17" fillId="3" borderId="2" applyAlignment="1" pivotButton="0" quotePrefix="0" xfId="0">
      <alignment horizontal="center" vertical="center"/>
    </xf>
    <xf numFmtId="0" fontId="10" fillId="0" borderId="0" pivotButton="0" quotePrefix="0" xfId="0"/>
    <xf numFmtId="0" fontId="0" fillId="2" borderId="19" pivotButton="0" quotePrefix="0" xfId="0"/>
    <xf numFmtId="0" fontId="0" fillId="2" borderId="0" pivotButton="0" quotePrefix="0" xfId="0"/>
    <xf numFmtId="0" fontId="22" fillId="2" borderId="13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21" fillId="2" borderId="19" applyAlignment="1" pivotButton="0" quotePrefix="0" xfId="0">
      <alignment horizontal="center" vertical="center"/>
    </xf>
    <xf numFmtId="0" fontId="21" fillId="2" borderId="0" applyAlignment="1" pivotButton="0" quotePrefix="0" xfId="0">
      <alignment horizontal="center" vertical="center"/>
    </xf>
    <xf numFmtId="0" fontId="21" fillId="2" borderId="13" applyAlignment="1" pivotButton="0" quotePrefix="0" xfId="0">
      <alignment horizontal="center" vertical="center"/>
    </xf>
    <xf numFmtId="0" fontId="15" fillId="0" borderId="0" pivotButton="0" quotePrefix="0" xfId="0"/>
    <xf numFmtId="1" fontId="0" fillId="0" borderId="0" pivotButton="0" quotePrefix="0" xfId="0"/>
    <xf numFmtId="0" fontId="23" fillId="2" borderId="13" applyAlignment="1" pivotButton="0" quotePrefix="0" xfId="0">
      <alignment horizontal="right" vertical="center"/>
    </xf>
    <xf numFmtId="0" fontId="0" fillId="2" borderId="20" pivotButton="0" quotePrefix="0" xfId="0"/>
    <xf numFmtId="0" fontId="0" fillId="2" borderId="21" pivotButton="0" quotePrefix="0" xfId="0"/>
    <xf numFmtId="0" fontId="22" fillId="2" borderId="22" applyAlignment="1" pivotButton="0" quotePrefix="0" xfId="0">
      <alignment horizontal="right" vertical="center"/>
    </xf>
    <xf numFmtId="0" fontId="21" fillId="2" borderId="21" applyAlignment="1" pivotButton="0" quotePrefix="0" xfId="0">
      <alignment horizontal="center" vertical="center"/>
    </xf>
    <xf numFmtId="0" fontId="21" fillId="2" borderId="22" applyAlignment="1" pivotButton="0" quotePrefix="0" xfId="0">
      <alignment horizontal="center" vertical="center"/>
    </xf>
    <xf numFmtId="0" fontId="0" fillId="2" borderId="18" pivotButton="0" quotePrefix="0" xfId="0"/>
    <xf numFmtId="0" fontId="0" fillId="2" borderId="3" pivotButton="0" quotePrefix="0" xfId="0"/>
    <xf numFmtId="0" fontId="22" fillId="2" borderId="4" applyAlignment="1" pivotButton="0" quotePrefix="0" xfId="0">
      <alignment horizontal="right" vertical="center"/>
    </xf>
    <xf numFmtId="1" fontId="21" fillId="2" borderId="18" applyAlignment="1" pivotButton="0" quotePrefix="0" xfId="0">
      <alignment horizontal="center" vertical="center"/>
    </xf>
    <xf numFmtId="1" fontId="21" fillId="2" borderId="3" applyAlignment="1" pivotButton="0" quotePrefix="0" xfId="0">
      <alignment vertical="center"/>
    </xf>
    <xf numFmtId="1" fontId="21" fillId="2" borderId="4" applyAlignment="1" pivotButton="0" quotePrefix="0" xfId="0">
      <alignment vertical="center"/>
    </xf>
    <xf numFmtId="14" fontId="12" fillId="0" borderId="0" pivotButton="0" quotePrefix="0" xfId="2"/>
    <xf numFmtId="14" fontId="12" fillId="0" borderId="0" applyProtection="1" pivotButton="0" quotePrefix="0" xfId="2">
      <protection locked="0" hidden="0"/>
    </xf>
    <xf numFmtId="1" fontId="9" fillId="0" borderId="0" pivotButton="0" quotePrefix="0" xfId="0"/>
    <xf numFmtId="1" fontId="21" fillId="0" borderId="0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2" pivotButton="0" quotePrefix="0" xfId="0"/>
    <xf numFmtId="0" fontId="0" fillId="0" borderId="16" pivotButton="0" quotePrefix="0" xfId="0"/>
    <xf numFmtId="0" fontId="0" fillId="0" borderId="23" pivotButton="0" quotePrefix="0" xfId="0"/>
    <xf numFmtId="0" fontId="0" fillId="0" borderId="17" pivotButton="0" quotePrefix="0" xfId="0"/>
    <xf numFmtId="165" fontId="9" fillId="0" borderId="0" applyAlignment="1" pivotButton="0" quotePrefix="0" xfId="0">
      <alignment horizontal="left"/>
    </xf>
    <xf numFmtId="2" fontId="9" fillId="0" borderId="0" pivotButton="0" quotePrefix="0" xfId="0"/>
    <xf numFmtId="0" fontId="9" fillId="0" borderId="0" applyProtection="1" pivotButton="0" quotePrefix="0" xfId="2">
      <protection locked="0" hidden="0"/>
    </xf>
    <xf numFmtId="0" fontId="20" fillId="3" borderId="1" applyAlignment="1" pivotButton="0" quotePrefix="0" xfId="0">
      <alignment horizontal="center" vertical="center"/>
    </xf>
    <xf numFmtId="1" fontId="14" fillId="4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/>
    </xf>
    <xf numFmtId="0" fontId="16" fillId="0" borderId="24" applyAlignment="1" pivotButton="0" quotePrefix="0" xfId="0">
      <alignment horizontal="center"/>
    </xf>
    <xf numFmtId="1" fontId="17" fillId="3" borderId="1" applyAlignment="1" pivotButton="0" quotePrefix="0" xfId="0">
      <alignment horizontal="center" vertical="center"/>
    </xf>
    <xf numFmtId="0" fontId="16" fillId="0" borderId="1" pivotButton="0" quotePrefix="0" xfId="0"/>
    <xf numFmtId="0" fontId="16" fillId="2" borderId="1" applyAlignment="1" pivotButton="0" quotePrefix="0" xfId="0">
      <alignment horizontal="center" vertical="center"/>
    </xf>
    <xf numFmtId="1" fontId="17" fillId="3" borderId="1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21" fillId="2" borderId="19" applyAlignment="1" pivotButton="0" quotePrefix="0" xfId="0">
      <alignment horizontal="center" vertical="center"/>
    </xf>
    <xf numFmtId="0" fontId="6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wrapText="1"/>
    </xf>
    <xf numFmtId="0" fontId="7" fillId="0" borderId="0" applyAlignment="1" pivotButton="0" quotePrefix="0" xfId="1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7" fillId="0" borderId="0" applyAlignment="1" pivotButton="0" quotePrefix="0" xfId="1">
      <alignment horizontal="right" vertic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10" fillId="0" borderId="0" pivotButton="0" quotePrefix="0" xfId="0"/>
    <xf numFmtId="170" fontId="10" fillId="0" borderId="0" pivotButton="0" quotePrefix="0" xfId="0"/>
    <xf numFmtId="0" fontId="10" fillId="0" borderId="0" applyAlignment="1" pivotButton="0" quotePrefix="0" xfId="0">
      <alignment horizontal="right" vertic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5" fontId="10" fillId="0" borderId="0" pivotButton="0" quotePrefix="0" xfId="0"/>
    <xf numFmtId="165" fontId="21" fillId="2" borderId="20" applyAlignment="1" pivotButton="0" quotePrefix="0" xfId="0">
      <alignment horizontal="center" vertical="center"/>
    </xf>
    <xf numFmtId="0" fontId="26" fillId="0" borderId="0" pivotButton="0" quotePrefix="0" xfId="0"/>
    <xf numFmtId="0" fontId="26" fillId="0" borderId="0" applyAlignment="1" pivotButton="0" quotePrefix="0" xfId="0">
      <alignment horizontal="right"/>
    </xf>
    <xf numFmtId="165" fontId="26" fillId="0" borderId="0" applyAlignment="1" pivotButton="0" quotePrefix="0" xfId="0">
      <alignment horizontal="left"/>
    </xf>
    <xf numFmtId="2" fontId="26" fillId="0" borderId="0" applyAlignment="1" pivotButton="0" quotePrefix="0" xfId="0">
      <alignment horizontal="left"/>
    </xf>
    <xf numFmtId="0" fontId="27" fillId="0" borderId="0" pivotButton="0" quotePrefix="0" xfId="0"/>
    <xf numFmtId="168" fontId="27" fillId="0" borderId="0" pivotButton="0" quotePrefix="0" xfId="0"/>
    <xf numFmtId="0" fontId="6" fillId="0" borderId="0" applyAlignment="1" pivotButton="0" quotePrefix="0" xfId="1">
      <alignment horizontal="center"/>
    </xf>
    <xf numFmtId="0" fontId="10" fillId="0" borderId="0" pivotButton="0" quotePrefix="0" xfId="0"/>
    <xf numFmtId="0" fontId="7" fillId="0" borderId="0" applyAlignment="1" pivotButton="0" quotePrefix="0" xfId="1">
      <alignment horizontal="right" vertical="center"/>
    </xf>
    <xf numFmtId="0" fontId="7" fillId="0" borderId="0" applyAlignment="1" pivotButton="0" quotePrefix="0" xfId="1">
      <alignment horizontal="center" vertical="center"/>
    </xf>
    <xf numFmtId="0" fontId="6" fillId="0" borderId="0" applyAlignment="1" pivotButton="0" quotePrefix="0" xfId="1">
      <alignment horizont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1">
      <alignment horizont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27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8" fontId="10" fillId="0" borderId="0" pivotButton="0" quotePrefix="0" xfId="0"/>
    <xf numFmtId="170" fontId="10" fillId="0" borderId="0" pivotButton="0" quotePrefix="0" xfId="0"/>
  </cellXfs>
  <cellStyles count="5">
    <cellStyle name="Обычный" xfId="0" builtinId="0"/>
    <cellStyle name="Обычный 2 2" xfId="1"/>
    <cellStyle name="Обычный 2" xfId="2"/>
    <cellStyle name="Обычный 2 4" xfId="3"/>
    <cellStyle name="Финансовый" xfId="4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'1'!$AC$6:$AC$42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'1'!$D$85:$D$86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'1'!$D$78:$D$79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'1'!$B$81:$B$82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'1'!$B$75:$B$76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0.000</formatCode>
                <ptCount val="2"/>
                <pt idx="0">
                  <v>0</v>
                </pt>
                <pt idx="1">
                  <v>#N/A</v>
                </pt>
              </numCache>
            </numRef>
          </xVal>
          <yVal>
            <numRef>
              <f>'1'!$B$85:$B$86</f>
              <numCache>
                <formatCode>0.000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0.000</formatCode>
                <ptCount val="2"/>
                <pt idx="0">
                  <v>#N/A</v>
                </pt>
                <pt idx="1">
                  <v>#N/A</v>
                </pt>
              </numCache>
            </numRef>
          </xVal>
          <yVal>
            <numRef>
              <f>'1'!$B$88:$B$89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'1'!$B$78:$B$79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12</col>
      <colOff>74840</colOff>
      <row>28</row>
      <rowOff>20412</rowOff>
    </from>
    <to>
      <col>16</col>
      <colOff>444500</colOff>
      <row>43</row>
      <rowOff>95251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264"/>
  <sheetViews>
    <sheetView tabSelected="1" view="pageBreakPreview" topLeftCell="A3" zoomScale="70" zoomScaleNormal="40" zoomScaleSheetLayoutView="85" workbookViewId="0">
      <selection activeCell="J22" sqref="J22"/>
    </sheetView>
  </sheetViews>
  <sheetFormatPr baseColWidth="8" defaultColWidth="9.140625" defaultRowHeight="14.25"/>
  <cols>
    <col width="15.85546875" customWidth="1" style="151" min="1" max="1"/>
    <col width="18.28515625" customWidth="1" style="151" min="2" max="2"/>
    <col width="12.42578125" customWidth="1" style="151" min="3" max="3"/>
    <col width="9.140625" customWidth="1" style="151" min="4" max="4"/>
    <col width="12.42578125" bestFit="1" customWidth="1" style="151" min="5" max="6"/>
    <col width="9.140625" customWidth="1" style="151" min="7" max="7"/>
    <col width="12.42578125" customWidth="1" style="151" min="8" max="8"/>
    <col width="9.140625" customWidth="1" style="151" min="9" max="11"/>
    <col width="10.140625" customWidth="1" style="151" min="12" max="12"/>
    <col width="14.140625" customWidth="1" style="151" min="13" max="13"/>
    <col width="16.28515625" customWidth="1" style="151" min="14" max="16"/>
    <col width="12.42578125" bestFit="1" customWidth="1" style="151" min="17" max="17"/>
    <col width="13" customWidth="1" style="151" min="18" max="18"/>
    <col width="9.140625" customWidth="1" style="151" min="19" max="19"/>
    <col width="13" customWidth="1" style="151" min="20" max="20"/>
    <col width="9.140625" customWidth="1" style="151" min="21" max="21"/>
    <col width="12" customWidth="1" style="151" min="22" max="22"/>
    <col width="9.140625" customWidth="1" style="151" min="23" max="35"/>
    <col width="9.5703125" customWidth="1" style="151" min="36" max="36"/>
    <col width="9.7109375" customWidth="1" style="151" min="37" max="37"/>
    <col width="9.140625" customWidth="1" style="151" min="38" max="39"/>
    <col width="9.140625" customWidth="1" style="151" min="40" max="16384"/>
  </cols>
  <sheetData>
    <row r="1" ht="15" customHeight="1">
      <c r="A1" s="150" t="inlineStr">
        <is>
          <t>Общество с ограниченной ответственностью "Инженерная геология" (ООО "ИнжГео")</t>
        </is>
      </c>
      <c r="L1" s="150" t="n"/>
      <c r="M1" s="150" t="inlineStr">
        <is>
          <t>Общество с ограниченной ответственностью "Инженерная геология" (ООО "ИнжГео")</t>
        </is>
      </c>
      <c r="X1" s="114">
        <f>AF51-AH51</f>
        <v/>
      </c>
      <c r="Y1" s="115" t="n"/>
      <c r="Z1" s="57" t="n"/>
      <c r="AA1" s="116" t="n"/>
      <c r="AB1" s="39" t="n"/>
      <c r="AC1" s="39" t="n"/>
      <c r="AD1" s="39" t="n"/>
      <c r="AE1" s="40" t="n"/>
      <c r="AF1" s="114">
        <f>AF48-AH48</f>
        <v/>
      </c>
      <c r="AG1" s="115" t="n"/>
      <c r="AH1" s="57" t="n"/>
      <c r="AI1" s="116" t="n"/>
      <c r="AJ1" s="39" t="n"/>
      <c r="AK1" s="39" t="n"/>
      <c r="AL1" s="39" t="n"/>
      <c r="AM1" s="40" t="n"/>
      <c r="AN1" s="74">
        <f>AF49-AH49</f>
        <v/>
      </c>
      <c r="AO1" s="41" t="n"/>
      <c r="AP1" s="37" t="n"/>
      <c r="AQ1" s="38" t="n"/>
      <c r="AR1" s="39" t="n"/>
      <c r="AS1" s="39" t="n"/>
      <c r="AT1" s="39" t="n"/>
      <c r="AU1" s="39" t="n"/>
      <c r="AV1" s="114">
        <f>AF50-AH50</f>
        <v/>
      </c>
      <c r="AW1" s="115" t="n"/>
      <c r="AX1" s="37" t="n"/>
      <c r="AY1" s="38" t="n"/>
      <c r="AZ1" s="39" t="n"/>
      <c r="BA1" s="39" t="n"/>
      <c r="BB1" s="39" t="n"/>
      <c r="BC1" s="40" t="n"/>
    </row>
    <row r="2" ht="15" customHeight="1">
      <c r="A2" s="150" t="inlineStr">
        <is>
          <t>Юр. адрес: 117279, г. Москва, ул. Миклухо-Маклая, 36 а, этаж 5, пом. XXIII к. 76-84</t>
        </is>
      </c>
      <c r="L2" s="150" t="n"/>
      <c r="M2" s="150" t="inlineStr">
        <is>
          <t>Юр. адрес: 117279, г. Москва, ул. Миклухо-Маклая, 36 а, этаж 5, пом. XXIII к. 76-84</t>
        </is>
      </c>
      <c r="X2" s="117">
        <f>AG51-AH51</f>
        <v/>
      </c>
      <c r="Y2" s="43" t="inlineStr">
        <is>
          <t>нагр</t>
        </is>
      </c>
      <c r="Z2" s="43" t="n"/>
      <c r="AA2" s="44" t="n"/>
      <c r="AB2" s="45" t="n"/>
      <c r="AC2" s="46" t="inlineStr">
        <is>
          <t>X0</t>
        </is>
      </c>
      <c r="AD2" s="47" t="inlineStr">
        <is>
          <t>Y0</t>
        </is>
      </c>
      <c r="AE2" s="48" t="inlineStr">
        <is>
          <t>R</t>
        </is>
      </c>
      <c r="AF2" s="117">
        <f>AG48-AH48</f>
        <v/>
      </c>
      <c r="AG2" s="43" t="inlineStr">
        <is>
          <t>нагр</t>
        </is>
      </c>
      <c r="AH2" s="43" t="n"/>
      <c r="AI2" s="44" t="n"/>
      <c r="AJ2" s="45" t="n"/>
      <c r="AK2" s="46" t="inlineStr">
        <is>
          <t>X0</t>
        </is>
      </c>
      <c r="AL2" s="47" t="inlineStr">
        <is>
          <t>Y0</t>
        </is>
      </c>
      <c r="AM2" s="48" t="inlineStr">
        <is>
          <t>R</t>
        </is>
      </c>
      <c r="AN2" s="49">
        <f>AG49-AH49</f>
        <v/>
      </c>
      <c r="AO2" s="43" t="inlineStr">
        <is>
          <t>нагр</t>
        </is>
      </c>
      <c r="AP2" s="43" t="n"/>
      <c r="AQ2" s="44" t="n"/>
      <c r="AR2" s="45" t="n"/>
      <c r="AS2" s="46" t="inlineStr">
        <is>
          <t>X0</t>
        </is>
      </c>
      <c r="AT2" s="47" t="inlineStr">
        <is>
          <t>Y0</t>
        </is>
      </c>
      <c r="AU2" s="47" t="inlineStr">
        <is>
          <t>R</t>
        </is>
      </c>
      <c r="AV2" s="117">
        <f>AG50-AH50</f>
        <v/>
      </c>
      <c r="AW2" s="43" t="inlineStr">
        <is>
          <t>нагр</t>
        </is>
      </c>
      <c r="AX2" s="43" t="n"/>
      <c r="AY2" s="44" t="n"/>
      <c r="AZ2" s="45" t="n"/>
      <c r="BA2" s="46" t="inlineStr">
        <is>
          <t>X0</t>
        </is>
      </c>
      <c r="BB2" s="47" t="inlineStr">
        <is>
          <t>Y0</t>
        </is>
      </c>
      <c r="BC2" s="48" t="inlineStr">
        <is>
          <t>R</t>
        </is>
      </c>
      <c r="BD2" s="50" t="n"/>
    </row>
    <row r="3" ht="15" customHeight="1">
      <c r="A3" s="150" t="inlineStr">
        <is>
          <t>Телефон/факс +7 (495) 132-30-00,  Адрес электронной почты inbox@inj-geo.ru</t>
        </is>
      </c>
      <c r="L3" s="150" t="n"/>
      <c r="M3" s="150" t="inlineStr">
        <is>
          <t>Телефон/факс +7 (495) 132-30-00,  Адрес электронной почты inbox@inj-geo.ru</t>
        </is>
      </c>
      <c r="X3" s="65" t="n"/>
      <c r="Y3" s="113" t="n"/>
      <c r="Z3" s="51" t="n"/>
      <c r="AA3" s="51" t="n"/>
      <c r="AB3" s="51" t="n"/>
      <c r="AC3" s="52">
        <f>X5</f>
        <v/>
      </c>
      <c r="AD3" s="53" t="n">
        <v>0</v>
      </c>
      <c r="AE3" s="54">
        <f>X4/2</f>
        <v/>
      </c>
      <c r="AF3" s="65" t="n"/>
      <c r="AG3" s="113" t="n"/>
      <c r="AH3" s="51" t="n"/>
      <c r="AI3" s="51" t="n"/>
      <c r="AJ3" s="51" t="n"/>
      <c r="AK3" s="52">
        <f>AF5</f>
        <v/>
      </c>
      <c r="AL3" s="53" t="n">
        <v>0</v>
      </c>
      <c r="AM3" s="54">
        <f>AF4/2</f>
        <v/>
      </c>
      <c r="AN3" s="55" t="n"/>
      <c r="AO3" s="43" t="n"/>
      <c r="AP3" s="51" t="n"/>
      <c r="AQ3" s="51" t="n"/>
      <c r="AR3" s="51" t="n"/>
      <c r="AS3" s="52">
        <f>AN5</f>
        <v/>
      </c>
      <c r="AT3" s="53" t="n">
        <v>0</v>
      </c>
      <c r="AU3" s="54">
        <f>AN4/2</f>
        <v/>
      </c>
      <c r="AV3" s="56" t="n"/>
      <c r="AW3" s="113" t="n"/>
      <c r="AX3" s="51" t="n"/>
      <c r="AY3" s="51" t="n"/>
      <c r="AZ3" s="51" t="n"/>
      <c r="BA3" s="52">
        <f>AV5</f>
        <v/>
      </c>
      <c r="BB3" s="53" t="n">
        <v>0</v>
      </c>
      <c r="BC3" s="54">
        <f>AV4/2</f>
        <v/>
      </c>
    </row>
    <row r="4" ht="15" customHeight="1">
      <c r="A4" s="150" t="n"/>
      <c r="B4" s="150" t="n"/>
      <c r="C4" s="150" t="n"/>
      <c r="D4" s="150" t="n"/>
      <c r="E4" s="150" t="n"/>
      <c r="F4" s="150" t="n"/>
      <c r="G4" s="150" t="n"/>
      <c r="H4" s="150" t="n"/>
      <c r="I4" s="150" t="n"/>
      <c r="J4" s="150" t="n"/>
      <c r="K4" s="150" t="n"/>
      <c r="L4" s="150" t="n"/>
      <c r="M4" s="150" t="n"/>
      <c r="N4" s="150" t="n"/>
      <c r="O4" s="150" t="n"/>
      <c r="P4" s="150" t="n"/>
      <c r="Q4" s="150" t="n"/>
      <c r="R4" s="150" t="n"/>
      <c r="S4" s="150" t="n"/>
      <c r="T4" s="150" t="n"/>
      <c r="U4" s="150" t="n"/>
      <c r="X4" s="66">
        <f>X2-X1</f>
        <v/>
      </c>
      <c r="Y4" s="57" t="inlineStr">
        <is>
          <t>девиатор</t>
        </is>
      </c>
      <c r="Z4" s="51" t="n"/>
      <c r="AA4" s="51" t="n"/>
      <c r="AB4" s="51" t="n"/>
      <c r="AC4" s="51" t="n"/>
      <c r="AD4" s="51" t="n"/>
      <c r="AE4" s="58" t="n"/>
      <c r="AF4" s="66">
        <f>AF2-AF1</f>
        <v/>
      </c>
      <c r="AG4" s="57" t="inlineStr">
        <is>
          <t>девиатор</t>
        </is>
      </c>
      <c r="AH4" s="51" t="n"/>
      <c r="AI4" s="51" t="n"/>
      <c r="AJ4" s="51" t="n"/>
      <c r="AK4" s="51" t="n"/>
      <c r="AL4" s="51" t="n"/>
      <c r="AM4" s="58" t="n"/>
      <c r="AN4" s="55">
        <f>AN2-AN1</f>
        <v/>
      </c>
      <c r="AO4" s="57" t="inlineStr">
        <is>
          <t>девиатор</t>
        </is>
      </c>
      <c r="AP4" s="51" t="n"/>
      <c r="AQ4" s="51" t="n"/>
      <c r="AR4" s="51" t="n"/>
      <c r="AS4" s="51" t="n"/>
      <c r="AT4" s="51" t="n"/>
      <c r="AU4" s="58" t="n"/>
      <c r="AV4" s="55">
        <f>AV2-AV1</f>
        <v/>
      </c>
      <c r="AW4" s="57" t="inlineStr">
        <is>
          <t>девиатор</t>
        </is>
      </c>
      <c r="AX4" s="51" t="n"/>
      <c r="AY4" s="51" t="n"/>
      <c r="AZ4" s="51" t="n"/>
      <c r="BA4" s="51" t="n"/>
      <c r="BB4" s="51" t="n"/>
      <c r="BC4" s="58" t="n"/>
    </row>
    <row r="5" ht="15" customHeight="1">
      <c r="A5" s="150" t="inlineStr">
        <is>
          <t>Испытательная лаборатория ООО «ИнжГео»</t>
        </is>
      </c>
      <c r="L5" s="150" t="n"/>
      <c r="M5" s="150" t="inlineStr">
        <is>
          <t>Испытательная лаборатория ООО «ИнжГео»</t>
        </is>
      </c>
      <c r="X5" s="57">
        <f>X4/2+X1</f>
        <v/>
      </c>
      <c r="Y5" s="57" t="inlineStr">
        <is>
          <t>x0</t>
        </is>
      </c>
      <c r="Z5" s="51" t="n"/>
      <c r="AA5" s="43" t="inlineStr">
        <is>
          <t>Угол</t>
        </is>
      </c>
      <c r="AB5" s="43" t="inlineStr">
        <is>
          <t>X</t>
        </is>
      </c>
      <c r="AC5" s="43" t="inlineStr">
        <is>
          <t>Y</t>
        </is>
      </c>
      <c r="AD5" s="51" t="n"/>
      <c r="AE5" s="58" t="n"/>
      <c r="AF5" s="57">
        <f>AF4/2+AF1</f>
        <v/>
      </c>
      <c r="AG5" s="57" t="inlineStr">
        <is>
          <t>x0</t>
        </is>
      </c>
      <c r="AH5" s="51" t="n"/>
      <c r="AI5" s="43" t="inlineStr">
        <is>
          <t>Угол</t>
        </is>
      </c>
      <c r="AJ5" s="43" t="inlineStr">
        <is>
          <t>X</t>
        </is>
      </c>
      <c r="AK5" s="43" t="inlineStr">
        <is>
          <t>Y</t>
        </is>
      </c>
      <c r="AL5" s="51" t="n"/>
      <c r="AM5" s="58" t="n"/>
      <c r="AN5" s="42">
        <f>AN4/2+AN1</f>
        <v/>
      </c>
      <c r="AO5" s="43" t="inlineStr">
        <is>
          <t>x0</t>
        </is>
      </c>
      <c r="AP5" s="51" t="n"/>
      <c r="AQ5" s="43" t="inlineStr">
        <is>
          <t>Угол</t>
        </is>
      </c>
      <c r="AR5" s="43" t="inlineStr">
        <is>
          <t>X</t>
        </is>
      </c>
      <c r="AS5" s="43" t="inlineStr">
        <is>
          <t>Y</t>
        </is>
      </c>
      <c r="AT5" s="51" t="n"/>
      <c r="AU5" s="58" t="n"/>
      <c r="AV5" s="42">
        <f>AV4/2+AV1</f>
        <v/>
      </c>
      <c r="AW5" s="43" t="inlineStr">
        <is>
          <t>x0</t>
        </is>
      </c>
      <c r="AX5" s="51" t="n"/>
      <c r="AY5" s="43" t="inlineStr">
        <is>
          <t>Угол</t>
        </is>
      </c>
      <c r="AZ5" s="43" t="inlineStr">
        <is>
          <t>X</t>
        </is>
      </c>
      <c r="BA5" s="43" t="inlineStr">
        <is>
          <t>Y</t>
        </is>
      </c>
      <c r="BB5" s="51" t="n"/>
      <c r="BC5" s="58" t="n"/>
    </row>
    <row r="6" ht="15" customHeight="1">
      <c r="A6" s="154" t="inlineStr">
        <is>
          <t>Адрес места осуществления деятельности лаборатории: г. Москва, просп. Вернадского, д. 51, стр. 1</t>
        </is>
      </c>
      <c r="L6" s="154" t="n"/>
      <c r="M6" s="154" t="inlineStr">
        <is>
          <t>Адрес места осуществления деятельности лаборатории: г. Москва, просп. Вернадского, д. 51, стр. 1</t>
        </is>
      </c>
      <c r="X6" s="51" t="n"/>
      <c r="Y6" s="51" t="n"/>
      <c r="Z6" s="51" t="n"/>
      <c r="AA6" s="43" t="n">
        <v>0</v>
      </c>
      <c r="AB6" s="66">
        <f>$AC$3+$AE$3*COS(AA6*PI()/180)</f>
        <v/>
      </c>
      <c r="AC6" s="66">
        <f>$AD$3+$AE$3*SIN(AA6*PI()/180)</f>
        <v/>
      </c>
      <c r="AD6" s="51" t="n"/>
      <c r="AE6" s="58" t="n"/>
      <c r="AF6" s="51" t="n"/>
      <c r="AG6" s="51" t="n"/>
      <c r="AH6" s="51" t="n"/>
      <c r="AI6" s="43" t="n">
        <v>0</v>
      </c>
      <c r="AJ6" s="66">
        <f>$AK$3+$AM$3*COS(AI6*PI()/180)</f>
        <v/>
      </c>
      <c r="AK6" s="66">
        <f>$AL$3+$AM$3*SIN(AI6*PI()/180)</f>
        <v/>
      </c>
      <c r="AL6" s="51" t="n"/>
      <c r="AM6" s="58" t="n"/>
      <c r="AN6" s="51" t="n"/>
      <c r="AO6" s="51" t="n"/>
      <c r="AP6" s="51" t="n"/>
      <c r="AQ6" s="43" t="n">
        <v>0</v>
      </c>
      <c r="AR6" s="43">
        <f>$AS$3+$AU$3*COS(AQ6*PI()/180)</f>
        <v/>
      </c>
      <c r="AS6" s="43">
        <f>$AT$3+$AU$3*SIN(AQ6*PI()/180)</f>
        <v/>
      </c>
      <c r="AT6" s="51" t="n"/>
      <c r="AU6" s="58" t="n"/>
      <c r="AV6" s="51" t="n"/>
      <c r="AW6" s="51" t="n"/>
      <c r="AX6" s="51" t="n"/>
      <c r="AY6" s="43" t="n">
        <v>0</v>
      </c>
      <c r="AZ6" s="43">
        <f>$BA$3+$BC$3*COS(AY6*PI()/180)</f>
        <v/>
      </c>
      <c r="BA6" s="43">
        <f>$BB$3+$BC$3*SIN(AY6*PI()/180)</f>
        <v/>
      </c>
      <c r="BB6" s="51" t="n"/>
      <c r="BC6" s="58" t="n"/>
      <c r="BE6" s="67" t="n"/>
      <c r="BF6" s="67" t="n"/>
    </row>
    <row r="7" ht="15" customHeight="1">
      <c r="A7" s="150" t="inlineStr">
        <is>
          <t>Телефон +7(910)4557682, E-mail: slg85@mail.ru</t>
        </is>
      </c>
      <c r="L7" s="150" t="n"/>
      <c r="M7" s="150" t="inlineStr">
        <is>
          <t>Телефон +7(910)4557682, E-mail: slg85@mail.ru</t>
        </is>
      </c>
      <c r="X7" s="51" t="n"/>
      <c r="Y7" s="51" t="n"/>
      <c r="Z7" s="51" t="n"/>
      <c r="AA7" s="43" t="n">
        <v>5</v>
      </c>
      <c r="AB7" s="66">
        <f>$AC$3+$AE$3*COS(AA7*PI()/180)</f>
        <v/>
      </c>
      <c r="AC7" s="66">
        <f>$AD$3+$AE$3*SIN(AA7*PI()/180)</f>
        <v/>
      </c>
      <c r="AD7" s="51" t="n"/>
      <c r="AE7" s="58" t="n"/>
      <c r="AF7" s="51" t="n"/>
      <c r="AG7" s="51" t="n"/>
      <c r="AH7" s="51" t="n"/>
      <c r="AI7" s="43" t="n">
        <v>5</v>
      </c>
      <c r="AJ7" s="66">
        <f>$AK$3+$AM$3*COS(AI7*PI()/180)</f>
        <v/>
      </c>
      <c r="AK7" s="66">
        <f>$AL$3+$AM$3*SIN(AI7*PI()/180)</f>
        <v/>
      </c>
      <c r="AL7" s="51" t="n"/>
      <c r="AM7" s="58" t="n"/>
      <c r="AN7" s="51" t="n"/>
      <c r="AO7" s="51" t="n"/>
      <c r="AP7" s="51" t="n"/>
      <c r="AQ7" s="43" t="n">
        <v>5</v>
      </c>
      <c r="AR7" s="66">
        <f>$AS$3+$AU$3*COS(AQ7*PI()/180)</f>
        <v/>
      </c>
      <c r="AS7" s="66">
        <f>$AT$3+$AU$3*SIN(AQ7*PI()/180)</f>
        <v/>
      </c>
      <c r="AT7" s="51" t="n"/>
      <c r="AU7" s="58" t="n"/>
      <c r="AV7" s="51" t="n"/>
      <c r="AW7" s="51" t="n"/>
      <c r="AX7" s="51" t="n"/>
      <c r="AY7" s="43" t="n">
        <v>5</v>
      </c>
      <c r="AZ7" s="66">
        <f>$BA$3+$BC$3*COS(AY7*PI()/180)</f>
        <v/>
      </c>
      <c r="BA7" s="66">
        <f>$BB$3+$BC$3*SIN(AY7*PI()/180)</f>
        <v/>
      </c>
      <c r="BB7" s="51" t="n"/>
      <c r="BC7" s="58" t="n"/>
      <c r="BE7" s="68" t="n"/>
      <c r="BF7" s="69" t="n"/>
    </row>
    <row r="8" ht="15" customHeight="1">
      <c r="A8" s="2" t="n"/>
      <c r="B8" s="8" t="n"/>
      <c r="C8" s="8" t="n"/>
      <c r="D8" s="8" t="n"/>
      <c r="E8" s="8" t="n"/>
      <c r="F8" s="10" t="n"/>
      <c r="G8" s="10" t="n"/>
      <c r="H8" s="3" t="n"/>
      <c r="I8" s="4" t="n"/>
      <c r="J8" s="5" t="n"/>
      <c r="K8" s="6" t="n"/>
      <c r="L8" s="6" t="n"/>
      <c r="M8" s="2" t="n"/>
      <c r="N8" s="8" t="n"/>
      <c r="O8" s="8" t="n"/>
      <c r="P8" s="8" t="n"/>
      <c r="Q8" s="8" t="n"/>
      <c r="R8" s="10" t="n"/>
      <c r="S8" s="10" t="n"/>
      <c r="T8" s="3" t="n"/>
      <c r="U8" s="4" t="n"/>
      <c r="X8" s="51" t="n"/>
      <c r="Y8" s="51" t="n"/>
      <c r="Z8" s="51" t="n"/>
      <c r="AA8" s="43" t="n">
        <v>10</v>
      </c>
      <c r="AB8" s="66">
        <f>$AC$3+$AE$3*COS(AA8*PI()/180)</f>
        <v/>
      </c>
      <c r="AC8" s="66">
        <f>$AD$3+$AE$3*SIN(AA8*PI()/180)</f>
        <v/>
      </c>
      <c r="AD8" s="51" t="n"/>
      <c r="AE8" s="58" t="n"/>
      <c r="AF8" s="51" t="n"/>
      <c r="AG8" s="51" t="n"/>
      <c r="AH8" s="51" t="n"/>
      <c r="AI8" s="43" t="n">
        <v>10</v>
      </c>
      <c r="AJ8" s="66">
        <f>$AK$3+$AM$3*COS(AI8*PI()/180)</f>
        <v/>
      </c>
      <c r="AK8" s="66">
        <f>$AL$3+$AM$3*SIN(AI8*PI()/180)</f>
        <v/>
      </c>
      <c r="AL8" s="51" t="n"/>
      <c r="AM8" s="58" t="n"/>
      <c r="AN8" s="51" t="n"/>
      <c r="AO8" s="51" t="n"/>
      <c r="AP8" s="51" t="n"/>
      <c r="AQ8" s="43" t="n">
        <v>10</v>
      </c>
      <c r="AR8" s="66">
        <f>$AS$3+$AU$3*COS(AQ8*PI()/180)</f>
        <v/>
      </c>
      <c r="AS8" s="66">
        <f>$AT$3+$AU$3*SIN(AQ8*PI()/180)</f>
        <v/>
      </c>
      <c r="AT8" s="51" t="n"/>
      <c r="AU8" s="58" t="n"/>
      <c r="AV8" s="51" t="n"/>
      <c r="AW8" s="51" t="n"/>
      <c r="AX8" s="51" t="n"/>
      <c r="AY8" s="43" t="n">
        <v>10</v>
      </c>
      <c r="AZ8" s="66">
        <f>$BA$3+$BC$3*COS(AY8*PI()/180)</f>
        <v/>
      </c>
      <c r="BA8" s="66">
        <f>$BB$3+$BC$3*SIN(AY8*PI()/180)</f>
        <v/>
      </c>
      <c r="BB8" s="51" t="n"/>
      <c r="BC8" s="58" t="n"/>
      <c r="BE8" s="70" t="n"/>
      <c r="BF8" s="67" t="n"/>
    </row>
    <row r="9" ht="15" customHeight="1">
      <c r="A9" s="156" t="n"/>
      <c r="M9" s="156" t="inlineStr">
        <is>
          <t>Протокол испытаний № 13-63/40 от 08-12-2022</t>
        </is>
      </c>
      <c r="X9" s="51" t="n"/>
      <c r="Y9" s="51" t="n"/>
      <c r="Z9" s="51" t="n"/>
      <c r="AA9" s="43" t="n">
        <v>15</v>
      </c>
      <c r="AB9" s="66">
        <f>$AC$3+$AE$3*COS(AA9*PI()/180)</f>
        <v/>
      </c>
      <c r="AC9" s="66">
        <f>$AD$3+$AE$3*SIN(AA9*PI()/180)</f>
        <v/>
      </c>
      <c r="AD9" s="51" t="n"/>
      <c r="AE9" s="58" t="n"/>
      <c r="AF9" s="51" t="n"/>
      <c r="AG9" s="51" t="n"/>
      <c r="AH9" s="51" t="n"/>
      <c r="AI9" s="43" t="n">
        <v>15</v>
      </c>
      <c r="AJ9" s="66">
        <f>$AK$3+$AM$3*COS(AI9*PI()/180)</f>
        <v/>
      </c>
      <c r="AK9" s="66">
        <f>$AL$3+$AM$3*SIN(AI9*PI()/180)</f>
        <v/>
      </c>
      <c r="AL9" s="51" t="n"/>
      <c r="AM9" s="58" t="n"/>
      <c r="AN9" s="51" t="n"/>
      <c r="AO9" s="51" t="n"/>
      <c r="AP9" s="51" t="n"/>
      <c r="AQ9" s="43" t="n">
        <v>15</v>
      </c>
      <c r="AR9" s="66">
        <f>$AS$3+$AU$3*COS(AQ9*PI()/180)</f>
        <v/>
      </c>
      <c r="AS9" s="66">
        <f>$AT$3+$AU$3*SIN(AQ9*PI()/180)</f>
        <v/>
      </c>
      <c r="AT9" s="51" t="n"/>
      <c r="AU9" s="58" t="n"/>
      <c r="AV9" s="51" t="n"/>
      <c r="AW9" s="51" t="n"/>
      <c r="AX9" s="51" t="n"/>
      <c r="AY9" s="43" t="n">
        <v>15</v>
      </c>
      <c r="AZ9" s="66">
        <f>$BA$3+$BC$3*COS(AY9*PI()/180)</f>
        <v/>
      </c>
      <c r="BA9" s="66">
        <f>$BB$3+$BC$3*SIN(AY9*PI()/180)</f>
        <v/>
      </c>
      <c r="BB9" s="51" t="n"/>
      <c r="BC9" s="58" t="n"/>
      <c r="BE9" s="71" t="n"/>
      <c r="BF9" s="67" t="n"/>
    </row>
    <row r="10" ht="15" customHeight="1">
      <c r="A10" s="12" t="n"/>
      <c r="B10" s="13" t="n"/>
      <c r="C10" s="13" t="n"/>
      <c r="D10" s="13" t="n"/>
      <c r="E10" s="13" t="n"/>
      <c r="F10" s="21" t="n"/>
      <c r="G10" s="21" t="n"/>
      <c r="H10" s="14" t="n"/>
      <c r="I10" s="15" t="n"/>
      <c r="J10" s="16" t="n"/>
      <c r="K10" s="17" t="n"/>
      <c r="L10" s="17" t="n"/>
      <c r="M10" s="12" t="n"/>
      <c r="N10" s="13" t="n"/>
      <c r="O10" s="13" t="n"/>
      <c r="P10" s="13" t="n"/>
      <c r="Q10" s="13" t="n"/>
      <c r="R10" s="21" t="n"/>
      <c r="S10" s="21" t="n"/>
      <c r="T10" s="14" t="n"/>
      <c r="U10" s="15" t="n"/>
      <c r="X10" s="51" t="n"/>
      <c r="Y10" s="51" t="n"/>
      <c r="Z10" s="51" t="n"/>
      <c r="AA10" s="43" t="n">
        <v>20</v>
      </c>
      <c r="AB10" s="66">
        <f>$AC$3+$AE$3*COS(AA10*PI()/180)</f>
        <v/>
      </c>
      <c r="AC10" s="66">
        <f>$AD$3+$AE$3*SIN(AA10*PI()/180)</f>
        <v/>
      </c>
      <c r="AD10" s="51" t="n"/>
      <c r="AE10" s="58" t="n"/>
      <c r="AF10" s="51" t="n"/>
      <c r="AG10" s="51" t="n"/>
      <c r="AH10" s="51" t="n"/>
      <c r="AI10" s="43" t="n">
        <v>20</v>
      </c>
      <c r="AJ10" s="66">
        <f>$AK$3+$AM$3*COS(AI10*PI()/180)</f>
        <v/>
      </c>
      <c r="AK10" s="66">
        <f>$AL$3+$AM$3*SIN(AI10*PI()/180)</f>
        <v/>
      </c>
      <c r="AL10" s="51" t="n"/>
      <c r="AM10" s="58" t="n"/>
      <c r="AN10" s="51" t="n"/>
      <c r="AO10" s="51" t="n"/>
      <c r="AP10" s="51" t="n"/>
      <c r="AQ10" s="43" t="n">
        <v>20</v>
      </c>
      <c r="AR10" s="66">
        <f>$AS$3+$AU$3*COS(AQ10*PI()/180)</f>
        <v/>
      </c>
      <c r="AS10" s="66">
        <f>$AT$3+$AU$3*SIN(AQ10*PI()/180)</f>
        <v/>
      </c>
      <c r="AT10" s="51" t="n"/>
      <c r="AU10" s="58" t="n"/>
      <c r="AV10" s="51" t="n"/>
      <c r="AW10" s="51" t="n"/>
      <c r="AX10" s="51" t="n"/>
      <c r="AY10" s="43" t="n">
        <v>20</v>
      </c>
      <c r="AZ10" s="66">
        <f>$BA$3+$BC$3*COS(AY10*PI()/180)</f>
        <v/>
      </c>
      <c r="BA10" s="66">
        <f>$BB$3+$BC$3*SIN(AY10*PI()/180)</f>
        <v/>
      </c>
      <c r="BB10" s="51" t="n"/>
      <c r="BC10" s="58" t="n"/>
      <c r="BE10" s="72" t="n"/>
      <c r="BF10" s="67" t="n"/>
    </row>
    <row r="11" ht="15" customHeight="1">
      <c r="A11" s="18">
        <f>M11</f>
        <v/>
      </c>
      <c r="B11" s="13" t="n"/>
      <c r="C11" s="13" t="n"/>
      <c r="D11" s="108" t="n"/>
      <c r="E11" s="13" t="n"/>
      <c r="F11" s="21" t="n"/>
      <c r="G11" s="21" t="n"/>
      <c r="H11" s="14" t="n"/>
      <c r="I11" s="15" t="n"/>
      <c r="J11" s="16" t="n"/>
      <c r="K11" s="17" t="n"/>
      <c r="L11" s="17" t="n"/>
      <c r="M11" s="18" t="inlineStr">
        <is>
          <t>Наименование и адрес заказчика: Переход трубопровода через р. Енисей</t>
        </is>
      </c>
      <c r="N11" s="13" t="n"/>
      <c r="O11" s="13" t="n"/>
      <c r="P11" s="13" t="n"/>
      <c r="Q11" s="13" t="n"/>
      <c r="R11" s="21" t="n"/>
      <c r="S11" s="21" t="n"/>
      <c r="T11" s="14" t="n"/>
      <c r="U11" s="15" t="n"/>
      <c r="X11" s="51" t="n"/>
      <c r="Y11" s="51" t="n"/>
      <c r="Z11" s="51" t="n"/>
      <c r="AA11" s="43" t="n">
        <v>25</v>
      </c>
      <c r="AB11" s="66">
        <f>$AC$3+$AE$3*COS(AA11*PI()/180)</f>
        <v/>
      </c>
      <c r="AC11" s="66">
        <f>$AD$3+$AE$3*SIN(AA11*PI()/180)</f>
        <v/>
      </c>
      <c r="AD11" s="51" t="n"/>
      <c r="AE11" s="58" t="n"/>
      <c r="AF11" s="51" t="n"/>
      <c r="AG11" s="51" t="n"/>
      <c r="AH11" s="51" t="n"/>
      <c r="AI11" s="43" t="n">
        <v>25</v>
      </c>
      <c r="AJ11" s="66">
        <f>$AK$3+$AM$3*COS(AI11*PI()/180)</f>
        <v/>
      </c>
      <c r="AK11" s="66">
        <f>$AL$3+$AM$3*SIN(AI11*PI()/180)</f>
        <v/>
      </c>
      <c r="AL11" s="51" t="n"/>
      <c r="AM11" s="58" t="n"/>
      <c r="AN11" s="51" t="n"/>
      <c r="AO11" s="51" t="n"/>
      <c r="AP11" s="51" t="n"/>
      <c r="AQ11" s="43" t="n">
        <v>25</v>
      </c>
      <c r="AR11" s="66">
        <f>$AS$3+$AU$3*COS(AQ11*PI()/180)</f>
        <v/>
      </c>
      <c r="AS11" s="66">
        <f>$AT$3+$AU$3*SIN(AQ11*PI()/180)</f>
        <v/>
      </c>
      <c r="AT11" s="51" t="n"/>
      <c r="AU11" s="58" t="n"/>
      <c r="AV11" s="51" t="n"/>
      <c r="AW11" s="51" t="n"/>
      <c r="AX11" s="51" t="n"/>
      <c r="AY11" s="43" t="n">
        <v>25</v>
      </c>
      <c r="AZ11" s="66">
        <f>$BA$3+$BC$3*COS(AY11*PI()/180)</f>
        <v/>
      </c>
      <c r="BA11" s="66">
        <f>$BB$3+$BC$3*SIN(AY11*PI()/180)</f>
        <v/>
      </c>
      <c r="BB11" s="51" t="n"/>
      <c r="BC11" s="58" t="n"/>
      <c r="BE11" s="67" t="n"/>
      <c r="BF11" s="67" t="n"/>
    </row>
    <row r="12" ht="15" customHeight="1">
      <c r="A12" s="11">
        <f>M12</f>
        <v/>
      </c>
      <c r="B12" s="19" t="n"/>
      <c r="C12" s="19" t="n"/>
      <c r="D12" s="11" t="n"/>
      <c r="E12" s="19" t="n"/>
      <c r="F12" s="19" t="n"/>
      <c r="G12" s="19" t="n"/>
      <c r="H12" s="19" t="n"/>
      <c r="I12" s="19" t="n"/>
      <c r="J12" s="19" t="n"/>
      <c r="K12" s="19" t="n"/>
      <c r="L12" s="19" t="n"/>
      <c r="M12" s="11" t="inlineStr">
        <is>
          <t>Наименование объекта: ООО Регионстрой</t>
        </is>
      </c>
      <c r="N12" s="19" t="n"/>
      <c r="O12" s="19" t="n"/>
      <c r="P12" s="19" t="n"/>
      <c r="Q12" s="19" t="n"/>
      <c r="R12" s="19" t="n"/>
      <c r="S12" s="19" t="n"/>
      <c r="T12" s="19" t="n"/>
      <c r="U12" s="19" t="n"/>
      <c r="V12" s="19" t="n"/>
      <c r="X12" s="51" t="n"/>
      <c r="Y12" s="51" t="n"/>
      <c r="Z12" s="51" t="n"/>
      <c r="AA12" s="43" t="n">
        <v>30</v>
      </c>
      <c r="AB12" s="66">
        <f>$AC$3+$AE$3*COS(AA12*PI()/180)</f>
        <v/>
      </c>
      <c r="AC12" s="66">
        <f>$AD$3+$AE$3*SIN(AA12*PI()/180)</f>
        <v/>
      </c>
      <c r="AD12" s="51" t="n"/>
      <c r="AE12" s="58" t="n"/>
      <c r="AF12" s="51" t="n"/>
      <c r="AG12" s="51" t="n"/>
      <c r="AH12" s="51" t="n"/>
      <c r="AI12" s="43" t="n">
        <v>30</v>
      </c>
      <c r="AJ12" s="66">
        <f>$AK$3+$AM$3*COS(AI12*PI()/180)</f>
        <v/>
      </c>
      <c r="AK12" s="66">
        <f>$AL$3+$AM$3*SIN(AI12*PI()/180)</f>
        <v/>
      </c>
      <c r="AL12" s="51" t="n"/>
      <c r="AM12" s="58" t="n"/>
      <c r="AN12" s="51" t="n"/>
      <c r="AO12" s="51" t="n"/>
      <c r="AP12" s="51" t="n"/>
      <c r="AQ12" s="43" t="n">
        <v>30</v>
      </c>
      <c r="AR12" s="66">
        <f>$AS$3+$AU$3*COS(AQ12*PI()/180)</f>
        <v/>
      </c>
      <c r="AS12" s="66">
        <f>$AT$3+$AU$3*SIN(AQ12*PI()/180)</f>
        <v/>
      </c>
      <c r="AT12" s="51" t="n"/>
      <c r="AU12" s="58" t="n"/>
      <c r="AV12" s="51" t="n"/>
      <c r="AW12" s="51" t="n"/>
      <c r="AX12" s="51" t="n"/>
      <c r="AY12" s="43" t="n">
        <v>30</v>
      </c>
      <c r="AZ12" s="66">
        <f>$BA$3+$BC$3*COS(AY12*PI()/180)</f>
        <v/>
      </c>
      <c r="BA12" s="66">
        <f>$BB$3+$BC$3*SIN(AY12*PI()/180)</f>
        <v/>
      </c>
      <c r="BB12" s="51" t="n"/>
      <c r="BC12" s="58" t="n"/>
    </row>
    <row r="13" ht="15" customHeight="1">
      <c r="A13" s="18" t="inlineStr">
        <is>
          <t xml:space="preserve">Наименование используемого метода/методики: ГОСТ 12248.4-2020 </t>
        </is>
      </c>
      <c r="B13" s="13" t="n"/>
      <c r="C13" s="13" t="n"/>
      <c r="D13" s="13" t="n"/>
      <c r="E13" s="13" t="n"/>
      <c r="F13" s="21" t="n"/>
      <c r="G13" s="21" t="n"/>
      <c r="H13" s="20" t="n"/>
      <c r="I13" s="20" t="n"/>
      <c r="J13" s="20" t="n"/>
      <c r="K13" s="21" t="n"/>
      <c r="L13" s="21" t="n"/>
      <c r="M13" s="18" t="inlineStr">
        <is>
          <t xml:space="preserve">Наименование используемого метода/методики: ГОСТ 12248.3-2020 </t>
        </is>
      </c>
      <c r="N13" s="13" t="n"/>
      <c r="O13" s="13" t="n"/>
      <c r="P13" s="13" t="n"/>
      <c r="Q13" s="13" t="n"/>
      <c r="R13" s="21" t="n"/>
      <c r="S13" s="21" t="n"/>
      <c r="T13" s="20" t="n"/>
      <c r="U13" s="20" t="n"/>
      <c r="X13" s="51" t="n"/>
      <c r="Y13" s="51" t="n"/>
      <c r="Z13" s="51" t="n"/>
      <c r="AA13" s="43" t="n">
        <v>35</v>
      </c>
      <c r="AB13" s="66">
        <f>$AC$3+$AE$3*COS(AA13*PI()/180)</f>
        <v/>
      </c>
      <c r="AC13" s="66">
        <f>$AD$3+$AE$3*SIN(AA13*PI()/180)</f>
        <v/>
      </c>
      <c r="AD13" s="51" t="n"/>
      <c r="AE13" s="58" t="n"/>
      <c r="AF13" s="51" t="n"/>
      <c r="AG13" s="51" t="n"/>
      <c r="AH13" s="51" t="n"/>
      <c r="AI13" s="43" t="n">
        <v>35</v>
      </c>
      <c r="AJ13" s="66">
        <f>$AK$3+$AM$3*COS(AI13*PI()/180)</f>
        <v/>
      </c>
      <c r="AK13" s="66">
        <f>$AL$3+$AM$3*SIN(AI13*PI()/180)</f>
        <v/>
      </c>
      <c r="AL13" s="51" t="n"/>
      <c r="AM13" s="58" t="n"/>
      <c r="AN13" s="51" t="n"/>
      <c r="AO13" s="51" t="n"/>
      <c r="AP13" s="51" t="n"/>
      <c r="AQ13" s="43" t="n">
        <v>35</v>
      </c>
      <c r="AR13" s="66">
        <f>$AS$3+$AU$3*COS(AQ13*PI()/180)</f>
        <v/>
      </c>
      <c r="AS13" s="66">
        <f>$AT$3+$AU$3*SIN(AQ13*PI()/180)</f>
        <v/>
      </c>
      <c r="AT13" s="51" t="n"/>
      <c r="AU13" s="58" t="n"/>
      <c r="AV13" s="51" t="n"/>
      <c r="AW13" s="51" t="n"/>
      <c r="AX13" s="51" t="n"/>
      <c r="AY13" s="43" t="n">
        <v>35</v>
      </c>
      <c r="AZ13" s="66">
        <f>$BA$3+$BC$3*COS(AY13*PI()/180)</f>
        <v/>
      </c>
      <c r="BA13" s="66">
        <f>$BB$3+$BC$3*SIN(AY13*PI()/180)</f>
        <v/>
      </c>
      <c r="BB13" s="51" t="n"/>
      <c r="BC13" s="58" t="n"/>
    </row>
    <row r="14" ht="17.65" customHeight="1">
      <c r="A14" s="18" t="inlineStr">
        <is>
          <t>Условия проведения испытания: температура окружающей среды (18 - 25)0С, влажность воздуха (40 - 75)%</t>
        </is>
      </c>
      <c r="B14" s="13" t="n"/>
      <c r="C14" s="13" t="n"/>
      <c r="D14" s="13" t="n"/>
      <c r="E14" s="13" t="n"/>
      <c r="F14" s="21" t="n"/>
      <c r="G14" s="21" t="n"/>
      <c r="H14" s="16" t="n"/>
      <c r="I14" s="16" t="n"/>
      <c r="J14" s="22" t="n"/>
      <c r="K14" s="20" t="n"/>
      <c r="L14" s="20" t="n"/>
      <c r="M14" s="18" t="inlineStr">
        <is>
          <t>Условия проведения испытания: температура окружающей среды (18 - 25)0С, влажность воздуха (40 - 75)%</t>
        </is>
      </c>
      <c r="N14" s="13" t="n"/>
      <c r="O14" s="13" t="n"/>
      <c r="P14" s="13" t="n"/>
      <c r="Q14" s="13" t="n"/>
      <c r="R14" s="21" t="n"/>
      <c r="S14" s="21" t="n"/>
      <c r="T14" s="16" t="n"/>
      <c r="U14" s="16" t="n"/>
      <c r="X14" s="51" t="n"/>
      <c r="Y14" s="51" t="n"/>
      <c r="Z14" s="51" t="n"/>
      <c r="AA14" s="43" t="n">
        <v>40</v>
      </c>
      <c r="AB14" s="66">
        <f>$AC$3+$AE$3*COS(AA14*PI()/180)</f>
        <v/>
      </c>
      <c r="AC14" s="66">
        <f>$AD$3+$AE$3*SIN(AA14*PI()/180)</f>
        <v/>
      </c>
      <c r="AD14" s="51" t="n"/>
      <c r="AE14" s="58" t="n"/>
      <c r="AF14" s="51" t="n"/>
      <c r="AG14" s="51" t="n"/>
      <c r="AH14" s="51" t="n"/>
      <c r="AI14" s="43" t="n">
        <v>40</v>
      </c>
      <c r="AJ14" s="66">
        <f>$AK$3+$AM$3*COS(AI14*PI()/180)</f>
        <v/>
      </c>
      <c r="AK14" s="66">
        <f>$AL$3+$AM$3*SIN(AI14*PI()/180)</f>
        <v/>
      </c>
      <c r="AL14" s="51" t="n"/>
      <c r="AM14" s="58" t="n"/>
      <c r="AN14" s="51" t="n"/>
      <c r="AO14" s="51" t="n"/>
      <c r="AP14" s="51" t="n"/>
      <c r="AQ14" s="43" t="n">
        <v>40</v>
      </c>
      <c r="AR14" s="66">
        <f>$AS$3+$AU$3*COS(AQ14*PI()/180)</f>
        <v/>
      </c>
      <c r="AS14" s="66">
        <f>$AT$3+$AU$3*SIN(AQ14*PI()/180)</f>
        <v/>
      </c>
      <c r="AT14" s="51" t="n"/>
      <c r="AU14" s="58" t="n"/>
      <c r="AV14" s="51" t="n"/>
      <c r="AW14" s="51" t="n"/>
      <c r="AX14" s="51" t="n"/>
      <c r="AY14" s="43" t="n">
        <v>40</v>
      </c>
      <c r="AZ14" s="66">
        <f>$BA$3+$BC$3*COS(AY14*PI()/180)</f>
        <v/>
      </c>
      <c r="BA14" s="66">
        <f>$BB$3+$BC$3*SIN(AY14*PI()/180)</f>
        <v/>
      </c>
      <c r="BB14" s="51" t="n"/>
      <c r="BC14" s="58" t="n"/>
    </row>
    <row r="15" ht="15" customHeight="1">
      <c r="A15" s="18">
        <f>M15</f>
        <v/>
      </c>
      <c r="B15" s="13" t="n"/>
      <c r="C15" s="13" t="n"/>
      <c r="D15" s="13" t="n"/>
      <c r="E15" s="13" t="n"/>
      <c r="F15" s="97" t="n"/>
      <c r="G15" s="21" t="n"/>
      <c r="H15" s="16" t="n"/>
      <c r="I15" s="16" t="n"/>
      <c r="J15" s="22" t="n"/>
      <c r="K15" s="20" t="n"/>
      <c r="L15" s="20" t="n"/>
      <c r="M15" s="18" t="inlineStr">
        <is>
          <t>Дата получение объекта подлежащего испытаниям: 11-11-2022</t>
        </is>
      </c>
      <c r="N15" s="13" t="n"/>
      <c r="O15" s="13" t="n"/>
      <c r="P15" s="13" t="n"/>
      <c r="Q15" s="98" t="n"/>
      <c r="R15" s="21" t="n"/>
      <c r="S15" s="21" t="n"/>
      <c r="T15" s="16" t="n"/>
      <c r="U15" s="16" t="n"/>
      <c r="X15" s="51" t="n"/>
      <c r="Y15" s="51" t="n"/>
      <c r="Z15" s="51" t="n"/>
      <c r="AA15" s="43" t="n">
        <v>45</v>
      </c>
      <c r="AB15" s="66">
        <f>$AC$3+$AE$3*COS(AA15*PI()/180)</f>
        <v/>
      </c>
      <c r="AC15" s="66">
        <f>$AD$3+$AE$3*SIN(AA15*PI()/180)</f>
        <v/>
      </c>
      <c r="AD15" s="51" t="n"/>
      <c r="AE15" s="58" t="n"/>
      <c r="AF15" s="51" t="n"/>
      <c r="AG15" s="51" t="n"/>
      <c r="AH15" s="51" t="n"/>
      <c r="AI15" s="43" t="n">
        <v>45</v>
      </c>
      <c r="AJ15" s="66">
        <f>$AK$3+$AM$3*COS(AI15*PI()/180)</f>
        <v/>
      </c>
      <c r="AK15" s="66">
        <f>$AL$3+$AM$3*SIN(AI15*PI()/180)</f>
        <v/>
      </c>
      <c r="AL15" s="51" t="n"/>
      <c r="AM15" s="58" t="n"/>
      <c r="AN15" s="51" t="n"/>
      <c r="AO15" s="51" t="n"/>
      <c r="AP15" s="51" t="n"/>
      <c r="AQ15" s="43" t="n">
        <v>45</v>
      </c>
      <c r="AR15" s="66">
        <f>$AS$3+$AU$3*COS(AQ15*PI()/180)</f>
        <v/>
      </c>
      <c r="AS15" s="66">
        <f>$AT$3+$AU$3*SIN(AQ15*PI()/180)</f>
        <v/>
      </c>
      <c r="AT15" s="51" t="n"/>
      <c r="AU15" s="58" t="n"/>
      <c r="AV15" s="51" t="n"/>
      <c r="AW15" s="51" t="n"/>
      <c r="AX15" s="51" t="n"/>
      <c r="AY15" s="43" t="n">
        <v>45</v>
      </c>
      <c r="AZ15" s="66">
        <f>$BA$3+$BC$3*COS(AY15*PI()/180)</f>
        <v/>
      </c>
      <c r="BA15" s="66">
        <f>$BB$3+$BC$3*SIN(AY15*PI()/180)</f>
        <v/>
      </c>
      <c r="BB15" s="51" t="n"/>
      <c r="BC15" s="58" t="n"/>
      <c r="BE15" s="73" t="n"/>
    </row>
    <row r="16" ht="15.6" customHeight="1">
      <c r="A16" s="18">
        <f>M16</f>
        <v/>
      </c>
      <c r="B16" s="13" t="n"/>
      <c r="C16" s="98" t="n"/>
      <c r="D16" s="13" t="n"/>
      <c r="G16" s="21" t="n"/>
      <c r="H16" s="157" t="n"/>
      <c r="I16" s="16" t="n"/>
      <c r="J16" s="17" t="n"/>
      <c r="K16" s="21" t="n"/>
      <c r="L16" s="21" t="n"/>
      <c r="M16" s="18" t="inlineStr">
        <is>
          <t>Дата испытания: 25.10.2022-19.11.2040</t>
        </is>
      </c>
      <c r="N16" s="13" t="n"/>
      <c r="O16" s="98" t="n"/>
      <c r="P16" s="13" t="n"/>
      <c r="Q16" s="13" t="n"/>
      <c r="R16" s="21" t="n"/>
      <c r="S16" s="21" t="n"/>
      <c r="T16" s="157" t="n"/>
      <c r="U16" s="16" t="n"/>
      <c r="X16" s="51" t="n"/>
      <c r="Y16" s="51" t="n"/>
      <c r="Z16" s="51" t="n"/>
      <c r="AA16" s="43" t="n">
        <v>50</v>
      </c>
      <c r="AB16" s="66">
        <f>$AC$3+$AE$3*COS(AA16*PI()/180)</f>
        <v/>
      </c>
      <c r="AC16" s="66">
        <f>$AD$3+$AE$3*SIN(AA16*PI()/180)</f>
        <v/>
      </c>
      <c r="AD16" s="51" t="n"/>
      <c r="AE16" s="58" t="n"/>
      <c r="AF16" s="51" t="n"/>
      <c r="AG16" s="51" t="n"/>
      <c r="AH16" s="51" t="n"/>
      <c r="AI16" s="43" t="n">
        <v>50</v>
      </c>
      <c r="AJ16" s="66">
        <f>$AK$3+$AM$3*COS(AI16*PI()/180)</f>
        <v/>
      </c>
      <c r="AK16" s="66">
        <f>$AL$3+$AM$3*SIN(AI16*PI()/180)</f>
        <v/>
      </c>
      <c r="AL16" s="51" t="n"/>
      <c r="AM16" s="58" t="n"/>
      <c r="AN16" s="51" t="n"/>
      <c r="AO16" s="51" t="n"/>
      <c r="AP16" s="51" t="n"/>
      <c r="AQ16" s="43" t="n">
        <v>50</v>
      </c>
      <c r="AR16" s="66">
        <f>$AS$3+$AU$3*COS(AQ16*PI()/180)</f>
        <v/>
      </c>
      <c r="AS16" s="66">
        <f>$AT$3+$AU$3*SIN(AQ16*PI()/180)</f>
        <v/>
      </c>
      <c r="AT16" s="51" t="n"/>
      <c r="AU16" s="58" t="n"/>
      <c r="AV16" s="51" t="n"/>
      <c r="AW16" s="51" t="n"/>
      <c r="AX16" s="51" t="n"/>
      <c r="AY16" s="43" t="n">
        <v>50</v>
      </c>
      <c r="AZ16" s="66">
        <f>$BA$3+$BC$3*COS(AY16*PI()/180)</f>
        <v/>
      </c>
      <c r="BA16" s="66">
        <f>$BB$3+$BC$3*SIN(AY16*PI()/180)</f>
        <v/>
      </c>
      <c r="BB16" s="51" t="n"/>
      <c r="BC16" s="58" t="n"/>
    </row>
    <row r="17" ht="15" customHeight="1">
      <c r="A17" s="23" t="n"/>
      <c r="B17" s="23" t="n"/>
      <c r="C17" s="23" t="n"/>
      <c r="D17" s="23" t="n"/>
      <c r="E17" s="23" t="n"/>
      <c r="F17" s="23" t="n"/>
      <c r="G17" s="23" t="n"/>
      <c r="H17" s="23" t="n"/>
      <c r="I17" s="23" t="n"/>
      <c r="J17" s="23" t="n"/>
      <c r="K17" s="23" t="n"/>
      <c r="L17" s="23" t="n"/>
      <c r="M17" s="23" t="n"/>
      <c r="N17" s="23" t="n"/>
      <c r="O17" s="23" t="n"/>
      <c r="P17" s="23" t="n"/>
      <c r="Q17" s="23" t="n"/>
      <c r="R17" s="23" t="n"/>
      <c r="S17" s="23" t="n"/>
      <c r="T17" s="23" t="n"/>
      <c r="U17" s="23" t="n"/>
      <c r="X17" s="51" t="n"/>
      <c r="Y17" s="51" t="n"/>
      <c r="Z17" s="51" t="n"/>
      <c r="AA17" s="43" t="n">
        <v>55</v>
      </c>
      <c r="AB17" s="66">
        <f>$AC$3+$AE$3*COS(AA17*PI()/180)</f>
        <v/>
      </c>
      <c r="AC17" s="66">
        <f>$AD$3+$AE$3*SIN(AA17*PI()/180)</f>
        <v/>
      </c>
      <c r="AD17" s="51" t="n"/>
      <c r="AE17" s="58" t="n"/>
      <c r="AF17" s="51" t="n"/>
      <c r="AG17" s="51" t="n"/>
      <c r="AH17" s="51" t="n"/>
      <c r="AI17" s="43" t="n">
        <v>55</v>
      </c>
      <c r="AJ17" s="66">
        <f>$AK$3+$AM$3*COS(AI17*PI()/180)</f>
        <v/>
      </c>
      <c r="AK17" s="66">
        <f>$AL$3+$AM$3*SIN(AI17*PI()/180)</f>
        <v/>
      </c>
      <c r="AL17" s="51" t="n"/>
      <c r="AM17" s="58" t="n"/>
      <c r="AN17" s="51" t="n"/>
      <c r="AO17" s="51" t="n"/>
      <c r="AP17" s="51" t="n"/>
      <c r="AQ17" s="43" t="n">
        <v>55</v>
      </c>
      <c r="AR17" s="66">
        <f>$AS$3+$AU$3*COS(AQ17*PI()/180)</f>
        <v/>
      </c>
      <c r="AS17" s="66">
        <f>$AT$3+$AU$3*SIN(AQ17*PI()/180)</f>
        <v/>
      </c>
      <c r="AT17" s="51" t="n"/>
      <c r="AU17" s="58" t="n"/>
      <c r="AV17" s="51" t="n"/>
      <c r="AW17" s="51" t="n"/>
      <c r="AX17" s="51" t="n"/>
      <c r="AY17" s="43" t="n">
        <v>55</v>
      </c>
      <c r="AZ17" s="66">
        <f>$BA$3+$BC$3*COS(AY17*PI()/180)</f>
        <v/>
      </c>
      <c r="BA17" s="66">
        <f>$BB$3+$BC$3*SIN(AY17*PI()/180)</f>
        <v/>
      </c>
      <c r="BB17" s="51" t="n"/>
      <c r="BC17" s="58" t="n"/>
    </row>
    <row r="18" ht="15" customHeight="1">
      <c r="A18" s="155" t="inlineStr">
        <is>
          <t>Испытание грунтов методом трехосного сжатия</t>
        </is>
      </c>
      <c r="L18" s="155" t="n"/>
      <c r="M18" s="155" t="inlineStr">
        <is>
          <t>Испытание грунтов методом трехосного сжатия</t>
        </is>
      </c>
      <c r="X18" s="51" t="n"/>
      <c r="Y18" s="51" t="n"/>
      <c r="Z18" s="51" t="n"/>
      <c r="AA18" s="43" t="n">
        <v>60</v>
      </c>
      <c r="AB18" s="66">
        <f>$AC$3+$AE$3*COS(AA18*PI()/180)</f>
        <v/>
      </c>
      <c r="AC18" s="66">
        <f>$AD$3+$AE$3*SIN(AA18*PI()/180)</f>
        <v/>
      </c>
      <c r="AD18" s="51" t="n"/>
      <c r="AE18" s="58" t="n"/>
      <c r="AF18" s="51" t="n"/>
      <c r="AG18" s="51" t="n"/>
      <c r="AH18" s="51" t="n"/>
      <c r="AI18" s="43" t="n">
        <v>60</v>
      </c>
      <c r="AJ18" s="66">
        <f>$AK$3+$AM$3*COS(AI18*PI()/180)</f>
        <v/>
      </c>
      <c r="AK18" s="66">
        <f>$AL$3+$AM$3*SIN(AI18*PI()/180)</f>
        <v/>
      </c>
      <c r="AL18" s="51" t="n"/>
      <c r="AM18" s="58" t="n"/>
      <c r="AN18" s="51" t="n"/>
      <c r="AO18" s="51" t="n"/>
      <c r="AP18" s="51" t="n"/>
      <c r="AQ18" s="43" t="n">
        <v>60</v>
      </c>
      <c r="AR18" s="66">
        <f>$AS$3+$AU$3*COS(AQ18*PI()/180)</f>
        <v/>
      </c>
      <c r="AS18" s="66">
        <f>$AT$3+$AU$3*SIN(AQ18*PI()/180)</f>
        <v/>
      </c>
      <c r="AT18" s="51" t="n"/>
      <c r="AU18" s="58" t="n"/>
      <c r="AV18" s="51" t="n"/>
      <c r="AW18" s="51" t="n"/>
      <c r="AX18" s="51" t="n"/>
      <c r="AY18" s="43" t="n">
        <v>60</v>
      </c>
      <c r="AZ18" s="66">
        <f>$BA$3+$BC$3*COS(AY18*PI()/180)</f>
        <v/>
      </c>
      <c r="BA18" s="66">
        <f>$BB$3+$BC$3*SIN(AY18*PI()/180)</f>
        <v/>
      </c>
      <c r="BB18" s="51" t="n"/>
      <c r="BC18" s="58" t="n"/>
    </row>
    <row r="19" ht="15" customHeight="1">
      <c r="A19" s="23" t="n"/>
      <c r="B19" s="23" t="n"/>
      <c r="C19" s="23" t="n"/>
      <c r="D19" s="23" t="n"/>
      <c r="E19" s="23" t="n"/>
      <c r="F19" s="23" t="n"/>
      <c r="G19" s="23" t="n"/>
      <c r="H19" s="23" t="n"/>
      <c r="I19" s="23" t="n"/>
      <c r="J19" s="23" t="n"/>
      <c r="K19" s="23" t="n"/>
      <c r="L19" s="23" t="n"/>
      <c r="M19" s="23" t="n"/>
      <c r="N19" s="23" t="n"/>
      <c r="O19" s="23" t="n"/>
      <c r="P19" s="23" t="n"/>
      <c r="Q19" s="23" t="n"/>
      <c r="R19" s="23" t="n"/>
      <c r="S19" s="23" t="n"/>
      <c r="T19" s="23" t="n"/>
      <c r="U19" s="23" t="n"/>
      <c r="X19" s="51" t="n"/>
      <c r="Y19" s="51" t="n"/>
      <c r="Z19" s="51" t="n"/>
      <c r="AA19" s="43" t="n">
        <v>65</v>
      </c>
      <c r="AB19" s="66">
        <f>$AC$3+$AE$3*COS(AA19*PI()/180)</f>
        <v/>
      </c>
      <c r="AC19" s="66">
        <f>$AD$3+$AE$3*SIN(AA19*PI()/180)</f>
        <v/>
      </c>
      <c r="AD19" s="51" t="n"/>
      <c r="AE19" s="58" t="n"/>
      <c r="AF19" s="51" t="n"/>
      <c r="AG19" s="51" t="n"/>
      <c r="AH19" s="51" t="n"/>
      <c r="AI19" s="43" t="n">
        <v>65</v>
      </c>
      <c r="AJ19" s="66">
        <f>$AK$3+$AM$3*COS(AI19*PI()/180)</f>
        <v/>
      </c>
      <c r="AK19" s="66">
        <f>$AL$3+$AM$3*SIN(AI19*PI()/180)</f>
        <v/>
      </c>
      <c r="AL19" s="51" t="n"/>
      <c r="AM19" s="58" t="n"/>
      <c r="AN19" s="51" t="n"/>
      <c r="AO19" s="51" t="n"/>
      <c r="AP19" s="51" t="n"/>
      <c r="AQ19" s="43" t="n">
        <v>65</v>
      </c>
      <c r="AR19" s="66">
        <f>$AS$3+$AU$3*COS(AQ19*PI()/180)</f>
        <v/>
      </c>
      <c r="AS19" s="66">
        <f>$AT$3+$AU$3*SIN(AQ19*PI()/180)</f>
        <v/>
      </c>
      <c r="AT19" s="51" t="n"/>
      <c r="AU19" s="58" t="n"/>
      <c r="AV19" s="51" t="n"/>
      <c r="AW19" s="51" t="n"/>
      <c r="AX19" s="51" t="n"/>
      <c r="AY19" s="43" t="n">
        <v>65</v>
      </c>
      <c r="AZ19" s="66">
        <f>$BA$3+$BC$3*COS(AY19*PI()/180)</f>
        <v/>
      </c>
      <c r="BA19" s="66">
        <f>$BB$3+$BC$3*SIN(AY19*PI()/180)</f>
        <v/>
      </c>
      <c r="BB19" s="51" t="n"/>
      <c r="BC19" s="58" t="n"/>
    </row>
    <row r="20" ht="16.9" customHeight="1">
      <c r="A20" s="24" t="inlineStr">
        <is>
          <t xml:space="preserve">Лабораторный номер: </t>
        </is>
      </c>
      <c r="B20" s="25" t="n"/>
      <c r="C20" s="35">
        <f>O20</f>
        <v/>
      </c>
      <c r="D20" s="25" t="n"/>
      <c r="E20" s="25" t="n"/>
      <c r="F20" s="25" t="n"/>
      <c r="G20" s="25" t="n"/>
      <c r="H20" s="26" t="inlineStr">
        <is>
          <t>We, д.е. =</t>
        </is>
      </c>
      <c r="I20" s="158">
        <f>U20</f>
        <v/>
      </c>
      <c r="J20" s="25" t="n"/>
      <c r="K20" s="25" t="n"/>
      <c r="L20" s="25" t="n"/>
      <c r="M20" s="24" t="inlineStr">
        <is>
          <t xml:space="preserve">Лабораторный номер: </t>
        </is>
      </c>
      <c r="N20" s="25" t="n"/>
      <c r="O20" s="35" t="inlineStr">
        <is>
          <t>1075</t>
        </is>
      </c>
      <c r="P20" s="25" t="n"/>
      <c r="Q20" s="25" t="n"/>
      <c r="R20" s="25" t="n"/>
      <c r="S20" s="25" t="n"/>
      <c r="T20" s="26" t="inlineStr">
        <is>
          <t>We, д.е. =</t>
        </is>
      </c>
      <c r="U20" s="158" t="n">
        <v>0.538958387</v>
      </c>
      <c r="X20" s="51" t="n"/>
      <c r="Y20" s="51" t="n"/>
      <c r="Z20" s="51" t="n"/>
      <c r="AA20" s="43" t="n">
        <v>70</v>
      </c>
      <c r="AB20" s="66">
        <f>$AC$3+$AE$3*COS(AA20*PI()/180)</f>
        <v/>
      </c>
      <c r="AC20" s="66">
        <f>$AD$3+$AE$3*SIN(AA20*PI()/180)</f>
        <v/>
      </c>
      <c r="AD20" s="51" t="n"/>
      <c r="AE20" s="58" t="n"/>
      <c r="AF20" s="51" t="n"/>
      <c r="AG20" s="51" t="n"/>
      <c r="AH20" s="51" t="n"/>
      <c r="AI20" s="43" t="n">
        <v>70</v>
      </c>
      <c r="AJ20" s="66">
        <f>$AK$3+$AM$3*COS(AI20*PI()/180)</f>
        <v/>
      </c>
      <c r="AK20" s="66">
        <f>$AL$3+$AM$3*SIN(AI20*PI()/180)</f>
        <v/>
      </c>
      <c r="AL20" s="51" t="n"/>
      <c r="AM20" s="58" t="n"/>
      <c r="AN20" s="51" t="n"/>
      <c r="AO20" s="51" t="n"/>
      <c r="AP20" s="51" t="n"/>
      <c r="AQ20" s="43" t="n">
        <v>70</v>
      </c>
      <c r="AR20" s="66">
        <f>$AS$3+$AU$3*COS(AQ20*PI()/180)</f>
        <v/>
      </c>
      <c r="AS20" s="66">
        <f>$AT$3+$AU$3*SIN(AQ20*PI()/180)</f>
        <v/>
      </c>
      <c r="AT20" s="51" t="n"/>
      <c r="AU20" s="58" t="n"/>
      <c r="AV20" s="51" t="n"/>
      <c r="AW20" s="51" t="n"/>
      <c r="AX20" s="51" t="n"/>
      <c r="AY20" s="43" t="n">
        <v>70</v>
      </c>
      <c r="AZ20" s="66">
        <f>$BA$3+$BC$3*COS(AY20*PI()/180)</f>
        <v/>
      </c>
      <c r="BA20" s="66">
        <f>$BB$3+$BC$3*SIN(AY20*PI()/180)</f>
        <v/>
      </c>
      <c r="BB20" s="51" t="n"/>
      <c r="BC20" s="58" t="n"/>
    </row>
    <row r="21" ht="15" customHeight="1">
      <c r="A21" s="24" t="inlineStr">
        <is>
          <t xml:space="preserve">Номер скважины: </t>
        </is>
      </c>
      <c r="B21" s="25" t="n"/>
      <c r="C21" s="35">
        <f>O21</f>
        <v/>
      </c>
      <c r="D21" s="25" t="n"/>
      <c r="E21" s="25" t="n"/>
      <c r="F21" s="25" t="n"/>
      <c r="G21" s="25" t="n"/>
      <c r="H21" s="26" t="inlineStr">
        <is>
          <t>ρ, г/см3 =</t>
        </is>
      </c>
      <c r="I21" s="158">
        <f>U21</f>
        <v/>
      </c>
      <c r="J21" s="25" t="n"/>
      <c r="K21" s="25" t="n"/>
      <c r="L21" s="25" t="n"/>
      <c r="M21" s="24" t="inlineStr">
        <is>
          <t xml:space="preserve">Номер скважины: </t>
        </is>
      </c>
      <c r="N21" s="25" t="n"/>
      <c r="O21" s="35" t="inlineStr">
        <is>
          <t>BH-007</t>
        </is>
      </c>
      <c r="P21" s="25" t="n"/>
      <c r="Q21" s="25" t="n"/>
      <c r="R21" s="25" t="n"/>
      <c r="S21" s="25" t="n"/>
      <c r="T21" s="26" t="inlineStr">
        <is>
          <t>ρ, г/см3 =</t>
        </is>
      </c>
      <c r="U21" s="107" t="n">
        <v>1.51</v>
      </c>
      <c r="X21" s="51" t="n"/>
      <c r="Y21" s="51" t="n"/>
      <c r="Z21" s="51" t="n"/>
      <c r="AA21" s="43" t="n">
        <v>75</v>
      </c>
      <c r="AB21" s="66">
        <f>$AC$3+$AE$3*COS(AA21*PI()/180)</f>
        <v/>
      </c>
      <c r="AC21" s="66">
        <f>$AD$3+$AE$3*SIN(AA21*PI()/180)</f>
        <v/>
      </c>
      <c r="AD21" s="51" t="n"/>
      <c r="AE21" s="58" t="n"/>
      <c r="AF21" s="51" t="n"/>
      <c r="AG21" s="51" t="n"/>
      <c r="AH21" s="51" t="n"/>
      <c r="AI21" s="43" t="n">
        <v>75</v>
      </c>
      <c r="AJ21" s="66">
        <f>$AK$3+$AM$3*COS(AI21*PI()/180)</f>
        <v/>
      </c>
      <c r="AK21" s="66">
        <f>$AL$3+$AM$3*SIN(AI21*PI()/180)</f>
        <v/>
      </c>
      <c r="AL21" s="51" t="n"/>
      <c r="AM21" s="58" t="n"/>
      <c r="AN21" s="51" t="n"/>
      <c r="AO21" s="51" t="n"/>
      <c r="AP21" s="51" t="n"/>
      <c r="AQ21" s="43" t="n">
        <v>75</v>
      </c>
      <c r="AR21" s="66">
        <f>$AS$3+$AU$3*COS(AQ21*PI()/180)</f>
        <v/>
      </c>
      <c r="AS21" s="66">
        <f>$AT$3+$AU$3*SIN(AQ21*PI()/180)</f>
        <v/>
      </c>
      <c r="AT21" s="51" t="n"/>
      <c r="AU21" s="58" t="n"/>
      <c r="AV21" s="51" t="n"/>
      <c r="AW21" s="51" t="n"/>
      <c r="AX21" s="51" t="n"/>
      <c r="AY21" s="43" t="n">
        <v>75</v>
      </c>
      <c r="AZ21" s="66">
        <f>$BA$3+$BC$3*COS(AY21*PI()/180)</f>
        <v/>
      </c>
      <c r="BA21" s="66">
        <f>$BB$3+$BC$3*SIN(AY21*PI()/180)</f>
        <v/>
      </c>
      <c r="BB21" s="51" t="n"/>
      <c r="BC21" s="58" t="n"/>
    </row>
    <row r="22" ht="16.9" customHeight="1">
      <c r="A22" s="24" t="inlineStr">
        <is>
          <t xml:space="preserve">Глубина отбора, м: </t>
        </is>
      </c>
      <c r="B22" s="25" t="n"/>
      <c r="C22" s="35">
        <f>O22</f>
        <v/>
      </c>
      <c r="D22" s="25" t="n"/>
      <c r="E22" s="25" t="n"/>
      <c r="F22" s="25" t="n"/>
      <c r="G22" s="25" t="n"/>
      <c r="H22" s="26" t="inlineStr">
        <is>
          <t>ρs, г/см3 =</t>
        </is>
      </c>
      <c r="I22" s="158">
        <f>U22</f>
        <v/>
      </c>
      <c r="J22" s="25" t="n"/>
      <c r="K22" s="25" t="n"/>
      <c r="L22" s="25" t="n"/>
      <c r="M22" s="24" t="inlineStr">
        <is>
          <t xml:space="preserve">Глубина отбора, м: </t>
        </is>
      </c>
      <c r="N22" s="25" t="n"/>
      <c r="O22" s="106" t="n">
        <v>1</v>
      </c>
      <c r="P22" s="25" t="n"/>
      <c r="Q22" s="25" t="n"/>
      <c r="R22" s="25" t="n"/>
      <c r="S22" s="25" t="n"/>
      <c r="T22" s="26" t="inlineStr">
        <is>
          <t>ρs, г/см3 =</t>
        </is>
      </c>
      <c r="U22" s="107" t="n">
        <v>2.72</v>
      </c>
      <c r="X22" s="51" t="n"/>
      <c r="Y22" s="51" t="n"/>
      <c r="Z22" s="51" t="n"/>
      <c r="AA22" s="43" t="n">
        <v>80</v>
      </c>
      <c r="AB22" s="66">
        <f>$AC$3+$AE$3*COS(AA22*PI()/180)</f>
        <v/>
      </c>
      <c r="AC22" s="66">
        <f>$AD$3+$AE$3*SIN(AA22*PI()/180)</f>
        <v/>
      </c>
      <c r="AD22" s="51" t="n"/>
      <c r="AE22" s="58" t="n"/>
      <c r="AF22" s="51" t="n"/>
      <c r="AG22" s="51" t="n"/>
      <c r="AH22" s="51" t="n"/>
      <c r="AI22" s="43" t="n">
        <v>80</v>
      </c>
      <c r="AJ22" s="66">
        <f>$AK$3+$AM$3*COS(AI22*PI()/180)</f>
        <v/>
      </c>
      <c r="AK22" s="66">
        <f>$AL$3+$AM$3*SIN(AI22*PI()/180)</f>
        <v/>
      </c>
      <c r="AL22" s="51" t="n"/>
      <c r="AM22" s="58" t="n"/>
      <c r="AN22" s="51" t="n"/>
      <c r="AO22" s="51" t="n"/>
      <c r="AP22" s="51" t="n"/>
      <c r="AQ22" s="43" t="n">
        <v>80</v>
      </c>
      <c r="AR22" s="66">
        <f>$AS$3+$AU$3*COS(AQ22*PI()/180)</f>
        <v/>
      </c>
      <c r="AS22" s="66">
        <f>$AT$3+$AU$3*SIN(AQ22*PI()/180)</f>
        <v/>
      </c>
      <c r="AT22" s="51" t="n"/>
      <c r="AU22" s="58" t="n"/>
      <c r="AV22" s="51" t="n"/>
      <c r="AW22" s="51" t="n"/>
      <c r="AX22" s="51" t="n"/>
      <c r="AY22" s="43" t="n">
        <v>80</v>
      </c>
      <c r="AZ22" s="66">
        <f>$BA$3+$BC$3*COS(AY22*PI()/180)</f>
        <v/>
      </c>
      <c r="BA22" s="66">
        <f>$BB$3+$BC$3*SIN(AY22*PI()/180)</f>
        <v/>
      </c>
      <c r="BB22" s="51" t="n"/>
      <c r="BC22" s="58" t="n"/>
    </row>
    <row r="23" ht="15.6" customHeight="1">
      <c r="A23" s="24" t="inlineStr">
        <is>
          <t xml:space="preserve">Наименование грунта: </t>
        </is>
      </c>
      <c r="B23" s="25" t="n"/>
      <c r="C23" s="35">
        <f>O23</f>
        <v/>
      </c>
      <c r="D23" s="25" t="n"/>
      <c r="E23" s="25" t="n"/>
      <c r="F23" s="25" t="n"/>
      <c r="G23" s="25" t="n"/>
      <c r="H23" s="26" t="inlineStr">
        <is>
          <t>e, д.е. =</t>
        </is>
      </c>
      <c r="I23" s="158">
        <f>U23</f>
        <v/>
      </c>
      <c r="J23" s="25" t="n"/>
      <c r="K23" s="25" t="n"/>
      <c r="L23" s="25" t="n"/>
      <c r="M23" s="24" t="inlineStr">
        <is>
          <t xml:space="preserve">Наименование грунта: </t>
        </is>
      </c>
      <c r="N23" s="25" t="n"/>
      <c r="O23" s="35" t="inlineStr">
        <is>
          <t>Суглинок, после оттаивания текучий, легкий песчанистый</t>
        </is>
      </c>
      <c r="P23" s="25" t="n"/>
      <c r="Q23" s="25" t="n"/>
      <c r="R23" s="25" t="n"/>
      <c r="S23" s="25" t="n"/>
      <c r="T23" s="26" t="inlineStr">
        <is>
          <t>e, д.е. =</t>
        </is>
      </c>
      <c r="U23" s="107" t="n">
        <v>1.772163452079471</v>
      </c>
      <c r="X23" s="51" t="n"/>
      <c r="Y23" s="51" t="n"/>
      <c r="Z23" s="51" t="n"/>
      <c r="AA23" s="43" t="n">
        <v>85</v>
      </c>
      <c r="AB23" s="66">
        <f>$AC$3+$AE$3*COS(AA23*PI()/180)</f>
        <v/>
      </c>
      <c r="AC23" s="66">
        <f>$AD$3+$AE$3*SIN(AA23*PI()/180)</f>
        <v/>
      </c>
      <c r="AD23" s="51" t="n"/>
      <c r="AE23" s="58" t="n"/>
      <c r="AF23" s="51" t="n"/>
      <c r="AG23" s="51" t="n"/>
      <c r="AH23" s="51" t="n"/>
      <c r="AI23" s="43" t="n">
        <v>85</v>
      </c>
      <c r="AJ23" s="66">
        <f>$AK$3+$AM$3*COS(AI23*PI()/180)</f>
        <v/>
      </c>
      <c r="AK23" s="66">
        <f>$AL$3+$AM$3*SIN(AI23*PI()/180)</f>
        <v/>
      </c>
      <c r="AL23" s="51" t="n"/>
      <c r="AM23" s="58" t="n"/>
      <c r="AN23" s="51" t="n"/>
      <c r="AO23" s="51" t="n"/>
      <c r="AP23" s="51" t="n"/>
      <c r="AQ23" s="43" t="n">
        <v>85</v>
      </c>
      <c r="AR23" s="66">
        <f>$AS$3+$AU$3*COS(AQ23*PI()/180)</f>
        <v/>
      </c>
      <c r="AS23" s="66">
        <f>$AT$3+$AU$3*SIN(AQ23*PI()/180)</f>
        <v/>
      </c>
      <c r="AT23" s="51" t="n"/>
      <c r="AU23" s="58" t="n"/>
      <c r="AV23" s="51" t="n"/>
      <c r="AW23" s="51" t="n"/>
      <c r="AX23" s="51" t="n"/>
      <c r="AY23" s="43" t="n">
        <v>85</v>
      </c>
      <c r="AZ23" s="66">
        <f>$BA$3+$BC$3*COS(AY23*PI()/180)</f>
        <v/>
      </c>
      <c r="BA23" s="66">
        <f>$BB$3+$BC$3*SIN(AY23*PI()/180)</f>
        <v/>
      </c>
      <c r="BB23" s="51" t="n"/>
      <c r="BC23" s="58" t="n"/>
    </row>
    <row r="24" ht="16.9" customHeight="1">
      <c r="A24" s="25" t="inlineStr">
        <is>
          <t>Схема проведения опыта:</t>
        </is>
      </c>
      <c r="B24" s="25" t="n"/>
      <c r="C24" s="35">
        <f>O24</f>
        <v/>
      </c>
      <c r="D24" s="25" t="n"/>
      <c r="E24" s="25" t="n"/>
      <c r="F24" s="25" t="n"/>
      <c r="G24" s="25" t="n"/>
      <c r="H24" s="26" t="inlineStr">
        <is>
          <t>IL, д.е. =</t>
        </is>
      </c>
      <c r="I24" s="158">
        <f>U24</f>
        <v/>
      </c>
      <c r="J24" s="99" t="n"/>
      <c r="K24" s="25" t="n"/>
      <c r="L24" s="25" t="n"/>
      <c r="M24" s="25" t="inlineStr">
        <is>
          <t>Схема проведения опыта:</t>
        </is>
      </c>
      <c r="N24" s="25" t="n"/>
      <c r="O24" s="35" t="inlineStr">
        <is>
          <t>КД</t>
        </is>
      </c>
      <c r="P24" s="25" t="n"/>
      <c r="Q24" s="25" t="n"/>
      <c r="R24" s="25" t="n"/>
      <c r="S24" s="25" t="n"/>
      <c r="T24" s="26" t="inlineStr">
        <is>
          <t>IL, д.е. =</t>
        </is>
      </c>
      <c r="U24" s="107" t="n">
        <v>2.651</v>
      </c>
      <c r="X24" s="51" t="n"/>
      <c r="Y24" s="51" t="n"/>
      <c r="Z24" s="51" t="n"/>
      <c r="AA24" s="43" t="n">
        <v>90</v>
      </c>
      <c r="AB24" s="66">
        <f>$AC$3+$AE$3*COS(AA24*PI()/180)</f>
        <v/>
      </c>
      <c r="AC24" s="66">
        <f>$AD$3+$AE$3*SIN(AA24*PI()/180)</f>
        <v/>
      </c>
      <c r="AD24" s="51" t="n"/>
      <c r="AE24" s="58" t="n"/>
      <c r="AF24" s="51" t="n"/>
      <c r="AG24" s="51" t="n"/>
      <c r="AH24" s="51" t="n"/>
      <c r="AI24" s="43" t="n">
        <v>90</v>
      </c>
      <c r="AJ24" s="66">
        <f>$AK$3+$AM$3*COS(AI24*PI()/180)</f>
        <v/>
      </c>
      <c r="AK24" s="66">
        <f>$AL$3+$AM$3*SIN(AI24*PI()/180)</f>
        <v/>
      </c>
      <c r="AL24" s="51" t="n"/>
      <c r="AM24" s="58" t="n"/>
      <c r="AN24" s="51" t="n"/>
      <c r="AO24" s="51" t="n"/>
      <c r="AP24" s="51" t="n"/>
      <c r="AQ24" s="43" t="n">
        <v>90</v>
      </c>
      <c r="AR24" s="66">
        <f>$AS$3+$AU$3*COS(AQ24*PI()/180)</f>
        <v/>
      </c>
      <c r="AS24" s="66">
        <f>$AT$3+$AU$3*SIN(AQ24*PI()/180)</f>
        <v/>
      </c>
      <c r="AT24" s="51" t="n"/>
      <c r="AU24" s="58" t="n"/>
      <c r="AV24" s="51" t="n"/>
      <c r="AW24" s="51" t="n"/>
      <c r="AX24" s="51" t="n"/>
      <c r="AY24" s="43" t="n">
        <v>90</v>
      </c>
      <c r="AZ24" s="66">
        <f>$BA$3+$BC$3*COS(AY24*PI()/180)</f>
        <v/>
      </c>
      <c r="BA24" s="66">
        <f>$BB$3+$BC$3*SIN(AY24*PI()/180)</f>
        <v/>
      </c>
      <c r="BB24" s="51" t="n"/>
      <c r="BC24" s="58" t="n"/>
    </row>
    <row r="25" ht="15" customHeight="1">
      <c r="A25" s="25" t="n"/>
      <c r="B25" s="25" t="n"/>
      <c r="C25" s="35" t="n"/>
      <c r="D25" s="25" t="n"/>
      <c r="E25" s="25" t="n"/>
      <c r="F25" s="25" t="n"/>
      <c r="G25" s="27" t="n"/>
      <c r="H25" s="25" t="n"/>
      <c r="I25" s="35" t="n"/>
      <c r="J25" s="25" t="n"/>
      <c r="K25" s="25" t="n"/>
      <c r="L25" s="25" t="n"/>
      <c r="M25" s="25" t="n"/>
      <c r="N25" s="25" t="n"/>
      <c r="O25" s="25" t="n"/>
      <c r="P25" s="25" t="n"/>
      <c r="Q25" s="25" t="n"/>
      <c r="R25" s="25" t="n"/>
      <c r="S25" s="27" t="n"/>
      <c r="T25" s="25" t="n"/>
      <c r="U25" s="25" t="n"/>
      <c r="X25" s="51" t="n"/>
      <c r="Y25" s="51" t="n"/>
      <c r="Z25" s="51" t="n"/>
      <c r="AA25" s="43" t="n">
        <v>95</v>
      </c>
      <c r="AB25" s="66">
        <f>$AC$3+$AE$3*COS(AA25*PI()/180)</f>
        <v/>
      </c>
      <c r="AC25" s="66">
        <f>$AD$3+$AE$3*SIN(AA25*PI()/180)</f>
        <v/>
      </c>
      <c r="AD25" s="51" t="n"/>
      <c r="AE25" s="58" t="n"/>
      <c r="AF25" s="51" t="n"/>
      <c r="AG25" s="51" t="n"/>
      <c r="AH25" s="51" t="n"/>
      <c r="AI25" s="43" t="n">
        <v>95</v>
      </c>
      <c r="AJ25" s="66">
        <f>$AK$3+$AM$3*COS(AI25*PI()/180)</f>
        <v/>
      </c>
      <c r="AK25" s="66">
        <f>$AL$3+$AM$3*SIN(AI25*PI()/180)</f>
        <v/>
      </c>
      <c r="AL25" s="51" t="n"/>
      <c r="AM25" s="58" t="n"/>
      <c r="AN25" s="51" t="n"/>
      <c r="AO25" s="51" t="n"/>
      <c r="AP25" s="51" t="n"/>
      <c r="AQ25" s="43" t="n">
        <v>95</v>
      </c>
      <c r="AR25" s="66">
        <f>$AS$3+$AU$3*COS(AQ25*PI()/180)</f>
        <v/>
      </c>
      <c r="AS25" s="66">
        <f>$AT$3+$AU$3*SIN(AQ25*PI()/180)</f>
        <v/>
      </c>
      <c r="AT25" s="51" t="n"/>
      <c r="AU25" s="58" t="n"/>
      <c r="AV25" s="51" t="n"/>
      <c r="AW25" s="51" t="n"/>
      <c r="AX25" s="51" t="n"/>
      <c r="AY25" s="43" t="n">
        <v>95</v>
      </c>
      <c r="AZ25" s="66">
        <f>$BA$3+$BC$3*COS(AY25*PI()/180)</f>
        <v/>
      </c>
      <c r="BA25" s="66">
        <f>$BB$3+$BC$3*SIN(AY25*PI()/180)</f>
        <v/>
      </c>
      <c r="BB25" s="51" t="n"/>
      <c r="BC25" s="58" t="n"/>
    </row>
    <row r="26" ht="15" customHeight="1">
      <c r="X26" s="51" t="n"/>
      <c r="Y26" s="51" t="n"/>
      <c r="Z26" s="51" t="n"/>
      <c r="AA26" s="43" t="n">
        <v>100</v>
      </c>
      <c r="AB26" s="66">
        <f>$AC$3+$AE$3*COS(AA26*PI()/180)</f>
        <v/>
      </c>
      <c r="AC26" s="66">
        <f>$AD$3+$AE$3*SIN(AA26*PI()/180)</f>
        <v/>
      </c>
      <c r="AD26" s="51" t="n"/>
      <c r="AE26" s="58" t="n"/>
      <c r="AF26" s="51" t="n"/>
      <c r="AG26" s="51" t="n"/>
      <c r="AH26" s="51" t="n"/>
      <c r="AI26" s="43" t="n">
        <v>100</v>
      </c>
      <c r="AJ26" s="66">
        <f>$AK$3+$AM$3*COS(AI26*PI()/180)</f>
        <v/>
      </c>
      <c r="AK26" s="66">
        <f>$AL$3+$AM$3*SIN(AI26*PI()/180)</f>
        <v/>
      </c>
      <c r="AL26" s="51" t="n"/>
      <c r="AM26" s="58" t="n"/>
      <c r="AN26" s="51" t="n"/>
      <c r="AO26" s="51" t="n"/>
      <c r="AP26" s="51" t="n"/>
      <c r="AQ26" s="43" t="n">
        <v>100</v>
      </c>
      <c r="AR26" s="66">
        <f>$AS$3+$AU$3*COS(AQ26*PI()/180)</f>
        <v/>
      </c>
      <c r="AS26" s="66">
        <f>$AT$3+$AU$3*SIN(AQ26*PI()/180)</f>
        <v/>
      </c>
      <c r="AT26" s="51" t="n"/>
      <c r="AU26" s="58" t="n"/>
      <c r="AV26" s="51" t="n"/>
      <c r="AW26" s="51" t="n"/>
      <c r="AX26" s="51" t="n"/>
      <c r="AY26" s="43" t="n">
        <v>100</v>
      </c>
      <c r="AZ26" s="66">
        <f>$BA$3+$BC$3*COS(AY26*PI()/180)</f>
        <v/>
      </c>
      <c r="BA26" s="66">
        <f>$BB$3+$BC$3*SIN(AY26*PI()/180)</f>
        <v/>
      </c>
      <c r="BB26" s="51" t="n"/>
      <c r="BC26" s="58" t="n"/>
    </row>
    <row r="27" ht="15" customHeight="1">
      <c r="A27" s="155" t="inlineStr">
        <is>
          <t xml:space="preserve">Результаты испытаний </t>
        </is>
      </c>
      <c r="L27" s="155" t="n"/>
      <c r="M27" s="155" t="inlineStr">
        <is>
          <t xml:space="preserve">Результаты испытаний </t>
        </is>
      </c>
      <c r="X27" s="51" t="n"/>
      <c r="Y27" s="51" t="n"/>
      <c r="Z27" s="51" t="n"/>
      <c r="AA27" s="43" t="n">
        <v>105</v>
      </c>
      <c r="AB27" s="66">
        <f>$AC$3+$AE$3*COS(AA27*PI()/180)</f>
        <v/>
      </c>
      <c r="AC27" s="66">
        <f>$AD$3+$AE$3*SIN(AA27*PI()/180)</f>
        <v/>
      </c>
      <c r="AD27" s="51" t="n"/>
      <c r="AE27" s="58" t="n"/>
      <c r="AF27" s="51" t="n"/>
      <c r="AG27" s="51" t="n"/>
      <c r="AH27" s="51" t="n"/>
      <c r="AI27" s="43" t="n">
        <v>105</v>
      </c>
      <c r="AJ27" s="66">
        <f>$AK$3+$AM$3*COS(AI27*PI()/180)</f>
        <v/>
      </c>
      <c r="AK27" s="66">
        <f>$AL$3+$AM$3*SIN(AI27*PI()/180)</f>
        <v/>
      </c>
      <c r="AL27" s="51" t="n"/>
      <c r="AM27" s="58" t="n"/>
      <c r="AN27" s="51" t="n"/>
      <c r="AO27" s="51" t="n"/>
      <c r="AP27" s="51" t="n"/>
      <c r="AQ27" s="43" t="n">
        <v>105</v>
      </c>
      <c r="AR27" s="66">
        <f>$AS$3+$AU$3*COS(AQ27*PI()/180)</f>
        <v/>
      </c>
      <c r="AS27" s="66">
        <f>$AT$3+$AU$3*SIN(AQ27*PI()/180)</f>
        <v/>
      </c>
      <c r="AT27" s="51" t="n"/>
      <c r="AU27" s="58" t="n"/>
      <c r="AV27" s="51" t="n"/>
      <c r="AW27" s="51" t="n"/>
      <c r="AX27" s="51" t="n"/>
      <c r="AY27" s="43" t="n">
        <v>105</v>
      </c>
      <c r="AZ27" s="66">
        <f>$BA$3+$BC$3*COS(AY27*PI()/180)</f>
        <v/>
      </c>
      <c r="BA27" s="66">
        <f>$BB$3+$BC$3*SIN(AY27*PI()/180)</f>
        <v/>
      </c>
      <c r="BB27" s="51" t="n"/>
      <c r="BC27" s="58" t="n"/>
    </row>
    <row r="28" ht="15" customHeight="1">
      <c r="X28" s="51" t="n"/>
      <c r="Y28" s="51" t="n"/>
      <c r="Z28" s="51" t="n"/>
      <c r="AA28" s="43" t="n">
        <v>110</v>
      </c>
      <c r="AB28" s="66">
        <f>$AC$3+$AE$3*COS(AA28*PI()/180)</f>
        <v/>
      </c>
      <c r="AC28" s="66">
        <f>$AD$3+$AE$3*SIN(AA28*PI()/180)</f>
        <v/>
      </c>
      <c r="AD28" s="51" t="n"/>
      <c r="AE28" s="58" t="n"/>
      <c r="AF28" s="51" t="n"/>
      <c r="AG28" s="51" t="n"/>
      <c r="AH28" s="51" t="n"/>
      <c r="AI28" s="43" t="n">
        <v>110</v>
      </c>
      <c r="AJ28" s="66">
        <f>$AK$3+$AM$3*COS(AI28*PI()/180)</f>
        <v/>
      </c>
      <c r="AK28" s="66">
        <f>$AL$3+$AM$3*SIN(AI28*PI()/180)</f>
        <v/>
      </c>
      <c r="AL28" s="51" t="n"/>
      <c r="AM28" s="58" t="n"/>
      <c r="AN28" s="51" t="n"/>
      <c r="AO28" s="51" t="n"/>
      <c r="AP28" s="51" t="n"/>
      <c r="AQ28" s="43" t="n">
        <v>110</v>
      </c>
      <c r="AR28" s="66">
        <f>$AS$3+$AU$3*COS(AQ28*PI()/180)</f>
        <v/>
      </c>
      <c r="AS28" s="66">
        <f>$AT$3+$AU$3*SIN(AQ28*PI()/180)</f>
        <v/>
      </c>
      <c r="AT28" s="51" t="n"/>
      <c r="AU28" s="58" t="n"/>
      <c r="AV28" s="51" t="n"/>
      <c r="AW28" s="51" t="n"/>
      <c r="AX28" s="51" t="n"/>
      <c r="AY28" s="43" t="n">
        <v>110</v>
      </c>
      <c r="AZ28" s="66">
        <f>$BA$3+$BC$3*COS(AY28*PI()/180)</f>
        <v/>
      </c>
      <c r="BA28" s="66">
        <f>$BB$3+$BC$3*SIN(AY28*PI()/180)</f>
        <v/>
      </c>
      <c r="BB28" s="51" t="n"/>
      <c r="BC28" s="58" t="n"/>
    </row>
    <row r="29" ht="15" customHeight="1">
      <c r="X29" s="51" t="n"/>
      <c r="Y29" s="51" t="n"/>
      <c r="Z29" s="51" t="n"/>
      <c r="AA29" s="43" t="n">
        <v>115</v>
      </c>
      <c r="AB29" s="66">
        <f>$AC$3+$AE$3*COS(AA29*PI()/180)</f>
        <v/>
      </c>
      <c r="AC29" s="66">
        <f>$AD$3+$AE$3*SIN(AA29*PI()/180)</f>
        <v/>
      </c>
      <c r="AD29" s="51" t="n"/>
      <c r="AE29" s="58" t="n"/>
      <c r="AF29" s="51" t="n"/>
      <c r="AG29" s="51" t="n"/>
      <c r="AH29" s="51" t="n"/>
      <c r="AI29" s="43" t="n">
        <v>115</v>
      </c>
      <c r="AJ29" s="66">
        <f>$AK$3+$AM$3*COS(AI29*PI()/180)</f>
        <v/>
      </c>
      <c r="AK29" s="66">
        <f>$AL$3+$AM$3*SIN(AI29*PI()/180)</f>
        <v/>
      </c>
      <c r="AL29" s="51" t="n"/>
      <c r="AM29" s="58" t="n"/>
      <c r="AN29" s="51" t="n"/>
      <c r="AO29" s="51" t="n"/>
      <c r="AP29" s="51" t="n"/>
      <c r="AQ29" s="43" t="n">
        <v>115</v>
      </c>
      <c r="AR29" s="66">
        <f>$AS$3+$AU$3*COS(AQ29*PI()/180)</f>
        <v/>
      </c>
      <c r="AS29" s="66">
        <f>$AT$3+$AU$3*SIN(AQ29*PI()/180)</f>
        <v/>
      </c>
      <c r="AT29" s="51" t="n"/>
      <c r="AU29" s="58" t="n"/>
      <c r="AV29" s="51" t="n"/>
      <c r="AW29" s="51" t="n"/>
      <c r="AX29" s="51" t="n"/>
      <c r="AY29" s="43" t="n">
        <v>115</v>
      </c>
      <c r="AZ29" s="66">
        <f>$BA$3+$BC$3*COS(AY29*PI()/180)</f>
        <v/>
      </c>
      <c r="BA29" s="66">
        <f>$BB$3+$BC$3*SIN(AY29*PI()/180)</f>
        <v/>
      </c>
      <c r="BB29" s="51" t="n"/>
      <c r="BC29" s="58" t="n"/>
    </row>
    <row r="30" ht="15.6" customHeight="1">
      <c r="X30" s="51" t="n"/>
      <c r="Y30" s="51" t="n"/>
      <c r="Z30" s="51" t="n"/>
      <c r="AA30" s="43" t="n">
        <v>120</v>
      </c>
      <c r="AB30" s="66">
        <f>$AC$3+$AE$3*COS(AA30*PI()/180)</f>
        <v/>
      </c>
      <c r="AC30" s="66">
        <f>$AD$3+$AE$3*SIN(AA30*PI()/180)</f>
        <v/>
      </c>
      <c r="AD30" s="51" t="n"/>
      <c r="AE30" s="58" t="n"/>
      <c r="AF30" s="51" t="n"/>
      <c r="AG30" s="51" t="n"/>
      <c r="AH30" s="51" t="n"/>
      <c r="AI30" s="43" t="n">
        <v>120</v>
      </c>
      <c r="AJ30" s="66">
        <f>$AK$3+$AM$3*COS(AI30*PI()/180)</f>
        <v/>
      </c>
      <c r="AK30" s="66">
        <f>$AL$3+$AM$3*SIN(AI30*PI()/180)</f>
        <v/>
      </c>
      <c r="AL30" s="51" t="n"/>
      <c r="AM30" s="58" t="n"/>
      <c r="AN30" s="51" t="n"/>
      <c r="AO30" s="51" t="n"/>
      <c r="AP30" s="51" t="n"/>
      <c r="AQ30" s="43" t="n">
        <v>120</v>
      </c>
      <c r="AR30" s="66">
        <f>$AS$3+$AU$3*COS(AQ30*PI()/180)</f>
        <v/>
      </c>
      <c r="AS30" s="66">
        <f>$AT$3+$AU$3*SIN(AQ30*PI()/180)</f>
        <v/>
      </c>
      <c r="AT30" s="51" t="n"/>
      <c r="AU30" s="58" t="n"/>
      <c r="AV30" s="51" t="n"/>
      <c r="AW30" s="51" t="n"/>
      <c r="AX30" s="51" t="n"/>
      <c r="AY30" s="43" t="n">
        <v>120</v>
      </c>
      <c r="AZ30" s="66">
        <f>$BA$3+$BC$3*COS(AY30*PI()/180)</f>
        <v/>
      </c>
      <c r="BA30" s="66">
        <f>$BB$3+$BC$3*SIN(AY30*PI()/180)</f>
        <v/>
      </c>
      <c r="BB30" s="51" t="n"/>
      <c r="BC30" s="58" t="n"/>
    </row>
    <row r="31" ht="15" customHeight="1">
      <c r="X31" s="51" t="n"/>
      <c r="Y31" s="51" t="n"/>
      <c r="Z31" s="51" t="n"/>
      <c r="AA31" s="43" t="n">
        <v>125</v>
      </c>
      <c r="AB31" s="66">
        <f>$AC$3+$AE$3*COS(AA31*PI()/180)</f>
        <v/>
      </c>
      <c r="AC31" s="66">
        <f>$AD$3+$AE$3*SIN(AA31*PI()/180)</f>
        <v/>
      </c>
      <c r="AD31" s="51" t="n"/>
      <c r="AE31" s="58" t="n"/>
      <c r="AF31" s="51" t="n"/>
      <c r="AG31" s="51" t="n"/>
      <c r="AH31" s="51" t="n"/>
      <c r="AI31" s="43" t="n">
        <v>125</v>
      </c>
      <c r="AJ31" s="66">
        <f>$AK$3+$AM$3*COS(AI31*PI()/180)</f>
        <v/>
      </c>
      <c r="AK31" s="66">
        <f>$AL$3+$AM$3*SIN(AI31*PI()/180)</f>
        <v/>
      </c>
      <c r="AL31" s="51" t="n"/>
      <c r="AM31" s="58" t="n"/>
      <c r="AN31" s="51" t="n"/>
      <c r="AO31" s="51" t="n"/>
      <c r="AP31" s="51" t="n"/>
      <c r="AQ31" s="43" t="n">
        <v>125</v>
      </c>
      <c r="AR31" s="66">
        <f>$AS$3+$AU$3*COS(AQ31*PI()/180)</f>
        <v/>
      </c>
      <c r="AS31" s="66">
        <f>$AT$3+$AU$3*SIN(AQ31*PI()/180)</f>
        <v/>
      </c>
      <c r="AT31" s="51" t="n"/>
      <c r="AU31" s="58" t="n"/>
      <c r="AV31" s="51" t="n"/>
      <c r="AW31" s="51" t="n"/>
      <c r="AX31" s="51" t="n"/>
      <c r="AY31" s="43" t="n">
        <v>125</v>
      </c>
      <c r="AZ31" s="66">
        <f>$BA$3+$BC$3*COS(AY31*PI()/180)</f>
        <v/>
      </c>
      <c r="BA31" s="66">
        <f>$BB$3+$BC$3*SIN(AY31*PI()/180)</f>
        <v/>
      </c>
      <c r="BB31" s="51" t="n"/>
      <c r="BC31" s="58" t="n"/>
    </row>
    <row r="32" ht="15" customHeight="1">
      <c r="X32" s="51" t="n"/>
      <c r="Y32" s="51" t="n"/>
      <c r="Z32" s="51" t="n"/>
      <c r="AA32" s="43" t="n">
        <v>130</v>
      </c>
      <c r="AB32" s="66">
        <f>$AC$3+$AE$3*COS(AA32*PI()/180)</f>
        <v/>
      </c>
      <c r="AC32" s="66">
        <f>$AD$3+$AE$3*SIN(AA32*PI()/180)</f>
        <v/>
      </c>
      <c r="AD32" s="51" t="n"/>
      <c r="AE32" s="58" t="n"/>
      <c r="AF32" s="51" t="n"/>
      <c r="AG32" s="51" t="n"/>
      <c r="AH32" s="51" t="n"/>
      <c r="AI32" s="43" t="n">
        <v>130</v>
      </c>
      <c r="AJ32" s="66">
        <f>$AK$3+$AM$3*COS(AI32*PI()/180)</f>
        <v/>
      </c>
      <c r="AK32" s="66">
        <f>$AL$3+$AM$3*SIN(AI32*PI()/180)</f>
        <v/>
      </c>
      <c r="AL32" s="51" t="n"/>
      <c r="AM32" s="58" t="n"/>
      <c r="AN32" s="51" t="n"/>
      <c r="AO32" s="51" t="n"/>
      <c r="AP32" s="51" t="n"/>
      <c r="AQ32" s="43" t="n">
        <v>130</v>
      </c>
      <c r="AR32" s="66">
        <f>$AS$3+$AU$3*COS(AQ32*PI()/180)</f>
        <v/>
      </c>
      <c r="AS32" s="66">
        <f>$AT$3+$AU$3*SIN(AQ32*PI()/180)</f>
        <v/>
      </c>
      <c r="AT32" s="51" t="n"/>
      <c r="AU32" s="58" t="n"/>
      <c r="AV32" s="51" t="n"/>
      <c r="AW32" s="51" t="n"/>
      <c r="AX32" s="51" t="n"/>
      <c r="AY32" s="43" t="n">
        <v>130</v>
      </c>
      <c r="AZ32" s="66">
        <f>$BA$3+$BC$3*COS(AY32*PI()/180)</f>
        <v/>
      </c>
      <c r="BA32" s="66">
        <f>$BB$3+$BC$3*SIN(AY32*PI()/180)</f>
        <v/>
      </c>
      <c r="BB32" s="51" t="n"/>
      <c r="BC32" s="58" t="n"/>
    </row>
    <row r="33" ht="15" customHeight="1">
      <c r="X33" s="51" t="n"/>
      <c r="Y33" s="51" t="n"/>
      <c r="Z33" s="51" t="n"/>
      <c r="AA33" s="43" t="n">
        <v>135</v>
      </c>
      <c r="AB33" s="66">
        <f>$AC$3+$AE$3*COS(AA33*PI()/180)</f>
        <v/>
      </c>
      <c r="AC33" s="66">
        <f>$AD$3+$AE$3*SIN(AA33*PI()/180)</f>
        <v/>
      </c>
      <c r="AD33" s="51" t="n"/>
      <c r="AE33" s="58" t="n"/>
      <c r="AF33" s="51" t="n"/>
      <c r="AG33" s="51" t="n"/>
      <c r="AH33" s="51" t="n"/>
      <c r="AI33" s="43" t="n">
        <v>135</v>
      </c>
      <c r="AJ33" s="66">
        <f>$AK$3+$AM$3*COS(AI33*PI()/180)</f>
        <v/>
      </c>
      <c r="AK33" s="66">
        <f>$AL$3+$AM$3*SIN(AI33*PI()/180)</f>
        <v/>
      </c>
      <c r="AL33" s="51" t="n"/>
      <c r="AM33" s="58" t="n"/>
      <c r="AN33" s="51" t="n"/>
      <c r="AO33" s="51" t="n"/>
      <c r="AP33" s="51" t="n"/>
      <c r="AQ33" s="43" t="n">
        <v>135</v>
      </c>
      <c r="AR33" s="66">
        <f>$AS$3+$AU$3*COS(AQ33*PI()/180)</f>
        <v/>
      </c>
      <c r="AS33" s="66">
        <f>$AT$3+$AU$3*SIN(AQ33*PI()/180)</f>
        <v/>
      </c>
      <c r="AT33" s="51" t="n"/>
      <c r="AU33" s="58" t="n"/>
      <c r="AV33" s="51" t="n"/>
      <c r="AW33" s="51" t="n"/>
      <c r="AX33" s="51" t="n"/>
      <c r="AY33" s="43" t="n">
        <v>135</v>
      </c>
      <c r="AZ33" s="66">
        <f>$BA$3+$BC$3*COS(AY33*PI()/180)</f>
        <v/>
      </c>
      <c r="BA33" s="66">
        <f>$BB$3+$BC$3*SIN(AY33*PI()/180)</f>
        <v/>
      </c>
      <c r="BB33" s="51" t="n"/>
      <c r="BC33" s="58" t="n"/>
    </row>
    <row r="34" ht="15" customHeight="1">
      <c r="X34" s="51" t="n"/>
      <c r="Y34" s="51" t="n"/>
      <c r="Z34" s="51" t="n"/>
      <c r="AA34" s="43" t="n">
        <v>140</v>
      </c>
      <c r="AB34" s="66">
        <f>$AC$3+$AE$3*COS(AA34*PI()/180)</f>
        <v/>
      </c>
      <c r="AC34" s="66">
        <f>$AD$3+$AE$3*SIN(AA34*PI()/180)</f>
        <v/>
      </c>
      <c r="AD34" s="51" t="n"/>
      <c r="AE34" s="58" t="n"/>
      <c r="AF34" s="51" t="n"/>
      <c r="AG34" s="51" t="n"/>
      <c r="AH34" s="51" t="n"/>
      <c r="AI34" s="43" t="n">
        <v>140</v>
      </c>
      <c r="AJ34" s="66">
        <f>$AK$3+$AM$3*COS(AI34*PI()/180)</f>
        <v/>
      </c>
      <c r="AK34" s="66">
        <f>$AL$3+$AM$3*SIN(AI34*PI()/180)</f>
        <v/>
      </c>
      <c r="AL34" s="51" t="n"/>
      <c r="AM34" s="58" t="n"/>
      <c r="AN34" s="51" t="n"/>
      <c r="AO34" s="51" t="n"/>
      <c r="AP34" s="51" t="n"/>
      <c r="AQ34" s="43" t="n">
        <v>140</v>
      </c>
      <c r="AR34" s="66">
        <f>$AS$3+$AU$3*COS(AQ34*PI()/180)</f>
        <v/>
      </c>
      <c r="AS34" s="66">
        <f>$AT$3+$AU$3*SIN(AQ34*PI()/180)</f>
        <v/>
      </c>
      <c r="AT34" s="51" t="n"/>
      <c r="AU34" s="58" t="n"/>
      <c r="AV34" s="51" t="n"/>
      <c r="AW34" s="51" t="n"/>
      <c r="AX34" s="51" t="n"/>
      <c r="AY34" s="43" t="n">
        <v>140</v>
      </c>
      <c r="AZ34" s="66">
        <f>$BA$3+$BC$3*COS(AY34*PI()/180)</f>
        <v/>
      </c>
      <c r="BA34" s="66">
        <f>$BB$3+$BC$3*SIN(AY34*PI()/180)</f>
        <v/>
      </c>
      <c r="BB34" s="51" t="n"/>
      <c r="BC34" s="58" t="n"/>
    </row>
    <row r="35" ht="15" customHeight="1">
      <c r="X35" s="51" t="n"/>
      <c r="Y35" s="51" t="n"/>
      <c r="Z35" s="51" t="n"/>
      <c r="AA35" s="43" t="n">
        <v>145</v>
      </c>
      <c r="AB35" s="66">
        <f>$AC$3+$AE$3*COS(AA35*PI()/180)</f>
        <v/>
      </c>
      <c r="AC35" s="66">
        <f>$AD$3+$AE$3*SIN(AA35*PI()/180)</f>
        <v/>
      </c>
      <c r="AD35" s="51" t="n"/>
      <c r="AE35" s="58" t="n"/>
      <c r="AF35" s="51" t="n"/>
      <c r="AG35" s="51" t="n"/>
      <c r="AH35" s="51" t="n"/>
      <c r="AI35" s="43" t="n">
        <v>145</v>
      </c>
      <c r="AJ35" s="66">
        <f>$AK$3+$AM$3*COS(AI35*PI()/180)</f>
        <v/>
      </c>
      <c r="AK35" s="66">
        <f>$AL$3+$AM$3*SIN(AI35*PI()/180)</f>
        <v/>
      </c>
      <c r="AL35" s="51" t="n"/>
      <c r="AM35" s="58" t="n"/>
      <c r="AN35" s="51" t="n"/>
      <c r="AO35" s="51" t="n"/>
      <c r="AP35" s="51" t="n"/>
      <c r="AQ35" s="43" t="n">
        <v>145</v>
      </c>
      <c r="AR35" s="66">
        <f>$AS$3+$AU$3*COS(AQ35*PI()/180)</f>
        <v/>
      </c>
      <c r="AS35" s="66">
        <f>$AT$3+$AU$3*SIN(AQ35*PI()/180)</f>
        <v/>
      </c>
      <c r="AT35" s="51" t="n"/>
      <c r="AU35" s="58" t="n"/>
      <c r="AV35" s="51" t="n"/>
      <c r="AW35" s="51" t="n"/>
      <c r="AX35" s="51" t="n"/>
      <c r="AY35" s="43" t="n">
        <v>145</v>
      </c>
      <c r="AZ35" s="66">
        <f>$BA$3+$BC$3*COS(AY35*PI()/180)</f>
        <v/>
      </c>
      <c r="BA35" s="66">
        <f>$BB$3+$BC$3*SIN(AY35*PI()/180)</f>
        <v/>
      </c>
      <c r="BB35" s="51" t="n"/>
      <c r="BC35" s="58" t="n"/>
    </row>
    <row r="36" ht="15" customHeight="1">
      <c r="X36" s="51" t="n"/>
      <c r="Y36" s="51" t="n"/>
      <c r="Z36" s="51" t="n"/>
      <c r="AA36" s="43" t="n">
        <v>150</v>
      </c>
      <c r="AB36" s="66">
        <f>$AC$3+$AE$3*COS(AA36*PI()/180)</f>
        <v/>
      </c>
      <c r="AC36" s="66">
        <f>$AD$3+$AE$3*SIN(AA36*PI()/180)</f>
        <v/>
      </c>
      <c r="AD36" s="51" t="n"/>
      <c r="AE36" s="58" t="n"/>
      <c r="AF36" s="51" t="n"/>
      <c r="AG36" s="51" t="n"/>
      <c r="AH36" s="51" t="n"/>
      <c r="AI36" s="43" t="n">
        <v>150</v>
      </c>
      <c r="AJ36" s="66">
        <f>$AK$3+$AM$3*COS(AI36*PI()/180)</f>
        <v/>
      </c>
      <c r="AK36" s="66">
        <f>$AL$3+$AM$3*SIN(AI36*PI()/180)</f>
        <v/>
      </c>
      <c r="AL36" s="51" t="n"/>
      <c r="AM36" s="58" t="n"/>
      <c r="AN36" s="51" t="n"/>
      <c r="AO36" s="51" t="n"/>
      <c r="AP36" s="51" t="n"/>
      <c r="AQ36" s="43" t="n">
        <v>150</v>
      </c>
      <c r="AR36" s="66">
        <f>$AS$3+$AU$3*COS(AQ36*PI()/180)</f>
        <v/>
      </c>
      <c r="AS36" s="66">
        <f>$AT$3+$AU$3*SIN(AQ36*PI()/180)</f>
        <v/>
      </c>
      <c r="AT36" s="51" t="n"/>
      <c r="AU36" s="58" t="n"/>
      <c r="AV36" s="51" t="n"/>
      <c r="AW36" s="51" t="n"/>
      <c r="AX36" s="51" t="n"/>
      <c r="AY36" s="43" t="n">
        <v>150</v>
      </c>
      <c r="AZ36" s="66">
        <f>$BA$3+$BC$3*COS(AY36*PI()/180)</f>
        <v/>
      </c>
      <c r="BA36" s="66">
        <f>$BB$3+$BC$3*SIN(AY36*PI()/180)</f>
        <v/>
      </c>
      <c r="BB36" s="51" t="n"/>
      <c r="BC36" s="58" t="n"/>
    </row>
    <row r="37" ht="15" customHeight="1">
      <c r="X37" s="51" t="n"/>
      <c r="Y37" s="51" t="n"/>
      <c r="Z37" s="51" t="n"/>
      <c r="AA37" s="43" t="n">
        <v>155</v>
      </c>
      <c r="AB37" s="66">
        <f>$AC$3+$AE$3*COS(AA37*PI()/180)</f>
        <v/>
      </c>
      <c r="AC37" s="66">
        <f>$AD$3+$AE$3*SIN(AA37*PI()/180)</f>
        <v/>
      </c>
      <c r="AD37" s="51" t="n"/>
      <c r="AE37" s="58" t="n"/>
      <c r="AF37" s="51" t="n"/>
      <c r="AG37" s="51" t="n"/>
      <c r="AH37" s="51" t="n"/>
      <c r="AI37" s="43" t="n">
        <v>155</v>
      </c>
      <c r="AJ37" s="66">
        <f>$AK$3+$AM$3*COS(AI37*PI()/180)</f>
        <v/>
      </c>
      <c r="AK37" s="66">
        <f>$AL$3+$AM$3*SIN(AI37*PI()/180)</f>
        <v/>
      </c>
      <c r="AL37" s="51" t="n"/>
      <c r="AM37" s="58" t="n"/>
      <c r="AN37" s="51" t="n"/>
      <c r="AO37" s="51" t="n"/>
      <c r="AP37" s="51" t="n"/>
      <c r="AQ37" s="43" t="n">
        <v>155</v>
      </c>
      <c r="AR37" s="66">
        <f>$AS$3+$AU$3*COS(AQ37*PI()/180)</f>
        <v/>
      </c>
      <c r="AS37" s="66">
        <f>$AT$3+$AU$3*SIN(AQ37*PI()/180)</f>
        <v/>
      </c>
      <c r="AT37" s="51" t="n"/>
      <c r="AU37" s="58" t="n"/>
      <c r="AV37" s="51" t="n"/>
      <c r="AW37" s="51" t="n"/>
      <c r="AX37" s="51" t="n"/>
      <c r="AY37" s="43" t="n">
        <v>155</v>
      </c>
      <c r="AZ37" s="66">
        <f>$BA$3+$BC$3*COS(AY37*PI()/180)</f>
        <v/>
      </c>
      <c r="BA37" s="66">
        <f>$BB$3+$BC$3*SIN(AY37*PI()/180)</f>
        <v/>
      </c>
      <c r="BB37" s="51" t="n"/>
      <c r="BC37" s="58" t="n"/>
    </row>
    <row r="38" ht="15" customHeight="1">
      <c r="X38" s="51" t="n"/>
      <c r="Y38" s="51" t="n"/>
      <c r="Z38" s="51" t="n"/>
      <c r="AA38" s="43" t="n">
        <v>160</v>
      </c>
      <c r="AB38" s="66">
        <f>$AC$3+$AE$3*COS(AA38*PI()/180)</f>
        <v/>
      </c>
      <c r="AC38" s="66">
        <f>$AD$3+$AE$3*SIN(AA38*PI()/180)</f>
        <v/>
      </c>
      <c r="AD38" s="51" t="n"/>
      <c r="AE38" s="58" t="n"/>
      <c r="AF38" s="51" t="n"/>
      <c r="AG38" s="51" t="n"/>
      <c r="AH38" s="51" t="n"/>
      <c r="AI38" s="43" t="n">
        <v>160</v>
      </c>
      <c r="AJ38" s="66">
        <f>$AK$3+$AM$3*COS(AI38*PI()/180)</f>
        <v/>
      </c>
      <c r="AK38" s="66">
        <f>$AL$3+$AM$3*SIN(AI38*PI()/180)</f>
        <v/>
      </c>
      <c r="AL38" s="51" t="n"/>
      <c r="AM38" s="58" t="n"/>
      <c r="AN38" s="51" t="n"/>
      <c r="AO38" s="51" t="n"/>
      <c r="AP38" s="51" t="n"/>
      <c r="AQ38" s="43" t="n">
        <v>160</v>
      </c>
      <c r="AR38" s="66">
        <f>$AS$3+$AU$3*COS(AQ38*PI()/180)</f>
        <v/>
      </c>
      <c r="AS38" s="66">
        <f>$AT$3+$AU$3*SIN(AQ38*PI()/180)</f>
        <v/>
      </c>
      <c r="AT38" s="51" t="n"/>
      <c r="AU38" s="58" t="n"/>
      <c r="AV38" s="51" t="n"/>
      <c r="AW38" s="51" t="n"/>
      <c r="AX38" s="51" t="n"/>
      <c r="AY38" s="43" t="n">
        <v>160</v>
      </c>
      <c r="AZ38" s="66">
        <f>$BA$3+$BC$3*COS(AY38*PI()/180)</f>
        <v/>
      </c>
      <c r="BA38" s="66">
        <f>$BB$3+$BC$3*SIN(AY38*PI()/180)</f>
        <v/>
      </c>
      <c r="BB38" s="51" t="n"/>
      <c r="BC38" s="58" t="n"/>
    </row>
    <row r="39" ht="15" customHeight="1">
      <c r="X39" s="51" t="n"/>
      <c r="Y39" s="51" t="n"/>
      <c r="Z39" s="51" t="n"/>
      <c r="AA39" s="43" t="n">
        <v>165</v>
      </c>
      <c r="AB39" s="66">
        <f>$AC$3+$AE$3*COS(AA39*PI()/180)</f>
        <v/>
      </c>
      <c r="AC39" s="66">
        <f>$AD$3+$AE$3*SIN(AA39*PI()/180)</f>
        <v/>
      </c>
      <c r="AD39" s="51" t="n"/>
      <c r="AE39" s="58" t="n"/>
      <c r="AF39" s="51" t="n"/>
      <c r="AG39" s="51" t="n"/>
      <c r="AH39" s="51" t="n"/>
      <c r="AI39" s="43" t="n">
        <v>165</v>
      </c>
      <c r="AJ39" s="66">
        <f>$AK$3+$AM$3*COS(AI39*PI()/180)</f>
        <v/>
      </c>
      <c r="AK39" s="66">
        <f>$AL$3+$AM$3*SIN(AI39*PI()/180)</f>
        <v/>
      </c>
      <c r="AL39" s="51" t="n"/>
      <c r="AM39" s="58" t="n"/>
      <c r="AN39" s="51" t="n"/>
      <c r="AO39" s="51" t="n"/>
      <c r="AP39" s="51" t="n"/>
      <c r="AQ39" s="43" t="n">
        <v>165</v>
      </c>
      <c r="AR39" s="66">
        <f>$AS$3+$AU$3*COS(AQ39*PI()/180)</f>
        <v/>
      </c>
      <c r="AS39" s="66">
        <f>$AT$3+$AU$3*SIN(AQ39*PI()/180)</f>
        <v/>
      </c>
      <c r="AT39" s="51" t="n"/>
      <c r="AU39" s="58" t="n"/>
      <c r="AV39" s="51" t="n"/>
      <c r="AW39" s="51" t="n"/>
      <c r="AX39" s="51" t="n"/>
      <c r="AY39" s="43" t="n">
        <v>165</v>
      </c>
      <c r="AZ39" s="66">
        <f>$BA$3+$BC$3*COS(AY39*PI()/180)</f>
        <v/>
      </c>
      <c r="BA39" s="66">
        <f>$BB$3+$BC$3*SIN(AY39*PI()/180)</f>
        <v/>
      </c>
      <c r="BB39" s="51" t="n"/>
      <c r="BC39" s="58" t="n"/>
    </row>
    <row r="40" ht="15" customHeight="1">
      <c r="X40" s="51" t="n"/>
      <c r="Y40" s="51" t="n"/>
      <c r="Z40" s="51" t="n"/>
      <c r="AA40" s="43" t="n">
        <v>170</v>
      </c>
      <c r="AB40" s="66">
        <f>$AC$3+$AE$3*COS(AA40*PI()/180)</f>
        <v/>
      </c>
      <c r="AC40" s="66">
        <f>$AD$3+$AE$3*SIN(AA40*PI()/180)</f>
        <v/>
      </c>
      <c r="AD40" s="51" t="n"/>
      <c r="AE40" s="58" t="n"/>
      <c r="AF40" s="51" t="n"/>
      <c r="AG40" s="51" t="n"/>
      <c r="AH40" s="51" t="n"/>
      <c r="AI40" s="43" t="n">
        <v>170</v>
      </c>
      <c r="AJ40" s="66">
        <f>$AK$3+$AM$3*COS(AI40*PI()/180)</f>
        <v/>
      </c>
      <c r="AK40" s="66">
        <f>$AL$3+$AM$3*SIN(AI40*PI()/180)</f>
        <v/>
      </c>
      <c r="AL40" s="51" t="n"/>
      <c r="AM40" s="58" t="n"/>
      <c r="AN40" s="51" t="n"/>
      <c r="AO40" s="51" t="n"/>
      <c r="AP40" s="51" t="n"/>
      <c r="AQ40" s="43" t="n">
        <v>170</v>
      </c>
      <c r="AR40" s="66">
        <f>$AS$3+$AU$3*COS(AQ40*PI()/180)</f>
        <v/>
      </c>
      <c r="AS40" s="66">
        <f>$AT$3+$AU$3*SIN(AQ40*PI()/180)</f>
        <v/>
      </c>
      <c r="AT40" s="51" t="n"/>
      <c r="AU40" s="58" t="n"/>
      <c r="AV40" s="51" t="n"/>
      <c r="AW40" s="51" t="n"/>
      <c r="AX40" s="51" t="n"/>
      <c r="AY40" s="43" t="n">
        <v>170</v>
      </c>
      <c r="AZ40" s="66">
        <f>$BA$3+$BC$3*COS(AY40*PI()/180)</f>
        <v/>
      </c>
      <c r="BA40" s="66">
        <f>$BB$3+$BC$3*SIN(AY40*PI()/180)</f>
        <v/>
      </c>
      <c r="BB40" s="51" t="n"/>
      <c r="BC40" s="58" t="n"/>
    </row>
    <row r="41" ht="15" customHeight="1">
      <c r="X41" s="51" t="n"/>
      <c r="Y41" s="51" t="n"/>
      <c r="Z41" s="51" t="n"/>
      <c r="AA41" s="43" t="n">
        <v>175</v>
      </c>
      <c r="AB41" s="66">
        <f>$AC$3+$AE$3*COS(AA41*PI()/180)</f>
        <v/>
      </c>
      <c r="AC41" s="66">
        <f>$AD$3+$AE$3*SIN(AA41*PI()/180)</f>
        <v/>
      </c>
      <c r="AD41" s="51" t="n"/>
      <c r="AE41" s="58" t="n"/>
      <c r="AF41" s="51" t="n"/>
      <c r="AG41" s="51" t="n"/>
      <c r="AH41" s="51" t="n"/>
      <c r="AI41" s="43" t="n">
        <v>175</v>
      </c>
      <c r="AJ41" s="66">
        <f>$AK$3+$AM$3*COS(AI41*PI()/180)</f>
        <v/>
      </c>
      <c r="AK41" s="66">
        <f>$AL$3+$AM$3*SIN(AI41*PI()/180)</f>
        <v/>
      </c>
      <c r="AL41" s="51" t="n"/>
      <c r="AM41" s="58" t="n"/>
      <c r="AN41" s="51" t="n"/>
      <c r="AO41" s="51" t="n"/>
      <c r="AP41" s="51" t="n"/>
      <c r="AQ41" s="43" t="n">
        <v>175</v>
      </c>
      <c r="AR41" s="66">
        <f>$AS$3+$AU$3*COS(AQ41*PI()/180)</f>
        <v/>
      </c>
      <c r="AS41" s="66">
        <f>$AT$3+$AU$3*SIN(AQ41*PI()/180)</f>
        <v/>
      </c>
      <c r="AT41" s="51" t="n"/>
      <c r="AU41" s="58" t="n"/>
      <c r="AV41" s="51" t="n"/>
      <c r="AW41" s="51" t="n"/>
      <c r="AX41" s="51" t="n"/>
      <c r="AY41" s="43" t="n">
        <v>175</v>
      </c>
      <c r="AZ41" s="66">
        <f>$BA$3+$BC$3*COS(AY41*PI()/180)</f>
        <v/>
      </c>
      <c r="BA41" s="66">
        <f>$BB$3+$BC$3*SIN(AY41*PI()/180)</f>
        <v/>
      </c>
      <c r="BB41" s="51" t="n"/>
      <c r="BC41" s="58" t="n"/>
    </row>
    <row r="42" ht="15" customHeight="1">
      <c r="X42" s="51" t="n"/>
      <c r="Y42" s="51" t="n"/>
      <c r="Z42" s="51" t="n"/>
      <c r="AA42" s="43" t="n">
        <v>180</v>
      </c>
      <c r="AB42" s="66">
        <f>$AC$3+$AE$3*COS(AA42*PI()/180)</f>
        <v/>
      </c>
      <c r="AC42" s="66">
        <f>$AD$3+$AE$3*SIN(AA42*PI()/180)</f>
        <v/>
      </c>
      <c r="AD42" s="51" t="n"/>
      <c r="AE42" s="58" t="n"/>
      <c r="AF42" s="51" t="n"/>
      <c r="AG42" s="51" t="n"/>
      <c r="AH42" s="51" t="n"/>
      <c r="AI42" s="43" t="n">
        <v>180</v>
      </c>
      <c r="AJ42" s="66">
        <f>$AK$3+$AM$3*COS(AI42*PI()/180)</f>
        <v/>
      </c>
      <c r="AK42" s="66">
        <f>$AL$3+$AM$3*SIN(AI42*PI()/180)</f>
        <v/>
      </c>
      <c r="AL42" s="51" t="n"/>
      <c r="AM42" s="58" t="n"/>
      <c r="AN42" s="51" t="n"/>
      <c r="AO42" s="51" t="n"/>
      <c r="AP42" s="51" t="n"/>
      <c r="AQ42" s="43" t="n">
        <v>180</v>
      </c>
      <c r="AR42" s="66">
        <f>$AS$3+$AU$3*COS(AQ42*PI()/180)</f>
        <v/>
      </c>
      <c r="AS42" s="66">
        <f>$AT$3+$AU$3*SIN(AQ42*PI()/180)</f>
        <v/>
      </c>
      <c r="AT42" s="51" t="n"/>
      <c r="AU42" s="58" t="n"/>
      <c r="AV42" s="51" t="n"/>
      <c r="AW42" s="51" t="n"/>
      <c r="AX42" s="51" t="n"/>
      <c r="AY42" s="43" t="n">
        <v>180</v>
      </c>
      <c r="AZ42" s="66">
        <f>$BA$3+$BC$3*COS(AY42*PI()/180)</f>
        <v/>
      </c>
      <c r="BA42" s="66">
        <f>$BB$3+$BC$3*SIN(AY42*PI()/180)</f>
        <v/>
      </c>
      <c r="BB42" s="51" t="n"/>
      <c r="BC42" s="58" t="n"/>
    </row>
    <row r="43">
      <c r="X43" s="51" t="n"/>
      <c r="Y43" s="51" t="n"/>
      <c r="Z43" s="51" t="n"/>
      <c r="AA43" s="51" t="n"/>
      <c r="AB43" s="51" t="n"/>
      <c r="AC43" s="51" t="n"/>
      <c r="AD43" s="51" t="n"/>
      <c r="AE43" s="58" t="n"/>
      <c r="AF43" s="51" t="n"/>
      <c r="AG43" s="51" t="n"/>
      <c r="AH43" s="51" t="n"/>
      <c r="AI43" s="51" t="n"/>
      <c r="AJ43" s="51" t="n"/>
      <c r="AK43" s="51" t="n"/>
      <c r="AL43" s="51" t="n"/>
      <c r="AM43" s="58" t="n"/>
      <c r="AN43" s="51" t="n"/>
      <c r="AO43" s="51" t="n"/>
      <c r="AP43" s="51" t="n"/>
      <c r="AQ43" s="51" t="n"/>
      <c r="AR43" s="51" t="n"/>
      <c r="AS43" s="51" t="n"/>
      <c r="AT43" s="51" t="n"/>
      <c r="AU43" s="58" t="n"/>
      <c r="AV43" s="51" t="n"/>
      <c r="AW43" s="51" t="n"/>
      <c r="AX43" s="51" t="n"/>
      <c r="AY43" s="51" t="n"/>
      <c r="AZ43" s="51" t="n"/>
      <c r="BA43" s="51" t="n"/>
      <c r="BB43" s="51" t="n"/>
      <c r="BC43" s="58" t="n"/>
    </row>
    <row r="44">
      <c r="X44" s="51" t="n"/>
      <c r="Y44" s="51" t="n"/>
      <c r="Z44" s="51" t="n"/>
      <c r="AA44" s="51" t="n"/>
      <c r="AB44" s="51" t="n"/>
      <c r="AC44" s="51" t="n"/>
      <c r="AD44" s="51" t="n"/>
      <c r="AE44" s="58" t="n"/>
      <c r="AF44" s="51" t="n"/>
      <c r="AG44" s="51" t="n"/>
      <c r="AH44" s="51" t="n"/>
      <c r="AI44" s="51" t="n"/>
      <c r="AJ44" s="51" t="n"/>
      <c r="AK44" s="51" t="n"/>
      <c r="AL44" s="51" t="n"/>
      <c r="AM44" s="58" t="n"/>
      <c r="AN44" s="51" t="n"/>
      <c r="AO44" s="51" t="n"/>
      <c r="AP44" s="51" t="n"/>
      <c r="AQ44" s="51" t="n"/>
      <c r="AR44" s="51" t="n"/>
      <c r="AS44" s="51" t="n"/>
      <c r="AT44" s="51" t="n"/>
      <c r="AU44" s="58" t="n"/>
      <c r="AV44" s="51" t="n"/>
      <c r="AW44" s="51" t="n"/>
      <c r="AX44" s="51" t="n"/>
      <c r="AY44" s="51" t="n"/>
      <c r="AZ44" s="51" t="n"/>
      <c r="BA44" s="51" t="n"/>
      <c r="BB44" s="51" t="n"/>
      <c r="BC44" s="58" t="n"/>
    </row>
    <row r="46" ht="38.25" customHeight="1" thickBot="1">
      <c r="B46" s="7" t="n"/>
      <c r="C46" s="7" t="n"/>
      <c r="N46" s="30" t="inlineStr">
        <is>
          <t xml:space="preserve">Давление в камере, Мпа
σ3 </t>
        </is>
      </c>
      <c r="O46" s="30" t="inlineStr">
        <is>
          <t>Вертикальная нагрузка, Мпа
σ1</t>
        </is>
      </c>
      <c r="P46" s="30" t="inlineStr">
        <is>
          <t>Поровое давление, Мпа
u</t>
        </is>
      </c>
      <c r="AU46" s="79" t="n"/>
    </row>
    <row r="47" ht="16.5" customHeight="1">
      <c r="A47" s="144" t="n"/>
      <c r="B47" s="144" t="n"/>
      <c r="C47" s="144" t="n"/>
      <c r="D47" s="144" t="n"/>
      <c r="E47" s="144" t="n"/>
      <c r="F47" s="144" t="n"/>
      <c r="G47" s="144" t="n"/>
      <c r="H47" s="144" t="inlineStr">
        <is>
          <t>Коэфф. Точки</t>
        </is>
      </c>
      <c r="I47" s="144" t="n"/>
      <c r="J47" s="144">
        <f>(C48+B70)/C48</f>
        <v/>
      </c>
      <c r="K47" s="144" t="n"/>
      <c r="L47" s="144" t="n"/>
      <c r="N47" s="159" t="n">
        <v>0.05</v>
      </c>
      <c r="O47" s="159" t="n">
        <v>0.09411017704548594</v>
      </c>
      <c r="P47" s="160" t="n"/>
      <c r="W47" s="151" t="n">
        <v>1</v>
      </c>
      <c r="AF47" s="109" t="inlineStr">
        <is>
          <t>σ3,кПа</t>
        </is>
      </c>
      <c r="AG47" s="109" t="inlineStr">
        <is>
          <t>σ1,кПа</t>
        </is>
      </c>
      <c r="AH47" s="109" t="inlineStr">
        <is>
          <t>u, кПа</t>
        </is>
      </c>
      <c r="AL47" t="n">
        <v>4</v>
      </c>
      <c r="AM47" s="91" t="n"/>
      <c r="AN47" s="92" t="n"/>
      <c r="AO47" s="92" t="n"/>
      <c r="AP47" s="93" t="n"/>
      <c r="AQ47" s="94" t="n"/>
      <c r="AR47" s="95" t="n"/>
      <c r="AS47" s="96" t="n"/>
      <c r="AU47" s="79" t="n"/>
      <c r="AV47" s="161" t="n"/>
    </row>
    <row r="48" ht="16.5" customHeight="1">
      <c r="A48" s="144" t="n"/>
      <c r="B48" s="144" t="n"/>
      <c r="C48" s="144" t="n"/>
      <c r="D48" s="144" t="n"/>
      <c r="E48" s="144" t="n"/>
      <c r="F48" s="144" t="n"/>
      <c r="G48" s="144" t="n"/>
      <c r="H48" s="144" t="n"/>
      <c r="I48" s="144" t="n"/>
      <c r="J48" s="144" t="n"/>
      <c r="K48" s="144" t="n"/>
      <c r="L48" s="144" t="n"/>
      <c r="N48" s="159" t="n">
        <v>0.15</v>
      </c>
      <c r="O48" s="159" t="n">
        <v>0.2521583959624029</v>
      </c>
      <c r="P48" s="160" t="n"/>
      <c r="Q48" s="28" t="n"/>
      <c r="AF48" s="110">
        <f>N47*1000</f>
        <v/>
      </c>
      <c r="AG48" s="110">
        <f>O47*1000</f>
        <v/>
      </c>
      <c r="AH48" s="162">
        <f>P47*1000</f>
        <v/>
      </c>
      <c r="AM48" s="76" t="n"/>
      <c r="AN48" s="77" t="n"/>
      <c r="AO48" s="77" t="n"/>
      <c r="AP48" s="78" t="n"/>
      <c r="AQ48" s="80" t="n"/>
      <c r="AR48" s="81" t="n"/>
      <c r="AS48" s="82" t="n"/>
      <c r="AU48" s="79" t="n"/>
      <c r="AV48" s="83" t="inlineStr">
        <is>
          <t>δ3, Мпа</t>
        </is>
      </c>
      <c r="AW48" s="83" t="inlineStr">
        <is>
          <t>δ1-δ3, МПа</t>
        </is>
      </c>
      <c r="AX48" s="83" t="inlineStr">
        <is>
          <t>δ1, МПа</t>
        </is>
      </c>
      <c r="AY48" s="83" t="inlineStr">
        <is>
          <t>δ1, КПа</t>
        </is>
      </c>
    </row>
    <row r="49" ht="16.5" customHeight="1">
      <c r="A49" s="144" t="n"/>
      <c r="B49" s="144" t="n"/>
      <c r="C49" s="144" t="n"/>
      <c r="D49" s="145" t="inlineStr">
        <is>
          <t>Модуль деформации, МПа:</t>
        </is>
      </c>
      <c r="E49" s="144" t="n"/>
      <c r="F49" s="144" t="n"/>
      <c r="G49" s="144" t="n"/>
      <c r="H49" s="144" t="n"/>
      <c r="I49" s="144" t="n"/>
      <c r="J49" s="144" t="n"/>
      <c r="K49" s="144" t="n"/>
      <c r="L49" s="144" t="n"/>
      <c r="N49" s="159" t="n">
        <v>0.25</v>
      </c>
      <c r="O49" s="159" t="n">
        <v>0.4102066148793199</v>
      </c>
      <c r="P49" s="160" t="n"/>
      <c r="Q49" s="29" t="n"/>
      <c r="AF49" s="111">
        <f>N48*1000</f>
        <v/>
      </c>
      <c r="AG49" s="111">
        <f>O48*1000</f>
        <v/>
      </c>
      <c r="AH49" s="162">
        <f>P48*1000</f>
        <v/>
      </c>
      <c r="AJ49" s="100" t="n"/>
      <c r="AK49" s="100" t="n"/>
      <c r="AM49" s="76" t="n"/>
      <c r="AN49" s="77" t="n"/>
      <c r="AO49" s="77" t="n"/>
      <c r="AP49" s="78" t="inlineStr">
        <is>
          <t>С, МПа:</t>
        </is>
      </c>
      <c r="AQ49" s="163">
        <f>O54</f>
        <v/>
      </c>
      <c r="AR49" s="81" t="n"/>
      <c r="AS49" s="82" t="n"/>
      <c r="AU49">
        <f>CONCATENATE(ROUND(AV49,2)," МПа")</f>
        <v/>
      </c>
      <c r="AV49" s="164">
        <f>N47</f>
        <v/>
      </c>
      <c r="AW49" s="164">
        <f>2*(AV49+AQ49/TAN(RADIANS(AQ50)))*SIN(RADIANS(AQ50))/(1-SIN(RADIANS(AQ50)))+AZ49</f>
        <v/>
      </c>
      <c r="AX49" s="164">
        <f>AW49+AV49</f>
        <v/>
      </c>
      <c r="AY49" s="84">
        <f>AX49*1000</f>
        <v/>
      </c>
      <c r="AZ49">
        <f>-AZ50-AZ51</f>
        <v/>
      </c>
    </row>
    <row r="50" ht="16.5" customHeight="1">
      <c r="A50" s="144" t="n"/>
      <c r="B50" s="144" t="n"/>
      <c r="C50" s="144" t="n"/>
      <c r="D50" s="145" t="inlineStr">
        <is>
          <t>Е0=</t>
        </is>
      </c>
      <c r="E50" s="146">
        <f>B70/A70</f>
        <v/>
      </c>
      <c r="F50" s="144" t="n"/>
      <c r="G50" s="144" t="n"/>
      <c r="H50" s="144" t="n"/>
      <c r="I50" s="144" t="n"/>
      <c r="J50" s="144" t="n"/>
      <c r="K50" s="144" t="n"/>
      <c r="L50" s="144" t="n"/>
      <c r="N50" s="148">
        <f>J50</f>
        <v/>
      </c>
      <c r="O50" s="165">
        <f>MAX(F65:F533)+N50</f>
        <v/>
      </c>
      <c r="Q50" s="29" t="n"/>
      <c r="AF50" s="112">
        <f>N49*1000</f>
        <v/>
      </c>
      <c r="AG50" s="112">
        <f>O49*1000</f>
        <v/>
      </c>
      <c r="AH50" s="162">
        <f>P49*1000</f>
        <v/>
      </c>
      <c r="AJ50" s="59" t="n"/>
      <c r="AK50" s="166" t="n"/>
      <c r="AM50" s="76" t="n"/>
      <c r="AN50" s="77" t="n"/>
      <c r="AO50" s="77" t="n"/>
      <c r="AP50" s="85" t="inlineStr">
        <is>
          <t>φ, град:</t>
        </is>
      </c>
      <c r="AQ50" s="119">
        <f>O53</f>
        <v/>
      </c>
      <c r="AR50" s="81" t="n"/>
      <c r="AS50" s="82" t="n"/>
      <c r="AU50">
        <f>CONCATENATE(ROUND(AV50,2)," МПа")</f>
        <v/>
      </c>
      <c r="AV50" s="164">
        <f>N48</f>
        <v/>
      </c>
      <c r="AW50" s="164">
        <f>2*(AV50+AQ49/TAN(RADIANS(AQ50)))*SIN(RADIANS(AQ50))/(1-SIN(RADIANS(AQ50)))+AZ50</f>
        <v/>
      </c>
      <c r="AX50" s="164">
        <f>AW50+AV50</f>
        <v/>
      </c>
      <c r="AY50" s="84">
        <f>AX50*1000</f>
        <v/>
      </c>
      <c r="AZ50">
        <f>RANDBETWEEN(-3,3)*0.01</f>
        <v/>
      </c>
    </row>
    <row r="51" ht="16.5" customHeight="1" thickBot="1">
      <c r="A51" s="144" t="n"/>
      <c r="B51" s="144" t="n"/>
      <c r="C51" s="144" t="n"/>
      <c r="D51" s="145" t="inlineStr">
        <is>
          <t xml:space="preserve">E50 = </t>
        </is>
      </c>
      <c r="E51" s="146">
        <f>A65/B65</f>
        <v/>
      </c>
      <c r="F51" s="144" t="n"/>
      <c r="G51" s="144" t="n"/>
      <c r="H51" s="144" t="n"/>
      <c r="I51" s="144" t="n"/>
      <c r="J51" s="144" t="n"/>
      <c r="K51" s="144" t="n"/>
      <c r="L51" s="144" t="n"/>
      <c r="M51" s="1" t="n"/>
      <c r="N51" s="1" t="n"/>
      <c r="O51" s="1" t="n"/>
      <c r="P51" s="1" t="n"/>
      <c r="Q51" s="33" t="n"/>
      <c r="R51" s="1" t="n"/>
      <c r="S51" s="1" t="n"/>
      <c r="T51" s="1" t="n"/>
      <c r="U51" s="1" t="n"/>
      <c r="AF51" s="112">
        <f>N50*1000</f>
        <v/>
      </c>
      <c r="AG51" s="112">
        <f>O50*1000</f>
        <v/>
      </c>
      <c r="AH51" s="162">
        <f>P50*1000</f>
        <v/>
      </c>
      <c r="AM51" s="86" t="n"/>
      <c r="AN51" s="87" t="n"/>
      <c r="AO51" s="87" t="n"/>
      <c r="AP51" s="88" t="inlineStr">
        <is>
          <t>E, Мпа</t>
        </is>
      </c>
      <c r="AQ51" s="143">
        <f>E50</f>
        <v/>
      </c>
      <c r="AR51" s="89" t="n"/>
      <c r="AS51" s="90" t="n"/>
      <c r="AU51">
        <f>CONCATENATE(ROUND(AV51,2)," МПа")</f>
        <v/>
      </c>
      <c r="AV51" s="164">
        <f>N49</f>
        <v/>
      </c>
      <c r="AW51" s="164">
        <f>2*(AV51+AQ49/TAN(RADIANS(AQ50)))*SIN(RADIANS(AQ50))/(1-SIN(RADIANS(AQ50)))+AZ51</f>
        <v/>
      </c>
      <c r="AX51" s="164">
        <f>AW51+AV51</f>
        <v/>
      </c>
      <c r="AY51" s="84">
        <f>AX51*1000</f>
        <v/>
      </c>
      <c r="AZ51">
        <f>RANDBETWEEN(-3,3)*0.01</f>
        <v/>
      </c>
    </row>
    <row r="52" ht="16.5" customHeight="1" thickBot="1">
      <c r="A52" s="144" t="n"/>
      <c r="B52" s="144" t="n"/>
      <c r="C52" s="144" t="n"/>
      <c r="D52" s="145" t="inlineStr">
        <is>
          <t xml:space="preserve">Коэф. Поперечной деформации, ϑ = </t>
        </is>
      </c>
      <c r="E52" s="147" t="n"/>
      <c r="F52" s="144" t="n"/>
      <c r="G52" s="144" t="n"/>
      <c r="H52" s="144" t="n"/>
      <c r="I52" s="144" t="n"/>
      <c r="J52" s="144" t="n"/>
      <c r="K52" s="144" t="n"/>
      <c r="L52" s="144" t="n"/>
      <c r="M52" s="1" t="n"/>
      <c r="N52" s="31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  <c r="AF52" s="101" t="inlineStr">
        <is>
          <t>x</t>
        </is>
      </c>
      <c r="AG52" s="102" t="n">
        <v>0</v>
      </c>
      <c r="AH52" s="167">
        <f>AG50</f>
        <v/>
      </c>
    </row>
    <row r="53" ht="16.5" customHeight="1" thickBot="1">
      <c r="A53" s="144" t="n"/>
      <c r="B53" s="144" t="n"/>
      <c r="C53" s="144" t="n"/>
      <c r="D53" s="144" t="n"/>
      <c r="E53" s="144" t="n"/>
      <c r="F53" s="144" t="n"/>
      <c r="G53" s="144" t="n"/>
      <c r="H53" s="144" t="n"/>
      <c r="I53" s="144" t="n"/>
      <c r="J53" s="144" t="n"/>
      <c r="K53" s="144" t="n"/>
      <c r="L53" s="144" t="n"/>
      <c r="M53" s="1" t="n"/>
      <c r="N53" s="32" t="inlineStr">
        <is>
          <t>ϕ', град. =</t>
        </is>
      </c>
      <c r="O53" s="34" t="n">
        <v>13</v>
      </c>
      <c r="P53" s="1" t="n"/>
      <c r="Q53" s="1" t="n"/>
      <c r="R53" s="1" t="n"/>
      <c r="S53" s="1" t="n"/>
      <c r="T53" s="1" t="n"/>
      <c r="U53" s="1" t="n"/>
      <c r="AF53" s="103" t="inlineStr">
        <is>
          <t>y</t>
        </is>
      </c>
      <c r="AG53" s="104">
        <f>AQ49*1000</f>
        <v/>
      </c>
      <c r="AH53" s="105">
        <f>((AH52)*TAN(RADIANS(AQ50))+AQ49*1000)</f>
        <v/>
      </c>
      <c r="AJ53" s="60" t="inlineStr">
        <is>
          <t>С, кПа</t>
        </is>
      </c>
      <c r="AK53" s="61" t="inlineStr">
        <is>
          <t>φ,°</t>
        </is>
      </c>
    </row>
    <row r="54" ht="16.5" customHeight="1" thickBot="1">
      <c r="A54" s="144" t="n"/>
      <c r="B54" s="144" t="n"/>
      <c r="C54" s="144" t="n"/>
      <c r="D54" s="144" t="n"/>
      <c r="E54" s="144" t="n"/>
      <c r="F54" s="144" t="n"/>
      <c r="G54" s="144" t="n"/>
      <c r="H54" s="144" t="n"/>
      <c r="I54" s="144" t="n"/>
      <c r="J54" s="144" t="n"/>
      <c r="K54" s="144" t="n"/>
      <c r="L54" s="144" t="n"/>
      <c r="M54" s="1" t="n"/>
      <c r="N54" s="32" t="inlineStr">
        <is>
          <t>С', МПа =</t>
        </is>
      </c>
      <c r="O54" s="168" t="n">
        <v>0.006</v>
      </c>
      <c r="P54" s="1" t="n"/>
      <c r="Q54" s="1" t="n"/>
      <c r="R54" s="1" t="n"/>
      <c r="S54" s="1" t="n"/>
      <c r="T54" s="1" t="n"/>
      <c r="U54" s="1" t="n"/>
      <c r="AG54" s="169" t="n"/>
      <c r="AH54" s="62" t="n"/>
      <c r="AJ54" s="63">
        <f>AQ49*1000</f>
        <v/>
      </c>
      <c r="AK54" s="64">
        <f>AQ50</f>
        <v/>
      </c>
    </row>
    <row r="55" ht="15" customHeight="1">
      <c r="A55" s="144" t="n"/>
      <c r="B55" s="144" t="n"/>
      <c r="C55" s="144" t="n"/>
      <c r="D55" s="144" t="n"/>
      <c r="E55" s="144" t="n"/>
      <c r="F55" s="144" t="n"/>
      <c r="G55" s="144" t="n"/>
      <c r="H55" s="144" t="n"/>
      <c r="I55" s="144" t="n"/>
      <c r="J55" s="144" t="n"/>
      <c r="K55" s="144" t="n"/>
      <c r="L55" s="144" t="n"/>
    </row>
    <row r="56" ht="15" customHeight="1">
      <c r="A56" s="144" t="n"/>
      <c r="B56" s="144" t="n"/>
      <c r="C56" s="144" t="n"/>
      <c r="D56" s="144" t="n"/>
      <c r="E56" s="144" t="n"/>
      <c r="F56" s="144" t="n"/>
      <c r="G56" s="144" t="n"/>
      <c r="H56" s="144" t="n"/>
      <c r="I56" s="144" t="n"/>
      <c r="J56" s="144" t="n"/>
      <c r="K56" s="144" t="n"/>
      <c r="L56" s="144" t="n"/>
    </row>
    <row r="57" ht="15" customHeight="1">
      <c r="A57" s="10" t="n"/>
      <c r="B57" s="8" t="inlineStr">
        <is>
          <t>Исполнитель:</t>
        </is>
      </c>
      <c r="C57" s="9" t="n"/>
      <c r="D57" s="8" t="n"/>
      <c r="E57" s="8" t="n"/>
      <c r="F57" s="8" t="n"/>
      <c r="G57" s="8" t="n"/>
      <c r="H57" s="8" t="n"/>
      <c r="I57" s="10" t="inlineStr">
        <is>
          <t>Морозов Д.С.</t>
        </is>
      </c>
      <c r="J57" s="10" t="n"/>
      <c r="K57" s="6" t="n"/>
      <c r="L57" s="6" t="n"/>
      <c r="M57" s="10" t="n"/>
      <c r="N57" s="8" t="inlineStr">
        <is>
          <t>Исполнитель:</t>
        </is>
      </c>
      <c r="O57" s="9" t="n"/>
      <c r="P57" s="8" t="n"/>
      <c r="Q57" s="8" t="n"/>
      <c r="R57" s="8" t="n"/>
      <c r="S57" s="8" t="n"/>
      <c r="T57" s="10" t="inlineStr">
        <is>
          <t>Морозов Д.С.</t>
        </is>
      </c>
    </row>
    <row r="58">
      <c r="A58" s="10" t="n"/>
      <c r="B58" s="8" t="inlineStr">
        <is>
          <t>Начальник исп. лаборатории:</t>
        </is>
      </c>
      <c r="C58" s="9" t="n"/>
      <c r="D58" s="8" t="n"/>
      <c r="E58" s="8" t="n"/>
      <c r="F58" s="8" t="n"/>
      <c r="G58" s="8" t="n"/>
      <c r="H58" s="8" t="n"/>
      <c r="I58" s="8" t="inlineStr">
        <is>
          <t>Семиколенова Л.Г.</t>
        </is>
      </c>
      <c r="J58" s="10" t="n"/>
      <c r="K58" s="6" t="n"/>
      <c r="L58" s="6" t="n"/>
      <c r="M58" s="10" t="n"/>
      <c r="N58" s="8" t="inlineStr">
        <is>
          <t>Начальник исп. лаборатории:</t>
        </is>
      </c>
      <c r="O58" s="9" t="n"/>
      <c r="P58" s="8" t="n"/>
      <c r="Q58" s="8" t="n"/>
      <c r="R58" s="8" t="n"/>
      <c r="S58" s="8" t="n"/>
      <c r="T58" s="8" t="inlineStr">
        <is>
          <t>Семиколенова Л.Г.</t>
        </is>
      </c>
    </row>
    <row r="59">
      <c r="A59" s="10" t="n"/>
      <c r="B59" s="10" t="n"/>
      <c r="C59" s="8" t="n"/>
      <c r="D59" s="8" t="n"/>
      <c r="E59" s="8" t="n"/>
      <c r="F59" s="8" t="n"/>
      <c r="G59" s="8" t="n"/>
      <c r="H59" s="8" t="n"/>
      <c r="I59" s="10" t="n"/>
      <c r="J59" s="10" t="n"/>
      <c r="K59" s="10" t="n"/>
      <c r="L59" s="10" t="n"/>
      <c r="M59" s="10" t="n"/>
      <c r="N59" s="10" t="n"/>
      <c r="O59" s="8" t="n"/>
      <c r="P59" s="8" t="n"/>
      <c r="Q59" s="8" t="n"/>
      <c r="R59" s="8" t="n"/>
      <c r="S59" s="8" t="n"/>
      <c r="T59" s="8" t="n"/>
      <c r="U59" s="10" t="n"/>
    </row>
    <row r="60">
      <c r="A60" s="152" t="inlineStr">
        <is>
          <t>Лист 1 , всего листов 2</t>
        </is>
      </c>
      <c r="L60" s="152" t="n"/>
      <c r="M60" s="152" t="inlineStr">
        <is>
          <t>Лист 2 , всего листов 2</t>
        </is>
      </c>
    </row>
    <row r="61">
      <c r="A61" s="153" t="inlineStr">
        <is>
          <t>Частичное воспроизведение протокола испытаний без письменного разрешения  ООО «ИнжГео» ЗАПРЕЩАЕТСЯ</t>
        </is>
      </c>
      <c r="L61" s="153" t="n"/>
      <c r="M61" s="15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6" t="inlineStr">
        <is>
          <t xml:space="preserve">второй  график </t>
        </is>
      </c>
      <c r="H63" s="36" t="inlineStr">
        <is>
          <t xml:space="preserve">первый график </t>
        </is>
      </c>
      <c r="S63" s="151" t="inlineStr">
        <is>
          <t xml:space="preserve">К Пуассона </t>
        </is>
      </c>
    </row>
    <row r="64">
      <c r="A64" s="151" t="inlineStr">
        <is>
          <t>dev50</t>
        </is>
      </c>
      <c r="B64" s="151" t="inlineStr">
        <is>
          <t>epsE50</t>
        </is>
      </c>
      <c r="C64" s="151" t="inlineStr">
        <is>
          <t>ind</t>
        </is>
      </c>
      <c r="D64" s="151" t="inlineStr">
        <is>
          <t>devE0</t>
        </is>
      </c>
      <c r="E64" s="151" t="inlineStr">
        <is>
          <t>epsE0</t>
        </is>
      </c>
      <c r="F64" s="151" t="inlineStr">
        <is>
          <t>dev</t>
        </is>
      </c>
      <c r="G64" s="151" t="inlineStr">
        <is>
          <t>eps</t>
        </is>
      </c>
      <c r="H64" s="151" t="inlineStr">
        <is>
          <t>sigma</t>
        </is>
      </c>
      <c r="J64" s="118" t="inlineStr">
        <is>
          <t>dev1</t>
        </is>
      </c>
      <c r="K64" s="118" t="inlineStr">
        <is>
          <t>eps1</t>
        </is>
      </c>
      <c r="L64" s="118" t="inlineStr">
        <is>
          <t>dev2</t>
        </is>
      </c>
      <c r="M64" s="118" t="inlineStr">
        <is>
          <t>eps2</t>
        </is>
      </c>
      <c r="N64" s="118" t="inlineStr">
        <is>
          <t>dev3</t>
        </is>
      </c>
      <c r="O64" s="118" t="inlineStr">
        <is>
          <t>eps3</t>
        </is>
      </c>
      <c r="Q64" s="151" t="inlineStr">
        <is>
          <t xml:space="preserve">Глины </t>
        </is>
      </c>
    </row>
    <row r="65">
      <c r="A65" t="n">
        <v>0.02205508852274297</v>
      </c>
      <c r="B65" t="n">
        <v>0.01836545600529243</v>
      </c>
      <c r="C65" s="151">
        <f>MATCH(A65,F65:F1000,1)-A67</f>
        <v/>
      </c>
      <c r="D65" s="151">
        <f>B70</f>
        <v/>
      </c>
      <c r="E65" s="151">
        <f>A70</f>
        <v/>
      </c>
      <c r="F65" s="170" t="n">
        <v>0</v>
      </c>
      <c r="G65" s="171" t="n">
        <v>0</v>
      </c>
      <c r="H65" s="171" t="n"/>
      <c r="J65" s="170" t="n">
        <v>0</v>
      </c>
      <c r="K65" s="171" t="n">
        <v>0</v>
      </c>
      <c r="L65" s="172" t="n">
        <v>0</v>
      </c>
      <c r="M65" s="170" t="n">
        <v>0</v>
      </c>
      <c r="N65" s="171" t="n">
        <v>0</v>
      </c>
      <c r="O65" s="172" t="n">
        <v>0</v>
      </c>
      <c r="Q65" s="151" t="inlineStr">
        <is>
          <t>&lt; 0</t>
        </is>
      </c>
      <c r="S65" s="151" t="inlineStr">
        <is>
          <t>0,20-0,30</t>
        </is>
      </c>
    </row>
    <row r="66">
      <c r="A66" s="151" t="inlineStr">
        <is>
          <t>ind</t>
        </is>
      </c>
      <c r="F66" s="170" t="n">
        <v>0.001787284058669264</v>
      </c>
      <c r="G66" s="171" t="n">
        <v>0.0008079318192720394</v>
      </c>
      <c r="H66" s="171" t="n"/>
      <c r="J66" s="170" t="n">
        <v>0.006361492392659179</v>
      </c>
      <c r="K66" s="171" t="n">
        <v>0.0007897799573567279</v>
      </c>
      <c r="L66" s="172" t="n">
        <v>0.009447000139062356</v>
      </c>
      <c r="M66" s="170" t="n">
        <v>0.0007876134539906082</v>
      </c>
      <c r="N66" s="171" t="n">
        <v>0.001787284058669264</v>
      </c>
      <c r="O66" s="172" t="n">
        <v>0.0008079318192720394</v>
      </c>
      <c r="Q66" s="151" t="inlineStr">
        <is>
          <t>0-0,25</t>
        </is>
      </c>
      <c r="S66" s="151" t="inlineStr">
        <is>
          <t>0,30-0,38</t>
        </is>
      </c>
    </row>
    <row r="67">
      <c r="A67" s="151" t="n">
        <v>2</v>
      </c>
      <c r="F67" s="170" t="n">
        <v>0.003546747064976902</v>
      </c>
      <c r="G67" s="171" t="n">
        <v>0.001615863638544079</v>
      </c>
      <c r="H67" s="171" t="n"/>
      <c r="J67" s="170" t="n">
        <v>0.01170073368411972</v>
      </c>
      <c r="K67" s="171" t="n">
        <v>0.001579559914713456</v>
      </c>
      <c r="L67" s="172" t="n">
        <v>0.01899904897939469</v>
      </c>
      <c r="M67" s="170" t="n">
        <v>0.001575226907981216</v>
      </c>
      <c r="N67" s="171" t="n">
        <v>0.003546747064976902</v>
      </c>
      <c r="O67" s="172" t="n">
        <v>0.001615863638544079</v>
      </c>
      <c r="Q67" s="151" t="inlineStr">
        <is>
          <t>0,25&lt;</t>
        </is>
      </c>
      <c r="S67" s="151" t="inlineStr">
        <is>
          <t>0,38-0,45</t>
        </is>
      </c>
    </row>
    <row r="68">
      <c r="A68" s="151" t="inlineStr">
        <is>
          <t>E0</t>
        </is>
      </c>
      <c r="F68" s="170" t="n">
        <v>0.005082490770054925</v>
      </c>
      <c r="G68" s="171" t="n">
        <v>0.002423795457816118</v>
      </c>
      <c r="H68" s="171" t="n"/>
      <c r="J68" s="170" t="n">
        <v>0.01777132415966792</v>
      </c>
      <c r="K68" s="171" t="n">
        <v>0.002369339872070184</v>
      </c>
      <c r="L68" s="172" t="n">
        <v>0.02828811801543163</v>
      </c>
      <c r="M68" s="170" t="n">
        <v>0.002362840361971824</v>
      </c>
      <c r="N68" s="171" t="n">
        <v>0.005082490770054925</v>
      </c>
      <c r="O68" s="172" t="n">
        <v>0.002423795457816118</v>
      </c>
      <c r="Q68" s="151" t="inlineStr">
        <is>
          <t>Суглинки</t>
        </is>
      </c>
      <c r="S68" s="151" t="inlineStr">
        <is>
          <t>0,35-0,37</t>
        </is>
      </c>
    </row>
    <row r="69">
      <c r="A69" s="151" t="inlineStr">
        <is>
          <t>epsE0</t>
        </is>
      </c>
      <c r="B69" s="151" t="inlineStr">
        <is>
          <t>devE0</t>
        </is>
      </c>
      <c r="F69" s="170" t="n">
        <v>0.006999999999999999</v>
      </c>
      <c r="G69" s="171" t="n">
        <v>0.003497374999999999</v>
      </c>
      <c r="H69" s="171" t="n"/>
      <c r="J69" s="170" t="n">
        <v>0.02292686410459019</v>
      </c>
      <c r="K69" s="171" t="n">
        <v>0.003159119829426911</v>
      </c>
      <c r="L69" s="172" t="n">
        <v>0.03704617874160748</v>
      </c>
      <c r="M69" s="170" t="n">
        <v>0.003150453815962433</v>
      </c>
      <c r="N69" s="171" t="n">
        <v>0.006999999999999999</v>
      </c>
      <c r="O69" s="172" t="n">
        <v>0.003497374999999999</v>
      </c>
      <c r="Q69" s="151" t="inlineStr">
        <is>
          <t xml:space="preserve">Пески и супеси </t>
        </is>
      </c>
      <c r="S69" s="151" t="inlineStr">
        <is>
          <t>0,30-0,35</t>
        </is>
      </c>
    </row>
    <row r="70" ht="15" customHeight="1">
      <c r="A70" t="n">
        <v>0.003497374999999999</v>
      </c>
      <c r="B70" t="n">
        <v>0.006999999999999999</v>
      </c>
      <c r="F70" s="170" t="n">
        <v>0.007766777783752357</v>
      </c>
      <c r="G70" s="171" t="n">
        <v>0.004039659096360197</v>
      </c>
      <c r="H70" s="171" t="n"/>
      <c r="J70" s="170" t="n">
        <v>0.02772095380417278</v>
      </c>
      <c r="K70" s="171" t="n">
        <v>0.00394889978678364</v>
      </c>
      <c r="L70" s="172" t="n">
        <v>0.04560520265235696</v>
      </c>
      <c r="M70" s="170" t="n">
        <v>0.003938067269953041</v>
      </c>
      <c r="N70" s="171" t="n">
        <v>0.007766777783752357</v>
      </c>
      <c r="O70" s="172" t="n">
        <v>0.004039659096360197</v>
      </c>
    </row>
    <row r="71">
      <c r="F71" s="170" t="n">
        <v>0.00875426951598017</v>
      </c>
      <c r="G71" s="171" t="n">
        <v>0.004847590915632236</v>
      </c>
      <c r="H71" s="171" t="n"/>
      <c r="J71" s="170" t="n">
        <v>0.03100719354370216</v>
      </c>
      <c r="K71" s="171" t="n">
        <v>0.004738679744140367</v>
      </c>
      <c r="L71" s="172" t="n">
        <v>0.05299999999999999</v>
      </c>
      <c r="M71" s="170" t="n">
        <v>0.00499625</v>
      </c>
      <c r="N71" s="171" t="n">
        <v>0.00875426951598017</v>
      </c>
      <c r="O71" s="172" t="n">
        <v>0.004847590915632236</v>
      </c>
    </row>
    <row r="72">
      <c r="A72" s="151" t="inlineStr">
        <is>
          <t>График E50</t>
        </is>
      </c>
      <c r="C72" s="151" t="inlineStr">
        <is>
          <t>График E</t>
        </is>
      </c>
      <c r="F72" s="170" t="n">
        <v>0.009480703175560774</v>
      </c>
      <c r="G72" s="171" t="n">
        <v>0.005655522734904276</v>
      </c>
      <c r="H72" s="171" t="n"/>
      <c r="J72" s="170" t="n">
        <v>0.03399999999999997</v>
      </c>
      <c r="K72" s="171" t="n">
        <v>0.005291978193146412</v>
      </c>
      <c r="L72" s="172" t="n">
        <v>0.05504218011506479</v>
      </c>
      <c r="M72" s="170" t="n">
        <v>0.005513294177934257</v>
      </c>
      <c r="N72" s="171" t="n">
        <v>0.009480703175560774</v>
      </c>
      <c r="O72" s="172" t="n">
        <v>0.005655522734904276</v>
      </c>
    </row>
    <row r="73">
      <c r="A73" s="139" t="inlineStr">
        <is>
          <t>eps</t>
        </is>
      </c>
      <c r="B73" s="139" t="inlineStr">
        <is>
          <t>q</t>
        </is>
      </c>
      <c r="C73" s="151" t="inlineStr">
        <is>
          <t>sigma</t>
        </is>
      </c>
      <c r="D73" s="173">
        <f>B70</f>
        <v/>
      </c>
      <c r="F73" s="170" t="n">
        <v>0.01065130168796311</v>
      </c>
      <c r="G73" s="171" t="n">
        <v>0.006463454554176316</v>
      </c>
      <c r="H73" s="171" t="n"/>
      <c r="J73" s="170" t="n">
        <v>0.03674744916124464</v>
      </c>
      <c r="K73" s="171" t="n">
        <v>0.006318239658853823</v>
      </c>
      <c r="L73" s="172" t="n">
        <v>0.05859986394314115</v>
      </c>
      <c r="M73" s="170" t="n">
        <v>0.006300907631924865</v>
      </c>
      <c r="N73" s="171" t="n">
        <v>0.01065130168796311</v>
      </c>
      <c r="O73" s="172" t="n">
        <v>0.006463454554176316</v>
      </c>
    </row>
    <row r="74">
      <c r="A74" s="151" t="inlineStr">
        <is>
          <t>Горизонтальная линия E50</t>
        </is>
      </c>
      <c r="C74" s="151" t="inlineStr">
        <is>
          <t>Касательная</t>
        </is>
      </c>
      <c r="F74" s="170" t="n">
        <v>0.01157128797865613</v>
      </c>
      <c r="G74" s="171" t="n">
        <v>0.007271386373448355</v>
      </c>
      <c r="H74" s="171" t="n"/>
      <c r="J74" s="170" t="n">
        <v>0.03914359740604989</v>
      </c>
      <c r="K74" s="171" t="n">
        <v>0.007108019616210551</v>
      </c>
      <c r="L74" s="172" t="n">
        <v>0.06261851864762857</v>
      </c>
      <c r="M74" s="170" t="n">
        <v>0.007088521085915473</v>
      </c>
      <c r="N74" s="171" t="n">
        <v>0.01157128797865613</v>
      </c>
      <c r="O74" s="172" t="n">
        <v>0.007271386373448355</v>
      </c>
    </row>
    <row r="75">
      <c r="A75" s="151" t="n">
        <v>0</v>
      </c>
      <c r="B75" s="151">
        <f>A65</f>
        <v/>
      </c>
      <c r="C75" s="151" t="inlineStr">
        <is>
          <t>a</t>
        </is>
      </c>
      <c r="D75" s="151" t="inlineStr">
        <is>
          <t>b</t>
        </is>
      </c>
      <c r="F75" s="170" t="n">
        <v>0.01234588497310881</v>
      </c>
      <c r="G75" s="171" t="n">
        <v>0.008079318192720394</v>
      </c>
      <c r="H75" s="171" t="n"/>
      <c r="J75" s="170" t="n">
        <v>0.04040616706041181</v>
      </c>
      <c r="K75" s="171" t="n">
        <v>0.007897799573567279</v>
      </c>
      <c r="L75" s="172" t="n">
        <v>0.06477431109674181</v>
      </c>
      <c r="M75" s="170" t="n">
        <v>0.007876134539906082</v>
      </c>
      <c r="N75" s="171" t="n">
        <v>0.01234588497310881</v>
      </c>
      <c r="O75" s="172" t="n">
        <v>0.008079318192720394</v>
      </c>
    </row>
    <row r="76">
      <c r="A76" s="173">
        <f>B65</f>
        <v/>
      </c>
      <c r="B76" s="151">
        <f>B75</f>
        <v/>
      </c>
      <c r="C76" s="142">
        <f>E50</f>
        <v/>
      </c>
      <c r="D76" s="151" t="n">
        <v>0</v>
      </c>
      <c r="F76" s="170" t="n">
        <v>0.01338031559679011</v>
      </c>
      <c r="G76" s="171" t="n">
        <v>0.008887250011992434</v>
      </c>
      <c r="H76" s="171" t="n"/>
      <c r="J76" s="170" t="n">
        <v>0.04278062041951358</v>
      </c>
      <c r="K76" s="171" t="n">
        <v>0.008687579530924005</v>
      </c>
      <c r="L76" s="172" t="n">
        <v>0.06784340815869561</v>
      </c>
      <c r="M76" s="170" t="n">
        <v>0.00866374799389669</v>
      </c>
      <c r="N76" s="171" t="n">
        <v>0.01338031559679011</v>
      </c>
      <c r="O76" s="172" t="n">
        <v>0.008887250011992434</v>
      </c>
    </row>
    <row r="77" ht="15" customHeight="1">
      <c r="A77" s="151" t="inlineStr">
        <is>
          <t>Вертикальная линия E50</t>
        </is>
      </c>
      <c r="C77" s="151" t="inlineStr">
        <is>
          <t>p1 и p2</t>
        </is>
      </c>
      <c r="F77" t="n">
        <v>0.013979802775169</v>
      </c>
      <c r="G77" t="n">
        <v>0.009695181831264473</v>
      </c>
      <c r="J77" t="n">
        <v>0.04351241977853829</v>
      </c>
      <c r="K77" t="n">
        <v>0.009477359488280735</v>
      </c>
      <c r="L77" t="n">
        <v>0.0697019767017048</v>
      </c>
      <c r="M77" t="n">
        <v>0.009451361447887297</v>
      </c>
      <c r="N77" t="n">
        <v>0.013979802775169</v>
      </c>
      <c r="O77" t="n">
        <v>0.009695181831264473</v>
      </c>
    </row>
    <row r="78" ht="15" customHeight="1">
      <c r="A78" s="173">
        <f>A76</f>
        <v/>
      </c>
      <c r="B78" s="151" t="n">
        <v>0</v>
      </c>
      <c r="C78" s="151" t="n">
        <v>0</v>
      </c>
      <c r="D78" s="151">
        <f>D76</f>
        <v/>
      </c>
      <c r="F78" t="n">
        <v>0.01494956943371439</v>
      </c>
      <c r="G78" t="n">
        <v>0.01050311365053651</v>
      </c>
      <c r="J78" t="n">
        <v>0.04504702743266903</v>
      </c>
      <c r="K78" t="n">
        <v>0.01026713944563746</v>
      </c>
      <c r="L78" t="n">
        <v>0.07192618359398406</v>
      </c>
      <c r="M78" t="n">
        <v>0.01023897490187791</v>
      </c>
      <c r="N78" t="n">
        <v>0.01494956943371439</v>
      </c>
      <c r="O78" t="n">
        <v>0.01050311365053651</v>
      </c>
    </row>
    <row r="79" ht="15" customHeight="1">
      <c r="A79" s="173">
        <f>A76</f>
        <v/>
      </c>
      <c r="B79" s="151">
        <f>B76</f>
        <v/>
      </c>
      <c r="C79" s="151">
        <f>(D79-D76)/C76</f>
        <v/>
      </c>
      <c r="D79" s="172">
        <f>B89+0.2*B89</f>
        <v/>
      </c>
      <c r="F79" t="n">
        <v>0.01539483849789529</v>
      </c>
      <c r="G79" t="n">
        <v>0.01131104546980855</v>
      </c>
      <c r="J79" t="n">
        <v>0.04632990567708889</v>
      </c>
      <c r="K79" t="n">
        <v>0.01105691940299419</v>
      </c>
      <c r="L79" t="n">
        <v>0.07539219570374817</v>
      </c>
      <c r="M79" t="n">
        <v>0.01102658835586851</v>
      </c>
      <c r="N79" t="n">
        <v>0.01539483849789529</v>
      </c>
      <c r="O79" t="n">
        <v>0.01131104546980855</v>
      </c>
    </row>
    <row r="80" ht="15" customHeight="1">
      <c r="A80" s="151" t="inlineStr">
        <is>
          <t>Касательная линия E50</t>
        </is>
      </c>
      <c r="F80" t="n">
        <v>0.01612083289318063</v>
      </c>
      <c r="G80" t="n">
        <v>0.01211897728908059</v>
      </c>
      <c r="J80" t="n">
        <v>0.04820651680698099</v>
      </c>
      <c r="K80" t="n">
        <v>0.01184669936035092</v>
      </c>
      <c r="L80" t="n">
        <v>0.07677617989921193</v>
      </c>
      <c r="M80" t="n">
        <v>0.01181420180985912</v>
      </c>
      <c r="N80" t="n">
        <v>0.01612083289318063</v>
      </c>
      <c r="O80" t="n">
        <v>0.01211897728908059</v>
      </c>
    </row>
    <row r="81" ht="15" customHeight="1">
      <c r="A81" s="151" t="n">
        <v>0</v>
      </c>
      <c r="B81" s="151" t="n">
        <v>0</v>
      </c>
      <c r="C81" s="151" t="inlineStr">
        <is>
          <t>Горизонтальная 1</t>
        </is>
      </c>
      <c r="F81" t="n">
        <v>0.01713277554503938</v>
      </c>
      <c r="G81" t="n">
        <v>0.01292690910835263</v>
      </c>
      <c r="J81" t="n">
        <v>0.04982232311752849</v>
      </c>
      <c r="K81" t="n">
        <v>0.01263647931770765</v>
      </c>
      <c r="L81" t="n">
        <v>0.08010330743965993</v>
      </c>
      <c r="M81" t="n">
        <v>0.01258541351557865</v>
      </c>
      <c r="N81" t="n">
        <v>0.01713277554503938</v>
      </c>
      <c r="O81" t="n">
        <v>0.01292690910835263</v>
      </c>
    </row>
    <row r="82" ht="15" customHeight="1">
      <c r="A82" s="173">
        <f>B82/(B76/A76)</f>
        <v/>
      </c>
      <c r="B82" s="173">
        <f>B79+(B86-B79)*0.8</f>
        <v/>
      </c>
      <c r="F82" t="n">
        <v>0.0175358893789405</v>
      </c>
      <c r="G82" t="n">
        <v>0.01373484092762467</v>
      </c>
      <c r="J82" t="n">
        <v>0.05107919798120145</v>
      </c>
      <c r="K82" t="n">
        <v>0.01325049028627091</v>
      </c>
      <c r="L82" t="n">
        <v>0.08113333263523309</v>
      </c>
      <c r="M82" t="n">
        <v>0.01338942871784034</v>
      </c>
      <c r="N82" t="n">
        <v>0.0175358893789405</v>
      </c>
      <c r="O82" t="n">
        <v>0.01373484092762467</v>
      </c>
    </row>
    <row r="83" ht="15" customHeight="1">
      <c r="A83" s="151" t="inlineStr">
        <is>
          <t>Горизонтальная линия qкр</t>
        </is>
      </c>
      <c r="F83" t="n">
        <v>0.01843539732035293</v>
      </c>
      <c r="G83" t="n">
        <v>0.01454277274689671</v>
      </c>
      <c r="J83" t="n">
        <v>0.05258567051506988</v>
      </c>
      <c r="K83" t="n">
        <v>0.0142160392324211</v>
      </c>
      <c r="L83" t="n">
        <v>0.08456944196858263</v>
      </c>
      <c r="M83" t="n">
        <v>0.01417704217183095</v>
      </c>
      <c r="N83" t="n">
        <v>0.01843539732035293</v>
      </c>
      <c r="O83" t="n">
        <v>0.01454277274689671</v>
      </c>
    </row>
    <row r="84" ht="15" customHeight="1">
      <c r="A84" s="151" t="inlineStr">
        <is>
          <t>Горизонтальная линия q</t>
        </is>
      </c>
      <c r="C84" s="151" t="inlineStr">
        <is>
          <t>Горизонтальная 2</t>
        </is>
      </c>
      <c r="F84" t="n">
        <v>0.01903652229474567</v>
      </c>
      <c r="G84" t="n">
        <v>0.01535070456616875</v>
      </c>
      <c r="J84" t="n">
        <v>0.05359448382142493</v>
      </c>
      <c r="K84" t="n">
        <v>0.01500581918977783</v>
      </c>
      <c r="L84" t="n">
        <v>0.08735616200714674</v>
      </c>
      <c r="M84" t="n">
        <v>0.01496465562582155</v>
      </c>
      <c r="N84" t="n">
        <v>0.01903652229474567</v>
      </c>
      <c r="O84" t="n">
        <v>0.01535070456616875</v>
      </c>
    </row>
    <row r="85" ht="15" customHeight="1">
      <c r="A85" s="172" t="n">
        <v>0</v>
      </c>
      <c r="B85" s="172">
        <f>MAX(F65:F1000)</f>
        <v/>
      </c>
      <c r="C85" s="151" t="n">
        <v>0</v>
      </c>
      <c r="D85" s="173">
        <f>D73</f>
        <v/>
      </c>
      <c r="F85" t="n">
        <v>0.01974448722758762</v>
      </c>
      <c r="G85" t="n">
        <v>0.01615863638544079</v>
      </c>
      <c r="J85" t="n">
        <v>0.05564268860002999</v>
      </c>
      <c r="K85" t="n">
        <v>0.01579559914713456</v>
      </c>
      <c r="L85" t="n">
        <v>0.08908704661905498</v>
      </c>
      <c r="M85" t="n">
        <v>0.01575226907981216</v>
      </c>
      <c r="N85" t="n">
        <v>0.01974448722758762</v>
      </c>
      <c r="O85" t="n">
        <v>0.01615863638544079</v>
      </c>
    </row>
    <row r="86" ht="15" customHeight="1">
      <c r="A86" s="172">
        <f>INDEX(G65:G1000,MATCH(B86,F65:F1000,0),)</f>
        <v/>
      </c>
      <c r="B86" s="172">
        <f>MAX(F65:F1000)</f>
        <v/>
      </c>
      <c r="C86" s="151">
        <f>(D86-D76)/C76</f>
        <v/>
      </c>
      <c r="D86" s="173">
        <f>D73</f>
        <v/>
      </c>
      <c r="F86" t="n">
        <v>0.02046451504434779</v>
      </c>
      <c r="G86" t="n">
        <v>0.01696656820471283</v>
      </c>
      <c r="J86" t="n">
        <v>0.05722557595149097</v>
      </c>
      <c r="K86" t="n">
        <v>0.01658537910449128</v>
      </c>
      <c r="L86" t="n">
        <v>0.09295564967243702</v>
      </c>
      <c r="M86" t="n">
        <v>0.01653988253380277</v>
      </c>
      <c r="N86" t="n">
        <v>0.02046451504434779</v>
      </c>
      <c r="O86" t="n">
        <v>0.01696656820471283</v>
      </c>
    </row>
    <row r="87" ht="15" customHeight="1">
      <c r="A87" s="151" t="inlineStr">
        <is>
          <t>Вертикальная линия q</t>
        </is>
      </c>
      <c r="F87" t="n">
        <v>0.02120182867049512</v>
      </c>
      <c r="G87" t="n">
        <v>0.01777450002398487</v>
      </c>
      <c r="J87" t="n">
        <v>0.05873843697641393</v>
      </c>
      <c r="K87" t="n">
        <v>0.01737515906184801</v>
      </c>
      <c r="L87" t="n">
        <v>0.09545552503542237</v>
      </c>
      <c r="M87" t="n">
        <v>0.01732749598779338</v>
      </c>
      <c r="N87" t="n">
        <v>0.02120182867049512</v>
      </c>
      <c r="O87" t="n">
        <v>0.01777450002398487</v>
      </c>
    </row>
    <row r="88" ht="15" customHeight="1">
      <c r="A88" s="172">
        <f>A86</f>
        <v/>
      </c>
      <c r="B88" s="151" t="n">
        <v>0</v>
      </c>
      <c r="C88" s="139" t="n"/>
      <c r="D88" s="139" t="n"/>
      <c r="F88" t="n">
        <v>0.02205508852274297</v>
      </c>
      <c r="G88" t="n">
        <v>0.01836545600529243</v>
      </c>
      <c r="J88" t="n">
        <v>0.06097656277540486</v>
      </c>
      <c r="K88" t="n">
        <v>0.01816493901920474</v>
      </c>
      <c r="L88" t="n">
        <v>0.09848022657614069</v>
      </c>
      <c r="M88" t="n">
        <v>0.01811510944178399</v>
      </c>
      <c r="N88" t="n">
        <v>0.02205508852274297</v>
      </c>
      <c r="O88" t="n">
        <v>0.01836545600529243</v>
      </c>
    </row>
    <row r="89" ht="15" customHeight="1">
      <c r="A89" s="172">
        <f>A86</f>
        <v/>
      </c>
      <c r="B89" s="172">
        <f>B86</f>
        <v/>
      </c>
      <c r="F89" t="n">
        <v>0.02265614890528375</v>
      </c>
      <c r="G89" t="n">
        <v>0.01939036366252895</v>
      </c>
      <c r="J89" t="n">
        <v>0.06313524444906973</v>
      </c>
      <c r="K89" t="n">
        <v>0.01895471897656147</v>
      </c>
      <c r="L89" t="n">
        <v>0.1003233081627216</v>
      </c>
      <c r="M89" t="n">
        <v>0.01890272289577459</v>
      </c>
      <c r="N89" t="n">
        <v>0.02265614890528375</v>
      </c>
      <c r="O89" t="n">
        <v>0.01939036366252895</v>
      </c>
    </row>
    <row r="90" ht="15" customHeight="1">
      <c r="F90" t="n">
        <v>0.02358392146339594</v>
      </c>
      <c r="G90" t="n">
        <v>0.02019829548180099</v>
      </c>
      <c r="J90" t="n">
        <v>0.06390977309801454</v>
      </c>
      <c r="K90" t="n">
        <v>0.0197444989339182</v>
      </c>
      <c r="L90" t="n">
        <v>0.1030783236632946</v>
      </c>
      <c r="M90" t="n">
        <v>0.0196903363497652</v>
      </c>
      <c r="N90" t="n">
        <v>0.02358392146339594</v>
      </c>
      <c r="O90" t="n">
        <v>0.02019829548180099</v>
      </c>
    </row>
    <row r="91" ht="15" customHeight="1">
      <c r="F91" t="n">
        <v>0.02444128947605918</v>
      </c>
      <c r="G91" t="n">
        <v>0.02100622730107302</v>
      </c>
      <c r="J91" t="n">
        <v>0.06599543982284531</v>
      </c>
      <c r="K91" t="n">
        <v>0.02053427889127492</v>
      </c>
      <c r="L91" t="n">
        <v>0.1054388269459893</v>
      </c>
      <c r="M91" t="n">
        <v>0.02047794980375581</v>
      </c>
      <c r="N91" t="n">
        <v>0.02444128947605918</v>
      </c>
      <c r="O91" t="n">
        <v>0.02100622730107302</v>
      </c>
    </row>
    <row r="92" ht="15" customHeight="1">
      <c r="F92" t="n">
        <v>0.02542415040674713</v>
      </c>
      <c r="G92" t="n">
        <v>0.02181415912034506</v>
      </c>
      <c r="J92" t="n">
        <v>0.06788753572416806</v>
      </c>
      <c r="K92" t="n">
        <v>0.02132405884863165</v>
      </c>
      <c r="L92" t="n">
        <v>0.1088983718789352</v>
      </c>
      <c r="M92" t="n">
        <v>0.02126556325774642</v>
      </c>
      <c r="N92" t="n">
        <v>0.02542415040674713</v>
      </c>
      <c r="O92" t="n">
        <v>0.02181415912034506</v>
      </c>
    </row>
    <row r="93" ht="15" customHeight="1">
      <c r="F93" t="n">
        <v>0.02632840171893351</v>
      </c>
      <c r="G93" t="n">
        <v>0.0226220909396171</v>
      </c>
      <c r="J93" t="n">
        <v>0.07028135190258872</v>
      </c>
      <c r="K93" t="n">
        <v>0.02211383880598838</v>
      </c>
      <c r="L93" t="n">
        <v>0.1108505123302621</v>
      </c>
      <c r="M93" t="n">
        <v>0.02205317671173703</v>
      </c>
      <c r="N93" t="n">
        <v>0.02632840171893351</v>
      </c>
      <c r="O93" t="n">
        <v>0.0226220909396171</v>
      </c>
    </row>
    <row r="94" ht="15" customHeight="1">
      <c r="F94" t="n">
        <v>0.02744994087609194</v>
      </c>
      <c r="G94" t="n">
        <v>0.02343002275888914</v>
      </c>
      <c r="J94" t="n">
        <v>0.07177217945871334</v>
      </c>
      <c r="K94" t="n">
        <v>0.02290361876334511</v>
      </c>
      <c r="L94" t="n">
        <v>0.1138888021680995</v>
      </c>
      <c r="M94" t="n">
        <v>0.02284079016572764</v>
      </c>
      <c r="N94" t="n">
        <v>0.02744994087609194</v>
      </c>
      <c r="O94" t="n">
        <v>0.02343002275888914</v>
      </c>
    </row>
    <row r="95" ht="15" customHeight="1">
      <c r="F95" t="n">
        <v>0.02828466534169609</v>
      </c>
      <c r="G95" t="n">
        <v>0.02423795457816118</v>
      </c>
      <c r="J95" t="n">
        <v>0.07335530949314784</v>
      </c>
      <c r="K95" t="n">
        <v>0.02369339872070184</v>
      </c>
      <c r="L95" t="n">
        <v>0.116906795260577</v>
      </c>
      <c r="M95" t="n">
        <v>0.02362840361971824</v>
      </c>
      <c r="N95" t="n">
        <v>0.02828466534169609</v>
      </c>
      <c r="O95" t="n">
        <v>0.02423795457816118</v>
      </c>
    </row>
    <row r="96" ht="15" customHeight="1">
      <c r="F96" t="n">
        <v>0.02892847257921963</v>
      </c>
      <c r="G96" t="n">
        <v>0.02504588639743322</v>
      </c>
      <c r="J96" t="n">
        <v>0.0748260331064983</v>
      </c>
      <c r="K96" t="n">
        <v>0.02448317867805856</v>
      </c>
      <c r="L96" t="n">
        <v>0.1202980454758242</v>
      </c>
      <c r="M96" t="n">
        <v>0.02441601707370885</v>
      </c>
      <c r="N96" t="n">
        <v>0.02892847257921963</v>
      </c>
      <c r="O96" t="n">
        <v>0.02504588639743322</v>
      </c>
    </row>
    <row r="97" ht="15" customHeight="1">
      <c r="F97" t="n">
        <v>0.02987726005213621</v>
      </c>
      <c r="G97" t="n">
        <v>0.02585381821670526</v>
      </c>
      <c r="J97" t="n">
        <v>0.0766796413993707</v>
      </c>
      <c r="K97" t="n">
        <v>0.02527295863541529</v>
      </c>
      <c r="L97" t="n">
        <v>0.1224561066819706</v>
      </c>
      <c r="M97" t="n">
        <v>0.02520363052769946</v>
      </c>
      <c r="N97" t="n">
        <v>0.02987726005213621</v>
      </c>
      <c r="O97" t="n">
        <v>0.02585381821670526</v>
      </c>
    </row>
    <row r="98" ht="15" customHeight="1">
      <c r="F98" t="n">
        <v>0.03082692522391951</v>
      </c>
      <c r="G98" t="n">
        <v>0.0266617500359773</v>
      </c>
      <c r="J98" t="n">
        <v>0.07811142547237104</v>
      </c>
      <c r="K98" t="n">
        <v>0.02606273859277202</v>
      </c>
      <c r="L98" t="n">
        <v>0.1245745327471459</v>
      </c>
      <c r="M98" t="n">
        <v>0.02599124398169007</v>
      </c>
      <c r="N98" t="n">
        <v>0.03082692522391951</v>
      </c>
      <c r="O98" t="n">
        <v>0.0266617500359773</v>
      </c>
    </row>
    <row r="99" ht="15" customHeight="1">
      <c r="F99" t="n">
        <v>0.03207336555804317</v>
      </c>
      <c r="G99" t="n">
        <v>0.02746968185524934</v>
      </c>
      <c r="J99" t="n">
        <v>0.07981667642610527</v>
      </c>
      <c r="K99" t="n">
        <v>0.02685251855012875</v>
      </c>
      <c r="L99" t="n">
        <v>0.1271468775394797</v>
      </c>
      <c r="M99" t="n">
        <v>0.02677885743568068</v>
      </c>
      <c r="N99" t="n">
        <v>0.03207336555804317</v>
      </c>
      <c r="O99" t="n">
        <v>0.02746968185524934</v>
      </c>
    </row>
    <row r="100" ht="15" customHeight="1">
      <c r="F100" t="n">
        <v>0.0328124785179809</v>
      </c>
      <c r="G100" t="n">
        <v>0.02827761367452138</v>
      </c>
      <c r="J100" t="n">
        <v>0.08199068536117943</v>
      </c>
      <c r="K100" t="n">
        <v>0.02764229850748548</v>
      </c>
      <c r="L100" t="n">
        <v>0.1302666949271015</v>
      </c>
      <c r="M100" t="n">
        <v>0.02756647088967128</v>
      </c>
      <c r="N100" t="n">
        <v>0.0328124785179809</v>
      </c>
      <c r="O100" t="n">
        <v>0.02827761367452138</v>
      </c>
    </row>
    <row r="101" ht="15" customHeight="1">
      <c r="F101" t="n">
        <v>0.0336401615672063</v>
      </c>
      <c r="G101" t="n">
        <v>0.02908554549379342</v>
      </c>
      <c r="J101" t="n">
        <v>0.08382874337819954</v>
      </c>
      <c r="K101" t="n">
        <v>0.0284320784648422</v>
      </c>
      <c r="L101" t="n">
        <v>0.1329275387781409</v>
      </c>
      <c r="M101" t="n">
        <v>0.02835408434366189</v>
      </c>
      <c r="N101" t="n">
        <v>0.0336401615672063</v>
      </c>
      <c r="O101" t="n">
        <v>0.02908554549379342</v>
      </c>
    </row>
    <row r="102" ht="15" customHeight="1">
      <c r="F102" t="n">
        <v>0.03465231216919308</v>
      </c>
      <c r="G102" t="n">
        <v>0.02989347731306546</v>
      </c>
      <c r="J102" t="n">
        <v>0.08482614157777149</v>
      </c>
      <c r="K102" t="n">
        <v>0.02922185842219893</v>
      </c>
      <c r="L102" t="n">
        <v>0.1342229629607276</v>
      </c>
      <c r="M102" t="n">
        <v>0.0291416977976525</v>
      </c>
      <c r="N102" t="n">
        <v>0.03465231216919308</v>
      </c>
      <c r="O102" t="n">
        <v>0.02989347731306546</v>
      </c>
    </row>
    <row r="103" ht="15" customHeight="1">
      <c r="F103" t="n">
        <v>0.03554482778741488</v>
      </c>
      <c r="G103" t="n">
        <v>0.0307014091323375</v>
      </c>
      <c r="J103" t="n">
        <v>0.08687817106050139</v>
      </c>
      <c r="K103" t="n">
        <v>0.03001163837955566</v>
      </c>
      <c r="L103" t="n">
        <v>0.136846521342991</v>
      </c>
      <c r="M103" t="n">
        <v>0.02992931125164311</v>
      </c>
      <c r="N103" t="n">
        <v>0.03554482778741488</v>
      </c>
      <c r="O103" t="n">
        <v>0.0307014091323375</v>
      </c>
    </row>
    <row r="104" ht="15" customHeight="1">
      <c r="F104" t="n">
        <v>0.03661360588534539</v>
      </c>
      <c r="G104" t="n">
        <v>0.03150934095160954</v>
      </c>
      <c r="J104" t="n">
        <v>0.08878012292699519</v>
      </c>
      <c r="K104" t="n">
        <v>0.03080141833691239</v>
      </c>
      <c r="L104" t="n">
        <v>0.1398917677930609</v>
      </c>
      <c r="M104" t="n">
        <v>0.03071692470563371</v>
      </c>
      <c r="N104" t="n">
        <v>0.03661360588534539</v>
      </c>
      <c r="O104" t="n">
        <v>0.03150934095160954</v>
      </c>
    </row>
    <row r="105" ht="15" customHeight="1">
      <c r="F105" t="n">
        <v>0.03745454392645825</v>
      </c>
      <c r="G105" t="n">
        <v>0.03231727277088157</v>
      </c>
      <c r="J105" t="n">
        <v>0.09022728827785892</v>
      </c>
      <c r="K105" t="n">
        <v>0.03159119829426912</v>
      </c>
      <c r="L105" t="n">
        <v>0.1410522561790668</v>
      </c>
      <c r="M105" t="n">
        <v>0.03150453815962433</v>
      </c>
      <c r="N105" t="n">
        <v>0.03745454392645825</v>
      </c>
      <c r="O105" t="n">
        <v>0.03231727277088157</v>
      </c>
    </row>
    <row r="106" ht="15" customHeight="1">
      <c r="F106" t="n">
        <v>0.03796353937422713</v>
      </c>
      <c r="G106" t="n">
        <v>0.03312520459015361</v>
      </c>
      <c r="J106" t="n">
        <v>0.09111495821369847</v>
      </c>
      <c r="K106" t="n">
        <v>0.03238097825162584</v>
      </c>
      <c r="L106" t="n">
        <v>0.1437215403691384</v>
      </c>
      <c r="M106" t="n">
        <v>0.03229215161361493</v>
      </c>
      <c r="N106" t="n">
        <v>0.03796353937422713</v>
      </c>
      <c r="O106" t="n">
        <v>0.03312520459015361</v>
      </c>
    </row>
    <row r="107" ht="15" customHeight="1">
      <c r="F107" t="n">
        <v>0.03873648969212568</v>
      </c>
      <c r="G107" t="n">
        <v>0.03393313640942566</v>
      </c>
      <c r="J107" t="n">
        <v>0.09283842383511998</v>
      </c>
      <c r="K107" t="n">
        <v>0.03317075820898257</v>
      </c>
      <c r="L107" t="n">
        <v>0.144893174231405</v>
      </c>
      <c r="M107" t="n">
        <v>0.03307976506760554</v>
      </c>
      <c r="N107" t="n">
        <v>0.03873648969212568</v>
      </c>
      <c r="O107" t="n">
        <v>0.03393313640942566</v>
      </c>
    </row>
    <row r="108" ht="15" customHeight="1">
      <c r="F108" t="n">
        <v>0.03986929234362759</v>
      </c>
      <c r="G108" t="n">
        <v>0.03474106822869769</v>
      </c>
      <c r="J108" t="n">
        <v>0.09379297624272936</v>
      </c>
      <c r="K108" t="n">
        <v>0.03396053816633929</v>
      </c>
      <c r="L108" t="n">
        <v>0.1472607116339965</v>
      </c>
      <c r="M108" t="n">
        <v>0.03386737852159614</v>
      </c>
      <c r="N108" t="n">
        <v>0.03986929234362759</v>
      </c>
      <c r="O108" t="n">
        <v>0.03474106822869769</v>
      </c>
    </row>
    <row r="109" ht="15" customHeight="1">
      <c r="F109" t="n">
        <v>0.04015784479220649</v>
      </c>
      <c r="G109" t="n">
        <v>0.03554900004796974</v>
      </c>
      <c r="J109" t="n">
        <v>0.09457390653713263</v>
      </c>
      <c r="K109" t="n">
        <v>0.03475031812369602</v>
      </c>
      <c r="L109" t="n">
        <v>0.1487177064450423</v>
      </c>
      <c r="M109" t="n">
        <v>0.03465499197558676</v>
      </c>
      <c r="N109" t="n">
        <v>0.04015784479220649</v>
      </c>
      <c r="O109" t="n">
        <v>0.03554900004796974</v>
      </c>
    </row>
    <row r="110" ht="15" customHeight="1">
      <c r="F110" t="n">
        <v>0.04119804450133607</v>
      </c>
      <c r="G110" t="n">
        <v>0.03635693186724177</v>
      </c>
      <c r="J110" t="n">
        <v>0.09557650581893584</v>
      </c>
      <c r="K110" t="n">
        <v>0.03554009808105275</v>
      </c>
      <c r="L110" t="n">
        <v>0.1500577125326722</v>
      </c>
      <c r="M110" t="n">
        <v>0.03544260542957737</v>
      </c>
      <c r="N110" t="n">
        <v>0.04119804450133607</v>
      </c>
      <c r="O110" t="n">
        <v>0.03635693186724177</v>
      </c>
    </row>
    <row r="111" ht="15" customHeight="1">
      <c r="F111" t="n">
        <v>0.04138578893448999</v>
      </c>
      <c r="G111" t="n">
        <v>0.03716486368651382</v>
      </c>
      <c r="J111" t="n">
        <v>0.09689606518874486</v>
      </c>
      <c r="K111" t="n">
        <v>0.03632987803840948</v>
      </c>
      <c r="L111" t="n">
        <v>0.1521742837650156</v>
      </c>
      <c r="M111" t="n">
        <v>0.03623021888356798</v>
      </c>
      <c r="N111" t="n">
        <v>0.04138578893448999</v>
      </c>
      <c r="O111" t="n">
        <v>0.03716486368651382</v>
      </c>
    </row>
    <row r="112" ht="15" customHeight="1">
      <c r="F112" t="n">
        <v>0.0420169755551419</v>
      </c>
      <c r="G112" t="n">
        <v>0.03797279550578585</v>
      </c>
      <c r="J112" t="n">
        <v>0.09812787574716583</v>
      </c>
      <c r="K112" t="n">
        <v>0.03711965799576621</v>
      </c>
      <c r="L112" t="n">
        <v>0.1536609740102021</v>
      </c>
      <c r="M112" t="n">
        <v>0.03701783233755858</v>
      </c>
      <c r="N112" t="n">
        <v>0.0420169755551419</v>
      </c>
      <c r="O112" t="n">
        <v>0.03797279550578585</v>
      </c>
    </row>
    <row r="113" ht="15" customHeight="1">
      <c r="F113" t="n">
        <v>0.04248750182676547</v>
      </c>
      <c r="G113" t="n">
        <v>0.03878072732505789</v>
      </c>
      <c r="J113" t="n">
        <v>0.09916722859480459</v>
      </c>
      <c r="K113" t="n">
        <v>0.03790943795312294</v>
      </c>
      <c r="L113" t="n">
        <v>0.1551113371363614</v>
      </c>
      <c r="M113" t="n">
        <v>0.03780544579154919</v>
      </c>
      <c r="N113" t="n">
        <v>0.04248750182676547</v>
      </c>
      <c r="O113" t="n">
        <v>0.03878072732505789</v>
      </c>
    </row>
    <row r="114" ht="15" customHeight="1">
      <c r="F114" t="n">
        <v>0.04279326521283439</v>
      </c>
      <c r="G114" t="n">
        <v>0.03958865914432994</v>
      </c>
      <c r="J114" t="n">
        <v>0.09970941483226728</v>
      </c>
      <c r="K114" t="n">
        <v>0.03869921791047966</v>
      </c>
      <c r="L114" t="n">
        <v>0.156918927011623</v>
      </c>
      <c r="M114" t="n">
        <v>0.0385930592455398</v>
      </c>
      <c r="N114" t="n">
        <v>0.04279326521283439</v>
      </c>
      <c r="O114" t="n">
        <v>0.03958865914432994</v>
      </c>
    </row>
    <row r="115" ht="15" customHeight="1">
      <c r="F115" t="n">
        <v>0.04353016317682228</v>
      </c>
      <c r="G115" t="n">
        <v>0.04039659096360197</v>
      </c>
      <c r="J115" t="n">
        <v>0.1004497255601598</v>
      </c>
      <c r="K115" t="n">
        <v>0.03948899786783639</v>
      </c>
      <c r="L115" t="n">
        <v>0.1570772975041165</v>
      </c>
      <c r="M115" t="n">
        <v>0.0393806726995304</v>
      </c>
      <c r="N115" t="n">
        <v>0.04353016317682228</v>
      </c>
      <c r="O115" t="n">
        <v>0.04039659096360197</v>
      </c>
    </row>
    <row r="116" ht="15" customHeight="1">
      <c r="F116" t="n">
        <v>0.0436940931822028</v>
      </c>
      <c r="G116" t="n">
        <v>0.04120452278287401</v>
      </c>
      <c r="J116" t="n">
        <v>0.1006834518790882</v>
      </c>
      <c r="K116" t="n">
        <v>0.04027877782519312</v>
      </c>
      <c r="L116" t="n">
        <v>0.1586800024819716</v>
      </c>
      <c r="M116" t="n">
        <v>0.04016828615352101</v>
      </c>
      <c r="N116" t="n">
        <v>0.0436940931822028</v>
      </c>
      <c r="O116" t="n">
        <v>0.04120452278287401</v>
      </c>
    </row>
    <row r="117" ht="15" customHeight="1">
      <c r="F117" t="n">
        <v>0.04368095269244966</v>
      </c>
      <c r="G117" t="n">
        <v>0.04201245460214605</v>
      </c>
      <c r="J117" t="n">
        <v>0.1016058848896584</v>
      </c>
      <c r="K117" t="n">
        <v>0.04106855778254985</v>
      </c>
      <c r="L117" t="n">
        <v>0.1593205958133178</v>
      </c>
      <c r="M117" t="n">
        <v>0.04095589960751162</v>
      </c>
      <c r="N117" t="n">
        <v>0.04368095269244966</v>
      </c>
      <c r="O117" t="n">
        <v>0.04201245460214605</v>
      </c>
    </row>
    <row r="118" ht="15" customHeight="1">
      <c r="F118" t="n">
        <v>0.04411017704548593</v>
      </c>
      <c r="G118" t="n">
        <v>0.04282038642141809</v>
      </c>
      <c r="J118" t="n">
        <v>0.1016123156924765</v>
      </c>
      <c r="K118" t="n">
        <v>0.04185833773990658</v>
      </c>
      <c r="L118" t="n">
        <v>0.1588926313662847</v>
      </c>
      <c r="M118" t="n">
        <v>0.04174351306150224</v>
      </c>
      <c r="N118" t="n">
        <v>0.04411017704548593</v>
      </c>
      <c r="O118" t="n">
        <v>0.04282038642141809</v>
      </c>
    </row>
    <row r="119" ht="15" customHeight="1">
      <c r="F119" t="n">
        <v>0.04371001112508201</v>
      </c>
      <c r="G119" t="n">
        <v>0.04362831824069013</v>
      </c>
      <c r="J119" t="n">
        <v>0.1021583959624029</v>
      </c>
      <c r="K119" t="n">
        <v>0.04264811769726331</v>
      </c>
      <c r="L119" t="n">
        <v>0.1602066148793199</v>
      </c>
      <c r="M119" t="n">
        <v>0.04253112651549284</v>
      </c>
      <c r="N119" t="n">
        <v>0.04371001112508201</v>
      </c>
      <c r="O119" t="n">
        <v>0.04362831824069013</v>
      </c>
    </row>
    <row r="120" ht="15" customHeight="1">
      <c r="F120" t="n">
        <v>0.04380642759663095</v>
      </c>
      <c r="G120" t="n">
        <v>0.04443625005996216</v>
      </c>
      <c r="J120" t="n">
        <v>0.1017583843735009</v>
      </c>
      <c r="K120" t="n">
        <v>0.04343789765462003</v>
      </c>
      <c r="L120" t="n">
        <v>0.1587052446095988</v>
      </c>
      <c r="M120" t="n">
        <v>0.04331873996948345</v>
      </c>
      <c r="N120" t="n">
        <v>0.04380642759663095</v>
      </c>
      <c r="O120" t="n">
        <v>0.04443625005996216</v>
      </c>
    </row>
    <row r="121" ht="15" customHeight="1">
      <c r="F121" t="n">
        <v>0.04389821876252614</v>
      </c>
      <c r="G121" t="n">
        <v>0.04524418187923421</v>
      </c>
      <c r="J121" t="n">
        <v>0.1017454086793977</v>
      </c>
      <c r="K121" t="n">
        <v>0.04422767761197675</v>
      </c>
      <c r="L121" t="n">
        <v>0.1587725726908472</v>
      </c>
      <c r="M121" t="n">
        <v>0.04410635342347406</v>
      </c>
      <c r="N121" t="n">
        <v>0.04389821876252614</v>
      </c>
      <c r="O121" t="n">
        <v>0.04524418187923421</v>
      </c>
    </row>
    <row r="122" ht="15" customHeight="1">
      <c r="F122" t="n">
        <v>0.04368545144709983</v>
      </c>
      <c r="G122" t="n">
        <v>0.04605211369850624</v>
      </c>
      <c r="J122" t="n">
        <v>0.1017085872615704</v>
      </c>
      <c r="K122" t="n">
        <v>0.04501745756933349</v>
      </c>
      <c r="L122" t="n">
        <v>0.1600538656650788</v>
      </c>
      <c r="M122" t="n">
        <v>0.04489396687746466</v>
      </c>
      <c r="N122" t="n">
        <v>0.04368545144709983</v>
      </c>
      <c r="O122" t="n">
        <v>0.04605211369850624</v>
      </c>
    </row>
    <row r="123" ht="15" customHeight="1">
      <c r="F123" t="n">
        <v>0.04376819247468415</v>
      </c>
      <c r="G123" t="n">
        <v>0.04686004551777828</v>
      </c>
      <c r="J123" t="n">
        <v>0.1017488068166581</v>
      </c>
      <c r="K123" t="n">
        <v>0.04580723752669021</v>
      </c>
      <c r="L123" t="n">
        <v>0.1592544873779773</v>
      </c>
      <c r="M123" t="n">
        <v>0.04568158033145527</v>
      </c>
      <c r="N123" t="n">
        <v>0.04376819247468415</v>
      </c>
      <c r="O123" t="n">
        <v>0.04686004551777828</v>
      </c>
    </row>
    <row r="124" ht="15" customHeight="1">
      <c r="F124" t="n">
        <v>0.04384650866961129</v>
      </c>
      <c r="G124" t="n">
        <v>0.04766797733705033</v>
      </c>
      <c r="J124" t="n">
        <v>0.1011669540413001</v>
      </c>
      <c r="K124" t="n">
        <v>0.04659701748404694</v>
      </c>
      <c r="L124" t="n">
        <v>0.1587790829465089</v>
      </c>
      <c r="M124" t="n">
        <v>0.04646919378544587</v>
      </c>
      <c r="N124" t="n">
        <v>0.04384650866961129</v>
      </c>
      <c r="O124" t="n">
        <v>0.04766797733705033</v>
      </c>
    </row>
    <row r="125" ht="15" customHeight="1">
      <c r="F125" t="n">
        <v>0.04402046685621343</v>
      </c>
      <c r="G125" t="n">
        <v>0.04847590915632236</v>
      </c>
      <c r="J125" t="n">
        <v>0.1009639156321352</v>
      </c>
      <c r="K125" t="n">
        <v>0.04738679744140367</v>
      </c>
      <c r="L125" t="n">
        <v>0.1586322974876403</v>
      </c>
      <c r="M125" t="n">
        <v>0.04725680723943649</v>
      </c>
      <c r="N125" t="n">
        <v>0.04402046685621343</v>
      </c>
      <c r="O125" t="n">
        <v>0.04847590915632236</v>
      </c>
    </row>
    <row r="126" ht="15" customHeight="1">
      <c r="F126" t="n">
        <v>0.04389013385882275</v>
      </c>
      <c r="G126" t="n">
        <v>0.04928384097559441</v>
      </c>
      <c r="J126" t="n">
        <v>0.1014405782858029</v>
      </c>
      <c r="K126" t="n">
        <v>0.0481765773987604</v>
      </c>
      <c r="L126" t="n">
        <v>0.1574187761183378</v>
      </c>
      <c r="M126" t="n">
        <v>0.0480444206934271</v>
      </c>
      <c r="N126" t="n">
        <v>0.04389013385882275</v>
      </c>
      <c r="O126" t="n">
        <v>0.04928384097559441</v>
      </c>
    </row>
    <row r="127" ht="15" customHeight="1">
      <c r="F127" t="n">
        <v>0.04375557650177139</v>
      </c>
      <c r="G127" t="n">
        <v>0.05009177279486644</v>
      </c>
      <c r="J127" t="n">
        <v>0.101097828698942</v>
      </c>
      <c r="K127" t="n">
        <v>0.04896635735611712</v>
      </c>
      <c r="L127" t="n">
        <v>0.1571431639555679</v>
      </c>
      <c r="M127" t="n">
        <v>0.04883203414741771</v>
      </c>
      <c r="N127" t="n">
        <v>0.04375557650177139</v>
      </c>
      <c r="O127" t="n">
        <v>0.05009177279486644</v>
      </c>
    </row>
    <row r="128" ht="15" customHeight="1">
      <c r="F128" t="n">
        <v>0.0436168616093916</v>
      </c>
      <c r="G128" t="n">
        <v>0.05089970461413849</v>
      </c>
      <c r="J128" t="n">
        <v>0.1008365535681918</v>
      </c>
      <c r="K128" t="n">
        <v>0.04975613731347386</v>
      </c>
      <c r="L128" t="n">
        <v>0.1575101061162971</v>
      </c>
      <c r="M128" t="n">
        <v>0.04961964760140831</v>
      </c>
      <c r="N128" t="n">
        <v>0.0436168616093916</v>
      </c>
      <c r="O128" t="n">
        <v>0.05089970461413849</v>
      </c>
    </row>
    <row r="129" ht="15" customHeight="1">
      <c r="F129" t="n">
        <v>0.04347405600601549</v>
      </c>
      <c r="G129" t="n">
        <v>0.05170763643341052</v>
      </c>
      <c r="J129" t="n">
        <v>0.1004576395901913</v>
      </c>
      <c r="K129" t="n">
        <v>0.05054591727083058</v>
      </c>
      <c r="L129" t="n">
        <v>0.1567242477174917</v>
      </c>
      <c r="M129" t="n">
        <v>0.05040726105539892</v>
      </c>
      <c r="N129" t="n">
        <v>0.04347405600601549</v>
      </c>
      <c r="O129" t="n">
        <v>0.05170763643341052</v>
      </c>
    </row>
    <row r="130" ht="15" customHeight="1">
      <c r="F130" t="n">
        <v>0.04362722651597527</v>
      </c>
      <c r="G130" t="n">
        <v>0.05251556825268256</v>
      </c>
      <c r="J130" t="n">
        <v>0.1005619734615797</v>
      </c>
      <c r="K130" t="n">
        <v>0.05133569722818731</v>
      </c>
      <c r="L130" t="n">
        <v>0.1554902338761182</v>
      </c>
      <c r="M130" t="n">
        <v>0.05119487450938953</v>
      </c>
      <c r="N130" t="n">
        <v>0.04362722651597527</v>
      </c>
      <c r="O130" t="n">
        <v>0.05251556825268256</v>
      </c>
    </row>
    <row r="131" ht="15" customHeight="1">
      <c r="F131" t="n">
        <v>0.04357643996360309</v>
      </c>
      <c r="G131" t="n">
        <v>0.0533235000719546</v>
      </c>
      <c r="J131" t="n">
        <v>0.100050441878996</v>
      </c>
      <c r="K131" t="n">
        <v>0.05212547718554403</v>
      </c>
      <c r="L131" t="n">
        <v>0.1559127097091429</v>
      </c>
      <c r="M131" t="n">
        <v>0.05198248796338014</v>
      </c>
      <c r="N131" t="n">
        <v>0.04357643996360309</v>
      </c>
      <c r="O131" t="n">
        <v>0.0533235000719546</v>
      </c>
    </row>
    <row r="132" ht="15" customHeight="1">
      <c r="F132" t="n">
        <v>0.04362176317323116</v>
      </c>
      <c r="G132" t="n">
        <v>0.05413143189122664</v>
      </c>
      <c r="J132" t="n">
        <v>0.1002239315390794</v>
      </c>
      <c r="K132" t="n">
        <v>0.05291525714290076</v>
      </c>
      <c r="L132" t="n">
        <v>0.1548963203335326</v>
      </c>
      <c r="M132" t="n">
        <v>0.05277010141737074</v>
      </c>
      <c r="N132" t="n">
        <v>0.04362176317323116</v>
      </c>
      <c r="O132" t="n">
        <v>0.05413143189122664</v>
      </c>
    </row>
    <row r="133" ht="15" customHeight="1">
      <c r="F133" t="n">
        <v>0.04326326296919165</v>
      </c>
      <c r="G133" t="n">
        <v>0.05493936371049868</v>
      </c>
      <c r="J133" t="n">
        <v>0.09968332913846903</v>
      </c>
      <c r="K133" t="n">
        <v>0.05370503710025749</v>
      </c>
      <c r="L133" t="n">
        <v>0.1532457108662535</v>
      </c>
      <c r="M133" t="n">
        <v>0.05355771487136135</v>
      </c>
      <c r="N133" t="n">
        <v>0.04326326296919165</v>
      </c>
      <c r="O133" t="n">
        <v>0.05493936371049868</v>
      </c>
    </row>
    <row r="134" ht="15" customHeight="1">
      <c r="F134" t="n">
        <v>0.04360100617581671</v>
      </c>
      <c r="G134" t="n">
        <v>0.05574729552977072</v>
      </c>
      <c r="J134" t="n">
        <v>0.099529521373804</v>
      </c>
      <c r="K134" t="n">
        <v>0.05449481705761422</v>
      </c>
      <c r="L134" t="n">
        <v>0.152565526424272</v>
      </c>
      <c r="M134" t="n">
        <v>0.05434532832535197</v>
      </c>
      <c r="N134" t="n">
        <v>0.04360100617581671</v>
      </c>
      <c r="O134" t="n">
        <v>0.05574729552977072</v>
      </c>
    </row>
    <row r="135" ht="15" customHeight="1">
      <c r="F135" t="n">
        <v>0.04353505961743855</v>
      </c>
      <c r="G135" t="n">
        <v>0.05655522734904275</v>
      </c>
      <c r="J135" t="n">
        <v>0.0993633949417233</v>
      </c>
      <c r="K135" t="n">
        <v>0.05528459701497095</v>
      </c>
      <c r="L135" t="n">
        <v>0.1526604121245546</v>
      </c>
      <c r="M135" t="n">
        <v>0.05513294177934256</v>
      </c>
      <c r="N135" t="n">
        <v>0.04353505961743855</v>
      </c>
      <c r="O135" t="n">
        <v>0.05655522734904275</v>
      </c>
    </row>
    <row r="136" ht="15" customHeight="1">
      <c r="F136" t="n">
        <v>0.04306549011838932</v>
      </c>
      <c r="G136" t="n">
        <v>0.0573631591683148</v>
      </c>
      <c r="J136" t="n">
        <v>0.09928583653886622</v>
      </c>
      <c r="K136" t="n">
        <v>0.05607437697232767</v>
      </c>
      <c r="L136" t="n">
        <v>0.1519350130840677</v>
      </c>
      <c r="M136" t="n">
        <v>0.05592055523333318</v>
      </c>
      <c r="N136" t="n">
        <v>0.04306549011838932</v>
      </c>
      <c r="O136" t="n">
        <v>0.0573631591683148</v>
      </c>
    </row>
    <row r="137" ht="15" customHeight="1">
      <c r="F137" t="n">
        <v>0.04319236450300121</v>
      </c>
      <c r="G137" t="n">
        <v>0.05817109098758684</v>
      </c>
      <c r="J137" t="n">
        <v>0.09829773286187177</v>
      </c>
      <c r="K137" t="n">
        <v>0.0568641569296844</v>
      </c>
      <c r="L137" t="n">
        <v>0.1503939744197778</v>
      </c>
      <c r="M137" t="n">
        <v>0.05670816868732378</v>
      </c>
      <c r="N137" t="n">
        <v>0.04319236450300121</v>
      </c>
      <c r="O137" t="n">
        <v>0.05817109098758684</v>
      </c>
    </row>
    <row r="138" ht="15" customHeight="1">
      <c r="F138" t="n">
        <v>0.0430157495956064</v>
      </c>
      <c r="G138" t="n">
        <v>0.05897902280685888</v>
      </c>
      <c r="J138" t="n">
        <v>0.09799997060737908</v>
      </c>
      <c r="K138" t="n">
        <v>0.05765393688704113</v>
      </c>
      <c r="L138" t="n">
        <v>0.1490419412486513</v>
      </c>
      <c r="M138" t="n">
        <v>0.0574957821413144</v>
      </c>
      <c r="N138" t="n">
        <v>0.0430157495956064</v>
      </c>
      <c r="O138" t="n">
        <v>0.05897902280685888</v>
      </c>
    </row>
    <row r="139" ht="15" customHeight="1">
      <c r="F139" t="n">
        <v>0.04283571222053706</v>
      </c>
      <c r="G139" t="n">
        <v>0.05978695462613091</v>
      </c>
      <c r="J139" t="n">
        <v>0.09819343647202727</v>
      </c>
      <c r="K139" t="n">
        <v>0.05844371684439786</v>
      </c>
      <c r="L139" t="n">
        <v>0.1481835586876548</v>
      </c>
      <c r="M139" t="n">
        <v>0.05828339559530501</v>
      </c>
      <c r="N139" t="n">
        <v>0.04283571222053706</v>
      </c>
      <c r="O139" t="n">
        <v>0.05978695462613091</v>
      </c>
    </row>
    <row r="140" ht="15" customHeight="1">
      <c r="F140" t="n">
        <v>0.04285231920212537</v>
      </c>
      <c r="G140" t="n">
        <v>0.06059488644540295</v>
      </c>
      <c r="J140" t="n">
        <v>0.09797901715245547</v>
      </c>
      <c r="K140" t="n">
        <v>0.05923349680175458</v>
      </c>
      <c r="L140" t="n">
        <v>0.1474234718537546</v>
      </c>
      <c r="M140" t="n">
        <v>0.05907100904929561</v>
      </c>
      <c r="N140" t="n">
        <v>0.04285231920212537</v>
      </c>
      <c r="O140" t="n">
        <v>0.06059488644540295</v>
      </c>
    </row>
    <row r="141" ht="15" customHeight="1">
      <c r="F141" t="n">
        <v>0.04306563736470351</v>
      </c>
      <c r="G141" t="n">
        <v>0.061402818264675</v>
      </c>
      <c r="J141" t="n">
        <v>0.09765759934530277</v>
      </c>
      <c r="K141" t="n">
        <v>0.06002327675911132</v>
      </c>
      <c r="L141" t="n">
        <v>0.146166325863917</v>
      </c>
      <c r="M141" t="n">
        <v>0.05985862250328622</v>
      </c>
      <c r="N141" t="n">
        <v>0.04306563736470351</v>
      </c>
      <c r="O141" t="n">
        <v>0.061402818264675</v>
      </c>
    </row>
    <row r="142" ht="15" customHeight="1">
      <c r="F142" t="n">
        <v>0.04267573353260365</v>
      </c>
      <c r="G142" t="n">
        <v>0.06221075008394703</v>
      </c>
      <c r="J142" t="n">
        <v>0.09713006974720831</v>
      </c>
      <c r="K142" t="n">
        <v>0.06081305671646804</v>
      </c>
      <c r="L142" t="n">
        <v>0.1466167658351087</v>
      </c>
      <c r="M142" t="n">
        <v>0.06064623595727683</v>
      </c>
      <c r="N142" t="n">
        <v>0.04267573353260365</v>
      </c>
      <c r="O142" t="n">
        <v>0.06221075008394703</v>
      </c>
    </row>
    <row r="143" ht="15" customHeight="1">
      <c r="F143" t="n">
        <v>0.04278267453015797</v>
      </c>
      <c r="G143" t="n">
        <v>0.06301868190321908</v>
      </c>
      <c r="J143" t="n">
        <v>0.09679731505481118</v>
      </c>
      <c r="K143" t="n">
        <v>0.06160283667382477</v>
      </c>
      <c r="L143" t="n">
        <v>0.144679436884296</v>
      </c>
      <c r="M143" t="n">
        <v>0.06143384941126743</v>
      </c>
      <c r="N143" t="n">
        <v>0.04278267453015797</v>
      </c>
      <c r="O143" t="n">
        <v>0.06301868190321908</v>
      </c>
    </row>
    <row r="144" ht="15" customHeight="1">
      <c r="F144" t="n">
        <v>0.04268652718169863</v>
      </c>
      <c r="G144" t="n">
        <v>0.06382661372249111</v>
      </c>
      <c r="J144" t="n">
        <v>0.09676022196475051</v>
      </c>
      <c r="K144" t="n">
        <v>0.0623926166311815</v>
      </c>
      <c r="L144" t="n">
        <v>0.1450589841284453</v>
      </c>
      <c r="M144" t="n">
        <v>0.06222146286525804</v>
      </c>
      <c r="N144" t="n">
        <v>0.04268652718169863</v>
      </c>
      <c r="O144" t="n">
        <v>0.06382661372249111</v>
      </c>
    </row>
    <row r="145" ht="15" customHeight="1">
      <c r="F145" t="n">
        <v>0.04238735831155785</v>
      </c>
      <c r="G145" t="n">
        <v>0.06463454554176315</v>
      </c>
      <c r="J145" t="n">
        <v>0.09611967717366537</v>
      </c>
      <c r="K145" t="n">
        <v>0.06318239658853823</v>
      </c>
      <c r="L145" t="n">
        <v>0.1431600526845232</v>
      </c>
      <c r="M145" t="n">
        <v>0.06300907631924865</v>
      </c>
      <c r="N145" t="n">
        <v>0.04238735831155785</v>
      </c>
      <c r="O145" t="n">
        <v>0.06463454554176315</v>
      </c>
    </row>
    <row r="146" ht="15" customHeight="1">
      <c r="F146" t="n">
        <v>0.04248523474406776</v>
      </c>
      <c r="G146" t="n">
        <v>0.06544247736103519</v>
      </c>
      <c r="J146" t="n">
        <v>0.09557656737819492</v>
      </c>
      <c r="K146" t="n">
        <v>0.06397217654589496</v>
      </c>
      <c r="L146" t="n">
        <v>0.1428872876694959</v>
      </c>
      <c r="M146" t="n">
        <v>0.06379668977323927</v>
      </c>
      <c r="N146" t="n">
        <v>0.04248523474406776</v>
      </c>
      <c r="O146" t="n">
        <v>0.06544247736103519</v>
      </c>
    </row>
    <row r="147" ht="15" customHeight="1">
      <c r="F147" t="n">
        <v>0.04228022330356056</v>
      </c>
      <c r="G147" t="n">
        <v>0.06625040918030722</v>
      </c>
      <c r="J147" t="n">
        <v>0.09593177927497828</v>
      </c>
      <c r="K147" t="n">
        <v>0.06476195650325167</v>
      </c>
      <c r="L147" t="n">
        <v>0.1417453342003302</v>
      </c>
      <c r="M147" t="n">
        <v>0.06458430322722987</v>
      </c>
      <c r="N147" t="n">
        <v>0.04228022330356056</v>
      </c>
      <c r="O147" t="n">
        <v>0.06625040918030722</v>
      </c>
    </row>
    <row r="148" ht="15" customHeight="1">
      <c r="F148" t="n">
        <v>0.04197239081436843</v>
      </c>
      <c r="G148" t="n">
        <v>0.06705834099957926</v>
      </c>
      <c r="J148" t="n">
        <v>0.09568619956065452</v>
      </c>
      <c r="K148" t="n">
        <v>0.06555173646060841</v>
      </c>
      <c r="L148" t="n">
        <v>0.1410388373939923</v>
      </c>
      <c r="M148" t="n">
        <v>0.06537191668122047</v>
      </c>
      <c r="N148" t="n">
        <v>0.04197239081436843</v>
      </c>
      <c r="O148" t="n">
        <v>0.06705834099957926</v>
      </c>
    </row>
    <row r="149" ht="15" customHeight="1">
      <c r="F149" t="n">
        <v>0.04206180410082354</v>
      </c>
      <c r="G149" t="n">
        <v>0.06786627281885131</v>
      </c>
      <c r="J149" t="n">
        <v>0.09444071493186282</v>
      </c>
      <c r="K149" t="n">
        <v>0.06634151641796514</v>
      </c>
      <c r="L149" t="n">
        <v>0.1415723506777358</v>
      </c>
      <c r="M149" t="n">
        <v>0.06615953013521109</v>
      </c>
      <c r="N149" t="n">
        <v>0.04206180410082354</v>
      </c>
      <c r="O149" t="n">
        <v>0.06786627281885131</v>
      </c>
    </row>
    <row r="150" ht="15" customHeight="1">
      <c r="F150" t="n">
        <v>0.04174852998725806</v>
      </c>
      <c r="G150" t="n">
        <v>0.06867420463812335</v>
      </c>
      <c r="J150" t="n">
        <v>0.09449621208524223</v>
      </c>
      <c r="K150" t="n">
        <v>0.06713129637532186</v>
      </c>
      <c r="L150" t="n">
        <v>0.1397330360129838</v>
      </c>
      <c r="M150" t="n">
        <v>0.06694714358920169</v>
      </c>
      <c r="N150" t="n">
        <v>0.04174852998725806</v>
      </c>
      <c r="O150" t="n">
        <v>0.06867420463812335</v>
      </c>
    </row>
    <row r="151" ht="15" customHeight="1">
      <c r="F151" t="n">
        <v>0.04203263529800419</v>
      </c>
      <c r="G151" t="n">
        <v>0.06948213645739539</v>
      </c>
      <c r="J151" t="n">
        <v>0.09365357771743188</v>
      </c>
      <c r="K151" t="n">
        <v>0.06792107633267859</v>
      </c>
      <c r="L151" t="n">
        <v>0.1400086006445639</v>
      </c>
      <c r="M151" t="n">
        <v>0.06773475704319229</v>
      </c>
      <c r="N151" t="n">
        <v>0.04203263529800419</v>
      </c>
      <c r="O151" t="n">
        <v>0.06948213645739539</v>
      </c>
    </row>
    <row r="152" ht="15" customHeight="1">
      <c r="F152" t="n">
        <v>0.04191418685739408</v>
      </c>
      <c r="G152" t="n">
        <v>0.07029006827666744</v>
      </c>
      <c r="J152" t="n">
        <v>0.0943136985250709</v>
      </c>
      <c r="K152" t="n">
        <v>0.06871085629003533</v>
      </c>
      <c r="L152" t="n">
        <v>0.1387980367763023</v>
      </c>
      <c r="M152" t="n">
        <v>0.06852237049718291</v>
      </c>
      <c r="N152" t="n">
        <v>0.04191418685739408</v>
      </c>
      <c r="O152" t="n">
        <v>0.07029006827666744</v>
      </c>
    </row>
    <row r="153" ht="15" customHeight="1">
      <c r="F153" t="n">
        <v>0.04149325148975992</v>
      </c>
      <c r="G153" t="n">
        <v>0.07109800009593947</v>
      </c>
      <c r="J153" t="n">
        <v>0.09397746120479841</v>
      </c>
      <c r="K153" t="n">
        <v>0.06950063624739204</v>
      </c>
      <c r="L153" t="n">
        <v>0.1384003366120248</v>
      </c>
      <c r="M153" t="n">
        <v>0.06930998395117352</v>
      </c>
      <c r="N153" t="n">
        <v>0.04149325148975992</v>
      </c>
      <c r="O153" t="n">
        <v>0.07109800009593947</v>
      </c>
    </row>
    <row r="154" ht="15" customHeight="1">
      <c r="F154" t="n">
        <v>0.04166989601943388</v>
      </c>
      <c r="G154" t="n">
        <v>0.07190593191521151</v>
      </c>
      <c r="J154" t="n">
        <v>0.09294575245325348</v>
      </c>
      <c r="K154" t="n">
        <v>0.07029041620474878</v>
      </c>
      <c r="L154" t="n">
        <v>0.1378144923555573</v>
      </c>
      <c r="M154" t="n">
        <v>0.07009759740516412</v>
      </c>
      <c r="N154" t="n">
        <v>0.04166989601943388</v>
      </c>
      <c r="O154" t="n">
        <v>0.07190593191521151</v>
      </c>
    </row>
    <row r="155" ht="15" customHeight="1">
      <c r="F155" t="n">
        <v>0.04124418727074815</v>
      </c>
      <c r="G155" t="n">
        <v>0.07271386373448355</v>
      </c>
      <c r="J155" t="n">
        <v>0.09241945896707526</v>
      </c>
      <c r="K155" t="n">
        <v>0.07108019616210551</v>
      </c>
      <c r="L155" t="n">
        <v>0.1376394962107256</v>
      </c>
      <c r="M155" t="n">
        <v>0.07088521085915474</v>
      </c>
      <c r="N155" t="n">
        <v>0.04124418727074815</v>
      </c>
      <c r="O155" t="n">
        <v>0.07271386373448355</v>
      </c>
    </row>
    <row r="156" ht="15" customHeight="1">
      <c r="F156" t="n">
        <v>0.04121619206803487</v>
      </c>
      <c r="G156" t="n">
        <v>0.0735217955537556</v>
      </c>
      <c r="J156" t="n">
        <v>0.09279946744290288</v>
      </c>
      <c r="K156" t="n">
        <v>0.07186997611946223</v>
      </c>
      <c r="L156" t="n">
        <v>0.1372743403813557</v>
      </c>
      <c r="M156" t="n">
        <v>0.07167282431314534</v>
      </c>
      <c r="N156" t="n">
        <v>0.04121619206803487</v>
      </c>
      <c r="O156" t="n">
        <v>0.0735217955537556</v>
      </c>
    </row>
    <row r="157" ht="15" customHeight="1">
      <c r="F157" t="n">
        <v>0.04128597723562628</v>
      </c>
      <c r="G157" t="n">
        <v>0.07432972737302763</v>
      </c>
      <c r="J157" t="n">
        <v>0.09178629201911875</v>
      </c>
      <c r="K157" t="n">
        <v>0.07265975607681896</v>
      </c>
      <c r="L157" t="n">
        <v>0.1368180170712734</v>
      </c>
      <c r="M157" t="n">
        <v>0.07246043776713595</v>
      </c>
      <c r="N157" t="n">
        <v>0.04128597723562628</v>
      </c>
      <c r="O157" t="n">
        <v>0.07432972737302763</v>
      </c>
    </row>
    <row r="158" ht="15" customHeight="1">
      <c r="F158" t="n">
        <v>0.04075360959785451</v>
      </c>
      <c r="G158" t="n">
        <v>0.07513765919229967</v>
      </c>
      <c r="J158" t="n">
        <v>0.09216978139899445</v>
      </c>
      <c r="K158" t="n">
        <v>0.0734495360341757</v>
      </c>
      <c r="L158" t="n">
        <v>0.1359695184843046</v>
      </c>
      <c r="M158" t="n">
        <v>0.07324805122112656</v>
      </c>
      <c r="N158" t="n">
        <v>0.04075360959785451</v>
      </c>
      <c r="O158" t="n">
        <v>0.07513765919229967</v>
      </c>
    </row>
    <row r="159" ht="15" customHeight="1">
      <c r="F159" t="n">
        <v>0.04071915597905175</v>
      </c>
      <c r="G159" t="n">
        <v>0.07594559101157171</v>
      </c>
      <c r="J159" t="n">
        <v>0.09194525016297059</v>
      </c>
      <c r="K159" t="n">
        <v>0.07423931599153241</v>
      </c>
      <c r="L159" t="n">
        <v>0.1343278368242754</v>
      </c>
      <c r="M159" t="n">
        <v>0.07403566467511716</v>
      </c>
      <c r="N159" t="n">
        <v>0.04071915597905175</v>
      </c>
      <c r="O159" t="n">
        <v>0.07594559101157171</v>
      </c>
    </row>
    <row r="160" ht="15" customHeight="1">
      <c r="F160" t="n">
        <v>0.04048268320355017</v>
      </c>
      <c r="G160" t="n">
        <v>0.07675352283084375</v>
      </c>
      <c r="J160" t="n">
        <v>0.09101299055605361</v>
      </c>
      <c r="K160" t="n">
        <v>0.07502909594888915</v>
      </c>
      <c r="L160" t="n">
        <v>0.1337919642950116</v>
      </c>
      <c r="M160" t="n">
        <v>0.07482327812910777</v>
      </c>
      <c r="N160" t="n">
        <v>0.04048268320355017</v>
      </c>
      <c r="O160" t="n">
        <v>0.07675352283084375</v>
      </c>
    </row>
    <row r="161" ht="15" customHeight="1">
      <c r="F161" t="n">
        <v>0.04064425809568195</v>
      </c>
      <c r="G161" t="n">
        <v>0.07756145465011578</v>
      </c>
      <c r="J161" t="n">
        <v>0.09087329482325024</v>
      </c>
      <c r="K161" t="n">
        <v>0.07581887590624588</v>
      </c>
      <c r="L161" t="n">
        <v>0.133360893100339</v>
      </c>
      <c r="M161" t="n">
        <v>0.07561089158309837</v>
      </c>
      <c r="N161" t="n">
        <v>0.04064425809568195</v>
      </c>
      <c r="O161" t="n">
        <v>0.07756145465011578</v>
      </c>
    </row>
    <row r="162" ht="15" customHeight="1">
      <c r="F162" t="n">
        <v>0.04050394747977927</v>
      </c>
      <c r="G162" t="n">
        <v>0.07836938646938782</v>
      </c>
      <c r="J162" t="n">
        <v>0.09022645520956707</v>
      </c>
      <c r="K162" t="n">
        <v>0.07660865586360259</v>
      </c>
      <c r="L162" t="n">
        <v>0.1335336154440836</v>
      </c>
      <c r="M162" t="n">
        <v>0.07639850503708899</v>
      </c>
      <c r="N162" t="n">
        <v>0.04050394747977927</v>
      </c>
      <c r="O162" t="n">
        <v>0.07836938646938782</v>
      </c>
    </row>
    <row r="163" ht="15" customHeight="1">
      <c r="F163" t="n">
        <v>0.04016181818017432</v>
      </c>
      <c r="G163" t="n">
        <v>0.07917731828865987</v>
      </c>
      <c r="J163" t="n">
        <v>0.09027276396001069</v>
      </c>
      <c r="K163" t="n">
        <v>0.07739843582095933</v>
      </c>
      <c r="L163" t="n">
        <v>0.1321091235300713</v>
      </c>
      <c r="M163" t="n">
        <v>0.07718611849107961</v>
      </c>
      <c r="N163" t="n">
        <v>0.04016181818017432</v>
      </c>
      <c r="O163" t="n">
        <v>0.07917731828865987</v>
      </c>
    </row>
    <row r="164" ht="15" customHeight="1">
      <c r="F164" t="n">
        <v>0.04011793702119924</v>
      </c>
      <c r="G164" t="n">
        <v>0.07998525010793191</v>
      </c>
      <c r="J164" t="n">
        <v>0.09001251331958779</v>
      </c>
      <c r="K164" t="n">
        <v>0.07818821577831606</v>
      </c>
      <c r="L164" t="n">
        <v>0.1317864095621278</v>
      </c>
      <c r="M164" t="n">
        <v>0.07797373194507021</v>
      </c>
      <c r="N164" t="n">
        <v>0.04011793702119924</v>
      </c>
      <c r="O164" t="n">
        <v>0.07998525010793191</v>
      </c>
    </row>
    <row r="165" ht="15" customHeight="1">
      <c r="F165" t="n">
        <v>0.04007237082718623</v>
      </c>
      <c r="G165" t="n">
        <v>0.08079318192720394</v>
      </c>
      <c r="J165" t="n">
        <v>0.08964599553330491</v>
      </c>
      <c r="K165" t="n">
        <v>0.07897799573567278</v>
      </c>
      <c r="L165" t="n">
        <v>0.1311644657440793</v>
      </c>
      <c r="M165" t="n">
        <v>0.07876134539906081</v>
      </c>
      <c r="N165" t="n">
        <v>0.04007237082718623</v>
      </c>
      <c r="O165" t="n">
        <v>0.08079318192720394</v>
      </c>
    </row>
    <row r="166" ht="15" customHeight="1">
      <c r="F166" t="n">
        <v>0.03992482020492283</v>
      </c>
      <c r="G166" t="n">
        <v>0.08160111374647598</v>
      </c>
      <c r="J166" t="n">
        <v>0.08937350284616871</v>
      </c>
      <c r="K166" t="n">
        <v>0.07976777569302951</v>
      </c>
      <c r="L166" t="n">
        <v>0.1316422842797516</v>
      </c>
      <c r="M166" t="n">
        <v>0.07954895885305142</v>
      </c>
      <c r="N166" t="n">
        <v>0.03992482020492283</v>
      </c>
      <c r="O166" t="n">
        <v>0.08160111374647598</v>
      </c>
    </row>
    <row r="167" ht="15" customHeight="1">
      <c r="F167" t="n">
        <v>0.03955007000495292</v>
      </c>
      <c r="G167" t="n">
        <v>0.08240904556574802</v>
      </c>
      <c r="J167" t="n">
        <v>0.08869532750318579</v>
      </c>
      <c r="K167" t="n">
        <v>0.08055755565038625</v>
      </c>
      <c r="L167" t="n">
        <v>0.1311188573729705</v>
      </c>
      <c r="M167" t="n">
        <v>0.08033657230704203</v>
      </c>
      <c r="N167" t="n">
        <v>0.03955007000495292</v>
      </c>
      <c r="O167" t="n">
        <v>0.08240904556574802</v>
      </c>
    </row>
    <row r="168" ht="15" customHeight="1">
      <c r="F168" t="n">
        <v>0.03963533209441895</v>
      </c>
      <c r="G168" t="n">
        <v>0.08321697738502006</v>
      </c>
      <c r="J168" t="n">
        <v>0.08831176174936278</v>
      </c>
      <c r="K168" t="n">
        <v>0.08134733560774296</v>
      </c>
      <c r="L168" t="n">
        <v>0.129793177227562</v>
      </c>
      <c r="M168" t="n">
        <v>0.08112418576103264</v>
      </c>
      <c r="N168" t="n">
        <v>0.03963533209441895</v>
      </c>
      <c r="O168" t="n">
        <v>0.08321697738502006</v>
      </c>
    </row>
    <row r="169" ht="15" customHeight="1">
      <c r="F169" t="n">
        <v>0.03918427144269157</v>
      </c>
      <c r="G169" t="n">
        <v>0.08402490920429209</v>
      </c>
      <c r="J169" t="n">
        <v>0.08832309782970624</v>
      </c>
      <c r="K169" t="n">
        <v>0.0821371155650997</v>
      </c>
      <c r="L169" t="n">
        <v>0.1302642360473519</v>
      </c>
      <c r="M169" t="n">
        <v>0.08191179921502324</v>
      </c>
      <c r="N169" t="n">
        <v>0.03918427144269157</v>
      </c>
      <c r="O169" t="n">
        <v>0.08402490920429209</v>
      </c>
    </row>
    <row r="170" ht="15" customHeight="1">
      <c r="F170" t="n">
        <v>0.03880055301914143</v>
      </c>
      <c r="G170" t="n">
        <v>0.08483284102356414</v>
      </c>
      <c r="J170" t="n">
        <v>0.08762962798922289</v>
      </c>
      <c r="K170" t="n">
        <v>0.08292689552245643</v>
      </c>
      <c r="L170" t="n">
        <v>0.1288310260361662</v>
      </c>
      <c r="M170" t="n">
        <v>0.08269941266901386</v>
      </c>
      <c r="N170" t="n">
        <v>0.03880055301914143</v>
      </c>
      <c r="O170" t="n">
        <v>0.08483284102356414</v>
      </c>
    </row>
    <row r="171" ht="15" customHeight="1">
      <c r="F171" t="n">
        <v>0.03858784179313914</v>
      </c>
      <c r="G171" t="n">
        <v>0.08564077284283618</v>
      </c>
      <c r="J171" t="n">
        <v>0.0873316444729193</v>
      </c>
      <c r="K171" t="n">
        <v>0.08371667547981315</v>
      </c>
      <c r="L171" t="n">
        <v>0.1279925393978307</v>
      </c>
      <c r="M171" t="n">
        <v>0.08348702612300447</v>
      </c>
      <c r="N171" t="n">
        <v>0.03858784179313914</v>
      </c>
      <c r="O171" t="n">
        <v>0.08564077284283618</v>
      </c>
    </row>
    <row r="172" ht="15" customHeight="1">
      <c r="F172" t="n">
        <v>0.03804980273405534</v>
      </c>
      <c r="G172" t="n">
        <v>0.08644870466210822</v>
      </c>
      <c r="J172" t="n">
        <v>0.08642943952580201</v>
      </c>
      <c r="K172" t="n">
        <v>0.08450645543716988</v>
      </c>
      <c r="L172" t="n">
        <v>0.1281477683361715</v>
      </c>
      <c r="M172" t="n">
        <v>0.08427463957699506</v>
      </c>
      <c r="N172" t="n">
        <v>0.03804980273405534</v>
      </c>
      <c r="O172" t="n">
        <v>0.08644870466210822</v>
      </c>
    </row>
    <row r="173" ht="15" customHeight="1">
      <c r="F173" t="n">
        <v>0.03769010081126067</v>
      </c>
      <c r="G173" t="n">
        <v>0.08725663648138025</v>
      </c>
      <c r="J173" t="n">
        <v>0.08622330539287779</v>
      </c>
      <c r="K173" t="n">
        <v>0.08529623539452662</v>
      </c>
      <c r="L173" t="n">
        <v>0.1274957050550142</v>
      </c>
      <c r="M173" t="n">
        <v>0.08506225303098568</v>
      </c>
      <c r="N173" t="n">
        <v>0.03769010081126067</v>
      </c>
      <c r="O173" t="n">
        <v>0.08725663648138025</v>
      </c>
    </row>
    <row r="174" ht="15" customHeight="1">
      <c r="F174" t="n">
        <v>0.03761240099412574</v>
      </c>
      <c r="G174" t="n">
        <v>0.08806456830065229</v>
      </c>
      <c r="J174" t="n">
        <v>0.08561353431915311</v>
      </c>
      <c r="K174" t="n">
        <v>0.08608601535188333</v>
      </c>
      <c r="L174" t="n">
        <v>0.126435341758185</v>
      </c>
      <c r="M174" t="n">
        <v>0.08584986648497629</v>
      </c>
      <c r="N174" t="n">
        <v>0.03761240099412574</v>
      </c>
      <c r="O174" t="n">
        <v>0.08806456830065229</v>
      </c>
    </row>
    <row r="175" ht="15" customHeight="1">
      <c r="F175" t="n">
        <v>0.03712036825202118</v>
      </c>
      <c r="G175" t="n">
        <v>0.08887250011992433</v>
      </c>
      <c r="J175" t="n">
        <v>0.08510041854963465</v>
      </c>
      <c r="K175" t="n">
        <v>0.08687579530924007</v>
      </c>
      <c r="L175" t="n">
        <v>0.1265656706495096</v>
      </c>
      <c r="M175" t="n">
        <v>0.08663747993896689</v>
      </c>
      <c r="N175" t="n">
        <v>0.03712036825202118</v>
      </c>
      <c r="O175" t="n">
        <v>0.08887250011992433</v>
      </c>
    </row>
    <row r="176" ht="15" customHeight="1">
      <c r="F176" t="n">
        <v>0.03671766755431766</v>
      </c>
      <c r="G176" t="n">
        <v>0.08968043193919636</v>
      </c>
      <c r="J176" t="n">
        <v>0.08518425032932908</v>
      </c>
      <c r="K176" t="n">
        <v>0.0876655752665968</v>
      </c>
      <c r="L176" t="n">
        <v>0.1265856839328139</v>
      </c>
      <c r="M176" t="n">
        <v>0.0874250933929575</v>
      </c>
      <c r="N176" t="n">
        <v>0.03671766755431766</v>
      </c>
      <c r="O176" t="n">
        <v>0.08968043193919636</v>
      </c>
    </row>
    <row r="177" ht="15" customHeight="1">
      <c r="F177" t="n">
        <v>0.03650796387038577</v>
      </c>
      <c r="G177" t="n">
        <v>0.09048836375846842</v>
      </c>
      <c r="J177" t="n">
        <v>0.08476532190324293</v>
      </c>
      <c r="K177" t="n">
        <v>0.08845535522395351</v>
      </c>
      <c r="L177" t="n">
        <v>0.125294373811924</v>
      </c>
      <c r="M177" t="n">
        <v>0.08821270684694811</v>
      </c>
      <c r="N177" t="n">
        <v>0.03650796387038577</v>
      </c>
      <c r="O177" t="n">
        <v>0.09048836375846842</v>
      </c>
    </row>
    <row r="178" ht="15" customHeight="1">
      <c r="F178" t="n">
        <v>0.03609492216959617</v>
      </c>
      <c r="G178" t="n">
        <v>0.09129629557774045</v>
      </c>
      <c r="J178" t="n">
        <v>0.0840439255163829</v>
      </c>
      <c r="K178" t="n">
        <v>0.08924513518131025</v>
      </c>
      <c r="L178" t="n">
        <v>0.1253907324906656</v>
      </c>
      <c r="M178" t="n">
        <v>0.08900032030093873</v>
      </c>
      <c r="N178" t="n">
        <v>0.03609492216959617</v>
      </c>
      <c r="O178" t="n">
        <v>0.09129629557774045</v>
      </c>
    </row>
    <row r="179" ht="15" customHeight="1">
      <c r="F179" t="n">
        <v>0.03528220742131948</v>
      </c>
      <c r="G179" t="n">
        <v>0.09210422739701249</v>
      </c>
      <c r="J179" t="n">
        <v>0.08332035341375549</v>
      </c>
      <c r="K179" t="n">
        <v>0.09003491513866697</v>
      </c>
      <c r="L179" t="n">
        <v>0.1247737521728646</v>
      </c>
      <c r="M179" t="n">
        <v>0.08978793375492933</v>
      </c>
      <c r="N179" t="n">
        <v>0.03528220742131948</v>
      </c>
      <c r="O179" t="n">
        <v>0.09210422739701249</v>
      </c>
    </row>
    <row r="180" ht="15" customHeight="1">
      <c r="F180" t="n">
        <v>0.03517348459492632</v>
      </c>
      <c r="G180" t="n">
        <v>0.09291215921628453</v>
      </c>
      <c r="J180" t="n">
        <v>0.08349489784036743</v>
      </c>
      <c r="K180" t="n">
        <v>0.0908246950960237</v>
      </c>
      <c r="L180" t="n">
        <v>0.123542425062347</v>
      </c>
      <c r="M180" t="n">
        <v>0.09057554720891993</v>
      </c>
      <c r="N180" t="n">
        <v>0.03517348459492632</v>
      </c>
      <c r="O180" t="n">
        <v>0.09291215921628453</v>
      </c>
    </row>
    <row r="181" ht="15" customHeight="1">
      <c r="F181" t="n">
        <v>0.03467241865978732</v>
      </c>
      <c r="G181" t="n">
        <v>0.09372009103555656</v>
      </c>
      <c r="J181" t="n">
        <v>0.08346785104122528</v>
      </c>
      <c r="K181" t="n">
        <v>0.09161447505338043</v>
      </c>
      <c r="L181" t="n">
        <v>0.1232957433629387</v>
      </c>
      <c r="M181" t="n">
        <v>0.09136316066291054</v>
      </c>
      <c r="N181" t="n">
        <v>0.03467241865978732</v>
      </c>
      <c r="O181" t="n">
        <v>0.09372009103555656</v>
      </c>
    </row>
    <row r="182" ht="15" customHeight="1">
      <c r="F182" t="n">
        <v>0.03428267458527315</v>
      </c>
      <c r="G182" t="n">
        <v>0.0945280228548286</v>
      </c>
      <c r="J182" t="n">
        <v>0.08273950526133567</v>
      </c>
      <c r="K182" t="n">
        <v>0.09240425501073717</v>
      </c>
      <c r="L182" t="n">
        <v>0.1213326992784654</v>
      </c>
      <c r="M182" t="n">
        <v>0.09215077411690116</v>
      </c>
      <c r="N182" t="n">
        <v>0.03428267458527315</v>
      </c>
      <c r="O182" t="n">
        <v>0.0945280228548286</v>
      </c>
    </row>
    <row r="183" ht="15" customHeight="1">
      <c r="F183" t="n">
        <v>0.0340079173407544</v>
      </c>
      <c r="G183" t="n">
        <v>0.09533595467410065</v>
      </c>
      <c r="J183" t="n">
        <v>0.08231015274570519</v>
      </c>
      <c r="K183" t="n">
        <v>0.09319403496809388</v>
      </c>
      <c r="L183" t="n">
        <v>0.1206522850127534</v>
      </c>
      <c r="M183" t="n">
        <v>0.09293838757089175</v>
      </c>
      <c r="N183" t="n">
        <v>0.0340079173407544</v>
      </c>
      <c r="O183" t="n">
        <v>0.09533595467410065</v>
      </c>
    </row>
    <row r="184" ht="15" customHeight="1">
      <c r="F184" t="n">
        <v>0.03355181189560172</v>
      </c>
      <c r="G184" t="n">
        <v>0.09614388649337269</v>
      </c>
      <c r="J184" t="n">
        <v>0.08158008573934053</v>
      </c>
      <c r="K184" t="n">
        <v>0.09398381492545062</v>
      </c>
      <c r="L184" t="n">
        <v>0.1200534927696281</v>
      </c>
      <c r="M184" t="n">
        <v>0.09372600102488236</v>
      </c>
      <c r="N184" t="n">
        <v>0.03355181189560172</v>
      </c>
      <c r="O184" t="n">
        <v>0.09614388649337269</v>
      </c>
    </row>
    <row r="185" ht="15" customHeight="1">
      <c r="F185" t="n">
        <v>0.03341802321918574</v>
      </c>
      <c r="G185" t="n">
        <v>0.09695181831264472</v>
      </c>
      <c r="J185" t="n">
        <v>0.08134959648724821</v>
      </c>
      <c r="K185" t="n">
        <v>0.09477359488280734</v>
      </c>
      <c r="L185" t="n">
        <v>0.1201353147529158</v>
      </c>
      <c r="M185" t="n">
        <v>0.09451361447887298</v>
      </c>
      <c r="N185" t="n">
        <v>0.03341802321918574</v>
      </c>
      <c r="O185" t="n">
        <v>0.09695181831264472</v>
      </c>
    </row>
    <row r="186" ht="15" customHeight="1">
      <c r="F186" t="n">
        <v>0.03311021628087708</v>
      </c>
      <c r="G186" t="n">
        <v>0.09775975013191678</v>
      </c>
      <c r="J186" t="n">
        <v>0.08091897723443492</v>
      </c>
      <c r="K186" t="n">
        <v>0.09556337484016407</v>
      </c>
      <c r="L186" t="n">
        <v>0.1188967431664423</v>
      </c>
      <c r="M186" t="n">
        <v>0.09530122793286359</v>
      </c>
      <c r="N186" t="n">
        <v>0.03311021628087708</v>
      </c>
      <c r="O186" t="n">
        <v>0.09775975013191678</v>
      </c>
    </row>
    <row r="187" ht="15" customHeight="1">
      <c r="F187" t="n">
        <v>0.0325320560500464</v>
      </c>
      <c r="G187" t="n">
        <v>0.09856768195118881</v>
      </c>
      <c r="J187" t="n">
        <v>0.08038852022590726</v>
      </c>
      <c r="K187" t="n">
        <v>0.0963531547975208</v>
      </c>
      <c r="L187" t="n">
        <v>0.1180367702140334</v>
      </c>
      <c r="M187" t="n">
        <v>0.0960888413868542</v>
      </c>
      <c r="N187" t="n">
        <v>0.0325320560500464</v>
      </c>
      <c r="O187" t="n">
        <v>0.09856768195118881</v>
      </c>
    </row>
    <row r="188" ht="15" customHeight="1">
      <c r="F188" t="n">
        <v>0.03238720749606429</v>
      </c>
      <c r="G188" t="n">
        <v>0.09937561377046085</v>
      </c>
      <c r="J188" t="n">
        <v>0.08015851770667184</v>
      </c>
      <c r="K188" t="n">
        <v>0.09714293475487752</v>
      </c>
      <c r="L188" t="n">
        <v>0.116954388099515</v>
      </c>
      <c r="M188" t="n">
        <v>0.0968764548408448</v>
      </c>
      <c r="N188" t="n">
        <v>0.03238720749606429</v>
      </c>
      <c r="O188" t="n">
        <v>0.09937561377046085</v>
      </c>
    </row>
    <row r="189" ht="15" customHeight="1">
      <c r="F189" t="n">
        <v>0.03226736725153775</v>
      </c>
      <c r="G189" t="n">
        <v>0.1001835455897329</v>
      </c>
      <c r="J189" t="n">
        <v>0.07932926192173526</v>
      </c>
      <c r="K189" t="n">
        <v>0.09793271471223425</v>
      </c>
      <c r="L189" t="n">
        <v>0.1174485890267131</v>
      </c>
      <c r="M189" t="n">
        <v>0.09766406829483541</v>
      </c>
      <c r="N189" t="n">
        <v>0.03226736725153775</v>
      </c>
      <c r="O189" t="n">
        <v>0.1001835455897329</v>
      </c>
    </row>
    <row r="190" ht="15" customHeight="1">
      <c r="F190" t="n">
        <v>0.03185578819022084</v>
      </c>
      <c r="G190" t="n">
        <v>0.1009914774090049</v>
      </c>
      <c r="J190" t="n">
        <v>0.07910104511610419</v>
      </c>
      <c r="K190" t="n">
        <v>0.09872249466959099</v>
      </c>
      <c r="L190" t="n">
        <v>0.1168183651994535</v>
      </c>
      <c r="M190" t="n">
        <v>0.09845168174882601</v>
      </c>
      <c r="N190" t="n">
        <v>0.03185578819022084</v>
      </c>
      <c r="O190" t="n">
        <v>0.1009914774090049</v>
      </c>
    </row>
    <row r="191" ht="15" customHeight="1">
      <c r="F191" t="n">
        <v>0.03155184790014288</v>
      </c>
      <c r="G191" t="n">
        <v>0.101799409228277</v>
      </c>
      <c r="J191" t="n">
        <v>0.07877415953478517</v>
      </c>
      <c r="K191" t="n">
        <v>0.09951227462694771</v>
      </c>
      <c r="L191" t="n">
        <v>0.1145627088215622</v>
      </c>
      <c r="M191" t="n">
        <v>0.09923929520281662</v>
      </c>
      <c r="N191" t="n">
        <v>0.03155184790014288</v>
      </c>
      <c r="O191" t="n">
        <v>0.101799409228277</v>
      </c>
    </row>
    <row r="192" ht="15" customHeight="1">
      <c r="F192" t="n">
        <v>0.0313550922385052</v>
      </c>
      <c r="G192" t="n">
        <v>0.102607341047549</v>
      </c>
      <c r="J192" t="n">
        <v>0.07794889742278491</v>
      </c>
      <c r="K192" t="n">
        <v>0.1003020545843044</v>
      </c>
      <c r="L192" t="n">
        <v>0.114580612096865</v>
      </c>
      <c r="M192" t="n">
        <v>0.1000269086568072</v>
      </c>
      <c r="N192" t="n">
        <v>0.0313550922385052</v>
      </c>
      <c r="O192" t="n">
        <v>0.102607341047549</v>
      </c>
    </row>
    <row r="193" ht="15" customHeight="1">
      <c r="F193" t="n">
        <v>0.03146506706250904</v>
      </c>
      <c r="G193" t="n">
        <v>0.103415272866821</v>
      </c>
      <c r="J193" t="n">
        <v>0.07772555102510992</v>
      </c>
      <c r="K193" t="n">
        <v>0.1010918345416612</v>
      </c>
      <c r="L193" t="n">
        <v>0.1138710672291879</v>
      </c>
      <c r="M193" t="n">
        <v>0.1008145221107978</v>
      </c>
      <c r="N193" t="n">
        <v>0.03146506706250904</v>
      </c>
      <c r="O193" t="n">
        <v>0.103415272866821</v>
      </c>
    </row>
    <row r="194" ht="15" customHeight="1">
      <c r="F194" t="n">
        <v>0.03118131822935569</v>
      </c>
      <c r="G194" t="n">
        <v>0.1042232046860931</v>
      </c>
      <c r="J194" t="n">
        <v>0.07790441258676692</v>
      </c>
      <c r="K194" t="n">
        <v>0.1018816144990179</v>
      </c>
      <c r="L194" t="n">
        <v>0.1116330664223568</v>
      </c>
      <c r="M194" t="n">
        <v>0.1016021355647884</v>
      </c>
      <c r="N194" t="n">
        <v>0.03118131822935569</v>
      </c>
      <c r="O194" t="n">
        <v>0.1042232046860931</v>
      </c>
    </row>
    <row r="195" ht="15" customHeight="1">
      <c r="F195" t="n">
        <v>0.0312033915962464</v>
      </c>
      <c r="G195" t="n">
        <v>0.1050311365053651</v>
      </c>
      <c r="J195" t="n">
        <v>0.07698577435276246</v>
      </c>
      <c r="K195" t="n">
        <v>0.1026713944563746</v>
      </c>
      <c r="L195" t="n">
        <v>0.1107656018801975</v>
      </c>
      <c r="M195" t="n">
        <v>0.1023897490187791</v>
      </c>
      <c r="N195" t="n">
        <v>0.0312033915962464</v>
      </c>
      <c r="O195" t="n">
        <v>0.1050311365053651</v>
      </c>
    </row>
    <row r="196" ht="15" customHeight="1">
      <c r="F196" t="n">
        <v>0.03063083302038243</v>
      </c>
      <c r="G196" t="n">
        <v>0.1058390683246372</v>
      </c>
      <c r="J196" t="n">
        <v>0.07666992856810312</v>
      </c>
      <c r="K196" t="n">
        <v>0.1034611744137313</v>
      </c>
      <c r="L196" t="n">
        <v>0.109867665806536</v>
      </c>
      <c r="M196" t="n">
        <v>0.1031773624727697</v>
      </c>
      <c r="N196" t="n">
        <v>0.03063083302038243</v>
      </c>
      <c r="O196" t="n">
        <v>0.1058390683246372</v>
      </c>
    </row>
    <row r="197" ht="15" customHeight="1">
      <c r="F197" t="n">
        <v>0.03086318835896504</v>
      </c>
      <c r="G197" t="n">
        <v>0.1066470001439092</v>
      </c>
      <c r="J197" t="n">
        <v>0.07665716747779566</v>
      </c>
      <c r="K197" t="n">
        <v>0.1042509543710881</v>
      </c>
      <c r="L197" t="n">
        <v>0.109937056583383</v>
      </c>
      <c r="M197" t="n">
        <v>0.1039649759267603</v>
      </c>
      <c r="N197" t="n">
        <v>0.03086318835896504</v>
      </c>
      <c r="O197" t="n">
        <v>0.1066470001439092</v>
      </c>
    </row>
    <row r="198" ht="15" customHeight="1">
      <c r="F198" t="n">
        <v>0.03060000346919549</v>
      </c>
      <c r="G198" t="n">
        <v>0.1074549319631812</v>
      </c>
      <c r="J198" t="n">
        <v>0.07584778332684658</v>
      </c>
      <c r="K198" t="n">
        <v>0.1050407343284448</v>
      </c>
      <c r="L198" t="n">
        <v>0.1089856048190819</v>
      </c>
      <c r="M198" t="n">
        <v>0.1047525893807509</v>
      </c>
      <c r="N198" t="n">
        <v>0.03060000346919549</v>
      </c>
      <c r="O198" t="n">
        <v>0.1074549319631812</v>
      </c>
    </row>
    <row r="199" ht="15" customHeight="1">
      <c r="F199" t="n">
        <v>0.03034082420827507</v>
      </c>
      <c r="G199" t="n">
        <v>0.1082628637824533</v>
      </c>
      <c r="J199" t="n">
        <v>0.07564272586094956</v>
      </c>
      <c r="K199" t="n">
        <v>0.1058305142858015</v>
      </c>
      <c r="L199" t="n">
        <v>0.1074127882035929</v>
      </c>
      <c r="M199" t="n">
        <v>0.1055402028347415</v>
      </c>
      <c r="N199" t="n">
        <v>0.03034082420827507</v>
      </c>
      <c r="O199" t="n">
        <v>0.1082628637824533</v>
      </c>
    </row>
    <row r="200" ht="15" customHeight="1">
      <c r="F200" t="n">
        <v>0.03008519643340506</v>
      </c>
      <c r="G200" t="n">
        <v>0.1090707956017253</v>
      </c>
      <c r="J200" t="n">
        <v>0.07514287690405375</v>
      </c>
      <c r="K200" t="n">
        <v>0.1066202942431583</v>
      </c>
      <c r="L200" t="n">
        <v>0.1043688911123212</v>
      </c>
      <c r="M200" t="n">
        <v>0.1063278162887321</v>
      </c>
      <c r="N200" t="n">
        <v>0.03008519643340506</v>
      </c>
      <c r="O200" t="n">
        <v>0.1090707956017253</v>
      </c>
    </row>
    <row r="201" ht="15" customHeight="1">
      <c r="F201" t="n">
        <v>0.03023266600178667</v>
      </c>
      <c r="G201" t="n">
        <v>0.1098787274209974</v>
      </c>
      <c r="J201" t="n">
        <v>0.07414757289215401</v>
      </c>
      <c r="K201" t="n">
        <v>0.107410074200515</v>
      </c>
      <c r="L201" t="n">
        <v>0.1030041979206724</v>
      </c>
      <c r="M201" t="n">
        <v>0.1071154297427227</v>
      </c>
      <c r="N201" t="n">
        <v>0.03023266600178667</v>
      </c>
      <c r="O201" t="n">
        <v>0.1098787274209974</v>
      </c>
    </row>
    <row r="202" ht="15" customHeight="1">
      <c r="F202" t="n">
        <v>0.02998277877062121</v>
      </c>
      <c r="G202" t="n">
        <v>0.1106866592402694</v>
      </c>
      <c r="J202" t="n">
        <v>0.07375612555532182</v>
      </c>
      <c r="K202" t="n">
        <v>0.1081998541578717</v>
      </c>
      <c r="L202" t="n">
        <v>0.09976899300405229</v>
      </c>
      <c r="M202" t="n">
        <v>0.1079030431967133</v>
      </c>
      <c r="N202" t="n">
        <v>0.02998277877062121</v>
      </c>
      <c r="O202" t="n">
        <v>0.1106866592402694</v>
      </c>
    </row>
    <row r="203" ht="15" customHeight="1">
      <c r="F203" t="n">
        <v>0.02993508059710992</v>
      </c>
      <c r="G203" t="n">
        <v>0.1114945910595414</v>
      </c>
      <c r="J203" t="n">
        <v>0.07416784662362863</v>
      </c>
      <c r="K203" t="n">
        <v>0.1089896341152284</v>
      </c>
      <c r="L203" t="n">
        <v>0.09771356073786597</v>
      </c>
      <c r="M203" t="n">
        <v>0.1086906566507039</v>
      </c>
      <c r="N203" t="n">
        <v>0.02993508059710992</v>
      </c>
      <c r="O203" t="n">
        <v>0.1114945910595414</v>
      </c>
    </row>
    <row r="204" ht="15" customHeight="1">
      <c r="F204" t="n">
        <v>0.02968911733845409</v>
      </c>
      <c r="G204" t="n">
        <v>0.1123025228788135</v>
      </c>
      <c r="J204" t="n">
        <v>0.0732820478271459</v>
      </c>
      <c r="K204" t="n">
        <v>0.1097794140725852</v>
      </c>
      <c r="L204" t="n">
        <v>0.09628818549751922</v>
      </c>
      <c r="M204" t="n">
        <v>0.1094782701046945</v>
      </c>
      <c r="N204" t="n">
        <v>0.02968911733845409</v>
      </c>
      <c r="O204" t="n">
        <v>0.1123025228788135</v>
      </c>
    </row>
    <row r="205" ht="15" customHeight="1">
      <c r="F205" t="n">
        <v>0.02954443485185494</v>
      </c>
      <c r="G205" t="n">
        <v>0.1131104546980855</v>
      </c>
      <c r="J205" t="n">
        <v>0.07339804089594507</v>
      </c>
      <c r="K205" t="n">
        <v>0.1105691940299419</v>
      </c>
      <c r="L205" t="n">
        <v>0.09254315165841748</v>
      </c>
      <c r="M205" t="n">
        <v>0.1102658835586851</v>
      </c>
      <c r="N205" t="n">
        <v>0.02954443485185494</v>
      </c>
      <c r="O205" t="n">
        <v>0.1131104546980855</v>
      </c>
    </row>
    <row r="206" ht="15" customHeight="1">
      <c r="F206" t="n">
        <v>0.02910057899451381</v>
      </c>
      <c r="G206" t="n">
        <v>0.1139183865173575</v>
      </c>
      <c r="J206" t="n">
        <v>0.07231513756009758</v>
      </c>
      <c r="K206" t="n">
        <v>0.1113589739872986</v>
      </c>
      <c r="L206" t="n">
        <v>0.09012874359596623</v>
      </c>
      <c r="M206" t="n">
        <v>0.1110534970126757</v>
      </c>
      <c r="N206" t="n">
        <v>0.02910057899451381</v>
      </c>
      <c r="O206" t="n">
        <v>0.1139183865173575</v>
      </c>
    </row>
    <row r="207" ht="15" customHeight="1">
      <c r="F207" t="n">
        <v>0.02935709562363187</v>
      </c>
      <c r="G207" t="n">
        <v>0.1147263183366296</v>
      </c>
      <c r="J207" t="n">
        <v>0.07243264954967493</v>
      </c>
      <c r="K207" t="n">
        <v>0.1121487539446553</v>
      </c>
      <c r="L207" t="n">
        <v>0.08809524568557092</v>
      </c>
      <c r="M207" t="n">
        <v>0.1118411104666664</v>
      </c>
      <c r="N207" t="n">
        <v>0.02935709562363187</v>
      </c>
      <c r="O207" t="n">
        <v>0.1147263183366296</v>
      </c>
    </row>
    <row r="208" ht="15" customHeight="1">
      <c r="F208" t="n">
        <v>0.02921353059641046</v>
      </c>
      <c r="G208" t="n">
        <v>0.1155342501559016</v>
      </c>
      <c r="J208" t="n">
        <v>0.07194988859474857</v>
      </c>
      <c r="K208" t="n">
        <v>0.1129385339020121</v>
      </c>
      <c r="L208" t="n">
        <v>0.08569294230263713</v>
      </c>
      <c r="M208" t="n">
        <v>0.112628723920657</v>
      </c>
      <c r="N208" t="n">
        <v>0.02921353059641046</v>
      </c>
      <c r="O208" t="n">
        <v>0.1155342501559016</v>
      </c>
    </row>
    <row r="209" ht="15" customHeight="1">
      <c r="F209" t="n">
        <v>0.02896942977005082</v>
      </c>
      <c r="G209" t="n">
        <v>0.1163421819751737</v>
      </c>
      <c r="J209" t="n">
        <v>0.07136616642539004</v>
      </c>
      <c r="K209" t="n">
        <v>0.1137283138593688</v>
      </c>
      <c r="L209" t="n">
        <v>0.08477211782257044</v>
      </c>
      <c r="M209" t="n">
        <v>0.1134163373746476</v>
      </c>
      <c r="N209" t="n">
        <v>0.02896942977005082</v>
      </c>
      <c r="O209" t="n">
        <v>0.1163421819751737</v>
      </c>
    </row>
    <row r="210" ht="15" customHeight="1">
      <c r="F210" t="n">
        <v>0.02882433900175423</v>
      </c>
      <c r="G210" t="n">
        <v>0.1171501137944457</v>
      </c>
      <c r="J210" t="n">
        <v>0.07078079477167062</v>
      </c>
      <c r="K210" t="n">
        <v>0.1145180938167255</v>
      </c>
      <c r="L210" t="n">
        <v>0.08288305662077627</v>
      </c>
      <c r="M210" t="n">
        <v>0.1142039508286382</v>
      </c>
      <c r="N210" t="n">
        <v>0.02882433900175423</v>
      </c>
      <c r="O210" t="n">
        <v>0.1171501137944457</v>
      </c>
    </row>
    <row r="211" ht="15" customHeight="1">
      <c r="F211" t="n">
        <v>0.02857780414872194</v>
      </c>
      <c r="G211" t="n">
        <v>0.1179580456137178</v>
      </c>
      <c r="J211" t="n">
        <v>0.07019308536366192</v>
      </c>
      <c r="K211" t="n">
        <v>0.1153078737740823</v>
      </c>
      <c r="L211" t="n">
        <v>0.0809760430726601</v>
      </c>
      <c r="M211" t="n">
        <v>0.1149915642826288</v>
      </c>
      <c r="N211" t="n">
        <v>0.02857780414872194</v>
      </c>
      <c r="O211" t="n">
        <v>0.1179580456137178</v>
      </c>
    </row>
    <row r="212" ht="15" customHeight="1">
      <c r="F212" t="n">
        <v>0.02862937106815519</v>
      </c>
      <c r="G212" t="n">
        <v>0.1187659774329898</v>
      </c>
      <c r="J212" t="n">
        <v>0.07060234993143533</v>
      </c>
      <c r="K212" t="n">
        <v>0.116097653731439</v>
      </c>
      <c r="L212" t="n">
        <v>0.07920136155362761</v>
      </c>
      <c r="M212" t="n">
        <v>0.1157791777366194</v>
      </c>
      <c r="N212" t="n">
        <v>0.02862937106815519</v>
      </c>
      <c r="O212" t="n">
        <v>0.1187659774329898</v>
      </c>
    </row>
    <row r="213" ht="15" customHeight="1">
      <c r="F213" t="n">
        <v>0.02817858561725531</v>
      </c>
      <c r="G213" t="n">
        <v>0.1195739092522618</v>
      </c>
      <c r="J213" t="n">
        <v>0.07000790020506231</v>
      </c>
      <c r="K213" t="n">
        <v>0.1168874336887957</v>
      </c>
      <c r="L213" t="n">
        <v>0.07850929643908405</v>
      </c>
      <c r="M213" t="n">
        <v>0.11656679119061</v>
      </c>
      <c r="N213" t="n">
        <v>0.02817858561725531</v>
      </c>
      <c r="O213" t="n">
        <v>0.1195739092522618</v>
      </c>
    </row>
    <row r="214" ht="15" customHeight="1">
      <c r="F214" t="n">
        <v>0.02812499365322348</v>
      </c>
      <c r="G214" t="n">
        <v>0.1203818410715339</v>
      </c>
      <c r="J214" t="n">
        <v>0.06970904791461438</v>
      </c>
      <c r="K214" t="n">
        <v>0.1176772136461525</v>
      </c>
      <c r="L214" t="n">
        <v>0.07852412776745954</v>
      </c>
      <c r="M214" t="n">
        <v>0.1173544046446006</v>
      </c>
      <c r="N214" t="n">
        <v>0.02812499365322348</v>
      </c>
      <c r="O214" t="n">
        <v>0.1203818410715339</v>
      </c>
    </row>
    <row r="215" ht="15" customHeight="1">
      <c r="F215" t="n">
        <v>0.02816814103326104</v>
      </c>
      <c r="G215" t="n">
        <v>0.1211897728908059</v>
      </c>
      <c r="J215" t="n">
        <v>0.06930510479016294</v>
      </c>
      <c r="K215" t="n">
        <v>0.1184669936035092</v>
      </c>
      <c r="L215" t="n">
        <v>0.07914526611255818</v>
      </c>
      <c r="M215" t="n">
        <v>0.1181420180985912</v>
      </c>
      <c r="N215" t="n">
        <v>0.02816814103326104</v>
      </c>
      <c r="O215" t="n">
        <v>0.1211897728908059</v>
      </c>
    </row>
    <row r="216" ht="15" customHeight="1">
      <c r="F216" t="n">
        <v>0.02800757361456922</v>
      </c>
      <c r="G216" t="n">
        <v>0.1219977047100779</v>
      </c>
      <c r="J216" t="n">
        <v>0.06869538256177948</v>
      </c>
      <c r="K216" t="n">
        <v>0.1192567735608659</v>
      </c>
      <c r="L216" t="n">
        <v>0.07827341423801765</v>
      </c>
      <c r="M216" t="n">
        <v>0.1189296315525818</v>
      </c>
      <c r="N216" t="n">
        <v>0.02800757361456922</v>
      </c>
      <c r="O216" t="n">
        <v>0.1219977047100779</v>
      </c>
    </row>
    <row r="217" ht="15" customHeight="1">
      <c r="F217" t="n">
        <v>0.02764378374384291</v>
      </c>
      <c r="G217" t="n">
        <v>0.12280563652935</v>
      </c>
      <c r="J217" t="n">
        <v>0.06867919295953545</v>
      </c>
      <c r="K217" t="n">
        <v>0.1200465535182226</v>
      </c>
      <c r="L217" t="n">
        <v>0.07850851539087544</v>
      </c>
      <c r="M217" t="n">
        <v>0.1197172450065724</v>
      </c>
      <c r="N217" t="n">
        <v>0.02764378374384291</v>
      </c>
      <c r="O217" t="n">
        <v>0.12280563652935</v>
      </c>
    </row>
    <row r="218" ht="15" customHeight="1">
      <c r="F218" t="n">
        <v>0.02767971267009622</v>
      </c>
      <c r="G218" t="n">
        <v>0.123613568348622</v>
      </c>
      <c r="J218" t="n">
        <v>0.06785584771350225</v>
      </c>
      <c r="K218" t="n">
        <v>0.1208363334755794</v>
      </c>
      <c r="L218" t="n">
        <v>0.07685051281816874</v>
      </c>
      <c r="M218" t="n">
        <v>0.1205048584605631</v>
      </c>
      <c r="N218" t="n">
        <v>0.02767971267009622</v>
      </c>
      <c r="O218" t="n">
        <v>0.123613568348622</v>
      </c>
    </row>
    <row r="219" ht="15" customHeight="1">
      <c r="F219" t="n">
        <v>0.02741561051825321</v>
      </c>
      <c r="G219" t="n">
        <v>0.1244215001678941</v>
      </c>
      <c r="J219" t="n">
        <v>0.06742465855375146</v>
      </c>
      <c r="K219" t="n">
        <v>0.1216261134329361</v>
      </c>
      <c r="L219" t="n">
        <v>0.07699934976693462</v>
      </c>
      <c r="M219" t="n">
        <v>0.1212924719145537</v>
      </c>
      <c r="N219" t="n">
        <v>0.02741561051825321</v>
      </c>
      <c r="O219" t="n">
        <v>0.1244215001678941</v>
      </c>
    </row>
    <row r="220" ht="15" customHeight="1">
      <c r="F220" t="n">
        <v>0.0273514769436952</v>
      </c>
      <c r="G220" t="n">
        <v>0.1252294319871661</v>
      </c>
      <c r="J220" t="n">
        <v>0.06708493721035444</v>
      </c>
      <c r="K220" t="n">
        <v>0.1224158933902928</v>
      </c>
      <c r="L220" t="n">
        <v>0.07775496948421062</v>
      </c>
      <c r="M220" t="n">
        <v>0.1220800853685443</v>
      </c>
      <c r="N220" t="n">
        <v>0.0273514769436952</v>
      </c>
      <c r="O220" t="n">
        <v>0.1252294319871661</v>
      </c>
    </row>
    <row r="221" ht="15" customHeight="1">
      <c r="F221" t="n">
        <v>0.02698731160180351</v>
      </c>
      <c r="G221" t="n">
        <v>0.1260373638064382</v>
      </c>
      <c r="J221" t="n">
        <v>0.0670359954133827</v>
      </c>
      <c r="K221" t="n">
        <v>0.1232056733476495</v>
      </c>
      <c r="L221" t="n">
        <v>0.07671731521703373</v>
      </c>
      <c r="M221" t="n">
        <v>0.1228676988225349</v>
      </c>
      <c r="N221" t="n">
        <v>0.02698731160180351</v>
      </c>
      <c r="O221" t="n">
        <v>0.1260373638064382</v>
      </c>
    </row>
    <row r="222" ht="15" customHeight="1">
      <c r="F222" t="n">
        <v>0.02662311414795944</v>
      </c>
      <c r="G222" t="n">
        <v>0.1268452956257102</v>
      </c>
      <c r="J222" t="n">
        <v>0.06627714489290767</v>
      </c>
      <c r="K222" t="n">
        <v>0.1239954533050063</v>
      </c>
      <c r="L222" t="n">
        <v>0.07668633021244137</v>
      </c>
      <c r="M222" t="n">
        <v>0.1236553122765255</v>
      </c>
      <c r="N222" t="n">
        <v>0.02662311414795944</v>
      </c>
      <c r="O222" t="n">
        <v>0.1268452956257102</v>
      </c>
    </row>
    <row r="223" ht="15" customHeight="1">
      <c r="F223" t="n">
        <v>0.02665888423754424</v>
      </c>
      <c r="G223" t="n">
        <v>0.1276532274449822</v>
      </c>
      <c r="J223" t="n">
        <v>0.06590769737900085</v>
      </c>
      <c r="K223" t="n">
        <v>0.124785233262363</v>
      </c>
      <c r="L223" t="n">
        <v>0.07566195771747053</v>
      </c>
      <c r="M223" t="n">
        <v>0.1244429257305161</v>
      </c>
      <c r="N223" t="n">
        <v>0.02665888423754424</v>
      </c>
      <c r="O223" t="n">
        <v>0.1276532274449822</v>
      </c>
    </row>
    <row r="224" ht="15" customHeight="1">
      <c r="F224" t="n">
        <v>0.02629462152593931</v>
      </c>
      <c r="G224" t="n">
        <v>0.1284611592642543</v>
      </c>
      <c r="J224" t="n">
        <v>0.06512696460173367</v>
      </c>
      <c r="K224" t="n">
        <v>0.1255750132197197</v>
      </c>
      <c r="L224" t="n">
        <v>0.0758441409791587</v>
      </c>
      <c r="M224" t="n">
        <v>0.1252305391845067</v>
      </c>
      <c r="N224" t="n">
        <v>0.02629462152593931</v>
      </c>
      <c r="O224" t="n">
        <v>0.1284611592642543</v>
      </c>
    </row>
    <row r="225" ht="15" customHeight="1">
      <c r="F225" t="n">
        <v>0.02643032566852586</v>
      </c>
      <c r="G225" t="n">
        <v>0.1292690910835263</v>
      </c>
      <c r="J225" t="n">
        <v>0.06413425829117758</v>
      </c>
      <c r="K225" t="n">
        <v>0.1263647931770765</v>
      </c>
      <c r="L225" t="n">
        <v>0.07633282324454305</v>
      </c>
      <c r="M225" t="n">
        <v>0.1260181526384973</v>
      </c>
      <c r="N225" t="n">
        <v>0.02643032566852586</v>
      </c>
      <c r="O225" t="n">
        <v>0.1292690910835263</v>
      </c>
    </row>
    <row r="226" ht="15" customHeight="1">
      <c r="F226" t="n">
        <v>0.02616599632068524</v>
      </c>
      <c r="G226" t="n">
        <v>0.1300770229027984</v>
      </c>
      <c r="J226" t="n">
        <v>0.06382958854984996</v>
      </c>
      <c r="K226" t="n">
        <v>0.1271545731344332</v>
      </c>
      <c r="L226" t="n">
        <v>0.07492794776066075</v>
      </c>
      <c r="M226" t="n">
        <v>0.1268057660924879</v>
      </c>
      <c r="N226" t="n">
        <v>0.02616599632068524</v>
      </c>
      <c r="O226" t="n">
        <v>0.1300770229027984</v>
      </c>
    </row>
    <row r="227" ht="15" customHeight="1">
      <c r="F227" t="n">
        <v>0.02590163313779877</v>
      </c>
      <c r="G227" t="n">
        <v>0.1308849547220704</v>
      </c>
      <c r="J227" t="n">
        <v>0.06311533976634659</v>
      </c>
      <c r="K227" t="n">
        <v>0.1279443530917899</v>
      </c>
      <c r="L227" t="n">
        <v>0.07572945777454904</v>
      </c>
      <c r="M227" t="n">
        <v>0.1275933795464785</v>
      </c>
      <c r="N227" t="n">
        <v>0.02590163313779877</v>
      </c>
      <c r="O227" t="n">
        <v>0.1308849547220704</v>
      </c>
    </row>
    <row r="228" ht="15" customHeight="1">
      <c r="F228" t="n">
        <v>0.02563723577524769</v>
      </c>
      <c r="G228" t="n">
        <v>0.1316928865413424</v>
      </c>
      <c r="J228" t="n">
        <v>0.06339183420520855</v>
      </c>
      <c r="K228" t="n">
        <v>0.1287341330491466</v>
      </c>
      <c r="L228" t="n">
        <v>0.07613729653324525</v>
      </c>
      <c r="M228" t="n">
        <v>0.1283809930004691</v>
      </c>
      <c r="N228" t="n">
        <v>0.02563723577524769</v>
      </c>
      <c r="O228" t="n">
        <v>0.1316928865413424</v>
      </c>
    </row>
    <row r="229" ht="15" customHeight="1">
      <c r="F229" t="n">
        <v>0.02547280388841335</v>
      </c>
      <c r="G229" t="n">
        <v>0.1325008183606144</v>
      </c>
      <c r="J229" t="n">
        <v>0.06275913267262742</v>
      </c>
      <c r="K229" t="n">
        <v>0.1295239130065033</v>
      </c>
      <c r="L229" t="n">
        <v>0.07535140728378653</v>
      </c>
      <c r="M229" t="n">
        <v>0.1291686064544597</v>
      </c>
      <c r="N229" t="n">
        <v>0.02547280388841335</v>
      </c>
      <c r="O229" t="n">
        <v>0.1325008183606144</v>
      </c>
    </row>
    <row r="230" ht="15" customHeight="1">
      <c r="F230" t="n">
        <v>0.02540833713267707</v>
      </c>
      <c r="G230" t="n">
        <v>0.1333087501798865</v>
      </c>
      <c r="J230" t="n">
        <v>0.06211729597479482</v>
      </c>
      <c r="K230" t="n">
        <v>0.1303136929638601</v>
      </c>
      <c r="L230" t="n">
        <v>0.07457173327321021</v>
      </c>
      <c r="M230" t="n">
        <v>0.1299562199084503</v>
      </c>
      <c r="N230" t="n">
        <v>0.02540833713267707</v>
      </c>
      <c r="O230" t="n">
        <v>0.1333087501798865</v>
      </c>
    </row>
    <row r="231" ht="15" customHeight="1">
      <c r="F231" t="n">
        <v>0.02534383516342009</v>
      </c>
      <c r="G231" t="n">
        <v>0.1341166819991585</v>
      </c>
      <c r="J231" t="n">
        <v>0.06156638491790248</v>
      </c>
      <c r="K231" t="n">
        <v>0.1311034729212168</v>
      </c>
      <c r="L231" t="n">
        <v>0.07459821774855341</v>
      </c>
      <c r="M231" t="n">
        <v>0.1307438333624409</v>
      </c>
      <c r="N231" t="n">
        <v>0.02534383516342009</v>
      </c>
      <c r="O231" t="n">
        <v>0.1341166819991585</v>
      </c>
    </row>
    <row r="232" ht="15" customHeight="1">
      <c r="F232" t="n">
        <v>0.02517929763602376</v>
      </c>
      <c r="G232" t="n">
        <v>0.1349246138184306</v>
      </c>
      <c r="J232" t="n">
        <v>0.06130646030814196</v>
      </c>
      <c r="K232" t="n">
        <v>0.1318932528785735</v>
      </c>
      <c r="L232" t="n">
        <v>0.07383080395685337</v>
      </c>
      <c r="M232" t="n">
        <v>0.1315314468164316</v>
      </c>
      <c r="N232" t="n">
        <v>0.02517929763602376</v>
      </c>
      <c r="O232" t="n">
        <v>0.1349246138184306</v>
      </c>
    </row>
    <row r="233" ht="15" customHeight="1">
      <c r="F233" t="n">
        <v>0.02491472420586939</v>
      </c>
      <c r="G233" t="n">
        <v>0.1357325456377026</v>
      </c>
      <c r="J233" t="n">
        <v>0.06073758295170492</v>
      </c>
      <c r="K233" t="n">
        <v>0.1326830328359303</v>
      </c>
      <c r="L233" t="n">
        <v>0.07486943514514749</v>
      </c>
      <c r="M233" t="n">
        <v>0.1323190602704222</v>
      </c>
      <c r="N233" t="n">
        <v>0.02491472420586939</v>
      </c>
      <c r="O233" t="n">
        <v>0.1357325456377026</v>
      </c>
    </row>
    <row r="234" ht="15" customHeight="1">
      <c r="F234" t="n">
        <v>0.02465011452833826</v>
      </c>
      <c r="G234" t="n">
        <v>0.1365404774569747</v>
      </c>
      <c r="J234" t="n">
        <v>0.05995981365478298</v>
      </c>
      <c r="K234" t="n">
        <v>0.133472812793287</v>
      </c>
      <c r="L234" t="n">
        <v>0.07511405456047288</v>
      </c>
      <c r="M234" t="n">
        <v>0.1331066737244128</v>
      </c>
      <c r="N234" t="n">
        <v>0.02465011452833826</v>
      </c>
      <c r="O234" t="n">
        <v>0.1365404774569747</v>
      </c>
    </row>
    <row r="235" ht="15" customHeight="1">
      <c r="F235" t="n">
        <v>0.02468546825881168</v>
      </c>
      <c r="G235" t="n">
        <v>0.1373484092762467</v>
      </c>
      <c r="J235" t="n">
        <v>0.05967321322356786</v>
      </c>
      <c r="K235" t="n">
        <v>0.1342625927506437</v>
      </c>
      <c r="L235" t="n">
        <v>0.07436460544986684</v>
      </c>
      <c r="M235" t="n">
        <v>0.1338942871784034</v>
      </c>
      <c r="N235" t="n">
        <v>0.02468546825881168</v>
      </c>
      <c r="O235" t="n">
        <v>0.1373484092762467</v>
      </c>
    </row>
    <row r="236" ht="15" customHeight="1">
      <c r="F236" t="n">
        <v>0.02442078505267095</v>
      </c>
      <c r="G236" t="n">
        <v>0.1381563410955187</v>
      </c>
      <c r="J236" t="n">
        <v>0.05807784246425116</v>
      </c>
      <c r="K236" t="n">
        <v>0.1350523727080005</v>
      </c>
      <c r="L236" t="n">
        <v>0.07332103106036653</v>
      </c>
      <c r="M236" t="n">
        <v>0.134681900632394</v>
      </c>
      <c r="N236" t="n">
        <v>0.02442078505267095</v>
      </c>
      <c r="O236" t="n">
        <v>0.1381563410955187</v>
      </c>
    </row>
    <row r="237" ht="15" customHeight="1">
      <c r="F237" t="n">
        <v>0.02455606456529738</v>
      </c>
      <c r="G237" t="n">
        <v>0.1389642729147908</v>
      </c>
      <c r="J237" t="n">
        <v>0.05787376218302451</v>
      </c>
      <c r="K237" t="n">
        <v>0.1358421526653572</v>
      </c>
      <c r="L237" t="n">
        <v>0.07358327463900921</v>
      </c>
      <c r="M237" t="n">
        <v>0.1354695140863846</v>
      </c>
      <c r="N237" t="n">
        <v>0.02455606456529738</v>
      </c>
      <c r="O237" t="n">
        <v>0.1389642729147908</v>
      </c>
    </row>
    <row r="238" ht="15" customHeight="1">
      <c r="F238" t="n">
        <v>0.02419130645207226</v>
      </c>
      <c r="G238" t="n">
        <v>0.1397722047340628</v>
      </c>
      <c r="J238" t="n">
        <v>0.0570610331860795</v>
      </c>
      <c r="K238" t="n">
        <v>0.1366319326227139</v>
      </c>
      <c r="L238" t="n">
        <v>0.0739512794328322</v>
      </c>
      <c r="M238" t="n">
        <v>0.1362571275403752</v>
      </c>
      <c r="N238" t="n">
        <v>0.02419130645207226</v>
      </c>
      <c r="O238" t="n">
        <v>0.1397722047340628</v>
      </c>
    </row>
    <row r="239" ht="15" customHeight="1">
      <c r="F239" t="n">
        <v>0.02412651036837692</v>
      </c>
      <c r="G239" t="n">
        <v>0.1405801365533349</v>
      </c>
      <c r="J239" t="n">
        <v>0.05703971627960788</v>
      </c>
      <c r="K239" t="n">
        <v>0.1374217125800707</v>
      </c>
      <c r="L239" t="n">
        <v>0.07362498868887257</v>
      </c>
      <c r="M239" t="n">
        <v>0.1370447409943658</v>
      </c>
      <c r="N239" t="n">
        <v>0.02412651036837692</v>
      </c>
      <c r="O239" t="n">
        <v>0.1405801365533349</v>
      </c>
    </row>
    <row r="240" ht="15" customHeight="1">
      <c r="F240" t="n">
        <v>0.02386167596959263</v>
      </c>
      <c r="G240" t="n">
        <v>0.1413880683726069</v>
      </c>
      <c r="J240" t="n">
        <v>0.05630987226980125</v>
      </c>
      <c r="K240" t="n">
        <v>0.1382114925374274</v>
      </c>
      <c r="L240" t="n">
        <v>0.07380434565416777</v>
      </c>
      <c r="M240" t="n">
        <v>0.1378323544483564</v>
      </c>
      <c r="N240" t="n">
        <v>0.02386167596959263</v>
      </c>
      <c r="O240" t="n">
        <v>0.1413880683726069</v>
      </c>
    </row>
    <row r="241" ht="15" customHeight="1">
      <c r="F241" t="n">
        <v>0.02359680291110072</v>
      </c>
      <c r="G241" t="n">
        <v>0.1421960001918789</v>
      </c>
      <c r="J241" t="n">
        <v>0.05597156196285122</v>
      </c>
      <c r="K241" t="n">
        <v>0.1390012724947841</v>
      </c>
      <c r="L241" t="n">
        <v>0.0739892935757549</v>
      </c>
      <c r="M241" t="n">
        <v>0.138619967902347</v>
      </c>
      <c r="N241" t="n">
        <v>0.02359680291110072</v>
      </c>
      <c r="O241" t="n">
        <v>0.1421960001918789</v>
      </c>
    </row>
    <row r="242" ht="15" customHeight="1">
      <c r="F242" t="n">
        <v>0.02373189084828249</v>
      </c>
      <c r="G242" t="n">
        <v>0.143003932011151</v>
      </c>
      <c r="J242" t="n">
        <v>0.05502484616494951</v>
      </c>
      <c r="K242" t="n">
        <v>0.1397910524521408</v>
      </c>
      <c r="L242" t="n">
        <v>0.07397977570067121</v>
      </c>
      <c r="M242" t="n">
        <v>0.1394075813563377</v>
      </c>
      <c r="N242" t="n">
        <v>0.02373189084828249</v>
      </c>
      <c r="O242" t="n">
        <v>0.143003932011151</v>
      </c>
    </row>
    <row r="243" ht="15" customHeight="1">
      <c r="F243" t="n">
        <v>0.02336693943651921</v>
      </c>
      <c r="G243" t="n">
        <v>0.143811863830423</v>
      </c>
      <c r="J243" t="n">
        <v>0.05426978568228763</v>
      </c>
      <c r="K243" t="n">
        <v>0.1405808324094976</v>
      </c>
      <c r="L243" t="n">
        <v>0.07377573527595399</v>
      </c>
      <c r="M243" t="n">
        <v>0.1401951948103282</v>
      </c>
      <c r="N243" t="n">
        <v>0.02336693943651921</v>
      </c>
      <c r="O243" t="n">
        <v>0.143811863830423</v>
      </c>
    </row>
    <row r="244" ht="15" customHeight="1">
      <c r="F244" t="n">
        <v>0.02310194833119224</v>
      </c>
      <c r="G244" t="n">
        <v>0.144619795649695</v>
      </c>
      <c r="J244" t="n">
        <v>0.05400644132105736</v>
      </c>
      <c r="K244" t="n">
        <v>0.1413706123668543</v>
      </c>
      <c r="L244" t="n">
        <v>0.0738771155486404</v>
      </c>
      <c r="M244" t="n">
        <v>0.1409828082643189</v>
      </c>
      <c r="N244" t="n">
        <v>0.02310194833119224</v>
      </c>
      <c r="O244" t="n">
        <v>0.144619795649695</v>
      </c>
    </row>
    <row r="245" ht="15" customHeight="1">
      <c r="F245" t="n">
        <v>0.02323691718768282</v>
      </c>
      <c r="G245" t="n">
        <v>0.1454277274689671</v>
      </c>
      <c r="J245" t="n">
        <v>0.05293487388745025</v>
      </c>
      <c r="K245" t="n">
        <v>0.142160392324211</v>
      </c>
      <c r="L245" t="n">
        <v>0.0721838597657678</v>
      </c>
      <c r="M245" t="n">
        <v>0.1417704217183095</v>
      </c>
      <c r="N245" t="n">
        <v>0.02323691718768282</v>
      </c>
      <c r="O245" t="n">
        <v>0.1454277274689671</v>
      </c>
    </row>
    <row r="246" ht="15" customHeight="1">
      <c r="F246" t="n">
        <v>0.02277184566137232</v>
      </c>
      <c r="G246" t="n">
        <v>0.1462356592882391</v>
      </c>
      <c r="J246" t="n">
        <v>0.05245514418765801</v>
      </c>
      <c r="K246" t="n">
        <v>0.1429501722815677</v>
      </c>
      <c r="L246" t="n">
        <v>0.07309591117437331</v>
      </c>
      <c r="M246" t="n">
        <v>0.1425580351723001</v>
      </c>
      <c r="N246" t="n">
        <v>0.02277184566137232</v>
      </c>
      <c r="O246" t="n">
        <v>0.1462356592882391</v>
      </c>
    </row>
    <row r="247" ht="15" customHeight="1">
      <c r="F247" t="n">
        <v>0.02250673340764198</v>
      </c>
      <c r="G247" t="n">
        <v>0.1470435911075112</v>
      </c>
      <c r="J247" t="n">
        <v>0.05156731302787221</v>
      </c>
      <c r="K247" t="n">
        <v>0.1437399522389245</v>
      </c>
      <c r="L247" t="n">
        <v>0.07291321302149423</v>
      </c>
      <c r="M247" t="n">
        <v>0.1433456486262907</v>
      </c>
      <c r="N247" t="n">
        <v>0.02250673340764198</v>
      </c>
      <c r="O247" t="n">
        <v>0.1470435911075112</v>
      </c>
    </row>
    <row r="248" ht="15" customHeight="1">
      <c r="F248" t="n">
        <v>0.02264158008187313</v>
      </c>
      <c r="G248" t="n">
        <v>0.1478515229267832</v>
      </c>
      <c r="J248" t="n">
        <v>0.05087144121428455</v>
      </c>
      <c r="K248" t="n">
        <v>0.1445297321962812</v>
      </c>
      <c r="L248" t="n">
        <v>0.07323570855416772</v>
      </c>
      <c r="M248" t="n">
        <v>0.1441332620802813</v>
      </c>
      <c r="N248" t="n">
        <v>0.02264158008187313</v>
      </c>
      <c r="O248" t="n">
        <v>0.1478515229267832</v>
      </c>
    </row>
    <row r="249" ht="15" customHeight="1">
      <c r="F249" t="n">
        <v>0.02237638533944708</v>
      </c>
      <c r="G249" t="n">
        <v>0.1486594547460553</v>
      </c>
      <c r="J249" t="n">
        <v>0.05056758955308663</v>
      </c>
      <c r="K249" t="n">
        <v>0.1453195121536379</v>
      </c>
      <c r="L249" t="n">
        <v>0.07236334101943115</v>
      </c>
      <c r="M249" t="n">
        <v>0.1449208755342719</v>
      </c>
      <c r="N249" t="n">
        <v>0.02237638533944708</v>
      </c>
      <c r="O249" t="n">
        <v>0.1486594547460553</v>
      </c>
    </row>
    <row r="250" ht="15" customHeight="1">
      <c r="F250" t="n">
        <v>0.02241114883574515</v>
      </c>
      <c r="G250" t="n">
        <v>0.1494673865653273</v>
      </c>
      <c r="J250" t="n">
        <v>0.04935581885047013</v>
      </c>
      <c r="K250" t="n">
        <v>0.1461092921109946</v>
      </c>
      <c r="L250" t="n">
        <v>0.07179605366432162</v>
      </c>
      <c r="M250" t="n">
        <v>0.1457084889882625</v>
      </c>
      <c r="N250" t="n">
        <v>0.02241114883574515</v>
      </c>
      <c r="O250" t="n">
        <v>0.1494673865653273</v>
      </c>
    </row>
    <row r="251" ht="15" customHeight="1">
      <c r="F251" t="n">
        <v>0.0222458702261486</v>
      </c>
      <c r="G251" t="n">
        <v>0.1502753183845993</v>
      </c>
      <c r="J251" t="n">
        <v>0.04813618991262669</v>
      </c>
      <c r="K251" t="n">
        <v>0.1468990720683514</v>
      </c>
      <c r="L251" t="n">
        <v>0.07223378973587652</v>
      </c>
      <c r="M251" t="n">
        <v>0.1464961024422531</v>
      </c>
      <c r="N251" t="n">
        <v>0.0222458702261486</v>
      </c>
      <c r="O251" t="n">
        <v>0.1502753183845993</v>
      </c>
    </row>
    <row r="252" ht="15" customHeight="1">
      <c r="F252" t="n">
        <v>0.02168054916603876</v>
      </c>
      <c r="G252" t="n">
        <v>0.1510832502038714</v>
      </c>
      <c r="J252" t="n">
        <v>0.0475087635457479</v>
      </c>
      <c r="K252" t="n">
        <v>0.1476888520257081</v>
      </c>
      <c r="L252" t="n">
        <v>0.07177649248113294</v>
      </c>
      <c r="M252" t="n">
        <v>0.1472837158962437</v>
      </c>
      <c r="N252" t="n">
        <v>0.02168054916603876</v>
      </c>
      <c r="O252" t="n">
        <v>0.1510832502038714</v>
      </c>
    </row>
    <row r="253" ht="15" customHeight="1">
      <c r="F253" t="n">
        <v>0.02161518531079691</v>
      </c>
      <c r="G253" t="n">
        <v>0.1518911820231434</v>
      </c>
      <c r="J253" t="n">
        <v>0.0470736005560255</v>
      </c>
      <c r="K253" t="n">
        <v>0.1484786319830648</v>
      </c>
      <c r="L253" t="n">
        <v>0.07172410514712829</v>
      </c>
      <c r="M253" t="n">
        <v>0.1480713293502343</v>
      </c>
      <c r="N253" t="n">
        <v>0.02161518531079691</v>
      </c>
      <c r="O253" t="n">
        <v>0.1518911820231434</v>
      </c>
    </row>
    <row r="254" ht="15" customHeight="1">
      <c r="F254" t="n">
        <v>0.02134977831580438</v>
      </c>
      <c r="G254" t="n">
        <v>0.1526991138424154</v>
      </c>
      <c r="J254" t="n">
        <v>0.046130761749651</v>
      </c>
      <c r="K254" t="n">
        <v>0.1492684119404216</v>
      </c>
      <c r="L254" t="n">
        <v>0.07167657098089952</v>
      </c>
      <c r="M254" t="n">
        <v>0.1488589428042249</v>
      </c>
      <c r="N254" t="n">
        <v>0.02134977831580438</v>
      </c>
      <c r="O254" t="n">
        <v>0.1526991138424154</v>
      </c>
    </row>
    <row r="255" ht="15" customHeight="1">
      <c r="F255" t="n">
        <v>0.02148432783644247</v>
      </c>
      <c r="G255" t="n">
        <v>0.1535070456616875</v>
      </c>
      <c r="J255" t="n">
        <v>0.04618030793281611</v>
      </c>
      <c r="K255" t="n">
        <v>0.1500581918977783</v>
      </c>
      <c r="L255" t="n">
        <v>0.07313383322948414</v>
      </c>
      <c r="M255" t="n">
        <v>0.1496465562582155</v>
      </c>
      <c r="N255" t="n">
        <v>0.02148432783644247</v>
      </c>
      <c r="O255" t="n">
        <v>0.1535070456616875</v>
      </c>
    </row>
    <row r="256" ht="15" customHeight="1">
      <c r="F256" t="n">
        <v>0.02121883352809248</v>
      </c>
      <c r="G256" t="n">
        <v>0.1543149774809595</v>
      </c>
      <c r="J256" t="n">
        <v>0.04542229991171254</v>
      </c>
      <c r="K256" t="n">
        <v>0.150847971855135</v>
      </c>
      <c r="L256" t="n">
        <v>0.07159583513991935</v>
      </c>
      <c r="M256" t="n">
        <v>0.1504341697122062</v>
      </c>
      <c r="N256" t="n">
        <v>0.02121883352809248</v>
      </c>
      <c r="O256" t="n">
        <v>0.1543149774809595</v>
      </c>
    </row>
    <row r="257" ht="15" customHeight="1">
      <c r="F257" t="n">
        <v>0.02095329504613572</v>
      </c>
      <c r="G257" t="n">
        <v>0.1551229093002316</v>
      </c>
      <c r="J257" t="n">
        <v>0.04425679849253183</v>
      </c>
      <c r="K257" t="n">
        <v>0.1516377518124918</v>
      </c>
      <c r="L257" t="n">
        <v>0.07146251995924224</v>
      </c>
      <c r="M257" t="n">
        <v>0.1512217831661967</v>
      </c>
      <c r="N257" t="n">
        <v>0.02095329504613572</v>
      </c>
      <c r="O257" t="n">
        <v>0.1551229093002316</v>
      </c>
    </row>
    <row r="258" ht="15" customHeight="1">
      <c r="F258" t="n">
        <v>0.02088771204595345</v>
      </c>
      <c r="G258" t="n">
        <v>0.1559308411195036</v>
      </c>
      <c r="J258" t="n">
        <v>0.04358386448146567</v>
      </c>
      <c r="K258" t="n">
        <v>0.1524275317698485</v>
      </c>
      <c r="L258" t="n">
        <v>0.07253383093449023</v>
      </c>
      <c r="M258" t="n">
        <v>0.1520093966201874</v>
      </c>
      <c r="N258" t="n">
        <v>0.02088771204595345</v>
      </c>
      <c r="O258" t="n">
        <v>0.1559308411195036</v>
      </c>
    </row>
    <row r="259" ht="15" customHeight="1">
      <c r="F259" t="n">
        <v>0.02082208418292704</v>
      </c>
      <c r="G259" t="n">
        <v>0.1567387729387756</v>
      </c>
      <c r="J259" t="n">
        <v>0.04270355868470568</v>
      </c>
      <c r="K259" t="n">
        <v>0.1532173117272052</v>
      </c>
      <c r="L259" t="n">
        <v>0.07180971131270047</v>
      </c>
      <c r="M259" t="n">
        <v>0.152797010074178</v>
      </c>
      <c r="N259" t="n">
        <v>0.02082208418292704</v>
      </c>
      <c r="O259" t="n">
        <v>0.1567387729387756</v>
      </c>
    </row>
    <row r="260" ht="15" customHeight="1">
      <c r="F260" t="n">
        <v>0.02065641111243775</v>
      </c>
      <c r="G260" t="n">
        <v>0.1575467047580477</v>
      </c>
      <c r="J260" t="n">
        <v>0.04131594190844351</v>
      </c>
      <c r="K260" t="n">
        <v>0.1540070916845619</v>
      </c>
      <c r="L260" t="n">
        <v>0.07149010434091008</v>
      </c>
      <c r="M260" t="n">
        <v>0.1535846235281686</v>
      </c>
      <c r="N260" t="n">
        <v>0.02065641111243775</v>
      </c>
      <c r="O260" t="n">
        <v>0.1575467047580477</v>
      </c>
    </row>
    <row r="261" ht="15" customHeight="1">
      <c r="F261" t="n">
        <v>0.02029069248986688</v>
      </c>
      <c r="G261" t="n">
        <v>0.1583546365773197</v>
      </c>
      <c r="J261" t="n">
        <v>0.04062107495887082</v>
      </c>
      <c r="K261" t="n">
        <v>0.1547968716419187</v>
      </c>
      <c r="L261" t="n">
        <v>0.07257495326615654</v>
      </c>
      <c r="M261" t="n">
        <v>0.1543722369821592</v>
      </c>
      <c r="N261" t="n">
        <v>0.02029069248986688</v>
      </c>
      <c r="O261" t="n">
        <v>0.1583546365773197</v>
      </c>
    </row>
    <row r="262" ht="15" customHeight="1">
      <c r="F262" t="n">
        <v>0.02002492797059577</v>
      </c>
      <c r="G262" t="n">
        <v>0.1591625683965918</v>
      </c>
      <c r="J262" t="n">
        <v>0.03971901864217922</v>
      </c>
      <c r="K262" t="n">
        <v>0.1555866515992754</v>
      </c>
      <c r="L262" t="n">
        <v>0.07266420133547691</v>
      </c>
      <c r="M262" t="n">
        <v>0.1551598504361498</v>
      </c>
      <c r="N262" t="n">
        <v>0.02002492797059577</v>
      </c>
      <c r="O262" t="n">
        <v>0.1591625683965918</v>
      </c>
    </row>
    <row r="263" ht="15" customHeight="1">
      <c r="F263" t="n">
        <v>0.02005911721000568</v>
      </c>
      <c r="G263" t="n">
        <v>0.1599705002158638</v>
      </c>
      <c r="J263" t="n">
        <v>0.03990983376456039</v>
      </c>
      <c r="K263" t="n">
        <v>0.1563764315566321</v>
      </c>
      <c r="L263" t="n">
        <v>0.07185779179590851</v>
      </c>
      <c r="M263" t="n">
        <v>0.1559474638901404</v>
      </c>
      <c r="N263" t="n">
        <v>0.02005911721000568</v>
      </c>
      <c r="O263" t="n">
        <v>0.1599705002158638</v>
      </c>
    </row>
    <row r="264" ht="15" customHeight="1">
      <c r="F264" t="n">
        <v>0.02009325986347793</v>
      </c>
      <c r="G264" t="n">
        <v>0.1607784320351358</v>
      </c>
      <c r="J264" t="n">
        <v>0.0385935811322059</v>
      </c>
      <c r="K264" t="n">
        <v>0.1571662115139889</v>
      </c>
      <c r="L264" t="n">
        <v>0.07185566789448855</v>
      </c>
      <c r="M264" t="n">
        <v>0.156735077344131</v>
      </c>
      <c r="N264" t="n">
        <v>0.02009325986347793</v>
      </c>
      <c r="O264" t="n">
        <v>0.1607784320351358</v>
      </c>
    </row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2">
    <mergeCell ref="M2:U2"/>
    <mergeCell ref="A60:K60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M5:U5"/>
    <mergeCell ref="M1:U1"/>
    <mergeCell ref="M60:U60"/>
  </mergeCells>
  <pageMargins left="0.7" right="0.7" top="0.75" bottom="0.75" header="0.3" footer="0.3"/>
  <pageSetup orientation="portrait" paperSize="9" scale="62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2023-07-17T18:54:43Z</dcterms:modified>
  <cp:lastModifiedBy>MSI GP66</cp:lastModifiedBy>
</cp:coreProperties>
</file>