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olincudmore/Downloads/"/>
    </mc:Choice>
  </mc:AlternateContent>
  <xr:revisionPtr revIDLastSave="0" documentId="13_ncr:1_{31D17FF6-2DFE-6A43-BB1E-CC786E8CE8D4}" xr6:coauthVersionLast="32" xr6:coauthVersionMax="32" xr10:uidLastSave="{00000000-0000-0000-0000-000000000000}"/>
  <bookViews>
    <workbookView xWindow="0" yWindow="460" windowWidth="28800" windowHeight="15940" tabRatio="500" xr2:uid="{00000000-000D-0000-FFFF-FFFF00000000}"/>
  </bookViews>
  <sheets>
    <sheet name="Projections" sheetId="1" r:id="rId1"/>
    <sheet name="Age Adj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M4" i="1" l="1"/>
  <c r="AX4" i="1"/>
  <c r="AY4" i="1"/>
  <c r="AZ4" i="1"/>
  <c r="I4" i="1"/>
  <c r="BA4" i="1" s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FK4" i="1"/>
  <c r="FL4" i="1" s="1"/>
  <c r="FS4" i="1"/>
  <c r="CK4" i="1"/>
  <c r="CL4" i="1"/>
  <c r="CM4" i="1"/>
  <c r="CN4" i="1"/>
  <c r="CO4" i="1"/>
  <c r="CP4" i="1"/>
  <c r="CQ4" i="1"/>
  <c r="X4" i="1"/>
  <c r="CR4" i="1"/>
  <c r="CS4" i="1"/>
  <c r="CT4" i="1"/>
  <c r="CU4" i="1"/>
  <c r="CV4" i="1"/>
  <c r="CW4" i="1"/>
  <c r="CX4" i="1"/>
  <c r="CY4" i="1"/>
  <c r="CZ4" i="1"/>
  <c r="AC4" i="1"/>
  <c r="DA4" i="1" s="1"/>
  <c r="DB4" i="1"/>
  <c r="DC4" i="1"/>
  <c r="DD4" i="1"/>
  <c r="DE4" i="1"/>
  <c r="DF4" i="1"/>
  <c r="DG4" i="1"/>
  <c r="DH4" i="1"/>
  <c r="DI4" i="1"/>
  <c r="DJ4" i="1"/>
  <c r="AH4" i="1"/>
  <c r="DK4" i="1" s="1"/>
  <c r="DL4" i="1"/>
  <c r="DM4" i="1"/>
  <c r="DN4" i="1"/>
  <c r="DO4" i="1"/>
  <c r="DP4" i="1"/>
  <c r="DQ4" i="1"/>
  <c r="DR4" i="1"/>
  <c r="DS4" i="1"/>
  <c r="DT4" i="1"/>
  <c r="DU4" i="1"/>
  <c r="DV4" i="1"/>
  <c r="DW4" i="1"/>
  <c r="FY4" i="1"/>
  <c r="DX4" i="1"/>
  <c r="DY4" i="1"/>
  <c r="DZ4" i="1"/>
  <c r="EA4" i="1"/>
  <c r="EB4" i="1"/>
  <c r="EC4" i="1"/>
  <c r="ED4" i="1"/>
  <c r="AM4" i="1"/>
  <c r="EE4" i="1" s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N4" i="1"/>
  <c r="S4" i="1"/>
  <c r="AR4" i="1"/>
  <c r="AW4" i="1"/>
  <c r="FM5" i="1"/>
  <c r="GD5" i="1"/>
  <c r="GJ5" i="1" s="1"/>
  <c r="FS5" i="1"/>
  <c r="CK5" i="1"/>
  <c r="CL5" i="1"/>
  <c r="CM5" i="1"/>
  <c r="X5" i="1"/>
  <c r="CN5" i="1" s="1"/>
  <c r="FT5" i="1" s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FK5" i="1"/>
  <c r="FL5" i="1"/>
  <c r="FR5" i="1" s="1"/>
  <c r="GG5" i="1"/>
  <c r="FY5" i="1"/>
  <c r="DX5" i="1"/>
  <c r="DY5" i="1"/>
  <c r="DZ5" i="1"/>
  <c r="AM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Z5" i="1"/>
  <c r="GA5" i="1" s="1"/>
  <c r="GN5" i="1"/>
  <c r="GT5" i="1" s="1"/>
  <c r="AC5" i="1"/>
  <c r="AH5" i="1"/>
  <c r="GQ5" i="1"/>
  <c r="AR5" i="1"/>
  <c r="AW5" i="1"/>
  <c r="FM6" i="1"/>
  <c r="AX6" i="1"/>
  <c r="AY6" i="1"/>
  <c r="AZ6" i="1"/>
  <c r="I6" i="1"/>
  <c r="BA6" i="1" s="1"/>
  <c r="BB6" i="1"/>
  <c r="BC6" i="1"/>
  <c r="BD6" i="1"/>
  <c r="BE6" i="1"/>
  <c r="BF6" i="1"/>
  <c r="BG6" i="1"/>
  <c r="BH6" i="1"/>
  <c r="BI6" i="1"/>
  <c r="BJ6" i="1"/>
  <c r="N6" i="1"/>
  <c r="BK6" i="1" s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FK6" i="1"/>
  <c r="FL6" i="1" s="1"/>
  <c r="FS6" i="1"/>
  <c r="CK6" i="1"/>
  <c r="CL6" i="1"/>
  <c r="CM6" i="1"/>
  <c r="CN6" i="1"/>
  <c r="CO6" i="1"/>
  <c r="CP6" i="1"/>
  <c r="CQ6" i="1"/>
  <c r="CR6" i="1"/>
  <c r="CS6" i="1"/>
  <c r="CT6" i="1"/>
  <c r="CU6" i="1"/>
  <c r="X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FT6" i="1"/>
  <c r="FU6" i="1" s="1"/>
  <c r="FY6" i="1"/>
  <c r="DX6" i="1"/>
  <c r="DY6" i="1"/>
  <c r="DZ6" i="1"/>
  <c r="EA6" i="1"/>
  <c r="EB6" i="1"/>
  <c r="EC6" i="1"/>
  <c r="ED6" i="1"/>
  <c r="EE6" i="1"/>
  <c r="EF6" i="1"/>
  <c r="EG6" i="1"/>
  <c r="EH6" i="1"/>
  <c r="AM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Z6" i="1"/>
  <c r="GA6" i="1" s="1"/>
  <c r="S6" i="1"/>
  <c r="AC6" i="1"/>
  <c r="AH6" i="1"/>
  <c r="AR6" i="1"/>
  <c r="AW6" i="1"/>
  <c r="FM7" i="1"/>
  <c r="AX7" i="1"/>
  <c r="AY7" i="1"/>
  <c r="AZ7" i="1"/>
  <c r="I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FN7" i="1"/>
  <c r="FO7" i="1" s="1"/>
  <c r="FK7" i="1"/>
  <c r="FL7" i="1" s="1"/>
  <c r="FS7" i="1"/>
  <c r="GE7" i="1" s="1"/>
  <c r="FY7" i="1"/>
  <c r="GF7" i="1"/>
  <c r="N7" i="1"/>
  <c r="S7" i="1"/>
  <c r="FM8" i="1"/>
  <c r="AX8" i="1"/>
  <c r="AY8" i="1"/>
  <c r="AZ8" i="1"/>
  <c r="BA8" i="1"/>
  <c r="BB8" i="1"/>
  <c r="BC8" i="1"/>
  <c r="BD8" i="1"/>
  <c r="BE8" i="1"/>
  <c r="BF8" i="1"/>
  <c r="I8" i="1"/>
  <c r="BG8" i="1" s="1"/>
  <c r="BH8" i="1"/>
  <c r="BI8" i="1"/>
  <c r="BJ8" i="1"/>
  <c r="N8" i="1"/>
  <c r="BK8" i="1" s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FK8" i="1"/>
  <c r="FL8" i="1"/>
  <c r="FS8" i="1"/>
  <c r="CK8" i="1"/>
  <c r="CL8" i="1"/>
  <c r="CM8" i="1"/>
  <c r="CN8" i="1"/>
  <c r="CO8" i="1"/>
  <c r="CP8" i="1"/>
  <c r="CQ8" i="1"/>
  <c r="CR8" i="1"/>
  <c r="CS8" i="1"/>
  <c r="X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FY8" i="1"/>
  <c r="DX8" i="1"/>
  <c r="DY8" i="1"/>
  <c r="DZ8" i="1"/>
  <c r="EA8" i="1"/>
  <c r="EB8" i="1"/>
  <c r="EC8" i="1"/>
  <c r="ED8" i="1"/>
  <c r="EE8" i="1"/>
  <c r="EF8" i="1"/>
  <c r="AM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S8" i="1"/>
  <c r="AC8" i="1"/>
  <c r="AH8" i="1"/>
  <c r="AR8" i="1"/>
  <c r="AW8" i="1"/>
  <c r="FM9" i="1"/>
  <c r="AX9" i="1"/>
  <c r="AY9" i="1"/>
  <c r="AZ9" i="1"/>
  <c r="BA9" i="1"/>
  <c r="BB9" i="1"/>
  <c r="BC9" i="1"/>
  <c r="BD9" i="1"/>
  <c r="BE9" i="1"/>
  <c r="BF9" i="1"/>
  <c r="BG9" i="1"/>
  <c r="BH9" i="1"/>
  <c r="I9" i="1"/>
  <c r="BI9" i="1" s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FK9" i="1"/>
  <c r="FL9" i="1" s="1"/>
  <c r="FS9" i="1"/>
  <c r="CK9" i="1"/>
  <c r="CL9" i="1"/>
  <c r="CM9" i="1"/>
  <c r="CN9" i="1"/>
  <c r="CO9" i="1"/>
  <c r="CP9" i="1"/>
  <c r="CQ9" i="1"/>
  <c r="CR9" i="1"/>
  <c r="CS9" i="1"/>
  <c r="CT9" i="1"/>
  <c r="CU9" i="1"/>
  <c r="X9" i="1"/>
  <c r="CV9" i="1" s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FY9" i="1"/>
  <c r="DX9" i="1"/>
  <c r="DY9" i="1"/>
  <c r="DZ9" i="1"/>
  <c r="EA9" i="1"/>
  <c r="EB9" i="1"/>
  <c r="EC9" i="1"/>
  <c r="ED9" i="1"/>
  <c r="EE9" i="1"/>
  <c r="EF9" i="1"/>
  <c r="EG9" i="1"/>
  <c r="EH9" i="1"/>
  <c r="AM9" i="1"/>
  <c r="EI9" i="1" s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N9" i="1"/>
  <c r="S9" i="1"/>
  <c r="AC9" i="1"/>
  <c r="AH9" i="1"/>
  <c r="AR9" i="1"/>
  <c r="AW9" i="1"/>
  <c r="FM10" i="1"/>
  <c r="AX10" i="1"/>
  <c r="AY10" i="1"/>
  <c r="AZ10" i="1"/>
  <c r="BA10" i="1"/>
  <c r="BB10" i="1"/>
  <c r="BC10" i="1"/>
  <c r="BD10" i="1"/>
  <c r="BE10" i="1"/>
  <c r="BF10" i="1"/>
  <c r="BG10" i="1"/>
  <c r="I10" i="1"/>
  <c r="BH10" i="1" s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FK10" i="1"/>
  <c r="FL10" i="1" s="1"/>
  <c r="FR10" i="1" s="1"/>
  <c r="FX10" i="1" s="1"/>
  <c r="FS10" i="1"/>
  <c r="CK10" i="1"/>
  <c r="CL10" i="1"/>
  <c r="CM10" i="1"/>
  <c r="CN10" i="1"/>
  <c r="CO10" i="1"/>
  <c r="CP10" i="1"/>
  <c r="CQ10" i="1"/>
  <c r="CR10" i="1"/>
  <c r="CS10" i="1"/>
  <c r="CT10" i="1"/>
  <c r="X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FY10" i="1"/>
  <c r="DX10" i="1"/>
  <c r="DY10" i="1"/>
  <c r="DZ10" i="1"/>
  <c r="EA10" i="1"/>
  <c r="EB10" i="1"/>
  <c r="EC10" i="1"/>
  <c r="ED10" i="1"/>
  <c r="EE10" i="1"/>
  <c r="EF10" i="1"/>
  <c r="EG10" i="1"/>
  <c r="AM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N10" i="1"/>
  <c r="S10" i="1"/>
  <c r="AC10" i="1"/>
  <c r="AH10" i="1"/>
  <c r="AR10" i="1"/>
  <c r="AW10" i="1"/>
  <c r="FM11" i="1"/>
  <c r="AX11" i="1"/>
  <c r="AY11" i="1"/>
  <c r="AZ11" i="1"/>
  <c r="BA11" i="1"/>
  <c r="BB11" i="1"/>
  <c r="BC11" i="1"/>
  <c r="BD11" i="1"/>
  <c r="I11" i="1"/>
  <c r="BE11" i="1" s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FK11" i="1"/>
  <c r="FL11" i="1" s="1"/>
  <c r="FS11" i="1"/>
  <c r="CK11" i="1"/>
  <c r="CL11" i="1"/>
  <c r="CM11" i="1"/>
  <c r="CN11" i="1"/>
  <c r="CO11" i="1"/>
  <c r="CP11" i="1"/>
  <c r="CQ11" i="1"/>
  <c r="X11" i="1"/>
  <c r="CR11" i="1" s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FY11" i="1"/>
  <c r="DX11" i="1"/>
  <c r="DY11" i="1"/>
  <c r="DZ11" i="1"/>
  <c r="EA11" i="1"/>
  <c r="EB11" i="1"/>
  <c r="EC11" i="1"/>
  <c r="ED11" i="1"/>
  <c r="AM11" i="1"/>
  <c r="EE11" i="1" s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N11" i="1"/>
  <c r="S11" i="1"/>
  <c r="AC11" i="1"/>
  <c r="AH11" i="1"/>
  <c r="AR11" i="1"/>
  <c r="AW11" i="1"/>
  <c r="FM12" i="1"/>
  <c r="AX12" i="1"/>
  <c r="AY12" i="1"/>
  <c r="AZ12" i="1"/>
  <c r="I12" i="1"/>
  <c r="BA12" i="1"/>
  <c r="BB12" i="1"/>
  <c r="BC12" i="1"/>
  <c r="BD12" i="1"/>
  <c r="BE12" i="1"/>
  <c r="BF12" i="1"/>
  <c r="BG12" i="1"/>
  <c r="BH12" i="1"/>
  <c r="BI12" i="1"/>
  <c r="BJ12" i="1"/>
  <c r="N12" i="1"/>
  <c r="BK12" i="1" s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FK12" i="1"/>
  <c r="FL12" i="1"/>
  <c r="FS12" i="1"/>
  <c r="CK12" i="1"/>
  <c r="CL12" i="1"/>
  <c r="CM12" i="1"/>
  <c r="X12" i="1"/>
  <c r="CN12" i="1"/>
  <c r="CO12" i="1"/>
  <c r="CP12" i="1"/>
  <c r="CQ12" i="1"/>
  <c r="CR12" i="1"/>
  <c r="CS12" i="1"/>
  <c r="CT12" i="1"/>
  <c r="CU12" i="1"/>
  <c r="CV12" i="1"/>
  <c r="CW12" i="1"/>
  <c r="AC12" i="1"/>
  <c r="CX12" i="1" s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FY12" i="1"/>
  <c r="DX12" i="1"/>
  <c r="DY12" i="1"/>
  <c r="DZ12" i="1"/>
  <c r="AM12" i="1"/>
  <c r="EA12" i="1" s="1"/>
  <c r="EB12" i="1"/>
  <c r="EC12" i="1"/>
  <c r="ED12" i="1"/>
  <c r="EE12" i="1"/>
  <c r="EF12" i="1"/>
  <c r="EG12" i="1"/>
  <c r="EH12" i="1"/>
  <c r="EI12" i="1"/>
  <c r="EJ12" i="1"/>
  <c r="AR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Z12" i="1"/>
  <c r="GA12" i="1" s="1"/>
  <c r="S12" i="1"/>
  <c r="AH12" i="1"/>
  <c r="AW12" i="1"/>
  <c r="FM13" i="1"/>
  <c r="AX13" i="1"/>
  <c r="AY13" i="1"/>
  <c r="AZ13" i="1"/>
  <c r="FN13" i="1" s="1"/>
  <c r="I13" i="1"/>
  <c r="BA13" i="1" s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FK13" i="1"/>
  <c r="FL13" i="1" s="1"/>
  <c r="FS13" i="1"/>
  <c r="CK13" i="1"/>
  <c r="CL13" i="1"/>
  <c r="CM13" i="1"/>
  <c r="X13" i="1"/>
  <c r="CN13" i="1" s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FY13" i="1"/>
  <c r="DX13" i="1"/>
  <c r="DY13" i="1"/>
  <c r="DZ13" i="1"/>
  <c r="EA13" i="1"/>
  <c r="EB13" i="1"/>
  <c r="EC13" i="1"/>
  <c r="ED13" i="1"/>
  <c r="EE13" i="1"/>
  <c r="EF13" i="1"/>
  <c r="EG13" i="1"/>
  <c r="EH13" i="1"/>
  <c r="AM13" i="1"/>
  <c r="EI13" i="1" s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N13" i="1"/>
  <c r="S13" i="1"/>
  <c r="AC13" i="1"/>
  <c r="AH13" i="1"/>
  <c r="AR13" i="1"/>
  <c r="AW13" i="1"/>
  <c r="FM14" i="1"/>
  <c r="GD14" i="1"/>
  <c r="FS14" i="1"/>
  <c r="CK14" i="1"/>
  <c r="CL14" i="1"/>
  <c r="CM14" i="1"/>
  <c r="CN14" i="1"/>
  <c r="CO14" i="1"/>
  <c r="CP14" i="1"/>
  <c r="CQ14" i="1"/>
  <c r="CR14" i="1"/>
  <c r="CS14" i="1"/>
  <c r="X14" i="1"/>
  <c r="CT14" i="1" s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FK14" i="1"/>
  <c r="FL14" i="1"/>
  <c r="FR14" i="1" s="1"/>
  <c r="GG14" i="1"/>
  <c r="GQ14" i="1" s="1"/>
  <c r="FY14" i="1"/>
  <c r="GF14" i="1"/>
  <c r="GI14" i="1" s="1"/>
  <c r="GS14" i="1" s="1"/>
  <c r="AC14" i="1"/>
  <c r="AH14" i="1"/>
  <c r="GP14" i="1"/>
  <c r="GV14" i="1" s="1"/>
  <c r="FM15" i="1"/>
  <c r="AX15" i="1"/>
  <c r="AY15" i="1"/>
  <c r="I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FK15" i="1"/>
  <c r="FL15" i="1"/>
  <c r="FS15" i="1"/>
  <c r="CK15" i="1"/>
  <c r="CL15" i="1"/>
  <c r="CM15" i="1"/>
  <c r="CN15" i="1"/>
  <c r="CO15" i="1"/>
  <c r="CP15" i="1"/>
  <c r="CQ15" i="1"/>
  <c r="CR15" i="1"/>
  <c r="CS15" i="1"/>
  <c r="CT15" i="1"/>
  <c r="X15" i="1"/>
  <c r="CU15" i="1" s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FY15" i="1"/>
  <c r="DX15" i="1"/>
  <c r="DY15" i="1"/>
  <c r="AM15" i="1"/>
  <c r="DZ15" i="1" s="1"/>
  <c r="FZ15" i="1" s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N15" i="1"/>
  <c r="S15" i="1"/>
  <c r="AC15" i="1"/>
  <c r="AH15" i="1"/>
  <c r="FM16" i="1"/>
  <c r="AX16" i="1"/>
  <c r="AY16" i="1"/>
  <c r="AZ16" i="1"/>
  <c r="I16" i="1"/>
  <c r="BA16" i="1" s="1"/>
  <c r="FN16" i="1" s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FK16" i="1"/>
  <c r="FL16" i="1"/>
  <c r="FS16" i="1"/>
  <c r="CK16" i="1"/>
  <c r="CL16" i="1"/>
  <c r="CM16" i="1"/>
  <c r="FT16" i="1" s="1"/>
  <c r="X16" i="1"/>
  <c r="CN16" i="1" s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FR16" i="1"/>
  <c r="FY16" i="1"/>
  <c r="GF16" i="1" s="1"/>
  <c r="S16" i="1"/>
  <c r="AC16" i="1"/>
  <c r="AH16" i="1"/>
  <c r="FM17" i="1"/>
  <c r="AX17" i="1"/>
  <c r="AY17" i="1"/>
  <c r="AZ17" i="1"/>
  <c r="I17" i="1"/>
  <c r="BA17" i="1" s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FK17" i="1"/>
  <c r="FL17" i="1" s="1"/>
  <c r="FS17" i="1"/>
  <c r="CK17" i="1"/>
  <c r="CL17" i="1"/>
  <c r="CM17" i="1"/>
  <c r="X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FT17" i="1"/>
  <c r="FU17" i="1" s="1"/>
  <c r="FY17" i="1"/>
  <c r="DX17" i="1"/>
  <c r="DY17" i="1"/>
  <c r="FZ17" i="1" s="1"/>
  <c r="GA17" i="1" s="1"/>
  <c r="DZ17" i="1"/>
  <c r="EA17" i="1"/>
  <c r="EB17" i="1"/>
  <c r="EC17" i="1"/>
  <c r="ED17" i="1"/>
  <c r="EE17" i="1"/>
  <c r="EF17" i="1"/>
  <c r="EG17" i="1"/>
  <c r="EH17" i="1"/>
  <c r="AM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AR17" i="1"/>
  <c r="EV17" i="1" s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N17" i="1"/>
  <c r="S17" i="1"/>
  <c r="AC17" i="1"/>
  <c r="AH17" i="1"/>
  <c r="AW17" i="1"/>
  <c r="FM18" i="1"/>
  <c r="AX18" i="1"/>
  <c r="AY18" i="1"/>
  <c r="AZ18" i="1"/>
  <c r="BA18" i="1"/>
  <c r="I18" i="1"/>
  <c r="BB18" i="1" s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FN18" i="1"/>
  <c r="FO18" i="1" s="1"/>
  <c r="FK18" i="1"/>
  <c r="FL18" i="1" s="1"/>
  <c r="FS18" i="1"/>
  <c r="GE18" i="1" s="1"/>
  <c r="FY18" i="1"/>
  <c r="GF18" i="1"/>
  <c r="N18" i="1"/>
  <c r="S18" i="1"/>
  <c r="FM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I19" i="1"/>
  <c r="BJ19" i="1" s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FN19" i="1"/>
  <c r="FO19" i="1" s="1"/>
  <c r="FK19" i="1"/>
  <c r="FL19" i="1" s="1"/>
  <c r="FS19" i="1"/>
  <c r="GE19" i="1" s="1"/>
  <c r="FY19" i="1"/>
  <c r="GF19" i="1"/>
  <c r="N19" i="1"/>
  <c r="S19" i="1"/>
  <c r="FM20" i="1"/>
  <c r="AX20" i="1"/>
  <c r="AY20" i="1"/>
  <c r="AZ20" i="1"/>
  <c r="I20" i="1"/>
  <c r="BA20" i="1"/>
  <c r="BB20" i="1"/>
  <c r="BC20" i="1"/>
  <c r="BD20" i="1"/>
  <c r="BE20" i="1"/>
  <c r="BF20" i="1"/>
  <c r="BG20" i="1"/>
  <c r="BH20" i="1"/>
  <c r="BI20" i="1"/>
  <c r="BJ20" i="1"/>
  <c r="N20" i="1"/>
  <c r="BK20" i="1" s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FK20" i="1"/>
  <c r="FL20" i="1"/>
  <c r="FS20" i="1"/>
  <c r="CK20" i="1"/>
  <c r="FT20" i="1" s="1"/>
  <c r="CL20" i="1"/>
  <c r="CM20" i="1"/>
  <c r="X20" i="1"/>
  <c r="CN20" i="1"/>
  <c r="CO20" i="1"/>
  <c r="CP20" i="1"/>
  <c r="CQ20" i="1"/>
  <c r="CR20" i="1"/>
  <c r="CS20" i="1"/>
  <c r="CT20" i="1"/>
  <c r="CU20" i="1"/>
  <c r="CV20" i="1"/>
  <c r="CW20" i="1"/>
  <c r="AC20" i="1"/>
  <c r="CX20" i="1" s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FU20" i="1"/>
  <c r="FY20" i="1"/>
  <c r="DX20" i="1"/>
  <c r="DY20" i="1"/>
  <c r="DZ20" i="1"/>
  <c r="AM20" i="1"/>
  <c r="EA20" i="1" s="1"/>
  <c r="EB20" i="1"/>
  <c r="EC20" i="1"/>
  <c r="ED20" i="1"/>
  <c r="EE20" i="1"/>
  <c r="EF20" i="1"/>
  <c r="EG20" i="1"/>
  <c r="EH20" i="1"/>
  <c r="EI20" i="1"/>
  <c r="EJ20" i="1"/>
  <c r="AR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Z20" i="1"/>
  <c r="S20" i="1"/>
  <c r="AH20" i="1"/>
  <c r="AW20" i="1"/>
  <c r="FM21" i="1"/>
  <c r="AX21" i="1"/>
  <c r="AY21" i="1"/>
  <c r="AZ21" i="1"/>
  <c r="I21" i="1"/>
  <c r="BA21" i="1"/>
  <c r="BB21" i="1"/>
  <c r="BC21" i="1"/>
  <c r="BD21" i="1"/>
  <c r="BE21" i="1"/>
  <c r="BF21" i="1"/>
  <c r="BG21" i="1"/>
  <c r="BH21" i="1"/>
  <c r="BI21" i="1"/>
  <c r="BJ21" i="1"/>
  <c r="N21" i="1"/>
  <c r="BK21" i="1" s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FK21" i="1"/>
  <c r="FL21" i="1"/>
  <c r="FS21" i="1"/>
  <c r="CK21" i="1"/>
  <c r="CL21" i="1"/>
  <c r="CM21" i="1"/>
  <c r="CN21" i="1"/>
  <c r="CO21" i="1"/>
  <c r="CP21" i="1"/>
  <c r="CQ21" i="1"/>
  <c r="CR21" i="1"/>
  <c r="CS21" i="1"/>
  <c r="CT21" i="1"/>
  <c r="CU21" i="1"/>
  <c r="X21" i="1"/>
  <c r="CV21" i="1"/>
  <c r="CW21" i="1"/>
  <c r="AC21" i="1"/>
  <c r="CX21" i="1" s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FY21" i="1"/>
  <c r="DX21" i="1"/>
  <c r="DY21" i="1"/>
  <c r="DZ21" i="1"/>
  <c r="EA21" i="1"/>
  <c r="EB21" i="1"/>
  <c r="EC21" i="1"/>
  <c r="ED21" i="1"/>
  <c r="EE21" i="1"/>
  <c r="EF21" i="1"/>
  <c r="EG21" i="1"/>
  <c r="EH21" i="1"/>
  <c r="AM21" i="1"/>
  <c r="EI21" i="1" s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S21" i="1"/>
  <c r="AH21" i="1"/>
  <c r="AR21" i="1"/>
  <c r="AW21" i="1"/>
  <c r="FM22" i="1"/>
  <c r="AX22" i="1"/>
  <c r="AY22" i="1"/>
  <c r="AZ22" i="1"/>
  <c r="I22" i="1"/>
  <c r="BA22" i="1"/>
  <c r="BB22" i="1"/>
  <c r="BC22" i="1"/>
  <c r="BD22" i="1"/>
  <c r="BE22" i="1"/>
  <c r="BF22" i="1"/>
  <c r="BG22" i="1"/>
  <c r="BH22" i="1"/>
  <c r="BI22" i="1"/>
  <c r="BJ22" i="1"/>
  <c r="N22" i="1"/>
  <c r="BK22" i="1" s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FK22" i="1"/>
  <c r="FL22" i="1"/>
  <c r="FS22" i="1"/>
  <c r="CK22" i="1"/>
  <c r="CL22" i="1"/>
  <c r="X22" i="1"/>
  <c r="CM22" i="1" s="1"/>
  <c r="FT22" i="1" s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FR22" i="1"/>
  <c r="FY22" i="1"/>
  <c r="DX22" i="1"/>
  <c r="DY22" i="1"/>
  <c r="AM22" i="1"/>
  <c r="DZ22" i="1" s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S22" i="1"/>
  <c r="AC22" i="1"/>
  <c r="AH22" i="1"/>
  <c r="AR22" i="1"/>
  <c r="AW22" i="1"/>
  <c r="FM23" i="1"/>
  <c r="AX23" i="1"/>
  <c r="AY23" i="1"/>
  <c r="AZ23" i="1"/>
  <c r="I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FK23" i="1"/>
  <c r="FL23" i="1" s="1"/>
  <c r="FS23" i="1"/>
  <c r="CK23" i="1"/>
  <c r="CL23" i="1"/>
  <c r="CM23" i="1"/>
  <c r="X23" i="1"/>
  <c r="CN23" i="1" s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FY23" i="1"/>
  <c r="DX23" i="1"/>
  <c r="DY23" i="1"/>
  <c r="FZ23" i="1" s="1"/>
  <c r="DZ23" i="1"/>
  <c r="AM23" i="1"/>
  <c r="EA23" i="1" s="1"/>
  <c r="EB23" i="1"/>
  <c r="EC23" i="1"/>
  <c r="ED23" i="1"/>
  <c r="EE23" i="1"/>
  <c r="EF23" i="1"/>
  <c r="EG23" i="1"/>
  <c r="EH23" i="1"/>
  <c r="EI23" i="1"/>
  <c r="EJ23" i="1"/>
  <c r="AR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N23" i="1"/>
  <c r="S23" i="1"/>
  <c r="AC23" i="1"/>
  <c r="AH23" i="1"/>
  <c r="AW23" i="1"/>
  <c r="FM24" i="1"/>
  <c r="AX24" i="1"/>
  <c r="AY24" i="1"/>
  <c r="AZ24" i="1"/>
  <c r="I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FN24" i="1"/>
  <c r="FO24" i="1" s="1"/>
  <c r="FK24" i="1"/>
  <c r="FL24" i="1" s="1"/>
  <c r="FS24" i="1"/>
  <c r="CK24" i="1"/>
  <c r="CL24" i="1"/>
  <c r="CM24" i="1"/>
  <c r="X24" i="1"/>
  <c r="CN24" i="1" s="1"/>
  <c r="CO24" i="1"/>
  <c r="CP24" i="1"/>
  <c r="CQ24" i="1"/>
  <c r="CR24" i="1"/>
  <c r="CS24" i="1"/>
  <c r="CT24" i="1"/>
  <c r="CU24" i="1"/>
  <c r="CV24" i="1"/>
  <c r="CW24" i="1"/>
  <c r="AC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FT24" i="1"/>
  <c r="FY24" i="1"/>
  <c r="DX24" i="1"/>
  <c r="DY24" i="1"/>
  <c r="AM24" i="1"/>
  <c r="DZ24" i="1" s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Z24" i="1"/>
  <c r="N24" i="1"/>
  <c r="S24" i="1"/>
  <c r="AH24" i="1"/>
  <c r="AR24" i="1"/>
  <c r="AW24" i="1"/>
  <c r="FM25" i="1"/>
  <c r="FO25" i="1" s="1"/>
  <c r="AX25" i="1"/>
  <c r="AY25" i="1"/>
  <c r="AZ25" i="1"/>
  <c r="I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FN25" i="1"/>
  <c r="FK25" i="1"/>
  <c r="FL25" i="1" s="1"/>
  <c r="FR25" i="1" s="1"/>
  <c r="FX25" i="1" s="1"/>
  <c r="FS25" i="1"/>
  <c r="CK25" i="1"/>
  <c r="CL25" i="1"/>
  <c r="CM25" i="1"/>
  <c r="X25" i="1"/>
  <c r="CN25" i="1" s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FY25" i="1"/>
  <c r="DX25" i="1"/>
  <c r="DY25" i="1"/>
  <c r="DZ25" i="1"/>
  <c r="EA25" i="1"/>
  <c r="EB25" i="1"/>
  <c r="EC25" i="1"/>
  <c r="ED25" i="1"/>
  <c r="EE25" i="1"/>
  <c r="EF25" i="1"/>
  <c r="EG25" i="1"/>
  <c r="AM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N25" i="1"/>
  <c r="S25" i="1"/>
  <c r="AC25" i="1"/>
  <c r="AH25" i="1"/>
  <c r="AR25" i="1"/>
  <c r="AW25" i="1"/>
  <c r="FM26" i="1"/>
  <c r="AX26" i="1"/>
  <c r="AY26" i="1"/>
  <c r="AZ26" i="1"/>
  <c r="FN26" i="1" s="1"/>
  <c r="FO26" i="1" s="1"/>
  <c r="I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FK26" i="1"/>
  <c r="FL26" i="1" s="1"/>
  <c r="FS26" i="1"/>
  <c r="CK26" i="1"/>
  <c r="CL26" i="1"/>
  <c r="CM26" i="1"/>
  <c r="CN26" i="1"/>
  <c r="CO26" i="1"/>
  <c r="CP26" i="1"/>
  <c r="CQ26" i="1"/>
  <c r="CR26" i="1"/>
  <c r="CS26" i="1"/>
  <c r="CT26" i="1"/>
  <c r="X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FY26" i="1"/>
  <c r="DX26" i="1"/>
  <c r="DY26" i="1"/>
  <c r="DZ26" i="1"/>
  <c r="EA26" i="1"/>
  <c r="EB26" i="1"/>
  <c r="EC26" i="1"/>
  <c r="ED26" i="1"/>
  <c r="EE26" i="1"/>
  <c r="EF26" i="1"/>
  <c r="EG26" i="1"/>
  <c r="AM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N26" i="1"/>
  <c r="S26" i="1"/>
  <c r="AC26" i="1"/>
  <c r="AH26" i="1"/>
  <c r="AR26" i="1"/>
  <c r="AW26" i="1"/>
  <c r="FM27" i="1"/>
  <c r="GD27" i="1"/>
  <c r="FS27" i="1"/>
  <c r="CK27" i="1"/>
  <c r="CL27" i="1"/>
  <c r="FT27" i="1" s="1"/>
  <c r="CM27" i="1"/>
  <c r="CN27" i="1"/>
  <c r="CO27" i="1"/>
  <c r="CP27" i="1"/>
  <c r="CQ27" i="1"/>
  <c r="CR27" i="1"/>
  <c r="CS27" i="1"/>
  <c r="CT27" i="1"/>
  <c r="CU27" i="1"/>
  <c r="X27" i="1"/>
  <c r="CV27" i="1" s="1"/>
  <c r="CW27" i="1"/>
  <c r="CX27" i="1"/>
  <c r="CY27" i="1"/>
  <c r="CZ27" i="1"/>
  <c r="DA27" i="1"/>
  <c r="DB27" i="1"/>
  <c r="DC27" i="1"/>
  <c r="DD27" i="1"/>
  <c r="DE27" i="1"/>
  <c r="DF27" i="1"/>
  <c r="DG27" i="1"/>
  <c r="DH27" i="1"/>
  <c r="AC27" i="1"/>
  <c r="DI27" i="1" s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FK27" i="1"/>
  <c r="FL27" i="1" s="1"/>
  <c r="FR27" i="1" s="1"/>
  <c r="FY27" i="1"/>
  <c r="DX27" i="1"/>
  <c r="DY27" i="1"/>
  <c r="DZ27" i="1"/>
  <c r="EA27" i="1"/>
  <c r="EB27" i="1"/>
  <c r="EC27" i="1"/>
  <c r="ED27" i="1"/>
  <c r="EE27" i="1"/>
  <c r="EF27" i="1"/>
  <c r="EG27" i="1"/>
  <c r="EH27" i="1"/>
  <c r="AM27" i="1"/>
  <c r="EI27" i="1" s="1"/>
  <c r="EJ27" i="1"/>
  <c r="EK27" i="1"/>
  <c r="EL27" i="1"/>
  <c r="EM27" i="1"/>
  <c r="EN27" i="1"/>
  <c r="EO27" i="1"/>
  <c r="EP27" i="1"/>
  <c r="EQ27" i="1"/>
  <c r="ER27" i="1"/>
  <c r="ES27" i="1"/>
  <c r="ET27" i="1"/>
  <c r="EU27" i="1"/>
  <c r="AR27" i="1"/>
  <c r="EV27" i="1" s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Z27" i="1"/>
  <c r="GN27" i="1"/>
  <c r="GT27" i="1" s="1"/>
  <c r="AH27" i="1"/>
  <c r="AW27" i="1"/>
  <c r="FM28" i="1"/>
  <c r="AX28" i="1"/>
  <c r="AY28" i="1"/>
  <c r="AZ28" i="1"/>
  <c r="BA28" i="1"/>
  <c r="BB28" i="1"/>
  <c r="BC28" i="1"/>
  <c r="I28" i="1"/>
  <c r="BD28" i="1" s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FN28" i="1"/>
  <c r="FK28" i="1"/>
  <c r="FL28" i="1" s="1"/>
  <c r="FR28" i="1" s="1"/>
  <c r="FX28" i="1" s="1"/>
  <c r="FS28" i="1"/>
  <c r="CK28" i="1"/>
  <c r="CL28" i="1"/>
  <c r="CM28" i="1"/>
  <c r="CN28" i="1"/>
  <c r="CO28" i="1"/>
  <c r="CP28" i="1"/>
  <c r="X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FY28" i="1"/>
  <c r="DX28" i="1"/>
  <c r="DY28" i="1"/>
  <c r="DZ28" i="1"/>
  <c r="EA28" i="1"/>
  <c r="EB28" i="1"/>
  <c r="EC28" i="1"/>
  <c r="AM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N28" i="1"/>
  <c r="S28" i="1"/>
  <c r="AC28" i="1"/>
  <c r="AH28" i="1"/>
  <c r="AR28" i="1"/>
  <c r="AW28" i="1"/>
  <c r="FM29" i="1"/>
  <c r="AX29" i="1"/>
  <c r="AY29" i="1"/>
  <c r="AZ29" i="1"/>
  <c r="BA29" i="1"/>
  <c r="BB29" i="1"/>
  <c r="BC29" i="1"/>
  <c r="BD29" i="1"/>
  <c r="I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FN29" i="1"/>
  <c r="FO29" i="1" s="1"/>
  <c r="FK29" i="1"/>
  <c r="FL29" i="1" s="1"/>
  <c r="FS29" i="1"/>
  <c r="CK29" i="1"/>
  <c r="CL29" i="1"/>
  <c r="CM29" i="1"/>
  <c r="CN29" i="1"/>
  <c r="CO29" i="1"/>
  <c r="CP29" i="1"/>
  <c r="CQ29" i="1"/>
  <c r="X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FR29" i="1"/>
  <c r="FY29" i="1"/>
  <c r="DX29" i="1"/>
  <c r="DY29" i="1"/>
  <c r="DZ29" i="1"/>
  <c r="EA29" i="1"/>
  <c r="EB29" i="1"/>
  <c r="EC29" i="1"/>
  <c r="ED29" i="1"/>
  <c r="AM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X29" i="1"/>
  <c r="N29" i="1"/>
  <c r="S29" i="1"/>
  <c r="AC29" i="1"/>
  <c r="AH29" i="1"/>
  <c r="AR29" i="1"/>
  <c r="AW29" i="1"/>
  <c r="FM30" i="1"/>
  <c r="AX30" i="1"/>
  <c r="FN30" i="1" s="1"/>
  <c r="FO30" i="1" s="1"/>
  <c r="AY30" i="1"/>
  <c r="AZ30" i="1"/>
  <c r="BA30" i="1"/>
  <c r="BB30" i="1"/>
  <c r="BC30" i="1"/>
  <c r="BD30" i="1"/>
  <c r="BE30" i="1"/>
  <c r="BF30" i="1"/>
  <c r="BG30" i="1"/>
  <c r="BH30" i="1"/>
  <c r="BI30" i="1"/>
  <c r="I30" i="1"/>
  <c r="BJ30" i="1" s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FK30" i="1"/>
  <c r="FL30" i="1"/>
  <c r="FS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X30" i="1"/>
  <c r="CW30" i="1" s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FR30" i="1"/>
  <c r="FY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AM30" i="1"/>
  <c r="EJ30" i="1" s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X30" i="1"/>
  <c r="N30" i="1"/>
  <c r="S30" i="1"/>
  <c r="AC30" i="1"/>
  <c r="AH30" i="1"/>
  <c r="AR30" i="1"/>
  <c r="AW30" i="1"/>
  <c r="GA14" i="1"/>
  <c r="AX5" i="1"/>
  <c r="AY5" i="1"/>
  <c r="AZ5" i="1"/>
  <c r="FN5" i="1" s="1"/>
  <c r="I5" i="1"/>
  <c r="BA5" i="1" s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FO5" i="1"/>
  <c r="FP5" i="1"/>
  <c r="FQ5" i="1" s="1"/>
  <c r="AW7" i="1"/>
  <c r="CK7" i="1"/>
  <c r="CL7" i="1"/>
  <c r="CM7" i="1"/>
  <c r="X7" i="1"/>
  <c r="CN7" i="1" s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AM7" i="1"/>
  <c r="EA7" i="1" s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R7" i="1"/>
  <c r="FT7" i="1"/>
  <c r="FU7" i="1"/>
  <c r="FX7" i="1"/>
  <c r="GA7" i="1"/>
  <c r="AW14" i="1"/>
  <c r="AX14" i="1"/>
  <c r="AY14" i="1"/>
  <c r="AZ14" i="1"/>
  <c r="BA14" i="1"/>
  <c r="BB14" i="1"/>
  <c r="BC14" i="1"/>
  <c r="BD14" i="1"/>
  <c r="BE14" i="1"/>
  <c r="BF14" i="1"/>
  <c r="I14" i="1"/>
  <c r="BG14" i="1" s="1"/>
  <c r="BH14" i="1"/>
  <c r="BI14" i="1"/>
  <c r="FN14" i="1" s="1"/>
  <c r="BJ14" i="1"/>
  <c r="N14" i="1"/>
  <c r="BK14" i="1" s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O14" i="1"/>
  <c r="FX14" i="1"/>
  <c r="AW15" i="1"/>
  <c r="AR15" i="1"/>
  <c r="AW16" i="1"/>
  <c r="DX16" i="1"/>
  <c r="DY16" i="1"/>
  <c r="FZ16" i="1" s="1"/>
  <c r="DZ16" i="1"/>
  <c r="AM16" i="1"/>
  <c r="EA16" i="1" s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X16" i="1"/>
  <c r="GA16" i="1"/>
  <c r="AW18" i="1"/>
  <c r="CK18" i="1"/>
  <c r="CL18" i="1"/>
  <c r="CM18" i="1"/>
  <c r="CN18" i="1"/>
  <c r="X18" i="1"/>
  <c r="CO18" i="1" s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AM18" i="1"/>
  <c r="EB18" i="1" s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R18" i="1"/>
  <c r="FX18" i="1" s="1"/>
  <c r="FU18" i="1"/>
  <c r="FV18" i="1"/>
  <c r="FW18" i="1" s="1"/>
  <c r="GA18" i="1"/>
  <c r="AW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R19" i="1"/>
  <c r="FU19" i="1"/>
  <c r="GA19" i="1"/>
  <c r="AX27" i="1"/>
  <c r="AY27" i="1"/>
  <c r="AZ27" i="1"/>
  <c r="FN27" i="1" s="1"/>
  <c r="I27" i="1"/>
  <c r="BA27" i="1" s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FO27" i="1"/>
  <c r="AR19" i="1"/>
  <c r="AR18" i="1"/>
  <c r="AR16" i="1"/>
  <c r="AR14" i="1"/>
  <c r="AR7" i="1"/>
  <c r="AM19" i="1"/>
  <c r="AM14" i="1"/>
  <c r="AH19" i="1"/>
  <c r="AH18" i="1"/>
  <c r="AH7" i="1"/>
  <c r="AC19" i="1"/>
  <c r="AC18" i="1"/>
  <c r="AC7" i="1"/>
  <c r="X19" i="1"/>
  <c r="S14" i="1"/>
  <c r="S27" i="1"/>
  <c r="S5" i="1"/>
  <c r="N5" i="1"/>
  <c r="N27" i="1"/>
  <c r="E12" i="2"/>
  <c r="D12" i="2"/>
  <c r="C12" i="2"/>
  <c r="E11" i="2"/>
  <c r="D11" i="2"/>
  <c r="C11" i="2"/>
  <c r="E10" i="2"/>
  <c r="D10" i="2"/>
  <c r="C10" i="2"/>
  <c r="FP25" i="1" s="1"/>
  <c r="E9" i="2"/>
  <c r="D9" i="2"/>
  <c r="C9" i="2"/>
  <c r="E8" i="2"/>
  <c r="D8" i="2"/>
  <c r="FV7" i="1" s="1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FV30" i="1" l="1"/>
  <c r="GB25" i="1"/>
  <c r="FZ14" i="1"/>
  <c r="GB30" i="1"/>
  <c r="FP29" i="1"/>
  <c r="FQ29" i="1" s="1"/>
  <c r="GD29" i="1" s="1"/>
  <c r="FV25" i="1"/>
  <c r="FP27" i="1"/>
  <c r="FQ27" i="1" s="1"/>
  <c r="FZ19" i="1"/>
  <c r="FZ18" i="1"/>
  <c r="GB7" i="1"/>
  <c r="GC7" i="1" s="1"/>
  <c r="FV29" i="1"/>
  <c r="FP14" i="1"/>
  <c r="FQ14" i="1" s="1"/>
  <c r="FT18" i="1"/>
  <c r="FV19" i="1"/>
  <c r="FW19" i="1" s="1"/>
  <c r="FX19" i="1"/>
  <c r="GB19" i="1" s="1"/>
  <c r="GC19" i="1" s="1"/>
  <c r="FT19" i="1"/>
  <c r="GB18" i="1"/>
  <c r="GC18" i="1" s="1"/>
  <c r="GB14" i="1"/>
  <c r="FW7" i="1"/>
  <c r="FZ7" i="1"/>
  <c r="GC14" i="1"/>
  <c r="FP30" i="1"/>
  <c r="FR9" i="1"/>
  <c r="FP9" i="1"/>
  <c r="GB16" i="1"/>
  <c r="GC16" i="1" s="1"/>
  <c r="GB29" i="1"/>
  <c r="FT29" i="1"/>
  <c r="FU29" i="1" s="1"/>
  <c r="FW29" i="1" s="1"/>
  <c r="GE29" i="1" s="1"/>
  <c r="FQ30" i="1"/>
  <c r="FZ29" i="1"/>
  <c r="GA29" i="1" s="1"/>
  <c r="GC29" i="1" s="1"/>
  <c r="GF29" i="1" s="1"/>
  <c r="GB28" i="1"/>
  <c r="FV27" i="1"/>
  <c r="FX27" i="1"/>
  <c r="GB27" i="1" s="1"/>
  <c r="FQ25" i="1"/>
  <c r="GD25" i="1" s="1"/>
  <c r="GA24" i="1"/>
  <c r="FP21" i="1"/>
  <c r="FP19" i="1"/>
  <c r="FT30" i="1"/>
  <c r="FU30" i="1"/>
  <c r="FW30" i="1" s="1"/>
  <c r="GE30" i="1" s="1"/>
  <c r="GD30" i="1"/>
  <c r="FO28" i="1"/>
  <c r="FR26" i="1"/>
  <c r="FP26" i="1"/>
  <c r="FN23" i="1"/>
  <c r="FQ19" i="1"/>
  <c r="GD19" i="1" s="1"/>
  <c r="FZ8" i="1"/>
  <c r="FZ30" i="1"/>
  <c r="GA30" i="1"/>
  <c r="GC30" i="1" s="1"/>
  <c r="GF30" i="1"/>
  <c r="GA27" i="1"/>
  <c r="GC27" i="1" s="1"/>
  <c r="GF27" i="1"/>
  <c r="FQ26" i="1"/>
  <c r="GD26" i="1" s="1"/>
  <c r="FP24" i="1"/>
  <c r="FR24" i="1"/>
  <c r="FP18" i="1"/>
  <c r="FQ18" i="1" s="1"/>
  <c r="GD18" i="1" s="1"/>
  <c r="FP6" i="1"/>
  <c r="FR6" i="1"/>
  <c r="FZ26" i="1"/>
  <c r="GA26" i="1" s="1"/>
  <c r="FT26" i="1"/>
  <c r="FU26" i="1" s="1"/>
  <c r="FO23" i="1"/>
  <c r="FV22" i="1"/>
  <c r="FU22" i="1"/>
  <c r="FW22" i="1" s="1"/>
  <c r="FN20" i="1"/>
  <c r="FO20" i="1" s="1"/>
  <c r="GP19" i="1"/>
  <c r="GV19" i="1" s="1"/>
  <c r="GI19" i="1"/>
  <c r="GS19" i="1" s="1"/>
  <c r="GP18" i="1"/>
  <c r="GV18" i="1" s="1"/>
  <c r="GI18" i="1"/>
  <c r="GS18" i="1" s="1"/>
  <c r="FP17" i="1"/>
  <c r="FR17" i="1"/>
  <c r="FV14" i="1"/>
  <c r="GB10" i="1"/>
  <c r="GP7" i="1"/>
  <c r="GV7" i="1" s="1"/>
  <c r="GI7" i="1"/>
  <c r="GS7" i="1" s="1"/>
  <c r="GL7" i="1"/>
  <c r="FN6" i="1"/>
  <c r="FO6" i="1" s="1"/>
  <c r="FQ6" i="1" s="1"/>
  <c r="GD6" i="1" s="1"/>
  <c r="FU5" i="1"/>
  <c r="FW5" i="1" s="1"/>
  <c r="GE5" i="1" s="1"/>
  <c r="FU27" i="1"/>
  <c r="FT25" i="1"/>
  <c r="FU25" i="1" s="1"/>
  <c r="FW25" i="1" s="1"/>
  <c r="GE25" i="1" s="1"/>
  <c r="FU24" i="1"/>
  <c r="FQ24" i="1"/>
  <c r="GD24" i="1" s="1"/>
  <c r="FX22" i="1"/>
  <c r="GB22" i="1" s="1"/>
  <c r="FP22" i="1"/>
  <c r="FT21" i="1"/>
  <c r="FU21" i="1" s="1"/>
  <c r="GA20" i="1"/>
  <c r="GK19" i="1"/>
  <c r="GO19" i="1"/>
  <c r="GU19" i="1" s="1"/>
  <c r="GH19" i="1"/>
  <c r="GR19" i="1" s="1"/>
  <c r="GK18" i="1"/>
  <c r="GO18" i="1"/>
  <c r="GU18" i="1" s="1"/>
  <c r="GH18" i="1"/>
  <c r="GR18" i="1" s="1"/>
  <c r="FN11" i="1"/>
  <c r="FO11" i="1" s="1"/>
  <c r="FQ11" i="1" s="1"/>
  <c r="GD11" i="1" s="1"/>
  <c r="FT9" i="1"/>
  <c r="FU9" i="1" s="1"/>
  <c r="FZ28" i="1"/>
  <c r="GA28" i="1" s="1"/>
  <c r="GC28" i="1" s="1"/>
  <c r="GF28" i="1" s="1"/>
  <c r="FV28" i="1"/>
  <c r="FT28" i="1"/>
  <c r="FU28" i="1" s="1"/>
  <c r="FW28" i="1" s="1"/>
  <c r="GE28" i="1" s="1"/>
  <c r="FP28" i="1"/>
  <c r="GJ27" i="1"/>
  <c r="GG27" i="1"/>
  <c r="GQ27" i="1" s="1"/>
  <c r="FZ25" i="1"/>
  <c r="GA25" i="1" s="1"/>
  <c r="GC25" i="1" s="1"/>
  <c r="GF25" i="1" s="1"/>
  <c r="GA23" i="1"/>
  <c r="FT23" i="1"/>
  <c r="FU23" i="1" s="1"/>
  <c r="FR23" i="1"/>
  <c r="FP23" i="1"/>
  <c r="FZ22" i="1"/>
  <c r="GA22" i="1" s="1"/>
  <c r="GC22" i="1" s="1"/>
  <c r="GF22" i="1" s="1"/>
  <c r="FN22" i="1"/>
  <c r="FO22" i="1" s="1"/>
  <c r="FQ22" i="1" s="1"/>
  <c r="GD22" i="1" s="1"/>
  <c r="FZ21" i="1"/>
  <c r="GA21" i="1" s="1"/>
  <c r="FN21" i="1"/>
  <c r="FO21" i="1" s="1"/>
  <c r="FQ21" i="1" s="1"/>
  <c r="GD21" i="1" s="1"/>
  <c r="FP20" i="1"/>
  <c r="FR20" i="1"/>
  <c r="GL19" i="1"/>
  <c r="GL18" i="1"/>
  <c r="FT14" i="1"/>
  <c r="FU14" i="1" s="1"/>
  <c r="FW14" i="1" s="1"/>
  <c r="GE14" i="1" s="1"/>
  <c r="FP12" i="1"/>
  <c r="FR12" i="1"/>
  <c r="FT10" i="1"/>
  <c r="FU10" i="1" s="1"/>
  <c r="FW10" i="1" s="1"/>
  <c r="GE10" i="1" s="1"/>
  <c r="FN10" i="1"/>
  <c r="FO10" i="1" s="1"/>
  <c r="FQ10" i="1" s="1"/>
  <c r="GD10" i="1" s="1"/>
  <c r="FP8" i="1"/>
  <c r="FR8" i="1"/>
  <c r="FN8" i="1"/>
  <c r="FO8" i="1" s="1"/>
  <c r="FQ8" i="1" s="1"/>
  <c r="GD8" i="1" s="1"/>
  <c r="FP7" i="1"/>
  <c r="FQ7" i="1" s="1"/>
  <c r="GD7" i="1" s="1"/>
  <c r="FO16" i="1"/>
  <c r="FT15" i="1"/>
  <c r="FZ10" i="1"/>
  <c r="GA10" i="1" s="1"/>
  <c r="GC10" i="1" s="1"/>
  <c r="GF10" i="1" s="1"/>
  <c r="FZ9" i="1"/>
  <c r="GA9" i="1" s="1"/>
  <c r="GK7" i="1"/>
  <c r="GO7" i="1"/>
  <c r="GU7" i="1" s="1"/>
  <c r="GH7" i="1"/>
  <c r="GR7" i="1" s="1"/>
  <c r="FZ4" i="1"/>
  <c r="FP4" i="1"/>
  <c r="FN17" i="1"/>
  <c r="FO17" i="1" s="1"/>
  <c r="FQ17" i="1" s="1"/>
  <c r="GD17" i="1" s="1"/>
  <c r="FV16" i="1"/>
  <c r="FU16" i="1"/>
  <c r="GA15" i="1"/>
  <c r="FP15" i="1"/>
  <c r="GN14" i="1"/>
  <c r="GT14" i="1" s="1"/>
  <c r="GJ14" i="1"/>
  <c r="FZ13" i="1"/>
  <c r="GA13" i="1" s="1"/>
  <c r="FT11" i="1"/>
  <c r="FU11" i="1" s="1"/>
  <c r="FR11" i="1"/>
  <c r="FP11" i="1"/>
  <c r="FV10" i="1"/>
  <c r="GA8" i="1"/>
  <c r="FT8" i="1"/>
  <c r="FU8" i="1" s="1"/>
  <c r="FV5" i="1"/>
  <c r="FX5" i="1"/>
  <c r="GB5" i="1" s="1"/>
  <c r="GC5" i="1" s="1"/>
  <c r="GF5" i="1" s="1"/>
  <c r="FR4" i="1"/>
  <c r="FT4" i="1"/>
  <c r="FU4" i="1" s="1"/>
  <c r="GE22" i="1"/>
  <c r="FR21" i="1"/>
  <c r="GI16" i="1"/>
  <c r="GS16" i="1" s="1"/>
  <c r="GL16" i="1"/>
  <c r="GP16" i="1"/>
  <c r="GV16" i="1" s="1"/>
  <c r="FP16" i="1"/>
  <c r="FR15" i="1"/>
  <c r="FU15" i="1"/>
  <c r="FN15" i="1"/>
  <c r="FO15" i="1"/>
  <c r="FT13" i="1"/>
  <c r="FU13" i="1" s="1"/>
  <c r="FR13" i="1"/>
  <c r="FP13" i="1"/>
  <c r="FO13" i="1"/>
  <c r="FQ13" i="1" s="1"/>
  <c r="GD13" i="1" s="1"/>
  <c r="FT12" i="1"/>
  <c r="FU12" i="1" s="1"/>
  <c r="FN12" i="1"/>
  <c r="FO12" i="1" s="1"/>
  <c r="FQ12" i="1" s="1"/>
  <c r="GD12" i="1" s="1"/>
  <c r="FZ11" i="1"/>
  <c r="GA11" i="1" s="1"/>
  <c r="FP10" i="1"/>
  <c r="FN9" i="1"/>
  <c r="FO9" i="1" s="1"/>
  <c r="FQ9" i="1" s="1"/>
  <c r="GD9" i="1" s="1"/>
  <c r="GA4" i="1"/>
  <c r="FN4" i="1"/>
  <c r="FO4" i="1" s="1"/>
  <c r="FQ4" i="1" s="1"/>
  <c r="GD4" i="1" s="1"/>
  <c r="GL14" i="1"/>
  <c r="GH10" i="1" l="1"/>
  <c r="GR10" i="1" s="1"/>
  <c r="GO10" i="1"/>
  <c r="GH30" i="1"/>
  <c r="GR30" i="1" s="1"/>
  <c r="GO30" i="1"/>
  <c r="GI10" i="1"/>
  <c r="GS10" i="1" s="1"/>
  <c r="GP10" i="1"/>
  <c r="GP25" i="1"/>
  <c r="GI25" i="1"/>
  <c r="GS25" i="1" s="1"/>
  <c r="GO25" i="1"/>
  <c r="GH25" i="1"/>
  <c r="GR25" i="1" s="1"/>
  <c r="GG11" i="1"/>
  <c r="GQ11" i="1" s="1"/>
  <c r="GN11" i="1"/>
  <c r="GP28" i="1"/>
  <c r="GI28" i="1"/>
  <c r="GS28" i="1" s="1"/>
  <c r="GH5" i="1"/>
  <c r="GR5" i="1" s="1"/>
  <c r="GO5" i="1"/>
  <c r="GO28" i="1"/>
  <c r="GH28" i="1"/>
  <c r="GR28" i="1" s="1"/>
  <c r="GG9" i="1"/>
  <c r="GQ9" i="1" s="1"/>
  <c r="GN9" i="1"/>
  <c r="GG7" i="1"/>
  <c r="GQ7" i="1" s="1"/>
  <c r="GJ7" i="1"/>
  <c r="GM7" i="1" s="1"/>
  <c r="GN7" i="1"/>
  <c r="GP22" i="1"/>
  <c r="GI22" i="1"/>
  <c r="GS22" i="1" s="1"/>
  <c r="GG18" i="1"/>
  <c r="GQ18" i="1" s="1"/>
  <c r="GJ18" i="1"/>
  <c r="GM18" i="1" s="1"/>
  <c r="GN18" i="1"/>
  <c r="GT18" i="1" s="1"/>
  <c r="GW18" i="1" s="1"/>
  <c r="GN4" i="1"/>
  <c r="GG4" i="1"/>
  <c r="GQ4" i="1" s="1"/>
  <c r="FW12" i="1"/>
  <c r="GE12" i="1" s="1"/>
  <c r="GP5" i="1"/>
  <c r="GV5" i="1" s="1"/>
  <c r="GI5" i="1"/>
  <c r="GS5" i="1" s="1"/>
  <c r="GL5" i="1"/>
  <c r="GG17" i="1"/>
  <c r="GQ17" i="1" s="1"/>
  <c r="GN17" i="1"/>
  <c r="GG10" i="1"/>
  <c r="GQ10" i="1" s="1"/>
  <c r="GN10" i="1"/>
  <c r="GJ10" i="1"/>
  <c r="FV12" i="1"/>
  <c r="FX12" i="1"/>
  <c r="GB12" i="1" s="1"/>
  <c r="GC12" i="1" s="1"/>
  <c r="GF12" i="1" s="1"/>
  <c r="GN21" i="1"/>
  <c r="GG21" i="1"/>
  <c r="GQ21" i="1" s="1"/>
  <c r="FV17" i="1"/>
  <c r="FW17" i="1" s="1"/>
  <c r="GE17" i="1" s="1"/>
  <c r="FX17" i="1"/>
  <c r="GB17" i="1" s="1"/>
  <c r="GC17" i="1" s="1"/>
  <c r="GF17" i="1" s="1"/>
  <c r="GP27" i="1"/>
  <c r="GI27" i="1"/>
  <c r="GS27" i="1" s="1"/>
  <c r="GI30" i="1"/>
  <c r="GS30" i="1" s="1"/>
  <c r="GP30" i="1"/>
  <c r="FX26" i="1"/>
  <c r="GB26" i="1" s="1"/>
  <c r="GC26" i="1" s="1"/>
  <c r="GF26" i="1" s="1"/>
  <c r="FV26" i="1"/>
  <c r="GP29" i="1"/>
  <c r="GI29" i="1"/>
  <c r="GS29" i="1" s="1"/>
  <c r="GG13" i="1"/>
  <c r="GQ13" i="1" s="1"/>
  <c r="GN13" i="1"/>
  <c r="FQ15" i="1"/>
  <c r="GD15" i="1" s="1"/>
  <c r="FV15" i="1"/>
  <c r="FW15" i="1" s="1"/>
  <c r="GE15" i="1" s="1"/>
  <c r="FX15" i="1"/>
  <c r="GB15" i="1" s="1"/>
  <c r="GC15" i="1" s="1"/>
  <c r="GF15" i="1" s="1"/>
  <c r="FQ16" i="1"/>
  <c r="GD16" i="1" s="1"/>
  <c r="GN8" i="1"/>
  <c r="GG8" i="1"/>
  <c r="GQ8" i="1" s="1"/>
  <c r="FV23" i="1"/>
  <c r="FX23" i="1"/>
  <c r="GB23" i="1" s="1"/>
  <c r="GG24" i="1"/>
  <c r="GQ24" i="1" s="1"/>
  <c r="GN24" i="1"/>
  <c r="GG6" i="1"/>
  <c r="GQ6" i="1" s="1"/>
  <c r="GN6" i="1"/>
  <c r="FV24" i="1"/>
  <c r="FX24" i="1"/>
  <c r="GB24" i="1" s="1"/>
  <c r="GG19" i="1"/>
  <c r="GQ19" i="1" s="1"/>
  <c r="GJ19" i="1"/>
  <c r="GM19" i="1" s="1"/>
  <c r="GN19" i="1"/>
  <c r="FQ28" i="1"/>
  <c r="GD28" i="1" s="1"/>
  <c r="GC24" i="1"/>
  <c r="GF24" i="1" s="1"/>
  <c r="FX21" i="1"/>
  <c r="GB21" i="1" s="1"/>
  <c r="GC21" i="1" s="1"/>
  <c r="GF21" i="1" s="1"/>
  <c r="FV21" i="1"/>
  <c r="FW21" i="1" s="1"/>
  <c r="GE21" i="1" s="1"/>
  <c r="FW16" i="1"/>
  <c r="GE16" i="1" s="1"/>
  <c r="FV8" i="1"/>
  <c r="FW8" i="1" s="1"/>
  <c r="GE8" i="1" s="1"/>
  <c r="FX8" i="1"/>
  <c r="GB8" i="1" s="1"/>
  <c r="FV20" i="1"/>
  <c r="FW20" i="1" s="1"/>
  <c r="GE20" i="1" s="1"/>
  <c r="FX20" i="1"/>
  <c r="GB20" i="1" s="1"/>
  <c r="GC20" i="1" s="1"/>
  <c r="GF20" i="1" s="1"/>
  <c r="GN22" i="1"/>
  <c r="GG22" i="1"/>
  <c r="GQ22" i="1" s="1"/>
  <c r="FW23" i="1"/>
  <c r="GE23" i="1" s="1"/>
  <c r="FW27" i="1"/>
  <c r="GE27" i="1" s="1"/>
  <c r="FQ20" i="1"/>
  <c r="GD20" i="1" s="1"/>
  <c r="FQ23" i="1"/>
  <c r="GD23" i="1" s="1"/>
  <c r="FV6" i="1"/>
  <c r="FW6" i="1" s="1"/>
  <c r="GE6" i="1" s="1"/>
  <c r="FX6" i="1"/>
  <c r="GB6" i="1" s="1"/>
  <c r="GC6" i="1" s="1"/>
  <c r="GF6" i="1" s="1"/>
  <c r="GN30" i="1"/>
  <c r="GG30" i="1"/>
  <c r="GQ30" i="1" s="1"/>
  <c r="GG25" i="1"/>
  <c r="GQ25" i="1" s="1"/>
  <c r="GJ25" i="1"/>
  <c r="GN25" i="1"/>
  <c r="GT25" i="1" s="1"/>
  <c r="GG29" i="1"/>
  <c r="GQ29" i="1" s="1"/>
  <c r="GN29" i="1"/>
  <c r="GG12" i="1"/>
  <c r="GQ12" i="1" s="1"/>
  <c r="GN12" i="1"/>
  <c r="FX13" i="1"/>
  <c r="GB13" i="1" s="1"/>
  <c r="GC13" i="1" s="1"/>
  <c r="GF13" i="1" s="1"/>
  <c r="FV13" i="1"/>
  <c r="FW13" i="1" s="1"/>
  <c r="GE13" i="1" s="1"/>
  <c r="GO22" i="1"/>
  <c r="GH22" i="1"/>
  <c r="GR22" i="1" s="1"/>
  <c r="FV4" i="1"/>
  <c r="FW4" i="1" s="1"/>
  <c r="GE4" i="1" s="1"/>
  <c r="FX4" i="1"/>
  <c r="GB4" i="1" s="1"/>
  <c r="GC4" i="1" s="1"/>
  <c r="GF4" i="1" s="1"/>
  <c r="GC8" i="1"/>
  <c r="GF8" i="1" s="1"/>
  <c r="FX11" i="1"/>
  <c r="GB11" i="1" s="1"/>
  <c r="GC11" i="1" s="1"/>
  <c r="GF11" i="1" s="1"/>
  <c r="FV11" i="1"/>
  <c r="FW11" i="1" s="1"/>
  <c r="GE11" i="1" s="1"/>
  <c r="GH14" i="1"/>
  <c r="GR14" i="1" s="1"/>
  <c r="GO14" i="1"/>
  <c r="GU14" i="1" s="1"/>
  <c r="GW14" i="1" s="1"/>
  <c r="GC23" i="1"/>
  <c r="GF23" i="1" s="1"/>
  <c r="FW24" i="1"/>
  <c r="GE24" i="1" s="1"/>
  <c r="FW26" i="1"/>
  <c r="GE26" i="1" s="1"/>
  <c r="GG26" i="1"/>
  <c r="GQ26" i="1" s="1"/>
  <c r="GN26" i="1"/>
  <c r="GK29" i="1"/>
  <c r="GO29" i="1"/>
  <c r="GH29" i="1"/>
  <c r="GR29" i="1" s="1"/>
  <c r="FX9" i="1"/>
  <c r="GB9" i="1" s="1"/>
  <c r="GC9" i="1" s="1"/>
  <c r="GF9" i="1" s="1"/>
  <c r="FV9" i="1"/>
  <c r="FW9" i="1" s="1"/>
  <c r="GE9" i="1" s="1"/>
  <c r="GP11" i="1" l="1"/>
  <c r="GV11" i="1" s="1"/>
  <c r="GI11" i="1"/>
  <c r="GS11" i="1" s="1"/>
  <c r="GO8" i="1"/>
  <c r="GH8" i="1"/>
  <c r="GR8" i="1" s="1"/>
  <c r="GP9" i="1"/>
  <c r="GI9" i="1"/>
  <c r="GS9" i="1" s="1"/>
  <c r="GH21" i="1"/>
  <c r="GR21" i="1" s="1"/>
  <c r="GO21" i="1"/>
  <c r="GU21" i="1" s="1"/>
  <c r="GO15" i="1"/>
  <c r="GH15" i="1"/>
  <c r="GR15" i="1" s="1"/>
  <c r="GP20" i="1"/>
  <c r="GI20" i="1"/>
  <c r="GS20" i="1" s="1"/>
  <c r="GI21" i="1"/>
  <c r="GS21" i="1" s="1"/>
  <c r="GP21" i="1"/>
  <c r="GL21" i="1"/>
  <c r="GP4" i="1"/>
  <c r="GI4" i="1"/>
  <c r="GS4" i="1" s="1"/>
  <c r="GO13" i="1"/>
  <c r="GH13" i="1"/>
  <c r="GO9" i="1"/>
  <c r="GH9" i="1"/>
  <c r="GK11" i="1"/>
  <c r="GO11" i="1"/>
  <c r="GU11" i="1" s="1"/>
  <c r="GH11" i="1"/>
  <c r="GR11" i="1" s="1"/>
  <c r="GO4" i="1"/>
  <c r="GH4" i="1"/>
  <c r="GR4" i="1" s="1"/>
  <c r="GP13" i="1"/>
  <c r="GI13" i="1"/>
  <c r="GS13" i="1" s="1"/>
  <c r="GL13" i="1"/>
  <c r="GP15" i="1"/>
  <c r="GV15" i="1" s="1"/>
  <c r="GI15" i="1"/>
  <c r="GS15" i="1" s="1"/>
  <c r="GI26" i="1"/>
  <c r="GS26" i="1" s="1"/>
  <c r="GP26" i="1"/>
  <c r="GO6" i="1"/>
  <c r="GH6" i="1"/>
  <c r="GR6" i="1" s="1"/>
  <c r="GJ22" i="1"/>
  <c r="GZ19" i="1"/>
  <c r="GV30" i="1"/>
  <c r="GH17" i="1"/>
  <c r="GR17" i="1" s="1"/>
  <c r="GO17" i="1"/>
  <c r="GT4" i="1"/>
  <c r="GZ7" i="1"/>
  <c r="GK5" i="1"/>
  <c r="GM5" i="1" s="1"/>
  <c r="GT11" i="1"/>
  <c r="GW11" i="1" s="1"/>
  <c r="GV25" i="1"/>
  <c r="GK30" i="1"/>
  <c r="GK10" i="1"/>
  <c r="GM10" i="1" s="1"/>
  <c r="GW25" i="1"/>
  <c r="GT30" i="1"/>
  <c r="GG23" i="1"/>
  <c r="GQ23" i="1" s="1"/>
  <c r="GN23" i="1"/>
  <c r="GT23" i="1" s="1"/>
  <c r="GH23" i="1"/>
  <c r="GR23" i="1" s="1"/>
  <c r="GO23" i="1"/>
  <c r="GO16" i="1"/>
  <c r="GH16" i="1"/>
  <c r="GR16" i="1" s="1"/>
  <c r="GP24" i="1"/>
  <c r="GI24" i="1"/>
  <c r="GS24" i="1" s="1"/>
  <c r="GV29" i="1"/>
  <c r="GT21" i="1"/>
  <c r="GT10" i="1"/>
  <c r="GH12" i="1"/>
  <c r="GO12" i="1"/>
  <c r="GV22" i="1"/>
  <c r="GJ11" i="1"/>
  <c r="GU25" i="1"/>
  <c r="GL10" i="1"/>
  <c r="GP23" i="1"/>
  <c r="GV23" i="1" s="1"/>
  <c r="GL23" i="1"/>
  <c r="GI23" i="1"/>
  <c r="GS23" i="1" s="1"/>
  <c r="GP8" i="1"/>
  <c r="GI8" i="1"/>
  <c r="GS8" i="1" s="1"/>
  <c r="GT8" i="1" s="1"/>
  <c r="GK22" i="1"/>
  <c r="GT29" i="1"/>
  <c r="GG20" i="1"/>
  <c r="GQ20" i="1" s="1"/>
  <c r="GN20" i="1"/>
  <c r="GT20" i="1" s="1"/>
  <c r="GH20" i="1"/>
  <c r="GR20" i="1" s="1"/>
  <c r="GO20" i="1"/>
  <c r="GK20" i="1"/>
  <c r="GG28" i="1"/>
  <c r="GJ28" i="1"/>
  <c r="GN28" i="1"/>
  <c r="GL30" i="1"/>
  <c r="GL12" i="1"/>
  <c r="GP12" i="1"/>
  <c r="GI12" i="1"/>
  <c r="GS12" i="1" s="1"/>
  <c r="GX18" i="1"/>
  <c r="GY18" i="1"/>
  <c r="GZ18" i="1"/>
  <c r="GL22" i="1"/>
  <c r="GU5" i="1"/>
  <c r="GW5" i="1" s="1"/>
  <c r="GK25" i="1"/>
  <c r="GM25" i="1" s="1"/>
  <c r="GL25" i="1"/>
  <c r="GV10" i="1"/>
  <c r="GO24" i="1"/>
  <c r="GH24" i="1"/>
  <c r="GR24" i="1" s="1"/>
  <c r="GU29" i="1"/>
  <c r="GH26" i="1"/>
  <c r="GL26" i="1" s="1"/>
  <c r="GK26" i="1"/>
  <c r="GO26" i="1"/>
  <c r="GK14" i="1"/>
  <c r="GM14" i="1" s="1"/>
  <c r="GU22" i="1"/>
  <c r="GJ29" i="1"/>
  <c r="GJ30" i="1"/>
  <c r="GM30" i="1" s="1"/>
  <c r="GP6" i="1"/>
  <c r="GV6" i="1" s="1"/>
  <c r="GI6" i="1"/>
  <c r="GS6" i="1" s="1"/>
  <c r="GO27" i="1"/>
  <c r="GU27" i="1" s="1"/>
  <c r="GK27" i="1"/>
  <c r="GM27" i="1" s="1"/>
  <c r="GH27" i="1"/>
  <c r="GR27" i="1" s="1"/>
  <c r="GV27" i="1" s="1"/>
  <c r="GT22" i="1"/>
  <c r="GW22" i="1" s="1"/>
  <c r="GT19" i="1"/>
  <c r="GW19" i="1" s="1"/>
  <c r="GX19" i="1" s="1"/>
  <c r="GY19" i="1" s="1"/>
  <c r="GT6" i="1"/>
  <c r="GT24" i="1"/>
  <c r="GN16" i="1"/>
  <c r="GG16" i="1"/>
  <c r="GQ16" i="1" s="1"/>
  <c r="GJ16" i="1"/>
  <c r="GN15" i="1"/>
  <c r="GT15" i="1" s="1"/>
  <c r="GG15" i="1"/>
  <c r="GQ15" i="1" s="1"/>
  <c r="GL29" i="1"/>
  <c r="GL27" i="1"/>
  <c r="GI17" i="1"/>
  <c r="GS17" i="1" s="1"/>
  <c r="GT17" i="1" s="1"/>
  <c r="GL17" i="1"/>
  <c r="GP17" i="1"/>
  <c r="GV17" i="1" s="1"/>
  <c r="GJ21" i="1"/>
  <c r="GJ4" i="1"/>
  <c r="GT7" i="1"/>
  <c r="GW7" i="1" s="1"/>
  <c r="GX7" i="1" s="1"/>
  <c r="GY7" i="1" s="1"/>
  <c r="GU30" i="1"/>
  <c r="GU10" i="1"/>
  <c r="GZ10" i="1" l="1"/>
  <c r="GX25" i="1"/>
  <c r="GY25" i="1" s="1"/>
  <c r="GZ25" i="1"/>
  <c r="GZ27" i="1"/>
  <c r="GJ24" i="1"/>
  <c r="GU12" i="1"/>
  <c r="GL24" i="1"/>
  <c r="GK16" i="1"/>
  <c r="GM16" i="1" s="1"/>
  <c r="GW4" i="1"/>
  <c r="GK17" i="1"/>
  <c r="GK6" i="1"/>
  <c r="GR9" i="1"/>
  <c r="GT9" i="1" s="1"/>
  <c r="GJ9" i="1"/>
  <c r="GV20" i="1"/>
  <c r="GL9" i="1"/>
  <c r="GW27" i="1"/>
  <c r="GX27" i="1" s="1"/>
  <c r="GY27" i="1" s="1"/>
  <c r="GZ30" i="1"/>
  <c r="GU24" i="1"/>
  <c r="GW24" i="1" s="1"/>
  <c r="GM28" i="1"/>
  <c r="GV8" i="1"/>
  <c r="GR12" i="1"/>
  <c r="GT12" i="1" s="1"/>
  <c r="GJ12" i="1"/>
  <c r="GJ6" i="1"/>
  <c r="GK23" i="1"/>
  <c r="GL15" i="1"/>
  <c r="GU4" i="1"/>
  <c r="GU9" i="1"/>
  <c r="GR13" i="1"/>
  <c r="GT13" i="1" s="1"/>
  <c r="GJ13" i="1"/>
  <c r="GV4" i="1"/>
  <c r="GL20" i="1"/>
  <c r="GU15" i="1"/>
  <c r="GW15" i="1" s="1"/>
  <c r="GK8" i="1"/>
  <c r="GX14" i="1"/>
  <c r="GY14" i="1" s="1"/>
  <c r="GZ14" i="1"/>
  <c r="GM29" i="1"/>
  <c r="GQ28" i="1"/>
  <c r="GL28" i="1"/>
  <c r="GK28" i="1"/>
  <c r="GU20" i="1"/>
  <c r="GW20" i="1" s="1"/>
  <c r="GJ20" i="1"/>
  <c r="GM20" i="1" s="1"/>
  <c r="GW29" i="1"/>
  <c r="GL8" i="1"/>
  <c r="GJ17" i="1"/>
  <c r="GM17" i="1" s="1"/>
  <c r="GU23" i="1"/>
  <c r="GW23" i="1" s="1"/>
  <c r="GJ23" i="1"/>
  <c r="GM23" i="1" s="1"/>
  <c r="GX5" i="1"/>
  <c r="GZ5" i="1"/>
  <c r="GY5" i="1"/>
  <c r="GU6" i="1"/>
  <c r="GW6" i="1" s="1"/>
  <c r="GK4" i="1"/>
  <c r="GK9" i="1"/>
  <c r="GU13" i="1"/>
  <c r="GL4" i="1"/>
  <c r="GV21" i="1"/>
  <c r="GW21" i="1" s="1"/>
  <c r="GK15" i="1"/>
  <c r="GV9" i="1"/>
  <c r="GU8" i="1"/>
  <c r="GW8" i="1" s="1"/>
  <c r="GL11" i="1"/>
  <c r="GM4" i="1"/>
  <c r="GM21" i="1"/>
  <c r="GJ15" i="1"/>
  <c r="GM15" i="1" s="1"/>
  <c r="GT16" i="1"/>
  <c r="GL6" i="1"/>
  <c r="GR26" i="1"/>
  <c r="GT26" i="1" s="1"/>
  <c r="GJ26" i="1"/>
  <c r="GM26" i="1" s="1"/>
  <c r="GK24" i="1"/>
  <c r="GJ8" i="1"/>
  <c r="GM8" i="1" s="1"/>
  <c r="GM11" i="1"/>
  <c r="GK12" i="1"/>
  <c r="GW10" i="1"/>
  <c r="GX10" i="1" s="1"/>
  <c r="GY10" i="1" s="1"/>
  <c r="GV24" i="1"/>
  <c r="GU16" i="1"/>
  <c r="GW30" i="1"/>
  <c r="GX30" i="1" s="1"/>
  <c r="GY30" i="1" s="1"/>
  <c r="GU17" i="1"/>
  <c r="GW17" i="1" s="1"/>
  <c r="GM22" i="1"/>
  <c r="GV13" i="1"/>
  <c r="GK13" i="1"/>
  <c r="GK21" i="1"/>
  <c r="GX16" i="1" l="1"/>
  <c r="GY16" i="1" s="1"/>
  <c r="GZ16" i="1"/>
  <c r="GX4" i="1"/>
  <c r="GY4" i="1"/>
  <c r="GZ4" i="1"/>
  <c r="GX23" i="1"/>
  <c r="GY23" i="1" s="1"/>
  <c r="GZ23" i="1"/>
  <c r="GX20" i="1"/>
  <c r="GZ20" i="1"/>
  <c r="GY20" i="1"/>
  <c r="GU28" i="1"/>
  <c r="GV28" i="1"/>
  <c r="GX28" i="1"/>
  <c r="GY28" i="1" s="1"/>
  <c r="GZ28" i="1"/>
  <c r="GM9" i="1"/>
  <c r="GW16" i="1"/>
  <c r="GM12" i="1"/>
  <c r="GU26" i="1"/>
  <c r="GW26" i="1" s="1"/>
  <c r="GX26" i="1" s="1"/>
  <c r="GY26" i="1" s="1"/>
  <c r="GW9" i="1"/>
  <c r="GX11" i="1"/>
  <c r="GY11" i="1"/>
  <c r="GZ11" i="1"/>
  <c r="GX15" i="1"/>
  <c r="GZ15" i="1"/>
  <c r="GY15" i="1"/>
  <c r="GV26" i="1"/>
  <c r="GX29" i="1"/>
  <c r="GY29" i="1" s="1"/>
  <c r="GZ29" i="1"/>
  <c r="GM13" i="1"/>
  <c r="GM6" i="1"/>
  <c r="GT28" i="1"/>
  <c r="GW28" i="1" s="1"/>
  <c r="GV12" i="1"/>
  <c r="GW12" i="1" s="1"/>
  <c r="GZ26" i="1"/>
  <c r="GX21" i="1"/>
  <c r="GY21" i="1" s="1"/>
  <c r="GZ21" i="1"/>
  <c r="GX17" i="1"/>
  <c r="GY17" i="1" s="1"/>
  <c r="GZ17" i="1"/>
  <c r="GX22" i="1"/>
  <c r="GZ22" i="1"/>
  <c r="GY22" i="1"/>
  <c r="GX8" i="1"/>
  <c r="GY8" i="1"/>
  <c r="GZ8" i="1"/>
  <c r="GW13" i="1"/>
  <c r="GM24" i="1"/>
  <c r="GX24" i="1" l="1"/>
  <c r="GY24" i="1" s="1"/>
  <c r="GZ24" i="1"/>
  <c r="GX13" i="1"/>
  <c r="GY13" i="1" s="1"/>
  <c r="GZ13" i="1"/>
  <c r="GX6" i="1"/>
  <c r="GZ6" i="1"/>
  <c r="GY6" i="1"/>
  <c r="GX9" i="1"/>
  <c r="GY9" i="1"/>
  <c r="GZ9" i="1"/>
  <c r="GX12" i="1"/>
  <c r="GY12" i="1"/>
  <c r="GZ12" i="1"/>
</calcChain>
</file>

<file path=xl/sharedStrings.xml><?xml version="1.0" encoding="utf-8"?>
<sst xmlns="http://schemas.openxmlformats.org/spreadsheetml/2006/main" count="435" uniqueCount="85">
  <si>
    <t>Player</t>
  </si>
  <si>
    <t>Team</t>
  </si>
  <si>
    <t>Pos.</t>
  </si>
  <si>
    <t>DOB</t>
  </si>
  <si>
    <t>2016-17</t>
  </si>
  <si>
    <t>2015-16</t>
  </si>
  <si>
    <t>2016-17 (1)</t>
  </si>
  <si>
    <t>2016-17 (2)</t>
  </si>
  <si>
    <t>2016-17 (3)</t>
  </si>
  <si>
    <t>2015-16 (1)</t>
  </si>
  <si>
    <t>2015-16 (2)</t>
  </si>
  <si>
    <t>2015-16 (3)</t>
  </si>
  <si>
    <t>Age</t>
  </si>
  <si>
    <t>L1</t>
  </si>
  <si>
    <t>GP1</t>
  </si>
  <si>
    <t>P2</t>
  </si>
  <si>
    <t>L2</t>
  </si>
  <si>
    <t>GP2</t>
  </si>
  <si>
    <t>L3</t>
  </si>
  <si>
    <t>GP3</t>
  </si>
  <si>
    <t>P3</t>
  </si>
  <si>
    <t>NHL</t>
  </si>
  <si>
    <t>KHL</t>
  </si>
  <si>
    <t>SHL</t>
  </si>
  <si>
    <t>AHL</t>
  </si>
  <si>
    <t>Liiga</t>
  </si>
  <si>
    <t>NLA</t>
  </si>
  <si>
    <t>NCHC</t>
  </si>
  <si>
    <t>H-East</t>
  </si>
  <si>
    <t>Big 10</t>
  </si>
  <si>
    <t>OHL</t>
  </si>
  <si>
    <t>WHL</t>
  </si>
  <si>
    <t>QMJHL</t>
  </si>
  <si>
    <t>ECAC</t>
  </si>
  <si>
    <t>GP</t>
  </si>
  <si>
    <t>P</t>
  </si>
  <si>
    <t>P/82</t>
  </si>
  <si>
    <t>Age Adj</t>
  </si>
  <si>
    <t>xP/82</t>
  </si>
  <si>
    <t>F</t>
  </si>
  <si>
    <t>D</t>
  </si>
  <si>
    <t>Logan Brown</t>
  </si>
  <si>
    <t>OTT</t>
  </si>
  <si>
    <t>Alex Formenton</t>
  </si>
  <si>
    <t>2017-18</t>
  </si>
  <si>
    <t>2017-18 (1)</t>
  </si>
  <si>
    <t>2017-18 (2)</t>
  </si>
  <si>
    <t>2017-18 (3)</t>
  </si>
  <si>
    <t>G1</t>
  </si>
  <si>
    <t>P1</t>
  </si>
  <si>
    <t>A1</t>
  </si>
  <si>
    <t>G2</t>
  </si>
  <si>
    <t>A2</t>
  </si>
  <si>
    <t>G3</t>
  </si>
  <si>
    <t>A3</t>
  </si>
  <si>
    <t>Points</t>
  </si>
  <si>
    <t>#</t>
  </si>
  <si>
    <t>Goals</t>
  </si>
  <si>
    <t>Assists</t>
  </si>
  <si>
    <t>Colin White</t>
  </si>
  <si>
    <t>Ben Sexton</t>
  </si>
  <si>
    <t>Filip Chlapik</t>
  </si>
  <si>
    <t>Vincent Dunn</t>
  </si>
  <si>
    <t>Drake Batherson</t>
  </si>
  <si>
    <t>Parker Kelly</t>
  </si>
  <si>
    <t>Shane Eiserman</t>
  </si>
  <si>
    <t>Nick Paul</t>
  </si>
  <si>
    <t>Francis Perron</t>
  </si>
  <si>
    <t>Filip Ahl</t>
  </si>
  <si>
    <t>G Multiplier</t>
  </si>
  <si>
    <t>Jack Rodewald</t>
  </si>
  <si>
    <t>Gabriel Gagné</t>
  </si>
  <si>
    <t>Markus Nurmi</t>
  </si>
  <si>
    <t>Todd Burgess</t>
  </si>
  <si>
    <t>Ben Harpur</t>
  </si>
  <si>
    <t>Thomas Chabot</t>
  </si>
  <si>
    <t>Christian Jaros</t>
  </si>
  <si>
    <t>Patrick Sieloff</t>
  </si>
  <si>
    <t>Andreas Englund</t>
  </si>
  <si>
    <t>Macoy Erkamps</t>
  </si>
  <si>
    <t>Maxime Lajoie</t>
  </si>
  <si>
    <t>Cody Donaghey</t>
  </si>
  <si>
    <t>Christian Wolanin</t>
  </si>
  <si>
    <t>Miles Gendron</t>
  </si>
  <si>
    <t>Kelly Summers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</si>
</sst>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2" fontId="0" fillId="0" borderId="0" xfId="0" applyNumberFormat="1" applyFont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14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2" fontId="0" fillId="0" borderId="4" xfId="0" applyNumberFormat="1" applyFont="1" applyBorder="1" applyAlignment="1">
      <alignment vertical="center"/>
    </xf>
    <xf numFmtId="164" fontId="0" fillId="0" borderId="5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Winnipeg</a:t>
            </a:r>
            <a:r>
              <a:rPr lang="en-US" sz="1800" b="1" baseline="0"/>
              <a:t> Jets </a:t>
            </a:r>
            <a:r>
              <a:rPr lang="en-US" sz="1800" b="1"/>
              <a:t>2018-19</a:t>
            </a:r>
            <a:r>
              <a:rPr lang="en-US" sz="1800" b="1" baseline="0"/>
              <a:t> Rookie Projections - Defencemen</a:t>
            </a:r>
          </a:p>
          <a:p>
            <a:pPr>
              <a:defRPr sz="1800" b="1"/>
            </a:pPr>
            <a:r>
              <a:rPr lang="en-US" sz="1400" b="0" baseline="0"/>
              <a:t>Points per 82 NHL games; last updated 2017-12-22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Projections!$HC$3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Projections!$HB$101:$HB$110</c:f>
              <c:numCache>
                <c:formatCode>General</c:formatCode>
                <c:ptCount val="10"/>
              </c:numCache>
            </c:numRef>
          </c:cat>
          <c:val>
            <c:numRef>
              <c:f>Projections!$HC$101:$HC$110</c:f>
              <c:numCache>
                <c:formatCode>0.0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07F-DA4E-8AB2-E615CCFA7F4D}"/>
            </c:ext>
          </c:extLst>
        </c:ser>
        <c:ser>
          <c:idx val="1"/>
          <c:order val="1"/>
          <c:tx>
            <c:strRef>
              <c:f>Projections!$HD$3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Projections!$HB$101:$HB$110</c:f>
              <c:numCache>
                <c:formatCode>General</c:formatCode>
                <c:ptCount val="10"/>
              </c:numCache>
            </c:numRef>
          </c:cat>
          <c:val>
            <c:numRef>
              <c:f>Projections!$HD$101:$HD$110</c:f>
              <c:numCache>
                <c:formatCode>0.0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07F-DA4E-8AB2-E615CCFA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102178224"/>
        <c:axId val="-1102176176"/>
      </c:barChart>
      <c:catAx>
        <c:axId val="-110217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76176"/>
        <c:crosses val="autoZero"/>
        <c:auto val="1"/>
        <c:lblAlgn val="ctr"/>
        <c:lblOffset val="100"/>
        <c:noMultiLvlLbl val="0"/>
      </c:catAx>
      <c:valAx>
        <c:axId val="-1102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214</xdr:col>
      <xdr:colOff>0</xdr:colOff>
      <xdr:row>2</xdr:row>
      <xdr:rowOff>0</xdr:rowOff>
    </xdr:from>
    <xdr:to>
      <xdr:col>222</xdr:col>
      <xdr:colOff>546100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5"/>
  <sheetViews>
    <sheetView tabSelected="1" zoomScale="90" zoomScaleNormal="90" workbookViewId="0">
      <selection activeCell="D39" sqref="D39"/>
    </sheetView>
  </sheetViews>
  <sheetFormatPr baseColWidth="10" defaultRowHeight="16" x14ac:dyDescent="0.2"/>
  <cols>
    <col min="1" max="1" width="15.5" style="3" bestFit="1" customWidth="1"/>
    <col min="2" max="2" width="5.6640625" style="3" bestFit="1" customWidth="1"/>
    <col min="3" max="3" width="4.5" style="3" bestFit="1" customWidth="1"/>
    <col min="4" max="4" width="11.33203125" style="3" bestFit="1" customWidth="1"/>
    <col min="5" max="5" width="6.83203125" style="10" bestFit="1" customWidth="1"/>
    <col min="6" max="6" width="4.33203125" style="3" bestFit="1" customWidth="1"/>
    <col min="7" max="8" width="3.5" style="3" bestFit="1" customWidth="1"/>
    <col min="9" max="9" width="4.6640625" style="3" bestFit="1" customWidth="1"/>
    <col min="10" max="10" width="4.5" style="3" bestFit="1" customWidth="1"/>
    <col min="11" max="11" width="4.33203125" style="3" bestFit="1" customWidth="1"/>
    <col min="12" max="13" width="3.33203125" style="3" bestFit="1" customWidth="1"/>
    <col min="14" max="14" width="3.1640625" style="3" bestFit="1" customWidth="1"/>
    <col min="15" max="15" width="3" style="3" bestFit="1" customWidth="1"/>
    <col min="16" max="16" width="4.33203125" style="3" bestFit="1" customWidth="1"/>
    <col min="17" max="18" width="3.33203125" style="3" bestFit="1" customWidth="1"/>
    <col min="19" max="19" width="3.1640625" style="3" bestFit="1" customWidth="1"/>
    <col min="20" max="20" width="6.83203125" style="10" bestFit="1" customWidth="1"/>
    <col min="21" max="21" width="4.33203125" style="3" bestFit="1" customWidth="1"/>
    <col min="22" max="23" width="3.5" style="3" bestFit="1" customWidth="1"/>
    <col min="24" max="24" width="3.1640625" style="3" bestFit="1" customWidth="1"/>
    <col min="25" max="25" width="6.83203125" style="3" bestFit="1" customWidth="1"/>
    <col min="26" max="26" width="4.33203125" style="3" bestFit="1" customWidth="1"/>
    <col min="27" max="27" width="3.33203125" style="3" bestFit="1" customWidth="1"/>
    <col min="28" max="28" width="3.5" style="3" bestFit="1" customWidth="1"/>
    <col min="29" max="29" width="3.1640625" style="3" bestFit="1" customWidth="1"/>
    <col min="30" max="30" width="4.5" style="3" bestFit="1" customWidth="1"/>
    <col min="31" max="31" width="4.33203125" style="3" bestFit="1" customWidth="1"/>
    <col min="32" max="33" width="3.33203125" style="3" bestFit="1" customWidth="1"/>
    <col min="34" max="34" width="3.1640625" style="3" bestFit="1" customWidth="1"/>
    <col min="35" max="35" width="6.83203125" style="10" bestFit="1" customWidth="1"/>
    <col min="36" max="36" width="4.33203125" style="3" bestFit="1" customWidth="1"/>
    <col min="37" max="38" width="3.5" style="3" bestFit="1" customWidth="1"/>
    <col min="39" max="39" width="4.1640625" style="3" bestFit="1" customWidth="1"/>
    <col min="40" max="40" width="6.83203125" style="3" bestFit="1" customWidth="1"/>
    <col min="41" max="41" width="4.33203125" style="3" bestFit="1" customWidth="1"/>
    <col min="42" max="43" width="3.5" style="3" bestFit="1" customWidth="1"/>
    <col min="44" max="44" width="3.1640625" style="3" bestFit="1" customWidth="1"/>
    <col min="45" max="45" width="3" style="3" bestFit="1" customWidth="1"/>
    <col min="46" max="46" width="4.33203125" style="3" bestFit="1" customWidth="1"/>
    <col min="47" max="49" width="3.33203125" style="3" bestFit="1" customWidth="1"/>
    <col min="50" max="50" width="4.6640625" style="11" bestFit="1" customWidth="1"/>
    <col min="51" max="52" width="5.6640625" style="12" bestFit="1" customWidth="1"/>
    <col min="53" max="55" width="6.83203125" style="12" bestFit="1" customWidth="1"/>
    <col min="56" max="56" width="5.83203125" style="12" bestFit="1" customWidth="1"/>
    <col min="57" max="57" width="6.5" style="12" bestFit="1" customWidth="1"/>
    <col min="58" max="58" width="6.83203125" style="12" bestFit="1" customWidth="1"/>
    <col min="59" max="59" width="5.6640625" style="12" bestFit="1" customWidth="1"/>
    <col min="60" max="60" width="6.83203125" style="12" bestFit="1" customWidth="1"/>
    <col min="61" max="61" width="7" style="12" bestFit="1" customWidth="1"/>
    <col min="62" max="62" width="5.6640625" style="12" bestFit="1" customWidth="1"/>
    <col min="63" max="63" width="4.6640625" style="11" bestFit="1" customWidth="1"/>
    <col min="64" max="68" width="5.6640625" style="12" bestFit="1" customWidth="1"/>
    <col min="69" max="69" width="5.83203125" style="12" bestFit="1" customWidth="1"/>
    <col min="70" max="70" width="6.5" style="12" bestFit="1" customWidth="1"/>
    <col min="71" max="71" width="6.33203125" style="12" bestFit="1" customWidth="1"/>
    <col min="72" max="72" width="4.6640625" style="12" bestFit="1" customWidth="1"/>
    <col min="73" max="73" width="5.6640625" style="12" bestFit="1" customWidth="1"/>
    <col min="74" max="74" width="7" style="12" bestFit="1" customWidth="1"/>
    <col min="75" max="75" width="5.6640625" style="12" bestFit="1" customWidth="1"/>
    <col min="76" max="76" width="4.6640625" style="11" bestFit="1" customWidth="1"/>
    <col min="77" max="81" width="5.6640625" style="12" bestFit="1" customWidth="1"/>
    <col min="82" max="82" width="5.83203125" style="12" bestFit="1" customWidth="1"/>
    <col min="83" max="83" width="6.5" style="12" bestFit="1" customWidth="1"/>
    <col min="84" max="84" width="6.33203125" style="12" bestFit="1" customWidth="1"/>
    <col min="85" max="85" width="4.6640625" style="12" bestFit="1" customWidth="1"/>
    <col min="86" max="86" width="5.6640625" style="12" bestFit="1" customWidth="1"/>
    <col min="87" max="87" width="7" style="12" bestFit="1" customWidth="1"/>
    <col min="88" max="88" width="5.6640625" style="12" bestFit="1" customWidth="1"/>
    <col min="89" max="89" width="4.6640625" style="11" bestFit="1" customWidth="1"/>
    <col min="90" max="91" width="5.6640625" style="12" bestFit="1" customWidth="1"/>
    <col min="92" max="97" width="6.83203125" style="12" bestFit="1" customWidth="1"/>
    <col min="98" max="98" width="5.6640625" style="12" bestFit="1" customWidth="1"/>
    <col min="99" max="99" width="6.83203125" style="12" bestFit="1" customWidth="1"/>
    <col min="100" max="100" width="7" style="12" bestFit="1" customWidth="1"/>
    <col min="101" max="101" width="5.6640625" style="12" bestFit="1" customWidth="1"/>
    <col min="102" max="102" width="4.6640625" style="11" bestFit="1" customWidth="1"/>
    <col min="103" max="107" width="5.6640625" style="12" bestFit="1" customWidth="1"/>
    <col min="108" max="108" width="5.83203125" style="12" bestFit="1" customWidth="1"/>
    <col min="109" max="109" width="6.5" style="12" bestFit="1" customWidth="1"/>
    <col min="110" max="110" width="6.33203125" style="12" bestFit="1" customWidth="1"/>
    <col min="111" max="111" width="4.6640625" style="12" bestFit="1" customWidth="1"/>
    <col min="112" max="112" width="5.6640625" style="12" bestFit="1" customWidth="1"/>
    <col min="113" max="113" width="7" style="12" bestFit="1" customWidth="1"/>
    <col min="114" max="114" width="5.6640625" style="12" bestFit="1" customWidth="1"/>
    <col min="115" max="115" width="4.6640625" style="11" bestFit="1" customWidth="1"/>
    <col min="116" max="120" width="5.6640625" style="12" bestFit="1" customWidth="1"/>
    <col min="121" max="121" width="5.83203125" style="12" bestFit="1" customWidth="1"/>
    <col min="122" max="122" width="6.5" style="12" bestFit="1" customWidth="1"/>
    <col min="123" max="123" width="6.33203125" style="12" bestFit="1" customWidth="1"/>
    <col min="124" max="124" width="4.6640625" style="12" bestFit="1" customWidth="1"/>
    <col min="125" max="125" width="5.6640625" style="12" bestFit="1" customWidth="1"/>
    <col min="126" max="126" width="7" style="12" bestFit="1" customWidth="1"/>
    <col min="127" max="127" width="5.6640625" style="12" bestFit="1" customWidth="1"/>
    <col min="128" max="128" width="4.6640625" style="11" bestFit="1" customWidth="1"/>
    <col min="129" max="129" width="5.6640625" style="12" bestFit="1" customWidth="1"/>
    <col min="130" max="135" width="6.83203125" style="12" bestFit="1" customWidth="1"/>
    <col min="136" max="136" width="6.33203125" style="12" bestFit="1" customWidth="1"/>
    <col min="137" max="137" width="5.6640625" style="12" bestFit="1" customWidth="1"/>
    <col min="138" max="138" width="6.83203125" style="12" bestFit="1" customWidth="1"/>
    <col min="139" max="139" width="7" style="12" bestFit="1" customWidth="1"/>
    <col min="140" max="140" width="5.6640625" style="12" bestFit="1" customWidth="1"/>
    <col min="141" max="141" width="4.6640625" style="11" bestFit="1" customWidth="1"/>
    <col min="142" max="146" width="5.6640625" style="12" bestFit="1" customWidth="1"/>
    <col min="147" max="147" width="5.83203125" style="12" bestFit="1" customWidth="1"/>
    <col min="148" max="148" width="6.5" style="12" bestFit="1" customWidth="1"/>
    <col min="149" max="149" width="6.33203125" style="12" bestFit="1" customWidth="1"/>
    <col min="150" max="151" width="5.6640625" style="12" bestFit="1" customWidth="1"/>
    <col min="152" max="152" width="7" style="12" bestFit="1" customWidth="1"/>
    <col min="153" max="153" width="5.6640625" style="12" bestFit="1" customWidth="1"/>
    <col min="154" max="154" width="4.6640625" style="11" bestFit="1" customWidth="1"/>
    <col min="155" max="159" width="5.6640625" style="12" bestFit="1" customWidth="1"/>
    <col min="160" max="160" width="5.83203125" style="12" bestFit="1" customWidth="1"/>
    <col min="161" max="161" width="6.5" style="12" bestFit="1" customWidth="1"/>
    <col min="162" max="162" width="6.33203125" style="12" bestFit="1" customWidth="1"/>
    <col min="163" max="163" width="4.6640625" style="12" bestFit="1" customWidth="1"/>
    <col min="164" max="164" width="5.6640625" style="12" bestFit="1" customWidth="1"/>
    <col min="165" max="165" width="7" style="12" bestFit="1" customWidth="1"/>
    <col min="166" max="166" width="5.6640625" style="12" bestFit="1" customWidth="1"/>
    <col min="167" max="168" width="5.83203125" style="13" bestFit="1" customWidth="1"/>
    <col min="169" max="170" width="4.83203125" style="2" bestFit="1" customWidth="1"/>
    <col min="171" max="171" width="5.1640625" style="2" bestFit="1" customWidth="1"/>
    <col min="172" max="172" width="7.5" style="2" bestFit="1" customWidth="1"/>
    <col min="173" max="174" width="5.83203125" style="2" bestFit="1" customWidth="1"/>
    <col min="175" max="176" width="4.83203125" style="2" bestFit="1" customWidth="1"/>
    <col min="177" max="177" width="5.1640625" style="2" bestFit="1" customWidth="1"/>
    <col min="178" max="178" width="7.5" style="2" bestFit="1" customWidth="1"/>
    <col min="179" max="180" width="5.83203125" style="2" bestFit="1" customWidth="1"/>
    <col min="181" max="182" width="4.83203125" style="2" bestFit="1" customWidth="1"/>
    <col min="183" max="183" width="5.1640625" style="2" bestFit="1" customWidth="1"/>
    <col min="184" max="184" width="7.5" style="2" bestFit="1" customWidth="1"/>
    <col min="185" max="185" width="5.83203125" style="2" bestFit="1" customWidth="1"/>
    <col min="186" max="188" width="8" style="2" bestFit="1" customWidth="1"/>
    <col min="189" max="191" width="8" style="3" bestFit="1" customWidth="1"/>
    <col min="192" max="194" width="8" style="2" bestFit="1" customWidth="1"/>
    <col min="195" max="195" width="6.33203125" style="3" bestFit="1" customWidth="1"/>
    <col min="196" max="198" width="8" style="14" bestFit="1" customWidth="1"/>
    <col min="199" max="201" width="8" style="3" bestFit="1" customWidth="1"/>
    <col min="202" max="204" width="8" style="14" bestFit="1" customWidth="1"/>
    <col min="205" max="205" width="11.1640625" style="14" bestFit="1" customWidth="1"/>
    <col min="206" max="206" width="7.5" style="15" bestFit="1" customWidth="1"/>
    <col min="207" max="207" width="6.5" style="2" bestFit="1" customWidth="1"/>
    <col min="208" max="208" width="6.1640625" style="2" customWidth="1"/>
    <col min="209" max="209" width="10.83203125" style="3"/>
    <col min="210" max="210" width="15.5" style="3" bestFit="1" customWidth="1"/>
    <col min="211" max="211" width="5.6640625" style="3" bestFit="1" customWidth="1"/>
    <col min="212" max="212" width="6.5" style="3" bestFit="1" customWidth="1"/>
    <col min="213" max="213" width="6.1640625" style="3" bestFit="1" customWidth="1"/>
    <col min="214" max="16384" width="10.83203125" style="3"/>
  </cols>
  <sheetData>
    <row r="1" spans="1:213" x14ac:dyDescent="0.2">
      <c r="A1" s="30" t="s">
        <v>0</v>
      </c>
      <c r="B1" s="30" t="s">
        <v>1</v>
      </c>
      <c r="C1" s="30" t="s">
        <v>2</v>
      </c>
      <c r="D1" s="30" t="s">
        <v>3</v>
      </c>
      <c r="E1" s="33" t="s">
        <v>44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3" t="s">
        <v>4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3" t="s">
        <v>5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4"/>
      <c r="AX1" s="35" t="s">
        <v>45</v>
      </c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 t="s">
        <v>46</v>
      </c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 t="s">
        <v>47</v>
      </c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 t="s">
        <v>6</v>
      </c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 t="s">
        <v>7</v>
      </c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 t="s">
        <v>8</v>
      </c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 t="s">
        <v>9</v>
      </c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 t="s">
        <v>10</v>
      </c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 t="s">
        <v>11</v>
      </c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2" t="s">
        <v>12</v>
      </c>
      <c r="FL1" s="27" t="s">
        <v>44</v>
      </c>
      <c r="FM1" s="27"/>
      <c r="FN1" s="27"/>
      <c r="FO1" s="27"/>
      <c r="FP1" s="27"/>
      <c r="FQ1" s="27"/>
      <c r="FR1" s="27" t="s">
        <v>4</v>
      </c>
      <c r="FS1" s="27"/>
      <c r="FT1" s="27"/>
      <c r="FU1" s="27"/>
      <c r="FV1" s="27"/>
      <c r="FW1" s="27"/>
      <c r="FX1" s="27" t="s">
        <v>5</v>
      </c>
      <c r="FY1" s="27"/>
      <c r="FZ1" s="27"/>
      <c r="GA1" s="27"/>
      <c r="GB1" s="27"/>
      <c r="GC1" s="27"/>
      <c r="GD1" s="27" t="s">
        <v>44</v>
      </c>
      <c r="GE1" s="27" t="s">
        <v>4</v>
      </c>
      <c r="GF1" s="27" t="s">
        <v>5</v>
      </c>
      <c r="GG1" s="27" t="s">
        <v>44</v>
      </c>
      <c r="GH1" s="27" t="s">
        <v>4</v>
      </c>
      <c r="GI1" s="27" t="s">
        <v>5</v>
      </c>
      <c r="GJ1" s="27" t="s">
        <v>44</v>
      </c>
      <c r="GK1" s="27" t="s">
        <v>4</v>
      </c>
      <c r="GL1" s="27" t="s">
        <v>5</v>
      </c>
      <c r="GM1" s="30" t="s">
        <v>55</v>
      </c>
      <c r="GN1" s="28" t="s">
        <v>44</v>
      </c>
      <c r="GO1" s="28" t="s">
        <v>4</v>
      </c>
      <c r="GP1" s="28" t="s">
        <v>5</v>
      </c>
      <c r="GQ1" s="28" t="s">
        <v>44</v>
      </c>
      <c r="GR1" s="28" t="s">
        <v>4</v>
      </c>
      <c r="GS1" s="28" t="s">
        <v>5</v>
      </c>
      <c r="GT1" s="28" t="s">
        <v>44</v>
      </c>
      <c r="GU1" s="28" t="s">
        <v>4</v>
      </c>
      <c r="GV1" s="28" t="s">
        <v>5</v>
      </c>
      <c r="GW1" s="28" t="s">
        <v>69</v>
      </c>
      <c r="GX1" s="29" t="s">
        <v>57</v>
      </c>
      <c r="GY1" s="27" t="s">
        <v>58</v>
      </c>
      <c r="GZ1" s="27" t="s">
        <v>55</v>
      </c>
    </row>
    <row r="2" spans="1:213" x14ac:dyDescent="0.2">
      <c r="A2" s="30"/>
      <c r="B2" s="30"/>
      <c r="C2" s="30"/>
      <c r="D2" s="30"/>
      <c r="E2" s="33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3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3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4"/>
      <c r="AX2" s="11">
        <v>1</v>
      </c>
      <c r="AY2" s="12">
        <v>0.74</v>
      </c>
      <c r="AZ2" s="12">
        <v>0.57999999999999996</v>
      </c>
      <c r="BA2" s="12">
        <v>0.47</v>
      </c>
      <c r="BB2" s="12">
        <v>0.43</v>
      </c>
      <c r="BC2" s="12">
        <v>0.43</v>
      </c>
      <c r="BD2" s="12">
        <v>0.43</v>
      </c>
      <c r="BE2" s="12">
        <v>0.38</v>
      </c>
      <c r="BF2" s="12">
        <v>0.33</v>
      </c>
      <c r="BG2" s="12">
        <v>0.3</v>
      </c>
      <c r="BH2" s="12">
        <v>0.28999999999999998</v>
      </c>
      <c r="BI2" s="12">
        <v>0.25</v>
      </c>
      <c r="BJ2" s="12">
        <v>0.23</v>
      </c>
      <c r="BK2" s="11">
        <v>1</v>
      </c>
      <c r="BL2" s="12">
        <v>0.74</v>
      </c>
      <c r="BM2" s="12">
        <v>0.57999999999999996</v>
      </c>
      <c r="BN2" s="12">
        <v>0.47</v>
      </c>
      <c r="BO2" s="12">
        <v>0.43</v>
      </c>
      <c r="BP2" s="12">
        <v>0.43</v>
      </c>
      <c r="BQ2" s="12">
        <v>0.43</v>
      </c>
      <c r="BR2" s="12">
        <v>0.38</v>
      </c>
      <c r="BS2" s="12">
        <v>0.33</v>
      </c>
      <c r="BT2" s="12">
        <v>0.3</v>
      </c>
      <c r="BU2" s="12">
        <v>0.28999999999999998</v>
      </c>
      <c r="BV2" s="12">
        <v>0.25</v>
      </c>
      <c r="BW2" s="12">
        <v>0.23</v>
      </c>
      <c r="BX2" s="11">
        <v>1</v>
      </c>
      <c r="BY2" s="12">
        <v>0.74</v>
      </c>
      <c r="BZ2" s="12">
        <v>0.57999999999999996</v>
      </c>
      <c r="CA2" s="12">
        <v>0.47</v>
      </c>
      <c r="CB2" s="12">
        <v>0.43</v>
      </c>
      <c r="CC2" s="12">
        <v>0.43</v>
      </c>
      <c r="CD2" s="12">
        <v>0.43</v>
      </c>
      <c r="CE2" s="12">
        <v>0.38</v>
      </c>
      <c r="CF2" s="12">
        <v>0.33</v>
      </c>
      <c r="CG2" s="12">
        <v>0.3</v>
      </c>
      <c r="CH2" s="12">
        <v>0.28999999999999998</v>
      </c>
      <c r="CI2" s="12">
        <v>0.25</v>
      </c>
      <c r="CJ2" s="12">
        <v>0.23</v>
      </c>
      <c r="CK2" s="11">
        <v>1</v>
      </c>
      <c r="CL2" s="12">
        <v>0.74</v>
      </c>
      <c r="CM2" s="12">
        <v>0.57999999999999996</v>
      </c>
      <c r="CN2" s="12">
        <v>0.47</v>
      </c>
      <c r="CO2" s="12">
        <v>0.43</v>
      </c>
      <c r="CP2" s="12">
        <v>0.43</v>
      </c>
      <c r="CQ2" s="12">
        <v>0.43</v>
      </c>
      <c r="CR2" s="12">
        <v>0.38</v>
      </c>
      <c r="CS2" s="12">
        <v>0.33</v>
      </c>
      <c r="CT2" s="12">
        <v>0.3</v>
      </c>
      <c r="CU2" s="12">
        <v>0.28999999999999998</v>
      </c>
      <c r="CV2" s="12">
        <v>0.25</v>
      </c>
      <c r="CW2" s="12">
        <v>0.23</v>
      </c>
      <c r="CX2" s="11">
        <v>1</v>
      </c>
      <c r="CY2" s="12">
        <v>0.74</v>
      </c>
      <c r="CZ2" s="12">
        <v>0.57999999999999996</v>
      </c>
      <c r="DA2" s="12">
        <v>0.47</v>
      </c>
      <c r="DB2" s="12">
        <v>0.43</v>
      </c>
      <c r="DC2" s="12">
        <v>0.43</v>
      </c>
      <c r="DD2" s="12">
        <v>0.43</v>
      </c>
      <c r="DE2" s="12">
        <v>0.38</v>
      </c>
      <c r="DF2" s="12">
        <v>0.33</v>
      </c>
      <c r="DG2" s="12">
        <v>0.3</v>
      </c>
      <c r="DH2" s="12">
        <v>0.28999999999999998</v>
      </c>
      <c r="DI2" s="12">
        <v>0.25</v>
      </c>
      <c r="DJ2" s="12">
        <v>0.23</v>
      </c>
      <c r="DK2" s="11">
        <v>1</v>
      </c>
      <c r="DL2" s="12">
        <v>0.74</v>
      </c>
      <c r="DM2" s="12">
        <v>0.57999999999999996</v>
      </c>
      <c r="DN2" s="12">
        <v>0.47</v>
      </c>
      <c r="DO2" s="12">
        <v>0.43</v>
      </c>
      <c r="DP2" s="12">
        <v>0.43</v>
      </c>
      <c r="DQ2" s="12">
        <v>0.43</v>
      </c>
      <c r="DR2" s="12">
        <v>0.38</v>
      </c>
      <c r="DS2" s="12">
        <v>0.33</v>
      </c>
      <c r="DT2" s="12">
        <v>0.3</v>
      </c>
      <c r="DU2" s="12">
        <v>0.28999999999999998</v>
      </c>
      <c r="DV2" s="12">
        <v>0.25</v>
      </c>
      <c r="DW2" s="12">
        <v>0.23</v>
      </c>
      <c r="DX2" s="11">
        <v>1</v>
      </c>
      <c r="DY2" s="12">
        <v>0.74</v>
      </c>
      <c r="DZ2" s="12">
        <v>0.57999999999999996</v>
      </c>
      <c r="EA2" s="12">
        <v>0.47</v>
      </c>
      <c r="EB2" s="12">
        <v>0.43</v>
      </c>
      <c r="EC2" s="12">
        <v>0.43</v>
      </c>
      <c r="ED2" s="12">
        <v>0.43</v>
      </c>
      <c r="EE2" s="12">
        <v>0.38</v>
      </c>
      <c r="EF2" s="12">
        <v>0.33</v>
      </c>
      <c r="EG2" s="12">
        <v>0.3</v>
      </c>
      <c r="EH2" s="12">
        <v>0.28999999999999998</v>
      </c>
      <c r="EI2" s="12">
        <v>0.25</v>
      </c>
      <c r="EJ2" s="12">
        <v>0.23</v>
      </c>
      <c r="EK2" s="11">
        <v>1</v>
      </c>
      <c r="EL2" s="12">
        <v>0.74</v>
      </c>
      <c r="EM2" s="12">
        <v>0.57999999999999996</v>
      </c>
      <c r="EN2" s="12">
        <v>0.47</v>
      </c>
      <c r="EO2" s="12">
        <v>0.43</v>
      </c>
      <c r="EP2" s="12">
        <v>0.43</v>
      </c>
      <c r="EQ2" s="12">
        <v>0.43</v>
      </c>
      <c r="ER2" s="12">
        <v>0.38</v>
      </c>
      <c r="ES2" s="12">
        <v>0.33</v>
      </c>
      <c r="ET2" s="12">
        <v>0.3</v>
      </c>
      <c r="EU2" s="12">
        <v>0.28999999999999998</v>
      </c>
      <c r="EV2" s="12">
        <v>0.25</v>
      </c>
      <c r="EW2" s="12">
        <v>0.23</v>
      </c>
      <c r="EX2" s="11">
        <v>1</v>
      </c>
      <c r="EY2" s="12">
        <v>0.74</v>
      </c>
      <c r="EZ2" s="12">
        <v>0.57999999999999996</v>
      </c>
      <c r="FA2" s="12">
        <v>0.47</v>
      </c>
      <c r="FB2" s="12">
        <v>0.43</v>
      </c>
      <c r="FC2" s="12">
        <v>0.43</v>
      </c>
      <c r="FD2" s="12">
        <v>0.43</v>
      </c>
      <c r="FE2" s="12">
        <v>0.38</v>
      </c>
      <c r="FF2" s="12">
        <v>0.33</v>
      </c>
      <c r="FG2" s="12">
        <v>0.3</v>
      </c>
      <c r="FH2" s="12">
        <v>0.28999999999999998</v>
      </c>
      <c r="FI2" s="12">
        <v>0.25</v>
      </c>
      <c r="FJ2" s="12">
        <v>0.23</v>
      </c>
      <c r="FK2" s="32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30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9"/>
      <c r="GY2" s="27"/>
      <c r="GZ2" s="27"/>
    </row>
    <row r="3" spans="1:213" x14ac:dyDescent="0.2">
      <c r="A3" s="30"/>
      <c r="B3" s="30"/>
      <c r="C3" s="30"/>
      <c r="D3" s="30"/>
      <c r="E3" s="10" t="s">
        <v>13</v>
      </c>
      <c r="F3" s="3" t="s">
        <v>14</v>
      </c>
      <c r="G3" s="3" t="s">
        <v>48</v>
      </c>
      <c r="H3" s="3" t="s">
        <v>50</v>
      </c>
      <c r="I3" s="3" t="s">
        <v>49</v>
      </c>
      <c r="J3" s="3" t="s">
        <v>16</v>
      </c>
      <c r="K3" s="3" t="s">
        <v>17</v>
      </c>
      <c r="L3" s="3" t="s">
        <v>51</v>
      </c>
      <c r="M3" s="3" t="s">
        <v>52</v>
      </c>
      <c r="N3" s="3" t="s">
        <v>15</v>
      </c>
      <c r="O3" s="3" t="s">
        <v>18</v>
      </c>
      <c r="P3" s="3" t="s">
        <v>19</v>
      </c>
      <c r="Q3" s="3" t="s">
        <v>53</v>
      </c>
      <c r="R3" s="3" t="s">
        <v>54</v>
      </c>
      <c r="S3" s="3" t="s">
        <v>20</v>
      </c>
      <c r="T3" s="10" t="s">
        <v>13</v>
      </c>
      <c r="U3" s="3" t="s">
        <v>14</v>
      </c>
      <c r="V3" s="3" t="s">
        <v>48</v>
      </c>
      <c r="W3" s="3" t="s">
        <v>50</v>
      </c>
      <c r="X3" s="3" t="s">
        <v>49</v>
      </c>
      <c r="Y3" s="3" t="s">
        <v>16</v>
      </c>
      <c r="Z3" s="3" t="s">
        <v>17</v>
      </c>
      <c r="AA3" s="3" t="s">
        <v>51</v>
      </c>
      <c r="AB3" s="3" t="s">
        <v>52</v>
      </c>
      <c r="AC3" s="3" t="s">
        <v>15</v>
      </c>
      <c r="AD3" s="3" t="s">
        <v>18</v>
      </c>
      <c r="AE3" s="3" t="s">
        <v>19</v>
      </c>
      <c r="AF3" s="3" t="s">
        <v>53</v>
      </c>
      <c r="AG3" s="3" t="s">
        <v>54</v>
      </c>
      <c r="AH3" s="3" t="s">
        <v>20</v>
      </c>
      <c r="AI3" s="10" t="s">
        <v>13</v>
      </c>
      <c r="AJ3" s="3" t="s">
        <v>14</v>
      </c>
      <c r="AK3" s="3" t="s">
        <v>48</v>
      </c>
      <c r="AL3" s="3" t="s">
        <v>50</v>
      </c>
      <c r="AM3" s="3" t="s">
        <v>49</v>
      </c>
      <c r="AN3" s="3" t="s">
        <v>16</v>
      </c>
      <c r="AO3" s="3" t="s">
        <v>17</v>
      </c>
      <c r="AP3" s="3" t="s">
        <v>51</v>
      </c>
      <c r="AQ3" s="3" t="s">
        <v>52</v>
      </c>
      <c r="AR3" s="3" t="s">
        <v>15</v>
      </c>
      <c r="AS3" s="3" t="s">
        <v>18</v>
      </c>
      <c r="AT3" s="3" t="s">
        <v>19</v>
      </c>
      <c r="AU3" s="3" t="s">
        <v>53</v>
      </c>
      <c r="AV3" s="3" t="s">
        <v>54</v>
      </c>
      <c r="AW3" s="3" t="s">
        <v>20</v>
      </c>
      <c r="AX3" s="11" t="s">
        <v>21</v>
      </c>
      <c r="AY3" s="12" t="s">
        <v>22</v>
      </c>
      <c r="AZ3" s="12" t="s">
        <v>23</v>
      </c>
      <c r="BA3" s="12" t="s">
        <v>24</v>
      </c>
      <c r="BB3" s="12" t="s">
        <v>25</v>
      </c>
      <c r="BC3" s="12" t="s">
        <v>26</v>
      </c>
      <c r="BD3" s="12" t="s">
        <v>27</v>
      </c>
      <c r="BE3" s="12" t="s">
        <v>28</v>
      </c>
      <c r="BF3" s="12" t="s">
        <v>29</v>
      </c>
      <c r="BG3" s="12" t="s">
        <v>30</v>
      </c>
      <c r="BH3" s="12" t="s">
        <v>31</v>
      </c>
      <c r="BI3" s="12" t="s">
        <v>32</v>
      </c>
      <c r="BJ3" s="12" t="s">
        <v>33</v>
      </c>
      <c r="BK3" s="11" t="s">
        <v>21</v>
      </c>
      <c r="BL3" s="12" t="s">
        <v>22</v>
      </c>
      <c r="BM3" s="12" t="s">
        <v>23</v>
      </c>
      <c r="BN3" s="12" t="s">
        <v>24</v>
      </c>
      <c r="BO3" s="12" t="s">
        <v>25</v>
      </c>
      <c r="BP3" s="12" t="s">
        <v>26</v>
      </c>
      <c r="BQ3" s="12" t="s">
        <v>27</v>
      </c>
      <c r="BR3" s="12" t="s">
        <v>28</v>
      </c>
      <c r="BS3" s="12" t="s">
        <v>29</v>
      </c>
      <c r="BT3" s="12" t="s">
        <v>30</v>
      </c>
      <c r="BU3" s="12" t="s">
        <v>31</v>
      </c>
      <c r="BV3" s="12" t="s">
        <v>32</v>
      </c>
      <c r="BW3" s="12" t="s">
        <v>33</v>
      </c>
      <c r="BX3" s="11" t="s">
        <v>21</v>
      </c>
      <c r="BY3" s="12" t="s">
        <v>22</v>
      </c>
      <c r="BZ3" s="12" t="s">
        <v>23</v>
      </c>
      <c r="CA3" s="12" t="s">
        <v>24</v>
      </c>
      <c r="CB3" s="12" t="s">
        <v>25</v>
      </c>
      <c r="CC3" s="12" t="s">
        <v>26</v>
      </c>
      <c r="CD3" s="12" t="s">
        <v>27</v>
      </c>
      <c r="CE3" s="12" t="s">
        <v>28</v>
      </c>
      <c r="CF3" s="12" t="s">
        <v>29</v>
      </c>
      <c r="CG3" s="12" t="s">
        <v>30</v>
      </c>
      <c r="CH3" s="12" t="s">
        <v>31</v>
      </c>
      <c r="CI3" s="12" t="s">
        <v>32</v>
      </c>
      <c r="CJ3" s="12" t="s">
        <v>33</v>
      </c>
      <c r="CK3" s="11" t="s">
        <v>21</v>
      </c>
      <c r="CL3" s="12" t="s">
        <v>22</v>
      </c>
      <c r="CM3" s="12" t="s">
        <v>23</v>
      </c>
      <c r="CN3" s="12" t="s">
        <v>24</v>
      </c>
      <c r="CO3" s="12" t="s">
        <v>25</v>
      </c>
      <c r="CP3" s="12" t="s">
        <v>26</v>
      </c>
      <c r="CQ3" s="12" t="s">
        <v>27</v>
      </c>
      <c r="CR3" s="12" t="s">
        <v>28</v>
      </c>
      <c r="CS3" s="12" t="s">
        <v>29</v>
      </c>
      <c r="CT3" s="12" t="s">
        <v>30</v>
      </c>
      <c r="CU3" s="12" t="s">
        <v>31</v>
      </c>
      <c r="CV3" s="12" t="s">
        <v>32</v>
      </c>
      <c r="CW3" s="12" t="s">
        <v>33</v>
      </c>
      <c r="CX3" s="11" t="s">
        <v>21</v>
      </c>
      <c r="CY3" s="12" t="s">
        <v>22</v>
      </c>
      <c r="CZ3" s="12" t="s">
        <v>23</v>
      </c>
      <c r="DA3" s="12" t="s">
        <v>24</v>
      </c>
      <c r="DB3" s="12" t="s">
        <v>25</v>
      </c>
      <c r="DC3" s="12" t="s">
        <v>26</v>
      </c>
      <c r="DD3" s="12" t="s">
        <v>27</v>
      </c>
      <c r="DE3" s="12" t="s">
        <v>28</v>
      </c>
      <c r="DF3" s="12" t="s">
        <v>29</v>
      </c>
      <c r="DG3" s="12" t="s">
        <v>30</v>
      </c>
      <c r="DH3" s="12" t="s">
        <v>31</v>
      </c>
      <c r="DI3" s="12" t="s">
        <v>32</v>
      </c>
      <c r="DJ3" s="12" t="s">
        <v>33</v>
      </c>
      <c r="DK3" s="11" t="s">
        <v>21</v>
      </c>
      <c r="DL3" s="12" t="s">
        <v>22</v>
      </c>
      <c r="DM3" s="12" t="s">
        <v>23</v>
      </c>
      <c r="DN3" s="12" t="s">
        <v>24</v>
      </c>
      <c r="DO3" s="12" t="s">
        <v>25</v>
      </c>
      <c r="DP3" s="12" t="s">
        <v>26</v>
      </c>
      <c r="DQ3" s="12" t="s">
        <v>27</v>
      </c>
      <c r="DR3" s="12" t="s">
        <v>28</v>
      </c>
      <c r="DS3" s="12" t="s">
        <v>29</v>
      </c>
      <c r="DT3" s="12" t="s">
        <v>30</v>
      </c>
      <c r="DU3" s="12" t="s">
        <v>31</v>
      </c>
      <c r="DV3" s="12" t="s">
        <v>32</v>
      </c>
      <c r="DW3" s="12" t="s">
        <v>33</v>
      </c>
      <c r="DX3" s="11" t="s">
        <v>21</v>
      </c>
      <c r="DY3" s="12" t="s">
        <v>22</v>
      </c>
      <c r="DZ3" s="12" t="s">
        <v>23</v>
      </c>
      <c r="EA3" s="12" t="s">
        <v>24</v>
      </c>
      <c r="EB3" s="12" t="s">
        <v>25</v>
      </c>
      <c r="EC3" s="12" t="s">
        <v>26</v>
      </c>
      <c r="ED3" s="12" t="s">
        <v>27</v>
      </c>
      <c r="EE3" s="12" t="s">
        <v>28</v>
      </c>
      <c r="EF3" s="12" t="s">
        <v>29</v>
      </c>
      <c r="EG3" s="12" t="s">
        <v>30</v>
      </c>
      <c r="EH3" s="12" t="s">
        <v>31</v>
      </c>
      <c r="EI3" s="12" t="s">
        <v>32</v>
      </c>
      <c r="EJ3" s="12" t="s">
        <v>33</v>
      </c>
      <c r="EK3" s="11" t="s">
        <v>21</v>
      </c>
      <c r="EL3" s="12" t="s">
        <v>22</v>
      </c>
      <c r="EM3" s="12" t="s">
        <v>23</v>
      </c>
      <c r="EN3" s="12" t="s">
        <v>24</v>
      </c>
      <c r="EO3" s="12" t="s">
        <v>25</v>
      </c>
      <c r="EP3" s="12" t="s">
        <v>26</v>
      </c>
      <c r="EQ3" s="12" t="s">
        <v>27</v>
      </c>
      <c r="ER3" s="12" t="s">
        <v>28</v>
      </c>
      <c r="ES3" s="12" t="s">
        <v>29</v>
      </c>
      <c r="ET3" s="12" t="s">
        <v>30</v>
      </c>
      <c r="EU3" s="12" t="s">
        <v>31</v>
      </c>
      <c r="EV3" s="12" t="s">
        <v>32</v>
      </c>
      <c r="EW3" s="12" t="s">
        <v>33</v>
      </c>
      <c r="EX3" s="11" t="s">
        <v>21</v>
      </c>
      <c r="EY3" s="12" t="s">
        <v>22</v>
      </c>
      <c r="EZ3" s="12" t="s">
        <v>23</v>
      </c>
      <c r="FA3" s="12" t="s">
        <v>24</v>
      </c>
      <c r="FB3" s="12" t="s">
        <v>25</v>
      </c>
      <c r="FC3" s="12" t="s">
        <v>26</v>
      </c>
      <c r="FD3" s="12" t="s">
        <v>27</v>
      </c>
      <c r="FE3" s="12" t="s">
        <v>28</v>
      </c>
      <c r="FF3" s="12" t="s">
        <v>29</v>
      </c>
      <c r="FG3" s="12" t="s">
        <v>30</v>
      </c>
      <c r="FH3" s="12" t="s">
        <v>31</v>
      </c>
      <c r="FI3" s="12" t="s">
        <v>32</v>
      </c>
      <c r="FJ3" s="12" t="s">
        <v>33</v>
      </c>
      <c r="FK3" s="32"/>
      <c r="FL3" s="13" t="s">
        <v>12</v>
      </c>
      <c r="FM3" s="2" t="s">
        <v>34</v>
      </c>
      <c r="FN3" s="2" t="s">
        <v>35</v>
      </c>
      <c r="FO3" s="2" t="s">
        <v>36</v>
      </c>
      <c r="FP3" s="2" t="s">
        <v>37</v>
      </c>
      <c r="FQ3" s="2" t="s">
        <v>38</v>
      </c>
      <c r="FR3" s="2" t="s">
        <v>12</v>
      </c>
      <c r="FS3" s="2" t="s">
        <v>34</v>
      </c>
      <c r="FT3" s="2" t="s">
        <v>35</v>
      </c>
      <c r="FU3" s="2" t="s">
        <v>36</v>
      </c>
      <c r="FV3" s="2" t="s">
        <v>37</v>
      </c>
      <c r="FW3" s="2" t="s">
        <v>38</v>
      </c>
      <c r="FX3" s="2" t="s">
        <v>12</v>
      </c>
      <c r="FY3" s="2" t="s">
        <v>34</v>
      </c>
      <c r="FZ3" s="2" t="s">
        <v>35</v>
      </c>
      <c r="GA3" s="2" t="s">
        <v>36</v>
      </c>
      <c r="GB3" s="2" t="s">
        <v>37</v>
      </c>
      <c r="GC3" s="2" t="s">
        <v>38</v>
      </c>
      <c r="GD3" s="17">
        <v>5</v>
      </c>
      <c r="GE3" s="17">
        <v>4</v>
      </c>
      <c r="GF3" s="17">
        <v>3</v>
      </c>
      <c r="GG3" s="27"/>
      <c r="GH3" s="27"/>
      <c r="GI3" s="27"/>
      <c r="GJ3" s="27"/>
      <c r="GK3" s="27"/>
      <c r="GL3" s="27"/>
      <c r="GM3" s="30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9"/>
      <c r="GY3" s="27"/>
      <c r="GZ3" s="27"/>
      <c r="HB3" s="3" t="s">
        <v>0</v>
      </c>
      <c r="HC3" s="3" t="s">
        <v>57</v>
      </c>
      <c r="HD3" s="3" t="s">
        <v>58</v>
      </c>
      <c r="HE3" s="3" t="s">
        <v>55</v>
      </c>
    </row>
    <row r="4" spans="1:213" x14ac:dyDescent="0.2">
      <c r="A4" s="3" t="s">
        <v>59</v>
      </c>
      <c r="B4" s="3" t="s">
        <v>42</v>
      </c>
      <c r="C4" s="3" t="s">
        <v>39</v>
      </c>
      <c r="D4" s="9">
        <v>35460</v>
      </c>
      <c r="E4" s="10" t="s">
        <v>24</v>
      </c>
      <c r="F4" s="3">
        <v>19</v>
      </c>
      <c r="G4" s="3">
        <v>4</v>
      </c>
      <c r="H4" s="3">
        <v>6</v>
      </c>
      <c r="I4" s="3">
        <f>IF(G4="","",G4+H4)</f>
        <v>10</v>
      </c>
      <c r="N4" s="3" t="str">
        <f>IF(L4="","",L4+M4)</f>
        <v/>
      </c>
      <c r="S4" s="3" t="str">
        <f>IF(Q4="","",Q4+R4)</f>
        <v/>
      </c>
      <c r="T4" s="10" t="s">
        <v>28</v>
      </c>
      <c r="U4" s="3">
        <v>35</v>
      </c>
      <c r="V4" s="3">
        <v>16</v>
      </c>
      <c r="W4" s="3">
        <v>17</v>
      </c>
      <c r="X4" s="3">
        <f>IF(V4="","",V4+W4)</f>
        <v>33</v>
      </c>
      <c r="Y4" s="3" t="s">
        <v>24</v>
      </c>
      <c r="Z4" s="3">
        <v>3</v>
      </c>
      <c r="AA4" s="3">
        <v>1</v>
      </c>
      <c r="AB4" s="3">
        <v>2</v>
      </c>
      <c r="AC4" s="3">
        <f>IF(AA4="","",AA4+AB4)</f>
        <v>3</v>
      </c>
      <c r="AD4" s="3" t="s">
        <v>21</v>
      </c>
      <c r="AE4" s="3">
        <v>2</v>
      </c>
      <c r="AF4" s="3">
        <v>0</v>
      </c>
      <c r="AG4" s="3">
        <v>0</v>
      </c>
      <c r="AH4" s="3">
        <f>IF(AF4="","",AF4+AG4)</f>
        <v>0</v>
      </c>
      <c r="AI4" s="10" t="s">
        <v>28</v>
      </c>
      <c r="AJ4" s="3">
        <v>37</v>
      </c>
      <c r="AK4" s="3">
        <v>19</v>
      </c>
      <c r="AL4" s="3">
        <v>24</v>
      </c>
      <c r="AM4" s="3">
        <f>IF(AK4="","",AK4+AL4)</f>
        <v>43</v>
      </c>
      <c r="AR4" s="3" t="str">
        <f>IF(AP4="","",AP4+AQ4)</f>
        <v/>
      </c>
      <c r="AW4" s="3" t="str">
        <f>IF(AU4="","",AU4+AV4)</f>
        <v/>
      </c>
      <c r="AX4" s="11">
        <f t="shared" ref="AX4:BJ4" si="0">IF($E4=AX$3,$I4*AX$2,0)</f>
        <v>0</v>
      </c>
      <c r="AY4" s="12">
        <f t="shared" si="0"/>
        <v>0</v>
      </c>
      <c r="AZ4" s="12">
        <f t="shared" si="0"/>
        <v>0</v>
      </c>
      <c r="BA4" s="12">
        <f t="shared" si="0"/>
        <v>4.6999999999999993</v>
      </c>
      <c r="BB4" s="12">
        <f t="shared" si="0"/>
        <v>0</v>
      </c>
      <c r="BC4" s="12">
        <f t="shared" si="0"/>
        <v>0</v>
      </c>
      <c r="BD4" s="12">
        <f t="shared" si="0"/>
        <v>0</v>
      </c>
      <c r="BE4" s="12">
        <f t="shared" si="0"/>
        <v>0</v>
      </c>
      <c r="BF4" s="12">
        <f t="shared" si="0"/>
        <v>0</v>
      </c>
      <c r="BG4" s="12">
        <f t="shared" si="0"/>
        <v>0</v>
      </c>
      <c r="BH4" s="12">
        <f t="shared" si="0"/>
        <v>0</v>
      </c>
      <c r="BI4" s="12">
        <f t="shared" si="0"/>
        <v>0</v>
      </c>
      <c r="BJ4" s="12">
        <f t="shared" si="0"/>
        <v>0</v>
      </c>
      <c r="BK4" s="11">
        <f t="shared" ref="BK4:BW4" si="1">IF($J4=BK$3,$N4*BK$2,0)</f>
        <v>0</v>
      </c>
      <c r="BL4" s="12">
        <f t="shared" si="1"/>
        <v>0</v>
      </c>
      <c r="BM4" s="12">
        <f t="shared" si="1"/>
        <v>0</v>
      </c>
      <c r="BN4" s="12">
        <f t="shared" si="1"/>
        <v>0</v>
      </c>
      <c r="BO4" s="12">
        <f t="shared" si="1"/>
        <v>0</v>
      </c>
      <c r="BP4" s="12">
        <f t="shared" si="1"/>
        <v>0</v>
      </c>
      <c r="BQ4" s="12">
        <f t="shared" si="1"/>
        <v>0</v>
      </c>
      <c r="BR4" s="12">
        <f t="shared" si="1"/>
        <v>0</v>
      </c>
      <c r="BS4" s="12">
        <f t="shared" si="1"/>
        <v>0</v>
      </c>
      <c r="BT4" s="12">
        <f t="shared" si="1"/>
        <v>0</v>
      </c>
      <c r="BU4" s="12">
        <f t="shared" si="1"/>
        <v>0</v>
      </c>
      <c r="BV4" s="12">
        <f t="shared" si="1"/>
        <v>0</v>
      </c>
      <c r="BW4" s="12">
        <f t="shared" si="1"/>
        <v>0</v>
      </c>
      <c r="BX4" s="11">
        <f t="shared" ref="BX4:CJ4" si="2">IF($O4=BX$3,$S4*BX$2,0)</f>
        <v>0</v>
      </c>
      <c r="BY4" s="12">
        <f t="shared" si="2"/>
        <v>0</v>
      </c>
      <c r="BZ4" s="12">
        <f t="shared" si="2"/>
        <v>0</v>
      </c>
      <c r="CA4" s="12">
        <f t="shared" si="2"/>
        <v>0</v>
      </c>
      <c r="CB4" s="12">
        <f t="shared" si="2"/>
        <v>0</v>
      </c>
      <c r="CC4" s="12">
        <f t="shared" si="2"/>
        <v>0</v>
      </c>
      <c r="CD4" s="12">
        <f t="shared" si="2"/>
        <v>0</v>
      </c>
      <c r="CE4" s="12">
        <f t="shared" si="2"/>
        <v>0</v>
      </c>
      <c r="CF4" s="12">
        <f t="shared" si="2"/>
        <v>0</v>
      </c>
      <c r="CG4" s="12">
        <f t="shared" si="2"/>
        <v>0</v>
      </c>
      <c r="CH4" s="12">
        <f t="shared" si="2"/>
        <v>0</v>
      </c>
      <c r="CI4" s="12">
        <f t="shared" si="2"/>
        <v>0</v>
      </c>
      <c r="CJ4" s="12">
        <f t="shared" si="2"/>
        <v>0</v>
      </c>
      <c r="CK4" s="11">
        <f t="shared" ref="CK4:CW4" si="3">IF($T4=CK$3,$X4*CK$2,0)</f>
        <v>0</v>
      </c>
      <c r="CL4" s="12">
        <f t="shared" si="3"/>
        <v>0</v>
      </c>
      <c r="CM4" s="12">
        <f t="shared" si="3"/>
        <v>0</v>
      </c>
      <c r="CN4" s="12">
        <f t="shared" si="3"/>
        <v>0</v>
      </c>
      <c r="CO4" s="12">
        <f t="shared" si="3"/>
        <v>0</v>
      </c>
      <c r="CP4" s="12">
        <f t="shared" si="3"/>
        <v>0</v>
      </c>
      <c r="CQ4" s="12">
        <f t="shared" si="3"/>
        <v>0</v>
      </c>
      <c r="CR4" s="12">
        <f t="shared" si="3"/>
        <v>12.540000000000001</v>
      </c>
      <c r="CS4" s="12">
        <f t="shared" si="3"/>
        <v>0</v>
      </c>
      <c r="CT4" s="12">
        <f t="shared" si="3"/>
        <v>0</v>
      </c>
      <c r="CU4" s="12">
        <f t="shared" si="3"/>
        <v>0</v>
      </c>
      <c r="CV4" s="12">
        <f t="shared" si="3"/>
        <v>0</v>
      </c>
      <c r="CW4" s="12">
        <f t="shared" si="3"/>
        <v>0</v>
      </c>
      <c r="CX4" s="11">
        <f t="shared" ref="CX4:DJ4" si="4">IF($Y4=CX$3,$AC4*CX$2,0)</f>
        <v>0</v>
      </c>
      <c r="CY4" s="12">
        <f t="shared" si="4"/>
        <v>0</v>
      </c>
      <c r="CZ4" s="12">
        <f t="shared" si="4"/>
        <v>0</v>
      </c>
      <c r="DA4" s="12">
        <f t="shared" si="4"/>
        <v>1.41</v>
      </c>
      <c r="DB4" s="12">
        <f t="shared" si="4"/>
        <v>0</v>
      </c>
      <c r="DC4" s="12">
        <f t="shared" si="4"/>
        <v>0</v>
      </c>
      <c r="DD4" s="12">
        <f t="shared" si="4"/>
        <v>0</v>
      </c>
      <c r="DE4" s="12">
        <f t="shared" si="4"/>
        <v>0</v>
      </c>
      <c r="DF4" s="12">
        <f t="shared" si="4"/>
        <v>0</v>
      </c>
      <c r="DG4" s="12">
        <f t="shared" si="4"/>
        <v>0</v>
      </c>
      <c r="DH4" s="12">
        <f t="shared" si="4"/>
        <v>0</v>
      </c>
      <c r="DI4" s="12">
        <f t="shared" si="4"/>
        <v>0</v>
      </c>
      <c r="DJ4" s="12">
        <f t="shared" si="4"/>
        <v>0</v>
      </c>
      <c r="DK4" s="11">
        <f t="shared" ref="DK4:DW4" si="5">IF($AD4=DK$3,$AH4*DK$2,0)</f>
        <v>0</v>
      </c>
      <c r="DL4" s="12">
        <f t="shared" si="5"/>
        <v>0</v>
      </c>
      <c r="DM4" s="12">
        <f t="shared" si="5"/>
        <v>0</v>
      </c>
      <c r="DN4" s="12">
        <f t="shared" si="5"/>
        <v>0</v>
      </c>
      <c r="DO4" s="12">
        <f t="shared" si="5"/>
        <v>0</v>
      </c>
      <c r="DP4" s="12">
        <f t="shared" si="5"/>
        <v>0</v>
      </c>
      <c r="DQ4" s="12">
        <f t="shared" si="5"/>
        <v>0</v>
      </c>
      <c r="DR4" s="12">
        <f t="shared" si="5"/>
        <v>0</v>
      </c>
      <c r="DS4" s="12">
        <f t="shared" si="5"/>
        <v>0</v>
      </c>
      <c r="DT4" s="12">
        <f t="shared" si="5"/>
        <v>0</v>
      </c>
      <c r="DU4" s="12">
        <f t="shared" si="5"/>
        <v>0</v>
      </c>
      <c r="DV4" s="12">
        <f t="shared" si="5"/>
        <v>0</v>
      </c>
      <c r="DW4" s="12">
        <f t="shared" si="5"/>
        <v>0</v>
      </c>
      <c r="DX4" s="11">
        <f t="shared" ref="DX4:EJ4" si="6">IF($AI4=DX$3,$AM4*DX$2,0)</f>
        <v>0</v>
      </c>
      <c r="DY4" s="12">
        <f t="shared" si="6"/>
        <v>0</v>
      </c>
      <c r="DZ4" s="12">
        <f t="shared" si="6"/>
        <v>0</v>
      </c>
      <c r="EA4" s="12">
        <f t="shared" si="6"/>
        <v>0</v>
      </c>
      <c r="EB4" s="12">
        <f t="shared" si="6"/>
        <v>0</v>
      </c>
      <c r="EC4" s="12">
        <f t="shared" si="6"/>
        <v>0</v>
      </c>
      <c r="ED4" s="12">
        <f t="shared" si="6"/>
        <v>0</v>
      </c>
      <c r="EE4" s="12">
        <f t="shared" si="6"/>
        <v>16.34</v>
      </c>
      <c r="EF4" s="12">
        <f t="shared" si="6"/>
        <v>0</v>
      </c>
      <c r="EG4" s="12">
        <f t="shared" si="6"/>
        <v>0</v>
      </c>
      <c r="EH4" s="12">
        <f t="shared" si="6"/>
        <v>0</v>
      </c>
      <c r="EI4" s="12">
        <f t="shared" si="6"/>
        <v>0</v>
      </c>
      <c r="EJ4" s="12">
        <f t="shared" si="6"/>
        <v>0</v>
      </c>
      <c r="EK4" s="11">
        <f t="shared" ref="EK4:EW4" si="7">IF($AN4=EK$3,$AR4*EK$2,0)</f>
        <v>0</v>
      </c>
      <c r="EL4" s="12">
        <f t="shared" si="7"/>
        <v>0</v>
      </c>
      <c r="EM4" s="12">
        <f t="shared" si="7"/>
        <v>0</v>
      </c>
      <c r="EN4" s="12">
        <f t="shared" si="7"/>
        <v>0</v>
      </c>
      <c r="EO4" s="12">
        <f t="shared" si="7"/>
        <v>0</v>
      </c>
      <c r="EP4" s="12">
        <f t="shared" si="7"/>
        <v>0</v>
      </c>
      <c r="EQ4" s="12">
        <f t="shared" si="7"/>
        <v>0</v>
      </c>
      <c r="ER4" s="12">
        <f t="shared" si="7"/>
        <v>0</v>
      </c>
      <c r="ES4" s="12">
        <f t="shared" si="7"/>
        <v>0</v>
      </c>
      <c r="ET4" s="12">
        <f t="shared" si="7"/>
        <v>0</v>
      </c>
      <c r="EU4" s="12">
        <f t="shared" si="7"/>
        <v>0</v>
      </c>
      <c r="EV4" s="12">
        <f t="shared" si="7"/>
        <v>0</v>
      </c>
      <c r="EW4" s="12">
        <f t="shared" si="7"/>
        <v>0</v>
      </c>
      <c r="EX4" s="11">
        <f t="shared" ref="EX4:FJ4" si="8">IF($AS4=EX$3,$AW4*EX$2,0)</f>
        <v>0</v>
      </c>
      <c r="EY4" s="12">
        <f t="shared" si="8"/>
        <v>0</v>
      </c>
      <c r="EZ4" s="12">
        <f t="shared" si="8"/>
        <v>0</v>
      </c>
      <c r="FA4" s="12">
        <f t="shared" si="8"/>
        <v>0</v>
      </c>
      <c r="FB4" s="12">
        <f t="shared" si="8"/>
        <v>0</v>
      </c>
      <c r="FC4" s="12">
        <f t="shared" si="8"/>
        <v>0</v>
      </c>
      <c r="FD4" s="12">
        <f t="shared" si="8"/>
        <v>0</v>
      </c>
      <c r="FE4" s="12">
        <f t="shared" si="8"/>
        <v>0</v>
      </c>
      <c r="FF4" s="12">
        <f t="shared" si="8"/>
        <v>0</v>
      </c>
      <c r="FG4" s="12">
        <f t="shared" si="8"/>
        <v>0</v>
      </c>
      <c r="FH4" s="12">
        <f t="shared" si="8"/>
        <v>0</v>
      </c>
      <c r="FI4" s="12">
        <f t="shared" si="8"/>
        <v>0</v>
      </c>
      <c r="FJ4" s="12">
        <f t="shared" si="8"/>
        <v>0</v>
      </c>
      <c r="FK4" s="13">
        <f>(43358-D4)/365.25</f>
        <v>21.623545516769337</v>
      </c>
      <c r="FL4" s="13">
        <f>ROUND(FK4-1,0)</f>
        <v>21</v>
      </c>
      <c r="FM4" s="2">
        <f t="shared" ref="FM4:FM34" si="9">SUM(F4,K4,P4)</f>
        <v>19</v>
      </c>
      <c r="FN4" s="2">
        <f t="shared" ref="FN4:FN55" si="10">SUM(AX4:CJ4)</f>
        <v>4.6999999999999993</v>
      </c>
      <c r="FO4" s="2">
        <f>IF(FM4&gt;=10,(FN4/FM4)*82,0)</f>
        <v>20.284210526315785</v>
      </c>
      <c r="FP4" s="2">
        <f>VLOOKUP(FL4,'Age Adj'!$A:$E,3,FALSE)</f>
        <v>1.0353498111365991</v>
      </c>
      <c r="FQ4" s="2">
        <f t="shared" ref="FQ4:FQ55" si="11">FO4*FP4</f>
        <v>21.001253537476064</v>
      </c>
      <c r="FR4" s="2">
        <f>FL4-1</f>
        <v>20</v>
      </c>
      <c r="FS4" s="2">
        <f t="shared" ref="FS4:FS34" si="12">SUM(U4,Z4,AE4)</f>
        <v>40</v>
      </c>
      <c r="FT4" s="2">
        <f t="shared" ref="FT4:FT55" si="13">SUM(CK4:DW4)</f>
        <v>13.950000000000001</v>
      </c>
      <c r="FU4" s="2">
        <f>IF(FS4&gt;=10,(FT4/FS4)*82,0)</f>
        <v>28.5975</v>
      </c>
      <c r="FV4" s="2">
        <f>VLOOKUP(FR4,'Age Adj'!$A:$E,4,FALSE)</f>
        <v>1.0903192211908539</v>
      </c>
      <c r="FW4" s="2">
        <f t="shared" ref="FW4:FW55" si="14">FU4*FV4</f>
        <v>31.180403928005443</v>
      </c>
      <c r="FX4" s="2">
        <f t="shared" ref="FX4:FX55" si="15">FR4-1</f>
        <v>19</v>
      </c>
      <c r="FY4" s="2">
        <f t="shared" ref="FY4:FY55" si="16">SUM(AJ4,AO4,AT4)</f>
        <v>37</v>
      </c>
      <c r="FZ4" s="2">
        <f t="shared" ref="FZ4:FZ55" si="17">SUM(DX4:FJ4)</f>
        <v>16.34</v>
      </c>
      <c r="GA4" s="2">
        <f>IF(FY4&gt;=10,(FZ4/FY4)*82,0)</f>
        <v>36.21297297297297</v>
      </c>
      <c r="GB4" s="2">
        <f>VLOOKUP(FX4,'Age Adj'!$A:$E,5,FALSE)</f>
        <v>1.1710748685077608</v>
      </c>
      <c r="GC4" s="2">
        <f t="shared" ref="GC4:GC55" si="18">GA4*GB4</f>
        <v>42.408102562599417</v>
      </c>
      <c r="GD4" s="2">
        <f>IF(FM4&gt;=10,FQ4,"")</f>
        <v>21.001253537476064</v>
      </c>
      <c r="GE4" s="2">
        <f>IF(FS4&gt;=10,FW4,"")</f>
        <v>31.180403928005443</v>
      </c>
      <c r="GF4" s="2">
        <f>IF(FY4&gt;=10,GC4,"")</f>
        <v>42.408102562599417</v>
      </c>
      <c r="GG4" s="3">
        <f>IF(GD4="","",GD$3)</f>
        <v>5</v>
      </c>
      <c r="GH4" s="3">
        <f t="shared" ref="GH4:GI4" si="19">IF(GE4="","",GE$3)</f>
        <v>4</v>
      </c>
      <c r="GI4" s="3">
        <f t="shared" si="19"/>
        <v>3</v>
      </c>
      <c r="GJ4" s="2">
        <f>IF(GD4="",0,GD4*(GG4/SUM($GG4:$GI4)))</f>
        <v>8.7505223072816936</v>
      </c>
      <c r="GK4" s="2">
        <f>IF(GE4="",0,GE4*(GH4/SUM($GG4:$GI4)))</f>
        <v>10.393467976001814</v>
      </c>
      <c r="GL4" s="2">
        <f t="shared" ref="GL4" si="20">IF(GF4="",0,GF4*(GI4/SUM($GG4:$GI4)))</f>
        <v>10.602025640649854</v>
      </c>
      <c r="GM4" s="2">
        <f>SUM(GJ4:GL4)</f>
        <v>29.746015923933363</v>
      </c>
      <c r="GN4" s="14">
        <f>IF(GD4="","",SUM(G4,L4,Q4)/SUM(I4,N4,S4))</f>
        <v>0.4</v>
      </c>
      <c r="GO4" s="14">
        <f>IF(GE4="","",SUM(V4,AA4,AF4)/SUM(X4,AC4,AH4))</f>
        <v>0.47222222222222221</v>
      </c>
      <c r="GP4" s="14">
        <f t="shared" ref="GP4:GP55" si="21">IF(OR(GF4="",GF4=0),"",SUM(AK4,AP4,AU4)/SUM(AM4,AR4,AW4))</f>
        <v>0.44186046511627908</v>
      </c>
      <c r="GQ4" s="3">
        <f>IF(GG4="","",GG4)</f>
        <v>5</v>
      </c>
      <c r="GR4" s="3">
        <f t="shared" ref="GR4:GS4" si="22">IF(GH4="","",GH4)</f>
        <v>4</v>
      </c>
      <c r="GS4" s="3">
        <f t="shared" si="22"/>
        <v>3</v>
      </c>
      <c r="GT4" s="14">
        <f>IF(GN4="",0,(GN4*GQ4)/SUM($GQ4:$GS4))</f>
        <v>0.16666666666666666</v>
      </c>
      <c r="GU4" s="14">
        <f>IF(GO4="",0,(GO4*GR4)/SUM($GQ4:$GS4))</f>
        <v>0.15740740740740741</v>
      </c>
      <c r="GV4" s="14">
        <f>IF(GP4="",0,(GP4*GS4)/SUM($GQ4:$GS4))</f>
        <v>0.11046511627906978</v>
      </c>
      <c r="GW4" s="14">
        <f>SUM(GT4:GV4)</f>
        <v>0.43453919035314387</v>
      </c>
      <c r="GX4" s="15">
        <f>GM4*GW4</f>
        <v>12.925809675817728</v>
      </c>
      <c r="GY4" s="2">
        <f t="shared" ref="GY4:GY35" si="23">GM4-GX4</f>
        <v>16.820206248115635</v>
      </c>
      <c r="GZ4" s="2">
        <f t="shared" ref="GZ4:GZ30" si="24">GM4</f>
        <v>29.746015923933363</v>
      </c>
      <c r="HB4" s="3" t="s">
        <v>68</v>
      </c>
      <c r="HC4" s="2">
        <v>1.8201625236871501</v>
      </c>
      <c r="HD4" s="2">
        <v>7.5406733124181926</v>
      </c>
      <c r="HE4" s="2">
        <v>9.360835836105343</v>
      </c>
    </row>
    <row r="5" spans="1:213" x14ac:dyDescent="0.2">
      <c r="A5" s="3" t="s">
        <v>60</v>
      </c>
      <c r="B5" s="3" t="s">
        <v>42</v>
      </c>
      <c r="C5" s="3" t="s">
        <v>39</v>
      </c>
      <c r="D5" s="9">
        <v>33395</v>
      </c>
      <c r="E5" s="10" t="s">
        <v>24</v>
      </c>
      <c r="F5" s="3">
        <v>8</v>
      </c>
      <c r="G5" s="3">
        <v>2</v>
      </c>
      <c r="H5" s="3">
        <v>0</v>
      </c>
      <c r="I5" s="3">
        <f t="shared" ref="I5:I55" si="25">IF(G5="","",G5+H5)</f>
        <v>2</v>
      </c>
      <c r="N5" s="3" t="str">
        <f t="shared" ref="N5:N55" si="26">IF(L5="","",L5+M5)</f>
        <v/>
      </c>
      <c r="S5" s="3" t="str">
        <f t="shared" ref="S5:S55" si="27">IF(Q5="","",Q5+R5)</f>
        <v/>
      </c>
      <c r="T5" s="10" t="s">
        <v>24</v>
      </c>
      <c r="U5" s="3">
        <v>54</v>
      </c>
      <c r="V5" s="3">
        <v>19</v>
      </c>
      <c r="W5" s="3">
        <v>12</v>
      </c>
      <c r="X5" s="3">
        <f t="shared" ref="X5:X55" si="28">IF(V5="","",V5+W5)</f>
        <v>31</v>
      </c>
      <c r="AC5" s="3" t="str">
        <f t="shared" ref="AC5:AC55" si="29">IF(AA5="","",AA5+AB5)</f>
        <v/>
      </c>
      <c r="AH5" s="3" t="str">
        <f t="shared" ref="AH5:AH55" si="30">IF(AF5="","",AF5+AG5)</f>
        <v/>
      </c>
      <c r="AI5" s="10" t="s">
        <v>24</v>
      </c>
      <c r="AJ5" s="3">
        <v>29</v>
      </c>
      <c r="AK5" s="3">
        <v>4</v>
      </c>
      <c r="AL5" s="3">
        <v>1</v>
      </c>
      <c r="AM5" s="3">
        <f t="shared" ref="AM5:AM55" si="31">IF(AK5="","",AK5+AL5)</f>
        <v>5</v>
      </c>
      <c r="AR5" s="3" t="str">
        <f t="shared" ref="AR5:AR55" si="32">IF(AP5="","",AP5+AQ5)</f>
        <v/>
      </c>
      <c r="AW5" s="3" t="str">
        <f t="shared" ref="AW5:AW29" si="33">IF(AU5="","",AU5+AV5)</f>
        <v/>
      </c>
      <c r="AX5" s="11">
        <f t="shared" ref="AX5:BJ23" si="34">IF($E5=AX$3,$I5*AX$2,0)</f>
        <v>0</v>
      </c>
      <c r="AY5" s="12">
        <f t="shared" si="34"/>
        <v>0</v>
      </c>
      <c r="AZ5" s="12">
        <f t="shared" si="34"/>
        <v>0</v>
      </c>
      <c r="BA5" s="12">
        <f t="shared" si="34"/>
        <v>0.94</v>
      </c>
      <c r="BB5" s="12">
        <f t="shared" si="34"/>
        <v>0</v>
      </c>
      <c r="BC5" s="12">
        <f t="shared" si="34"/>
        <v>0</v>
      </c>
      <c r="BD5" s="12">
        <f t="shared" si="34"/>
        <v>0</v>
      </c>
      <c r="BE5" s="12">
        <f t="shared" si="34"/>
        <v>0</v>
      </c>
      <c r="BF5" s="12">
        <f t="shared" si="34"/>
        <v>0</v>
      </c>
      <c r="BG5" s="12">
        <f t="shared" si="34"/>
        <v>0</v>
      </c>
      <c r="BH5" s="12">
        <f t="shared" si="34"/>
        <v>0</v>
      </c>
      <c r="BI5" s="12">
        <f t="shared" si="34"/>
        <v>0</v>
      </c>
      <c r="BJ5" s="12">
        <f t="shared" si="34"/>
        <v>0</v>
      </c>
      <c r="BK5" s="11">
        <f t="shared" ref="BK5:BW23" si="35">IF($J5=BK$3,$N5*BK$2,0)</f>
        <v>0</v>
      </c>
      <c r="BL5" s="12">
        <f t="shared" si="35"/>
        <v>0</v>
      </c>
      <c r="BM5" s="12">
        <f t="shared" si="35"/>
        <v>0</v>
      </c>
      <c r="BN5" s="12">
        <f t="shared" si="35"/>
        <v>0</v>
      </c>
      <c r="BO5" s="12">
        <f t="shared" si="35"/>
        <v>0</v>
      </c>
      <c r="BP5" s="12">
        <f t="shared" si="35"/>
        <v>0</v>
      </c>
      <c r="BQ5" s="12">
        <f t="shared" si="35"/>
        <v>0</v>
      </c>
      <c r="BR5" s="12">
        <f t="shared" si="35"/>
        <v>0</v>
      </c>
      <c r="BS5" s="12">
        <f t="shared" si="35"/>
        <v>0</v>
      </c>
      <c r="BT5" s="12">
        <f t="shared" si="35"/>
        <v>0</v>
      </c>
      <c r="BU5" s="12">
        <f t="shared" si="35"/>
        <v>0</v>
      </c>
      <c r="BV5" s="12">
        <f t="shared" si="35"/>
        <v>0</v>
      </c>
      <c r="BW5" s="12">
        <f t="shared" si="35"/>
        <v>0</v>
      </c>
      <c r="BX5" s="11">
        <f t="shared" ref="BX5:CJ23" si="36">IF($O5=BX$3,$S5*BX$2,0)</f>
        <v>0</v>
      </c>
      <c r="BY5" s="12">
        <f t="shared" si="36"/>
        <v>0</v>
      </c>
      <c r="BZ5" s="12">
        <f t="shared" si="36"/>
        <v>0</v>
      </c>
      <c r="CA5" s="12">
        <f t="shared" si="36"/>
        <v>0</v>
      </c>
      <c r="CB5" s="12">
        <f t="shared" si="36"/>
        <v>0</v>
      </c>
      <c r="CC5" s="12">
        <f t="shared" si="36"/>
        <v>0</v>
      </c>
      <c r="CD5" s="12">
        <f t="shared" si="36"/>
        <v>0</v>
      </c>
      <c r="CE5" s="12">
        <f t="shared" si="36"/>
        <v>0</v>
      </c>
      <c r="CF5" s="12">
        <f t="shared" si="36"/>
        <v>0</v>
      </c>
      <c r="CG5" s="12">
        <f t="shared" si="36"/>
        <v>0</v>
      </c>
      <c r="CH5" s="12">
        <f t="shared" si="36"/>
        <v>0</v>
      </c>
      <c r="CI5" s="12">
        <f t="shared" si="36"/>
        <v>0</v>
      </c>
      <c r="CJ5" s="12">
        <f t="shared" si="36"/>
        <v>0</v>
      </c>
      <c r="CK5" s="11">
        <f t="shared" ref="CK5:CW23" si="37">IF($T5=CK$3,$X5*CK$2,0)</f>
        <v>0</v>
      </c>
      <c r="CL5" s="12">
        <f t="shared" si="37"/>
        <v>0</v>
      </c>
      <c r="CM5" s="12">
        <f t="shared" si="37"/>
        <v>0</v>
      </c>
      <c r="CN5" s="12">
        <f t="shared" si="37"/>
        <v>14.569999999999999</v>
      </c>
      <c r="CO5" s="12">
        <f t="shared" si="37"/>
        <v>0</v>
      </c>
      <c r="CP5" s="12">
        <f t="shared" si="37"/>
        <v>0</v>
      </c>
      <c r="CQ5" s="12">
        <f t="shared" si="37"/>
        <v>0</v>
      </c>
      <c r="CR5" s="12">
        <f t="shared" si="37"/>
        <v>0</v>
      </c>
      <c r="CS5" s="12">
        <f t="shared" si="37"/>
        <v>0</v>
      </c>
      <c r="CT5" s="12">
        <f t="shared" si="37"/>
        <v>0</v>
      </c>
      <c r="CU5" s="12">
        <f t="shared" si="37"/>
        <v>0</v>
      </c>
      <c r="CV5" s="12">
        <f t="shared" si="37"/>
        <v>0</v>
      </c>
      <c r="CW5" s="12">
        <f t="shared" si="37"/>
        <v>0</v>
      </c>
      <c r="CX5" s="11">
        <f t="shared" ref="CX5:DJ23" si="38">IF($Y5=CX$3,$AC5*CX$2,0)</f>
        <v>0</v>
      </c>
      <c r="CY5" s="12">
        <f t="shared" si="38"/>
        <v>0</v>
      </c>
      <c r="CZ5" s="12">
        <f t="shared" si="38"/>
        <v>0</v>
      </c>
      <c r="DA5" s="12">
        <f t="shared" si="38"/>
        <v>0</v>
      </c>
      <c r="DB5" s="12">
        <f t="shared" si="38"/>
        <v>0</v>
      </c>
      <c r="DC5" s="12">
        <f t="shared" si="38"/>
        <v>0</v>
      </c>
      <c r="DD5" s="12">
        <f t="shared" si="38"/>
        <v>0</v>
      </c>
      <c r="DE5" s="12">
        <f t="shared" si="38"/>
        <v>0</v>
      </c>
      <c r="DF5" s="12">
        <f t="shared" si="38"/>
        <v>0</v>
      </c>
      <c r="DG5" s="12">
        <f t="shared" si="38"/>
        <v>0</v>
      </c>
      <c r="DH5" s="12">
        <f t="shared" si="38"/>
        <v>0</v>
      </c>
      <c r="DI5" s="12">
        <f t="shared" si="38"/>
        <v>0</v>
      </c>
      <c r="DJ5" s="12">
        <f t="shared" si="38"/>
        <v>0</v>
      </c>
      <c r="DK5" s="11">
        <f t="shared" ref="DK5:DW23" si="39">IF($AD5=DK$3,$AH5*DK$2,0)</f>
        <v>0</v>
      </c>
      <c r="DL5" s="12">
        <f t="shared" si="39"/>
        <v>0</v>
      </c>
      <c r="DM5" s="12">
        <f t="shared" si="39"/>
        <v>0</v>
      </c>
      <c r="DN5" s="12">
        <f t="shared" si="39"/>
        <v>0</v>
      </c>
      <c r="DO5" s="12">
        <f t="shared" si="39"/>
        <v>0</v>
      </c>
      <c r="DP5" s="12">
        <f t="shared" si="39"/>
        <v>0</v>
      </c>
      <c r="DQ5" s="12">
        <f t="shared" si="39"/>
        <v>0</v>
      </c>
      <c r="DR5" s="12">
        <f t="shared" si="39"/>
        <v>0</v>
      </c>
      <c r="DS5" s="12">
        <f t="shared" si="39"/>
        <v>0</v>
      </c>
      <c r="DT5" s="12">
        <f t="shared" si="39"/>
        <v>0</v>
      </c>
      <c r="DU5" s="12">
        <f t="shared" si="39"/>
        <v>0</v>
      </c>
      <c r="DV5" s="12">
        <f t="shared" si="39"/>
        <v>0</v>
      </c>
      <c r="DW5" s="12">
        <f t="shared" si="39"/>
        <v>0</v>
      </c>
      <c r="DX5" s="11">
        <f t="shared" ref="DX5:EJ23" si="40">IF($AI5=DX$3,$AM5*DX$2,0)</f>
        <v>0</v>
      </c>
      <c r="DY5" s="12">
        <f t="shared" si="40"/>
        <v>0</v>
      </c>
      <c r="DZ5" s="12">
        <f t="shared" si="40"/>
        <v>0</v>
      </c>
      <c r="EA5" s="12">
        <f t="shared" si="40"/>
        <v>2.3499999999999996</v>
      </c>
      <c r="EB5" s="12">
        <f t="shared" si="40"/>
        <v>0</v>
      </c>
      <c r="EC5" s="12">
        <f t="shared" si="40"/>
        <v>0</v>
      </c>
      <c r="ED5" s="12">
        <f t="shared" si="40"/>
        <v>0</v>
      </c>
      <c r="EE5" s="12">
        <f t="shared" si="40"/>
        <v>0</v>
      </c>
      <c r="EF5" s="12">
        <f t="shared" si="40"/>
        <v>0</v>
      </c>
      <c r="EG5" s="12">
        <f t="shared" si="40"/>
        <v>0</v>
      </c>
      <c r="EH5" s="12">
        <f t="shared" si="40"/>
        <v>0</v>
      </c>
      <c r="EI5" s="12">
        <f t="shared" si="40"/>
        <v>0</v>
      </c>
      <c r="EJ5" s="12">
        <f t="shared" si="40"/>
        <v>0</v>
      </c>
      <c r="EK5" s="11">
        <f t="shared" ref="EK5:EW23" si="41">IF($AN5=EK$3,$AR5*EK$2,0)</f>
        <v>0</v>
      </c>
      <c r="EL5" s="12">
        <f t="shared" si="41"/>
        <v>0</v>
      </c>
      <c r="EM5" s="12">
        <f t="shared" si="41"/>
        <v>0</v>
      </c>
      <c r="EN5" s="12">
        <f t="shared" si="41"/>
        <v>0</v>
      </c>
      <c r="EO5" s="12">
        <f t="shared" si="41"/>
        <v>0</v>
      </c>
      <c r="EP5" s="12">
        <f t="shared" si="41"/>
        <v>0</v>
      </c>
      <c r="EQ5" s="12">
        <f t="shared" si="41"/>
        <v>0</v>
      </c>
      <c r="ER5" s="12">
        <f t="shared" si="41"/>
        <v>0</v>
      </c>
      <c r="ES5" s="12">
        <f t="shared" si="41"/>
        <v>0</v>
      </c>
      <c r="ET5" s="12">
        <f t="shared" si="41"/>
        <v>0</v>
      </c>
      <c r="EU5" s="12">
        <f t="shared" si="41"/>
        <v>0</v>
      </c>
      <c r="EV5" s="12">
        <f t="shared" si="41"/>
        <v>0</v>
      </c>
      <c r="EW5" s="12">
        <f t="shared" si="41"/>
        <v>0</v>
      </c>
      <c r="EX5" s="11">
        <f t="shared" ref="EX5:FJ23" si="42">IF($AS5=EX$3,$AW5*EX$2,0)</f>
        <v>0</v>
      </c>
      <c r="EY5" s="12">
        <f t="shared" si="42"/>
        <v>0</v>
      </c>
      <c r="EZ5" s="12">
        <f t="shared" si="42"/>
        <v>0</v>
      </c>
      <c r="FA5" s="12">
        <f t="shared" si="42"/>
        <v>0</v>
      </c>
      <c r="FB5" s="12">
        <f t="shared" si="42"/>
        <v>0</v>
      </c>
      <c r="FC5" s="12">
        <f t="shared" si="42"/>
        <v>0</v>
      </c>
      <c r="FD5" s="12">
        <f t="shared" si="42"/>
        <v>0</v>
      </c>
      <c r="FE5" s="12">
        <f t="shared" si="42"/>
        <v>0</v>
      </c>
      <c r="FF5" s="12">
        <f t="shared" si="42"/>
        <v>0</v>
      </c>
      <c r="FG5" s="12">
        <f t="shared" si="42"/>
        <v>0</v>
      </c>
      <c r="FH5" s="12">
        <f t="shared" si="42"/>
        <v>0</v>
      </c>
      <c r="FI5" s="12">
        <f t="shared" si="42"/>
        <v>0</v>
      </c>
      <c r="FJ5" s="12">
        <f t="shared" si="42"/>
        <v>0</v>
      </c>
      <c r="FK5" s="13">
        <f t="shared" ref="FK5:FK29" si="43">(43358-D5)/365.25</f>
        <v>27.277207392197127</v>
      </c>
      <c r="FL5" s="13">
        <f t="shared" ref="FL5:FL29" si="44">ROUND(FK5-1,0)</f>
        <v>26</v>
      </c>
      <c r="FM5" s="2">
        <f t="shared" ref="FM5:FM29" si="45">SUM(F5,K5,P5)</f>
        <v>8</v>
      </c>
      <c r="FN5" s="2">
        <f t="shared" ref="FN5:FN29" si="46">SUM(AX5:CJ5)</f>
        <v>0.94</v>
      </c>
      <c r="FO5" s="2">
        <f t="shared" ref="FO5:FO29" si="47">IF(FM5&gt;=10,(FN5/FM5)*82,0)</f>
        <v>0</v>
      </c>
      <c r="FP5" s="2">
        <f>VLOOKUP(FL5,'Age Adj'!$A:$E,3,FALSE)</f>
        <v>0</v>
      </c>
      <c r="FQ5" s="2">
        <f t="shared" ref="FQ5:FQ29" si="48">FO5*FP5</f>
        <v>0</v>
      </c>
      <c r="FR5" s="2">
        <f t="shared" ref="FR5:FR29" si="49">FL5-1</f>
        <v>25</v>
      </c>
      <c r="FS5" s="2">
        <f t="shared" ref="FS5:FS29" si="50">SUM(U5,Z5,AE5)</f>
        <v>54</v>
      </c>
      <c r="FT5" s="2">
        <f t="shared" ref="FT5:FT29" si="51">SUM(CK5:DW5)</f>
        <v>14.569999999999999</v>
      </c>
      <c r="FU5" s="2">
        <f t="shared" ref="FU5:FU29" si="52">IF(FS5&gt;=10,(FT5/FS5)*82,0)</f>
        <v>22.124814814814812</v>
      </c>
      <c r="FV5" s="2">
        <f>VLOOKUP(FR5,'Age Adj'!$A:$E,4,FALSE)</f>
        <v>0.93825415494758424</v>
      </c>
      <c r="FW5" s="2">
        <f t="shared" ref="FW5:FW29" si="53">FU5*FV5</f>
        <v>20.758699427445865</v>
      </c>
      <c r="FX5" s="2">
        <f t="shared" ref="FX5:FX29" si="54">FR5-1</f>
        <v>24</v>
      </c>
      <c r="FY5" s="2">
        <f t="shared" ref="FY5:FY29" si="55">SUM(AJ5,AO5,AT5)</f>
        <v>29</v>
      </c>
      <c r="FZ5" s="2">
        <f t="shared" ref="FZ5:FZ29" si="56">SUM(DX5:FJ5)</f>
        <v>2.3499999999999996</v>
      </c>
      <c r="GA5" s="2">
        <f t="shared" ref="GA5:GA29" si="57">IF(FY5&gt;=10,(FZ5/FY5)*82,0)</f>
        <v>6.6448275862068948</v>
      </c>
      <c r="GB5" s="2">
        <f>VLOOKUP(FX5,'Age Adj'!$A:$E,5,FALSE)</f>
        <v>0.92954387017282203</v>
      </c>
      <c r="GC5" s="2">
        <f t="shared" ref="GC5:GC29" si="58">GA5*GB5</f>
        <v>6.1766587511138882</v>
      </c>
      <c r="GD5" s="2" t="str">
        <f t="shared" ref="GD5:GD29" si="59">IF(FM5&gt;=10,FQ5,"")</f>
        <v/>
      </c>
      <c r="GE5" s="2">
        <f t="shared" ref="GE5:GE29" si="60">IF(FS5&gt;=10,FW5,"")</f>
        <v>20.758699427445865</v>
      </c>
      <c r="GF5" s="2">
        <f t="shared" ref="GF5:GF29" si="61">IF(FY5&gt;=10,GC5,"")</f>
        <v>6.1766587511138882</v>
      </c>
      <c r="GG5" s="3" t="str">
        <f t="shared" ref="GG5:GG29" si="62">IF(GD5="","",GD$3)</f>
        <v/>
      </c>
      <c r="GH5" s="3">
        <f t="shared" ref="GH5:GH29" si="63">IF(GE5="","",GE$3)</f>
        <v>4</v>
      </c>
      <c r="GI5" s="3">
        <f t="shared" ref="GI5:GI29" si="64">IF(GF5="","",GF$3)</f>
        <v>3</v>
      </c>
      <c r="GJ5" s="2">
        <f t="shared" ref="GJ5:GJ29" si="65">IF(GD5="",0,GD5*(GG5/SUM($GG5:$GI5)))</f>
        <v>0</v>
      </c>
      <c r="GK5" s="2">
        <f t="shared" ref="GK5:GK29" si="66">IF(GE5="",0,GE5*(GH5/SUM($GG5:$GI5)))</f>
        <v>11.862113958540494</v>
      </c>
      <c r="GL5" s="2">
        <f t="shared" ref="GL5:GL29" si="67">IF(GF5="",0,GF5*(GI5/SUM($GG5:$GI5)))</f>
        <v>2.6471394647630948</v>
      </c>
      <c r="GM5" s="2">
        <f t="shared" ref="GM5:GM29" si="68">SUM(GJ5:GL5)</f>
        <v>14.509253423303589</v>
      </c>
      <c r="GN5" s="14" t="str">
        <f t="shared" ref="GN5:GN29" si="69">IF(GD5="","",SUM(G5,L5,Q5)/SUM(I5,N5,S5))</f>
        <v/>
      </c>
      <c r="GO5" s="14">
        <f t="shared" ref="GO5:GO29" si="70">IF(GE5="","",SUM(V5,AA5,AF5)/SUM(X5,AC5,AH5))</f>
        <v>0.61290322580645162</v>
      </c>
      <c r="GP5" s="14">
        <f t="shared" si="21"/>
        <v>0.8</v>
      </c>
      <c r="GQ5" s="3" t="str">
        <f t="shared" ref="GQ5:GQ29" si="71">IF(GG5="","",GG5)</f>
        <v/>
      </c>
      <c r="GR5" s="3">
        <f t="shared" ref="GR5:GR29" si="72">IF(GH5="","",GH5)</f>
        <v>4</v>
      </c>
      <c r="GS5" s="3">
        <f t="shared" ref="GS5:GS29" si="73">IF(GI5="","",GI5)</f>
        <v>3</v>
      </c>
      <c r="GT5" s="14">
        <f t="shared" ref="GT5:GT29" si="74">IF(GN5="",0,(GN5*GQ5)/SUM($GQ5:$GS5))</f>
        <v>0</v>
      </c>
      <c r="GU5" s="14">
        <f t="shared" ref="GU5:GU29" si="75">IF(GO5="",0,(GO5*GR5)/SUM($GQ5:$GS5))</f>
        <v>0.35023041474654376</v>
      </c>
      <c r="GV5" s="14">
        <f t="shared" ref="GV5:GV29" si="76">IF(GP5="",0,(GP5*GS5)/SUM($GQ5:$GS5))</f>
        <v>0.34285714285714292</v>
      </c>
      <c r="GW5" s="14">
        <f t="shared" ref="GW5:GW29" si="77">SUM(GT5:GV5)</f>
        <v>0.69308755760368668</v>
      </c>
      <c r="GX5" s="15">
        <f t="shared" ref="GX5:GX55" si="78">GM5*GW5</f>
        <v>10.056183017810413</v>
      </c>
      <c r="GY5" s="2">
        <f t="shared" si="23"/>
        <v>4.4530704054931753</v>
      </c>
      <c r="GZ5" s="2">
        <f t="shared" si="24"/>
        <v>14.509253423303589</v>
      </c>
      <c r="HB5" s="3" t="s">
        <v>62</v>
      </c>
      <c r="HC5" s="2">
        <v>0</v>
      </c>
      <c r="HD5" s="2">
        <v>9.8237611245156717</v>
      </c>
      <c r="HE5" s="2">
        <v>9.8237611245156717</v>
      </c>
    </row>
    <row r="6" spans="1:213" x14ac:dyDescent="0.2">
      <c r="A6" s="3" t="s">
        <v>61</v>
      </c>
      <c r="B6" s="3" t="s">
        <v>42</v>
      </c>
      <c r="C6" s="3" t="s">
        <v>39</v>
      </c>
      <c r="D6" s="9">
        <v>35584</v>
      </c>
      <c r="E6" s="10" t="s">
        <v>24</v>
      </c>
      <c r="F6" s="3">
        <v>27</v>
      </c>
      <c r="G6" s="3">
        <v>6</v>
      </c>
      <c r="H6" s="3">
        <v>9</v>
      </c>
      <c r="I6" s="3">
        <f t="shared" si="25"/>
        <v>15</v>
      </c>
      <c r="J6" s="3" t="s">
        <v>21</v>
      </c>
      <c r="K6" s="3">
        <v>1</v>
      </c>
      <c r="L6" s="3">
        <v>0</v>
      </c>
      <c r="M6" s="3">
        <v>1</v>
      </c>
      <c r="N6" s="3">
        <f t="shared" si="26"/>
        <v>1</v>
      </c>
      <c r="S6" s="3" t="str">
        <f t="shared" si="27"/>
        <v/>
      </c>
      <c r="T6" s="10" t="s">
        <v>32</v>
      </c>
      <c r="U6" s="3">
        <v>57</v>
      </c>
      <c r="V6" s="3">
        <v>34</v>
      </c>
      <c r="W6" s="3">
        <v>57</v>
      </c>
      <c r="X6" s="3">
        <f t="shared" si="28"/>
        <v>91</v>
      </c>
      <c r="AC6" s="3" t="str">
        <f t="shared" si="29"/>
        <v/>
      </c>
      <c r="AH6" s="3" t="str">
        <f t="shared" si="30"/>
        <v/>
      </c>
      <c r="AI6" s="10" t="s">
        <v>32</v>
      </c>
      <c r="AJ6" s="3">
        <v>52</v>
      </c>
      <c r="AK6" s="3">
        <v>12</v>
      </c>
      <c r="AL6" s="3">
        <v>42</v>
      </c>
      <c r="AM6" s="3">
        <f t="shared" si="31"/>
        <v>54</v>
      </c>
      <c r="AR6" s="3" t="str">
        <f t="shared" si="32"/>
        <v/>
      </c>
      <c r="AW6" s="3" t="str">
        <f t="shared" si="33"/>
        <v/>
      </c>
      <c r="AX6" s="11">
        <f t="shared" si="34"/>
        <v>0</v>
      </c>
      <c r="AY6" s="12">
        <f t="shared" si="34"/>
        <v>0</v>
      </c>
      <c r="AZ6" s="12">
        <f t="shared" si="34"/>
        <v>0</v>
      </c>
      <c r="BA6" s="12">
        <f t="shared" si="34"/>
        <v>7.05</v>
      </c>
      <c r="BB6" s="12">
        <f t="shared" si="34"/>
        <v>0</v>
      </c>
      <c r="BC6" s="12">
        <f t="shared" si="34"/>
        <v>0</v>
      </c>
      <c r="BD6" s="12">
        <f t="shared" si="34"/>
        <v>0</v>
      </c>
      <c r="BE6" s="12">
        <f t="shared" si="34"/>
        <v>0</v>
      </c>
      <c r="BF6" s="12">
        <f t="shared" si="34"/>
        <v>0</v>
      </c>
      <c r="BG6" s="12">
        <f t="shared" si="34"/>
        <v>0</v>
      </c>
      <c r="BH6" s="12">
        <f t="shared" si="34"/>
        <v>0</v>
      </c>
      <c r="BI6" s="12">
        <f t="shared" si="34"/>
        <v>0</v>
      </c>
      <c r="BJ6" s="12">
        <f t="shared" si="34"/>
        <v>0</v>
      </c>
      <c r="BK6" s="11">
        <f t="shared" si="35"/>
        <v>1</v>
      </c>
      <c r="BL6" s="12">
        <f t="shared" si="35"/>
        <v>0</v>
      </c>
      <c r="BM6" s="12">
        <f t="shared" si="35"/>
        <v>0</v>
      </c>
      <c r="BN6" s="12">
        <f t="shared" si="35"/>
        <v>0</v>
      </c>
      <c r="BO6" s="12">
        <f t="shared" si="35"/>
        <v>0</v>
      </c>
      <c r="BP6" s="12">
        <f t="shared" si="35"/>
        <v>0</v>
      </c>
      <c r="BQ6" s="12">
        <f t="shared" si="35"/>
        <v>0</v>
      </c>
      <c r="BR6" s="12">
        <f t="shared" si="35"/>
        <v>0</v>
      </c>
      <c r="BS6" s="12">
        <f t="shared" si="35"/>
        <v>0</v>
      </c>
      <c r="BT6" s="12">
        <f t="shared" si="35"/>
        <v>0</v>
      </c>
      <c r="BU6" s="12">
        <f t="shared" si="35"/>
        <v>0</v>
      </c>
      <c r="BV6" s="12">
        <f t="shared" si="35"/>
        <v>0</v>
      </c>
      <c r="BW6" s="12">
        <f t="shared" si="35"/>
        <v>0</v>
      </c>
      <c r="BX6" s="11">
        <f t="shared" si="36"/>
        <v>0</v>
      </c>
      <c r="BY6" s="12">
        <f t="shared" si="36"/>
        <v>0</v>
      </c>
      <c r="BZ6" s="12">
        <f t="shared" si="36"/>
        <v>0</v>
      </c>
      <c r="CA6" s="12">
        <f t="shared" si="36"/>
        <v>0</v>
      </c>
      <c r="CB6" s="12">
        <f t="shared" si="36"/>
        <v>0</v>
      </c>
      <c r="CC6" s="12">
        <f t="shared" si="36"/>
        <v>0</v>
      </c>
      <c r="CD6" s="12">
        <f t="shared" si="36"/>
        <v>0</v>
      </c>
      <c r="CE6" s="12">
        <f t="shared" si="36"/>
        <v>0</v>
      </c>
      <c r="CF6" s="12">
        <f t="shared" si="36"/>
        <v>0</v>
      </c>
      <c r="CG6" s="12">
        <f t="shared" si="36"/>
        <v>0</v>
      </c>
      <c r="CH6" s="12">
        <f t="shared" si="36"/>
        <v>0</v>
      </c>
      <c r="CI6" s="12">
        <f t="shared" si="36"/>
        <v>0</v>
      </c>
      <c r="CJ6" s="12">
        <f t="shared" si="36"/>
        <v>0</v>
      </c>
      <c r="CK6" s="11">
        <f t="shared" si="37"/>
        <v>0</v>
      </c>
      <c r="CL6" s="12">
        <f t="shared" si="37"/>
        <v>0</v>
      </c>
      <c r="CM6" s="12">
        <f t="shared" si="37"/>
        <v>0</v>
      </c>
      <c r="CN6" s="12">
        <f t="shared" si="37"/>
        <v>0</v>
      </c>
      <c r="CO6" s="12">
        <f t="shared" si="37"/>
        <v>0</v>
      </c>
      <c r="CP6" s="12">
        <f t="shared" si="37"/>
        <v>0</v>
      </c>
      <c r="CQ6" s="12">
        <f t="shared" si="37"/>
        <v>0</v>
      </c>
      <c r="CR6" s="12">
        <f t="shared" si="37"/>
        <v>0</v>
      </c>
      <c r="CS6" s="12">
        <f t="shared" si="37"/>
        <v>0</v>
      </c>
      <c r="CT6" s="12">
        <f t="shared" si="37"/>
        <v>0</v>
      </c>
      <c r="CU6" s="12">
        <f t="shared" si="37"/>
        <v>0</v>
      </c>
      <c r="CV6" s="12">
        <f t="shared" si="37"/>
        <v>22.75</v>
      </c>
      <c r="CW6" s="12">
        <f t="shared" si="37"/>
        <v>0</v>
      </c>
      <c r="CX6" s="11">
        <f t="shared" si="38"/>
        <v>0</v>
      </c>
      <c r="CY6" s="12">
        <f t="shared" si="38"/>
        <v>0</v>
      </c>
      <c r="CZ6" s="12">
        <f t="shared" si="38"/>
        <v>0</v>
      </c>
      <c r="DA6" s="12">
        <f t="shared" si="38"/>
        <v>0</v>
      </c>
      <c r="DB6" s="12">
        <f t="shared" si="38"/>
        <v>0</v>
      </c>
      <c r="DC6" s="12">
        <f t="shared" si="38"/>
        <v>0</v>
      </c>
      <c r="DD6" s="12">
        <f t="shared" si="38"/>
        <v>0</v>
      </c>
      <c r="DE6" s="12">
        <f t="shared" si="38"/>
        <v>0</v>
      </c>
      <c r="DF6" s="12">
        <f t="shared" si="38"/>
        <v>0</v>
      </c>
      <c r="DG6" s="12">
        <f t="shared" si="38"/>
        <v>0</v>
      </c>
      <c r="DH6" s="12">
        <f t="shared" si="38"/>
        <v>0</v>
      </c>
      <c r="DI6" s="12">
        <f t="shared" si="38"/>
        <v>0</v>
      </c>
      <c r="DJ6" s="12">
        <f t="shared" si="38"/>
        <v>0</v>
      </c>
      <c r="DK6" s="11">
        <f t="shared" si="39"/>
        <v>0</v>
      </c>
      <c r="DL6" s="12">
        <f t="shared" si="39"/>
        <v>0</v>
      </c>
      <c r="DM6" s="12">
        <f t="shared" si="39"/>
        <v>0</v>
      </c>
      <c r="DN6" s="12">
        <f t="shared" si="39"/>
        <v>0</v>
      </c>
      <c r="DO6" s="12">
        <f t="shared" si="39"/>
        <v>0</v>
      </c>
      <c r="DP6" s="12">
        <f t="shared" si="39"/>
        <v>0</v>
      </c>
      <c r="DQ6" s="12">
        <f t="shared" si="39"/>
        <v>0</v>
      </c>
      <c r="DR6" s="12">
        <f t="shared" si="39"/>
        <v>0</v>
      </c>
      <c r="DS6" s="12">
        <f t="shared" si="39"/>
        <v>0</v>
      </c>
      <c r="DT6" s="12">
        <f t="shared" si="39"/>
        <v>0</v>
      </c>
      <c r="DU6" s="12">
        <f t="shared" si="39"/>
        <v>0</v>
      </c>
      <c r="DV6" s="12">
        <f t="shared" si="39"/>
        <v>0</v>
      </c>
      <c r="DW6" s="12">
        <f t="shared" si="39"/>
        <v>0</v>
      </c>
      <c r="DX6" s="11">
        <f t="shared" si="40"/>
        <v>0</v>
      </c>
      <c r="DY6" s="12">
        <f t="shared" si="40"/>
        <v>0</v>
      </c>
      <c r="DZ6" s="12">
        <f t="shared" si="40"/>
        <v>0</v>
      </c>
      <c r="EA6" s="12">
        <f t="shared" si="40"/>
        <v>0</v>
      </c>
      <c r="EB6" s="12">
        <f t="shared" si="40"/>
        <v>0</v>
      </c>
      <c r="EC6" s="12">
        <f t="shared" si="40"/>
        <v>0</v>
      </c>
      <c r="ED6" s="12">
        <f t="shared" si="40"/>
        <v>0</v>
      </c>
      <c r="EE6" s="12">
        <f t="shared" si="40"/>
        <v>0</v>
      </c>
      <c r="EF6" s="12">
        <f t="shared" si="40"/>
        <v>0</v>
      </c>
      <c r="EG6" s="12">
        <f t="shared" si="40"/>
        <v>0</v>
      </c>
      <c r="EH6" s="12">
        <f t="shared" si="40"/>
        <v>0</v>
      </c>
      <c r="EI6" s="12">
        <f t="shared" si="40"/>
        <v>13.5</v>
      </c>
      <c r="EJ6" s="12">
        <f t="shared" si="40"/>
        <v>0</v>
      </c>
      <c r="EK6" s="11">
        <f t="shared" si="41"/>
        <v>0</v>
      </c>
      <c r="EL6" s="12">
        <f t="shared" si="41"/>
        <v>0</v>
      </c>
      <c r="EM6" s="12">
        <f t="shared" si="41"/>
        <v>0</v>
      </c>
      <c r="EN6" s="12">
        <f t="shared" si="41"/>
        <v>0</v>
      </c>
      <c r="EO6" s="12">
        <f t="shared" si="41"/>
        <v>0</v>
      </c>
      <c r="EP6" s="12">
        <f t="shared" si="41"/>
        <v>0</v>
      </c>
      <c r="EQ6" s="12">
        <f t="shared" si="41"/>
        <v>0</v>
      </c>
      <c r="ER6" s="12">
        <f t="shared" si="41"/>
        <v>0</v>
      </c>
      <c r="ES6" s="12">
        <f t="shared" si="41"/>
        <v>0</v>
      </c>
      <c r="ET6" s="12">
        <f t="shared" si="41"/>
        <v>0</v>
      </c>
      <c r="EU6" s="12">
        <f t="shared" si="41"/>
        <v>0</v>
      </c>
      <c r="EV6" s="12">
        <f t="shared" si="41"/>
        <v>0</v>
      </c>
      <c r="EW6" s="12">
        <f t="shared" si="41"/>
        <v>0</v>
      </c>
      <c r="EX6" s="11">
        <f t="shared" si="42"/>
        <v>0</v>
      </c>
      <c r="EY6" s="12">
        <f t="shared" si="42"/>
        <v>0</v>
      </c>
      <c r="EZ6" s="12">
        <f t="shared" si="42"/>
        <v>0</v>
      </c>
      <c r="FA6" s="12">
        <f t="shared" si="42"/>
        <v>0</v>
      </c>
      <c r="FB6" s="12">
        <f t="shared" si="42"/>
        <v>0</v>
      </c>
      <c r="FC6" s="12">
        <f t="shared" si="42"/>
        <v>0</v>
      </c>
      <c r="FD6" s="12">
        <f t="shared" si="42"/>
        <v>0</v>
      </c>
      <c r="FE6" s="12">
        <f t="shared" si="42"/>
        <v>0</v>
      </c>
      <c r="FF6" s="12">
        <f t="shared" si="42"/>
        <v>0</v>
      </c>
      <c r="FG6" s="12">
        <f t="shared" si="42"/>
        <v>0</v>
      </c>
      <c r="FH6" s="12">
        <f t="shared" si="42"/>
        <v>0</v>
      </c>
      <c r="FI6" s="12">
        <f t="shared" si="42"/>
        <v>0</v>
      </c>
      <c r="FJ6" s="12">
        <f t="shared" si="42"/>
        <v>0</v>
      </c>
      <c r="FK6" s="13">
        <f t="shared" si="43"/>
        <v>21.284052019164957</v>
      </c>
      <c r="FL6" s="13">
        <f t="shared" si="44"/>
        <v>20</v>
      </c>
      <c r="FM6" s="2">
        <f t="shared" si="45"/>
        <v>28</v>
      </c>
      <c r="FN6" s="2">
        <f t="shared" si="46"/>
        <v>8.0500000000000007</v>
      </c>
      <c r="FO6" s="2">
        <f t="shared" si="47"/>
        <v>23.575000000000003</v>
      </c>
      <c r="FP6" s="2">
        <f>VLOOKUP(FL6,'Age Adj'!$A:$E,3,FALSE)</f>
        <v>1.0530925967851483</v>
      </c>
      <c r="FQ6" s="2">
        <f t="shared" si="48"/>
        <v>24.826657969209876</v>
      </c>
      <c r="FR6" s="2">
        <f t="shared" si="49"/>
        <v>19</v>
      </c>
      <c r="FS6" s="2">
        <f t="shared" si="50"/>
        <v>57</v>
      </c>
      <c r="FT6" s="2">
        <f t="shared" si="51"/>
        <v>22.75</v>
      </c>
      <c r="FU6" s="2">
        <f t="shared" si="52"/>
        <v>32.728070175438596</v>
      </c>
      <c r="FV6" s="2">
        <f>VLOOKUP(FR6,'Age Adj'!$A:$E,4,FALSE)</f>
        <v>1.1310910147577695</v>
      </c>
      <c r="FW6" s="2">
        <f t="shared" si="53"/>
        <v>37.01842610580033</v>
      </c>
      <c r="FX6" s="2">
        <f t="shared" si="54"/>
        <v>18</v>
      </c>
      <c r="FY6" s="2">
        <f t="shared" si="55"/>
        <v>52</v>
      </c>
      <c r="FZ6" s="2">
        <f t="shared" si="56"/>
        <v>13.5</v>
      </c>
      <c r="GA6" s="2">
        <f t="shared" si="57"/>
        <v>21.28846153846154</v>
      </c>
      <c r="GB6" s="2">
        <f>VLOOKUP(FX6,'Age Adj'!$A:$E,5,FALSE)</f>
        <v>1.2444712580329296</v>
      </c>
      <c r="GC6" s="2">
        <f t="shared" si="58"/>
        <v>26.492878512354867</v>
      </c>
      <c r="GD6" s="2">
        <f t="shared" si="59"/>
        <v>24.826657969209876</v>
      </c>
      <c r="GE6" s="2">
        <f t="shared" si="60"/>
        <v>37.01842610580033</v>
      </c>
      <c r="GF6" s="2">
        <f t="shared" si="61"/>
        <v>26.492878512354867</v>
      </c>
      <c r="GG6" s="3">
        <f t="shared" si="62"/>
        <v>5</v>
      </c>
      <c r="GH6" s="3">
        <f t="shared" si="63"/>
        <v>4</v>
      </c>
      <c r="GI6" s="3">
        <f t="shared" si="64"/>
        <v>3</v>
      </c>
      <c r="GJ6" s="2">
        <f t="shared" si="65"/>
        <v>10.344440820504115</v>
      </c>
      <c r="GK6" s="2">
        <f t="shared" si="66"/>
        <v>12.339475368600109</v>
      </c>
      <c r="GL6" s="2">
        <f t="shared" si="67"/>
        <v>6.6232196280887168</v>
      </c>
      <c r="GM6" s="2">
        <f t="shared" si="68"/>
        <v>29.30713581719294</v>
      </c>
      <c r="GN6" s="14">
        <f t="shared" si="69"/>
        <v>0.375</v>
      </c>
      <c r="GO6" s="14">
        <f t="shared" si="70"/>
        <v>0.37362637362637363</v>
      </c>
      <c r="GP6" s="14">
        <f t="shared" si="21"/>
        <v>0.22222222222222221</v>
      </c>
      <c r="GQ6" s="3">
        <f t="shared" si="71"/>
        <v>5</v>
      </c>
      <c r="GR6" s="3">
        <f t="shared" si="72"/>
        <v>4</v>
      </c>
      <c r="GS6" s="3">
        <f t="shared" si="73"/>
        <v>3</v>
      </c>
      <c r="GT6" s="14">
        <f t="shared" si="74"/>
        <v>0.15625</v>
      </c>
      <c r="GU6" s="14">
        <f t="shared" si="75"/>
        <v>0.12454212454212454</v>
      </c>
      <c r="GV6" s="14">
        <f t="shared" si="76"/>
        <v>5.5555555555555552E-2</v>
      </c>
      <c r="GW6" s="14">
        <f t="shared" si="77"/>
        <v>0.33634768009768012</v>
      </c>
      <c r="GX6" s="15">
        <f t="shared" si="78"/>
        <v>9.8573871424204746</v>
      </c>
      <c r="GY6" s="2">
        <f t="shared" si="23"/>
        <v>19.449748674772465</v>
      </c>
      <c r="GZ6" s="2">
        <f t="shared" si="24"/>
        <v>29.30713581719294</v>
      </c>
      <c r="HB6" s="3" t="s">
        <v>73</v>
      </c>
      <c r="HC6" s="2">
        <v>1.1486292610609568</v>
      </c>
      <c r="HD6" s="2">
        <v>9.1890340884876522</v>
      </c>
      <c r="HE6" s="2">
        <v>10.33766334954861</v>
      </c>
    </row>
    <row r="7" spans="1:213" x14ac:dyDescent="0.2">
      <c r="A7" s="3" t="s">
        <v>62</v>
      </c>
      <c r="B7" s="3" t="s">
        <v>42</v>
      </c>
      <c r="C7" s="3" t="s">
        <v>39</v>
      </c>
      <c r="D7" s="9">
        <v>34956</v>
      </c>
      <c r="E7" s="10" t="s">
        <v>24</v>
      </c>
      <c r="F7" s="3">
        <v>12</v>
      </c>
      <c r="G7" s="3">
        <v>0</v>
      </c>
      <c r="H7" s="3">
        <v>3</v>
      </c>
      <c r="I7" s="3">
        <f t="shared" si="25"/>
        <v>3</v>
      </c>
      <c r="N7" s="3" t="str">
        <f t="shared" si="26"/>
        <v/>
      </c>
      <c r="S7" s="3" t="str">
        <f t="shared" si="27"/>
        <v/>
      </c>
      <c r="T7" s="10" t="s">
        <v>24</v>
      </c>
      <c r="U7" s="3">
        <v>8</v>
      </c>
      <c r="V7" s="3">
        <v>0</v>
      </c>
      <c r="W7" s="3">
        <v>2</v>
      </c>
      <c r="X7" s="3">
        <f t="shared" si="28"/>
        <v>2</v>
      </c>
      <c r="AC7" s="3" t="str">
        <f t="shared" si="29"/>
        <v/>
      </c>
      <c r="AH7" s="3" t="str">
        <f t="shared" si="30"/>
        <v/>
      </c>
      <c r="AI7" s="10" t="s">
        <v>24</v>
      </c>
      <c r="AJ7" s="3">
        <v>3</v>
      </c>
      <c r="AK7" s="3">
        <v>0</v>
      </c>
      <c r="AL7" s="3">
        <v>0</v>
      </c>
      <c r="AM7" s="3">
        <f t="shared" si="31"/>
        <v>0</v>
      </c>
      <c r="AR7" s="3" t="str">
        <f t="shared" si="32"/>
        <v/>
      </c>
      <c r="AW7" s="3" t="str">
        <f t="shared" si="33"/>
        <v/>
      </c>
      <c r="AX7" s="11">
        <f t="shared" si="34"/>
        <v>0</v>
      </c>
      <c r="AY7" s="12">
        <f t="shared" si="34"/>
        <v>0</v>
      </c>
      <c r="AZ7" s="12">
        <f t="shared" si="34"/>
        <v>0</v>
      </c>
      <c r="BA7" s="12">
        <f t="shared" si="34"/>
        <v>1.41</v>
      </c>
      <c r="BB7" s="12">
        <f t="shared" si="34"/>
        <v>0</v>
      </c>
      <c r="BC7" s="12">
        <f t="shared" si="34"/>
        <v>0</v>
      </c>
      <c r="BD7" s="12">
        <f t="shared" si="34"/>
        <v>0</v>
      </c>
      <c r="BE7" s="12">
        <f t="shared" si="34"/>
        <v>0</v>
      </c>
      <c r="BF7" s="12">
        <f t="shared" si="34"/>
        <v>0</v>
      </c>
      <c r="BG7" s="12">
        <f t="shared" si="34"/>
        <v>0</v>
      </c>
      <c r="BH7" s="12">
        <f t="shared" si="34"/>
        <v>0</v>
      </c>
      <c r="BI7" s="12">
        <f t="shared" si="34"/>
        <v>0</v>
      </c>
      <c r="BJ7" s="12">
        <f t="shared" si="34"/>
        <v>0</v>
      </c>
      <c r="BK7" s="11">
        <f t="shared" si="35"/>
        <v>0</v>
      </c>
      <c r="BL7" s="12">
        <f t="shared" si="35"/>
        <v>0</v>
      </c>
      <c r="BM7" s="12">
        <f t="shared" si="35"/>
        <v>0</v>
      </c>
      <c r="BN7" s="12">
        <f t="shared" si="35"/>
        <v>0</v>
      </c>
      <c r="BO7" s="12">
        <f t="shared" si="35"/>
        <v>0</v>
      </c>
      <c r="BP7" s="12">
        <f t="shared" si="35"/>
        <v>0</v>
      </c>
      <c r="BQ7" s="12">
        <f t="shared" si="35"/>
        <v>0</v>
      </c>
      <c r="BR7" s="12">
        <f t="shared" si="35"/>
        <v>0</v>
      </c>
      <c r="BS7" s="12">
        <f t="shared" si="35"/>
        <v>0</v>
      </c>
      <c r="BT7" s="12">
        <f t="shared" si="35"/>
        <v>0</v>
      </c>
      <c r="BU7" s="12">
        <f t="shared" si="35"/>
        <v>0</v>
      </c>
      <c r="BV7" s="12">
        <f t="shared" si="35"/>
        <v>0</v>
      </c>
      <c r="BW7" s="12">
        <f t="shared" si="35"/>
        <v>0</v>
      </c>
      <c r="BX7" s="11">
        <f t="shared" si="36"/>
        <v>0</v>
      </c>
      <c r="BY7" s="12">
        <f t="shared" si="36"/>
        <v>0</v>
      </c>
      <c r="BZ7" s="12">
        <f t="shared" si="36"/>
        <v>0</v>
      </c>
      <c r="CA7" s="12">
        <f t="shared" si="36"/>
        <v>0</v>
      </c>
      <c r="CB7" s="12">
        <f t="shared" si="36"/>
        <v>0</v>
      </c>
      <c r="CC7" s="12">
        <f t="shared" si="36"/>
        <v>0</v>
      </c>
      <c r="CD7" s="12">
        <f t="shared" si="36"/>
        <v>0</v>
      </c>
      <c r="CE7" s="12">
        <f t="shared" si="36"/>
        <v>0</v>
      </c>
      <c r="CF7" s="12">
        <f t="shared" si="36"/>
        <v>0</v>
      </c>
      <c r="CG7" s="12">
        <f t="shared" si="36"/>
        <v>0</v>
      </c>
      <c r="CH7" s="12">
        <f t="shared" si="36"/>
        <v>0</v>
      </c>
      <c r="CI7" s="12">
        <f t="shared" si="36"/>
        <v>0</v>
      </c>
      <c r="CJ7" s="12">
        <f t="shared" si="36"/>
        <v>0</v>
      </c>
      <c r="CK7" s="11">
        <f t="shared" si="37"/>
        <v>0</v>
      </c>
      <c r="CL7" s="12">
        <f t="shared" si="37"/>
        <v>0</v>
      </c>
      <c r="CM7" s="12">
        <f t="shared" si="37"/>
        <v>0</v>
      </c>
      <c r="CN7" s="12">
        <f t="shared" si="37"/>
        <v>0.94</v>
      </c>
      <c r="CO7" s="12">
        <f t="shared" si="37"/>
        <v>0</v>
      </c>
      <c r="CP7" s="12">
        <f t="shared" si="37"/>
        <v>0</v>
      </c>
      <c r="CQ7" s="12">
        <f t="shared" si="37"/>
        <v>0</v>
      </c>
      <c r="CR7" s="12">
        <f t="shared" si="37"/>
        <v>0</v>
      </c>
      <c r="CS7" s="12">
        <f t="shared" si="37"/>
        <v>0</v>
      </c>
      <c r="CT7" s="12">
        <f t="shared" si="37"/>
        <v>0</v>
      </c>
      <c r="CU7" s="12">
        <f t="shared" si="37"/>
        <v>0</v>
      </c>
      <c r="CV7" s="12">
        <f t="shared" si="37"/>
        <v>0</v>
      </c>
      <c r="CW7" s="12">
        <f t="shared" si="37"/>
        <v>0</v>
      </c>
      <c r="CX7" s="11">
        <f t="shared" si="38"/>
        <v>0</v>
      </c>
      <c r="CY7" s="12">
        <f t="shared" si="38"/>
        <v>0</v>
      </c>
      <c r="CZ7" s="12">
        <f t="shared" si="38"/>
        <v>0</v>
      </c>
      <c r="DA7" s="12">
        <f t="shared" si="38"/>
        <v>0</v>
      </c>
      <c r="DB7" s="12">
        <f t="shared" si="38"/>
        <v>0</v>
      </c>
      <c r="DC7" s="12">
        <f t="shared" si="38"/>
        <v>0</v>
      </c>
      <c r="DD7" s="12">
        <f t="shared" si="38"/>
        <v>0</v>
      </c>
      <c r="DE7" s="12">
        <f t="shared" si="38"/>
        <v>0</v>
      </c>
      <c r="DF7" s="12">
        <f t="shared" si="38"/>
        <v>0</v>
      </c>
      <c r="DG7" s="12">
        <f t="shared" si="38"/>
        <v>0</v>
      </c>
      <c r="DH7" s="12">
        <f t="shared" si="38"/>
        <v>0</v>
      </c>
      <c r="DI7" s="12">
        <f t="shared" si="38"/>
        <v>0</v>
      </c>
      <c r="DJ7" s="12">
        <f t="shared" si="38"/>
        <v>0</v>
      </c>
      <c r="DK7" s="11">
        <f t="shared" si="39"/>
        <v>0</v>
      </c>
      <c r="DL7" s="12">
        <f t="shared" si="39"/>
        <v>0</v>
      </c>
      <c r="DM7" s="12">
        <f t="shared" si="39"/>
        <v>0</v>
      </c>
      <c r="DN7" s="12">
        <f t="shared" si="39"/>
        <v>0</v>
      </c>
      <c r="DO7" s="12">
        <f t="shared" si="39"/>
        <v>0</v>
      </c>
      <c r="DP7" s="12">
        <f t="shared" si="39"/>
        <v>0</v>
      </c>
      <c r="DQ7" s="12">
        <f t="shared" si="39"/>
        <v>0</v>
      </c>
      <c r="DR7" s="12">
        <f t="shared" si="39"/>
        <v>0</v>
      </c>
      <c r="DS7" s="12">
        <f t="shared" si="39"/>
        <v>0</v>
      </c>
      <c r="DT7" s="12">
        <f t="shared" si="39"/>
        <v>0</v>
      </c>
      <c r="DU7" s="12">
        <f t="shared" si="39"/>
        <v>0</v>
      </c>
      <c r="DV7" s="12">
        <f t="shared" si="39"/>
        <v>0</v>
      </c>
      <c r="DW7" s="12">
        <f t="shared" si="39"/>
        <v>0</v>
      </c>
      <c r="DX7" s="11">
        <f t="shared" si="40"/>
        <v>0</v>
      </c>
      <c r="DY7" s="12">
        <f t="shared" si="40"/>
        <v>0</v>
      </c>
      <c r="DZ7" s="12">
        <f t="shared" si="40"/>
        <v>0</v>
      </c>
      <c r="EA7" s="12">
        <f t="shared" si="40"/>
        <v>0</v>
      </c>
      <c r="EB7" s="12">
        <f t="shared" si="40"/>
        <v>0</v>
      </c>
      <c r="EC7" s="12">
        <f t="shared" si="40"/>
        <v>0</v>
      </c>
      <c r="ED7" s="12">
        <f t="shared" si="40"/>
        <v>0</v>
      </c>
      <c r="EE7" s="12">
        <f t="shared" si="40"/>
        <v>0</v>
      </c>
      <c r="EF7" s="12">
        <f t="shared" si="40"/>
        <v>0</v>
      </c>
      <c r="EG7" s="12">
        <f t="shared" si="40"/>
        <v>0</v>
      </c>
      <c r="EH7" s="12">
        <f t="shared" si="40"/>
        <v>0</v>
      </c>
      <c r="EI7" s="12">
        <f t="shared" si="40"/>
        <v>0</v>
      </c>
      <c r="EJ7" s="12">
        <f t="shared" si="40"/>
        <v>0</v>
      </c>
      <c r="EK7" s="11">
        <f t="shared" si="41"/>
        <v>0</v>
      </c>
      <c r="EL7" s="12">
        <f t="shared" si="41"/>
        <v>0</v>
      </c>
      <c r="EM7" s="12">
        <f t="shared" si="41"/>
        <v>0</v>
      </c>
      <c r="EN7" s="12">
        <f t="shared" si="41"/>
        <v>0</v>
      </c>
      <c r="EO7" s="12">
        <f t="shared" si="41"/>
        <v>0</v>
      </c>
      <c r="EP7" s="12">
        <f t="shared" si="41"/>
        <v>0</v>
      </c>
      <c r="EQ7" s="12">
        <f t="shared" si="41"/>
        <v>0</v>
      </c>
      <c r="ER7" s="12">
        <f t="shared" si="41"/>
        <v>0</v>
      </c>
      <c r="ES7" s="12">
        <f t="shared" si="41"/>
        <v>0</v>
      </c>
      <c r="ET7" s="12">
        <f t="shared" si="41"/>
        <v>0</v>
      </c>
      <c r="EU7" s="12">
        <f t="shared" si="41"/>
        <v>0</v>
      </c>
      <c r="EV7" s="12">
        <f t="shared" si="41"/>
        <v>0</v>
      </c>
      <c r="EW7" s="12">
        <f t="shared" si="41"/>
        <v>0</v>
      </c>
      <c r="EX7" s="11">
        <f t="shared" si="42"/>
        <v>0</v>
      </c>
      <c r="EY7" s="12">
        <f t="shared" si="42"/>
        <v>0</v>
      </c>
      <c r="EZ7" s="12">
        <f t="shared" si="42"/>
        <v>0</v>
      </c>
      <c r="FA7" s="12">
        <f t="shared" si="42"/>
        <v>0</v>
      </c>
      <c r="FB7" s="12">
        <f t="shared" si="42"/>
        <v>0</v>
      </c>
      <c r="FC7" s="12">
        <f t="shared" si="42"/>
        <v>0</v>
      </c>
      <c r="FD7" s="12">
        <f t="shared" si="42"/>
        <v>0</v>
      </c>
      <c r="FE7" s="12">
        <f t="shared" si="42"/>
        <v>0</v>
      </c>
      <c r="FF7" s="12">
        <f t="shared" si="42"/>
        <v>0</v>
      </c>
      <c r="FG7" s="12">
        <f t="shared" si="42"/>
        <v>0</v>
      </c>
      <c r="FH7" s="12">
        <f t="shared" si="42"/>
        <v>0</v>
      </c>
      <c r="FI7" s="12">
        <f t="shared" si="42"/>
        <v>0</v>
      </c>
      <c r="FJ7" s="12">
        <f t="shared" si="42"/>
        <v>0</v>
      </c>
      <c r="FK7" s="13">
        <f t="shared" si="43"/>
        <v>23.003422313483917</v>
      </c>
      <c r="FL7" s="13">
        <f t="shared" si="44"/>
        <v>22</v>
      </c>
      <c r="FM7" s="2">
        <f t="shared" si="45"/>
        <v>12</v>
      </c>
      <c r="FN7" s="2">
        <f t="shared" si="46"/>
        <v>1.41</v>
      </c>
      <c r="FO7" s="2">
        <f t="shared" si="47"/>
        <v>9.6349999999999998</v>
      </c>
      <c r="FP7" s="2">
        <f>VLOOKUP(FL7,'Age Adj'!$A:$E,3,FALSE)</f>
        <v>1.0195911909201527</v>
      </c>
      <c r="FQ7" s="2">
        <f t="shared" si="48"/>
        <v>9.8237611245156717</v>
      </c>
      <c r="FR7" s="2">
        <f t="shared" si="49"/>
        <v>21</v>
      </c>
      <c r="FS7" s="2">
        <f t="shared" si="50"/>
        <v>8</v>
      </c>
      <c r="FT7" s="2">
        <f t="shared" si="51"/>
        <v>0.94</v>
      </c>
      <c r="FU7" s="2">
        <f t="shared" si="52"/>
        <v>0</v>
      </c>
      <c r="FV7" s="2">
        <f>VLOOKUP(FR7,'Age Adj'!$A:$E,4,FALSE)</f>
        <v>1.0556335469557201</v>
      </c>
      <c r="FW7" s="2">
        <f t="shared" si="53"/>
        <v>0</v>
      </c>
      <c r="FX7" s="2">
        <f t="shared" si="54"/>
        <v>20</v>
      </c>
      <c r="FY7" s="2">
        <f t="shared" si="55"/>
        <v>3</v>
      </c>
      <c r="FZ7" s="2">
        <f t="shared" si="56"/>
        <v>0</v>
      </c>
      <c r="GA7" s="2">
        <f t="shared" si="57"/>
        <v>0</v>
      </c>
      <c r="GB7" s="2">
        <f>VLOOKUP(FX7,'Age Adj'!$A:$E,5,FALSE)</f>
        <v>1.111679873217116</v>
      </c>
      <c r="GC7" s="2">
        <f t="shared" si="58"/>
        <v>0</v>
      </c>
      <c r="GD7" s="2">
        <f t="shared" si="59"/>
        <v>9.8237611245156717</v>
      </c>
      <c r="GE7" s="2" t="str">
        <f t="shared" si="60"/>
        <v/>
      </c>
      <c r="GF7" s="2" t="str">
        <f t="shared" si="61"/>
        <v/>
      </c>
      <c r="GG7" s="3">
        <f t="shared" si="62"/>
        <v>5</v>
      </c>
      <c r="GH7" s="3" t="str">
        <f t="shared" si="63"/>
        <v/>
      </c>
      <c r="GI7" s="3" t="str">
        <f t="shared" si="64"/>
        <v/>
      </c>
      <c r="GJ7" s="2">
        <f t="shared" si="65"/>
        <v>9.8237611245156717</v>
      </c>
      <c r="GK7" s="2">
        <f t="shared" si="66"/>
        <v>0</v>
      </c>
      <c r="GL7" s="2">
        <f t="shared" si="67"/>
        <v>0</v>
      </c>
      <c r="GM7" s="2">
        <f t="shared" si="68"/>
        <v>9.8237611245156717</v>
      </c>
      <c r="GN7" s="14">
        <f t="shared" si="69"/>
        <v>0</v>
      </c>
      <c r="GO7" s="14" t="str">
        <f t="shared" si="70"/>
        <v/>
      </c>
      <c r="GP7" s="14" t="str">
        <f t="shared" si="21"/>
        <v/>
      </c>
      <c r="GQ7" s="3">
        <f t="shared" si="71"/>
        <v>5</v>
      </c>
      <c r="GR7" s="3" t="str">
        <f t="shared" si="72"/>
        <v/>
      </c>
      <c r="GS7" s="3" t="str">
        <f t="shared" si="73"/>
        <v/>
      </c>
      <c r="GT7" s="14">
        <f t="shared" si="74"/>
        <v>0</v>
      </c>
      <c r="GU7" s="14">
        <f t="shared" si="75"/>
        <v>0</v>
      </c>
      <c r="GV7" s="14">
        <f t="shared" si="76"/>
        <v>0</v>
      </c>
      <c r="GW7" s="14">
        <f t="shared" si="77"/>
        <v>0</v>
      </c>
      <c r="GX7" s="15">
        <f t="shared" si="78"/>
        <v>0</v>
      </c>
      <c r="GY7" s="2">
        <f t="shared" si="23"/>
        <v>9.8237611245156717</v>
      </c>
      <c r="GZ7" s="2">
        <f t="shared" si="24"/>
        <v>9.8237611245156717</v>
      </c>
      <c r="HB7" s="3" t="s">
        <v>72</v>
      </c>
      <c r="HC7" s="2">
        <v>4.8866540936556229</v>
      </c>
      <c r="HD7" s="2">
        <v>6.1083176170695284</v>
      </c>
      <c r="HE7" s="2">
        <v>10.994971710725151</v>
      </c>
    </row>
    <row r="8" spans="1:213" x14ac:dyDescent="0.2">
      <c r="A8" s="3" t="s">
        <v>41</v>
      </c>
      <c r="B8" s="3" t="s">
        <v>42</v>
      </c>
      <c r="C8" s="3" t="s">
        <v>39</v>
      </c>
      <c r="D8" s="9">
        <v>35859</v>
      </c>
      <c r="E8" s="10" t="s">
        <v>30</v>
      </c>
      <c r="F8" s="3">
        <v>15</v>
      </c>
      <c r="G8" s="3">
        <v>13</v>
      </c>
      <c r="H8" s="3">
        <v>11</v>
      </c>
      <c r="I8" s="3">
        <f t="shared" si="25"/>
        <v>24</v>
      </c>
      <c r="J8" s="3" t="s">
        <v>21</v>
      </c>
      <c r="K8" s="3">
        <v>4</v>
      </c>
      <c r="L8" s="3">
        <v>0</v>
      </c>
      <c r="M8" s="3">
        <v>1</v>
      </c>
      <c r="N8" s="3">
        <f t="shared" si="26"/>
        <v>1</v>
      </c>
      <c r="S8" s="3" t="str">
        <f t="shared" si="27"/>
        <v/>
      </c>
      <c r="T8" s="10" t="s">
        <v>30</v>
      </c>
      <c r="U8" s="3">
        <v>35</v>
      </c>
      <c r="V8" s="3">
        <v>14</v>
      </c>
      <c r="W8" s="3">
        <v>26</v>
      </c>
      <c r="X8" s="3">
        <f t="shared" si="28"/>
        <v>40</v>
      </c>
      <c r="AC8" s="3" t="str">
        <f t="shared" si="29"/>
        <v/>
      </c>
      <c r="AH8" s="3" t="str">
        <f t="shared" si="30"/>
        <v/>
      </c>
      <c r="AI8" s="10" t="s">
        <v>30</v>
      </c>
      <c r="AJ8" s="3">
        <v>59</v>
      </c>
      <c r="AK8" s="3">
        <v>21</v>
      </c>
      <c r="AL8" s="3">
        <v>53</v>
      </c>
      <c r="AM8" s="3">
        <f t="shared" si="31"/>
        <v>74</v>
      </c>
      <c r="AR8" s="3" t="str">
        <f t="shared" si="32"/>
        <v/>
      </c>
      <c r="AW8" s="3" t="str">
        <f t="shared" si="33"/>
        <v/>
      </c>
      <c r="AX8" s="11">
        <f t="shared" si="34"/>
        <v>0</v>
      </c>
      <c r="AY8" s="12">
        <f t="shared" si="34"/>
        <v>0</v>
      </c>
      <c r="AZ8" s="12">
        <f t="shared" si="34"/>
        <v>0</v>
      </c>
      <c r="BA8" s="12">
        <f t="shared" si="34"/>
        <v>0</v>
      </c>
      <c r="BB8" s="12">
        <f t="shared" si="34"/>
        <v>0</v>
      </c>
      <c r="BC8" s="12">
        <f t="shared" si="34"/>
        <v>0</v>
      </c>
      <c r="BD8" s="12">
        <f t="shared" si="34"/>
        <v>0</v>
      </c>
      <c r="BE8" s="12">
        <f t="shared" si="34"/>
        <v>0</v>
      </c>
      <c r="BF8" s="12">
        <f t="shared" si="34"/>
        <v>0</v>
      </c>
      <c r="BG8" s="12">
        <f t="shared" si="34"/>
        <v>7.1999999999999993</v>
      </c>
      <c r="BH8" s="12">
        <f t="shared" si="34"/>
        <v>0</v>
      </c>
      <c r="BI8" s="12">
        <f t="shared" si="34"/>
        <v>0</v>
      </c>
      <c r="BJ8" s="12">
        <f t="shared" si="34"/>
        <v>0</v>
      </c>
      <c r="BK8" s="11">
        <f t="shared" si="35"/>
        <v>1</v>
      </c>
      <c r="BL8" s="12">
        <f t="shared" si="35"/>
        <v>0</v>
      </c>
      <c r="BM8" s="12">
        <f t="shared" si="35"/>
        <v>0</v>
      </c>
      <c r="BN8" s="12">
        <f t="shared" si="35"/>
        <v>0</v>
      </c>
      <c r="BO8" s="12">
        <f t="shared" si="35"/>
        <v>0</v>
      </c>
      <c r="BP8" s="12">
        <f t="shared" si="35"/>
        <v>0</v>
      </c>
      <c r="BQ8" s="12">
        <f t="shared" si="35"/>
        <v>0</v>
      </c>
      <c r="BR8" s="12">
        <f t="shared" si="35"/>
        <v>0</v>
      </c>
      <c r="BS8" s="12">
        <f t="shared" si="35"/>
        <v>0</v>
      </c>
      <c r="BT8" s="12">
        <f t="shared" si="35"/>
        <v>0</v>
      </c>
      <c r="BU8" s="12">
        <f t="shared" si="35"/>
        <v>0</v>
      </c>
      <c r="BV8" s="12">
        <f t="shared" si="35"/>
        <v>0</v>
      </c>
      <c r="BW8" s="12">
        <f t="shared" si="35"/>
        <v>0</v>
      </c>
      <c r="BX8" s="11">
        <f t="shared" si="36"/>
        <v>0</v>
      </c>
      <c r="BY8" s="12">
        <f t="shared" si="36"/>
        <v>0</v>
      </c>
      <c r="BZ8" s="12">
        <f t="shared" si="36"/>
        <v>0</v>
      </c>
      <c r="CA8" s="12">
        <f t="shared" si="36"/>
        <v>0</v>
      </c>
      <c r="CB8" s="12">
        <f t="shared" si="36"/>
        <v>0</v>
      </c>
      <c r="CC8" s="12">
        <f t="shared" si="36"/>
        <v>0</v>
      </c>
      <c r="CD8" s="12">
        <f t="shared" si="36"/>
        <v>0</v>
      </c>
      <c r="CE8" s="12">
        <f t="shared" si="36"/>
        <v>0</v>
      </c>
      <c r="CF8" s="12">
        <f t="shared" si="36"/>
        <v>0</v>
      </c>
      <c r="CG8" s="12">
        <f t="shared" si="36"/>
        <v>0</v>
      </c>
      <c r="CH8" s="12">
        <f t="shared" si="36"/>
        <v>0</v>
      </c>
      <c r="CI8" s="12">
        <f t="shared" si="36"/>
        <v>0</v>
      </c>
      <c r="CJ8" s="12">
        <f t="shared" si="36"/>
        <v>0</v>
      </c>
      <c r="CK8" s="11">
        <f t="shared" si="37"/>
        <v>0</v>
      </c>
      <c r="CL8" s="12">
        <f t="shared" si="37"/>
        <v>0</v>
      </c>
      <c r="CM8" s="12">
        <f t="shared" si="37"/>
        <v>0</v>
      </c>
      <c r="CN8" s="12">
        <f t="shared" si="37"/>
        <v>0</v>
      </c>
      <c r="CO8" s="12">
        <f t="shared" si="37"/>
        <v>0</v>
      </c>
      <c r="CP8" s="12">
        <f t="shared" si="37"/>
        <v>0</v>
      </c>
      <c r="CQ8" s="12">
        <f t="shared" si="37"/>
        <v>0</v>
      </c>
      <c r="CR8" s="12">
        <f t="shared" si="37"/>
        <v>0</v>
      </c>
      <c r="CS8" s="12">
        <f t="shared" si="37"/>
        <v>0</v>
      </c>
      <c r="CT8" s="12">
        <f t="shared" si="37"/>
        <v>12</v>
      </c>
      <c r="CU8" s="12">
        <f t="shared" si="37"/>
        <v>0</v>
      </c>
      <c r="CV8" s="12">
        <f t="shared" si="37"/>
        <v>0</v>
      </c>
      <c r="CW8" s="12">
        <f t="shared" si="37"/>
        <v>0</v>
      </c>
      <c r="CX8" s="11">
        <f t="shared" si="38"/>
        <v>0</v>
      </c>
      <c r="CY8" s="12">
        <f t="shared" si="38"/>
        <v>0</v>
      </c>
      <c r="CZ8" s="12">
        <f t="shared" si="38"/>
        <v>0</v>
      </c>
      <c r="DA8" s="12">
        <f t="shared" si="38"/>
        <v>0</v>
      </c>
      <c r="DB8" s="12">
        <f t="shared" si="38"/>
        <v>0</v>
      </c>
      <c r="DC8" s="12">
        <f t="shared" si="38"/>
        <v>0</v>
      </c>
      <c r="DD8" s="12">
        <f t="shared" si="38"/>
        <v>0</v>
      </c>
      <c r="DE8" s="12">
        <f t="shared" si="38"/>
        <v>0</v>
      </c>
      <c r="DF8" s="12">
        <f t="shared" si="38"/>
        <v>0</v>
      </c>
      <c r="DG8" s="12">
        <f t="shared" si="38"/>
        <v>0</v>
      </c>
      <c r="DH8" s="12">
        <f t="shared" si="38"/>
        <v>0</v>
      </c>
      <c r="DI8" s="12">
        <f t="shared" si="38"/>
        <v>0</v>
      </c>
      <c r="DJ8" s="12">
        <f t="shared" si="38"/>
        <v>0</v>
      </c>
      <c r="DK8" s="11">
        <f t="shared" si="39"/>
        <v>0</v>
      </c>
      <c r="DL8" s="12">
        <f t="shared" si="39"/>
        <v>0</v>
      </c>
      <c r="DM8" s="12">
        <f t="shared" si="39"/>
        <v>0</v>
      </c>
      <c r="DN8" s="12">
        <f t="shared" si="39"/>
        <v>0</v>
      </c>
      <c r="DO8" s="12">
        <f t="shared" si="39"/>
        <v>0</v>
      </c>
      <c r="DP8" s="12">
        <f t="shared" si="39"/>
        <v>0</v>
      </c>
      <c r="DQ8" s="12">
        <f t="shared" si="39"/>
        <v>0</v>
      </c>
      <c r="DR8" s="12">
        <f t="shared" si="39"/>
        <v>0</v>
      </c>
      <c r="DS8" s="12">
        <f t="shared" si="39"/>
        <v>0</v>
      </c>
      <c r="DT8" s="12">
        <f t="shared" si="39"/>
        <v>0</v>
      </c>
      <c r="DU8" s="12">
        <f t="shared" si="39"/>
        <v>0</v>
      </c>
      <c r="DV8" s="12">
        <f t="shared" si="39"/>
        <v>0</v>
      </c>
      <c r="DW8" s="12">
        <f t="shared" si="39"/>
        <v>0</v>
      </c>
      <c r="DX8" s="11">
        <f t="shared" si="40"/>
        <v>0</v>
      </c>
      <c r="DY8" s="12">
        <f t="shared" si="40"/>
        <v>0</v>
      </c>
      <c r="DZ8" s="12">
        <f t="shared" si="40"/>
        <v>0</v>
      </c>
      <c r="EA8" s="12">
        <f t="shared" si="40"/>
        <v>0</v>
      </c>
      <c r="EB8" s="12">
        <f t="shared" si="40"/>
        <v>0</v>
      </c>
      <c r="EC8" s="12">
        <f t="shared" si="40"/>
        <v>0</v>
      </c>
      <c r="ED8" s="12">
        <f t="shared" si="40"/>
        <v>0</v>
      </c>
      <c r="EE8" s="12">
        <f t="shared" si="40"/>
        <v>0</v>
      </c>
      <c r="EF8" s="12">
        <f t="shared" si="40"/>
        <v>0</v>
      </c>
      <c r="EG8" s="12">
        <f t="shared" si="40"/>
        <v>22.2</v>
      </c>
      <c r="EH8" s="12">
        <f t="shared" si="40"/>
        <v>0</v>
      </c>
      <c r="EI8" s="12">
        <f t="shared" si="40"/>
        <v>0</v>
      </c>
      <c r="EJ8" s="12">
        <f t="shared" si="40"/>
        <v>0</v>
      </c>
      <c r="EK8" s="11">
        <f t="shared" si="41"/>
        <v>0</v>
      </c>
      <c r="EL8" s="12">
        <f t="shared" si="41"/>
        <v>0</v>
      </c>
      <c r="EM8" s="12">
        <f t="shared" si="41"/>
        <v>0</v>
      </c>
      <c r="EN8" s="12">
        <f t="shared" si="41"/>
        <v>0</v>
      </c>
      <c r="EO8" s="12">
        <f t="shared" si="41"/>
        <v>0</v>
      </c>
      <c r="EP8" s="12">
        <f t="shared" si="41"/>
        <v>0</v>
      </c>
      <c r="EQ8" s="12">
        <f t="shared" si="41"/>
        <v>0</v>
      </c>
      <c r="ER8" s="12">
        <f t="shared" si="41"/>
        <v>0</v>
      </c>
      <c r="ES8" s="12">
        <f t="shared" si="41"/>
        <v>0</v>
      </c>
      <c r="ET8" s="12">
        <f t="shared" si="41"/>
        <v>0</v>
      </c>
      <c r="EU8" s="12">
        <f t="shared" si="41"/>
        <v>0</v>
      </c>
      <c r="EV8" s="12">
        <f t="shared" si="41"/>
        <v>0</v>
      </c>
      <c r="EW8" s="12">
        <f t="shared" si="41"/>
        <v>0</v>
      </c>
      <c r="EX8" s="11">
        <f t="shared" si="42"/>
        <v>0</v>
      </c>
      <c r="EY8" s="12">
        <f t="shared" si="42"/>
        <v>0</v>
      </c>
      <c r="EZ8" s="12">
        <f t="shared" si="42"/>
        <v>0</v>
      </c>
      <c r="FA8" s="12">
        <f t="shared" si="42"/>
        <v>0</v>
      </c>
      <c r="FB8" s="12">
        <f t="shared" si="42"/>
        <v>0</v>
      </c>
      <c r="FC8" s="12">
        <f t="shared" si="42"/>
        <v>0</v>
      </c>
      <c r="FD8" s="12">
        <f t="shared" si="42"/>
        <v>0</v>
      </c>
      <c r="FE8" s="12">
        <f t="shared" si="42"/>
        <v>0</v>
      </c>
      <c r="FF8" s="12">
        <f t="shared" si="42"/>
        <v>0</v>
      </c>
      <c r="FG8" s="12">
        <f t="shared" si="42"/>
        <v>0</v>
      </c>
      <c r="FH8" s="12">
        <f t="shared" si="42"/>
        <v>0</v>
      </c>
      <c r="FI8" s="12">
        <f t="shared" si="42"/>
        <v>0</v>
      </c>
      <c r="FJ8" s="12">
        <f t="shared" si="42"/>
        <v>0</v>
      </c>
      <c r="FK8" s="13">
        <f t="shared" si="43"/>
        <v>20.531143052703626</v>
      </c>
      <c r="FL8" s="13">
        <f t="shared" si="44"/>
        <v>20</v>
      </c>
      <c r="FM8" s="2">
        <f t="shared" si="45"/>
        <v>19</v>
      </c>
      <c r="FN8" s="2">
        <f t="shared" si="46"/>
        <v>8.1999999999999993</v>
      </c>
      <c r="FO8" s="2">
        <f t="shared" si="47"/>
        <v>35.389473684210522</v>
      </c>
      <c r="FP8" s="2">
        <f>VLOOKUP(FL8,'Age Adj'!$A:$E,3,FALSE)</f>
        <v>1.0530925967851483</v>
      </c>
      <c r="FQ8" s="2">
        <f t="shared" si="48"/>
        <v>37.268392740964927</v>
      </c>
      <c r="FR8" s="2">
        <f t="shared" si="49"/>
        <v>19</v>
      </c>
      <c r="FS8" s="2">
        <f t="shared" si="50"/>
        <v>35</v>
      </c>
      <c r="FT8" s="2">
        <f t="shared" si="51"/>
        <v>12</v>
      </c>
      <c r="FU8" s="2">
        <f t="shared" si="52"/>
        <v>28.114285714285714</v>
      </c>
      <c r="FV8" s="2">
        <f>VLOOKUP(FR8,'Age Adj'!$A:$E,4,FALSE)</f>
        <v>1.1310910147577695</v>
      </c>
      <c r="FW8" s="2">
        <f t="shared" si="53"/>
        <v>31.79981595776129</v>
      </c>
      <c r="FX8" s="2">
        <f t="shared" si="54"/>
        <v>18</v>
      </c>
      <c r="FY8" s="2">
        <f t="shared" si="55"/>
        <v>59</v>
      </c>
      <c r="FZ8" s="2">
        <f t="shared" si="56"/>
        <v>22.2</v>
      </c>
      <c r="GA8" s="2">
        <f t="shared" si="57"/>
        <v>30.854237288135593</v>
      </c>
      <c r="GB8" s="2">
        <f>VLOOKUP(FX8,'Age Adj'!$A:$E,5,FALSE)</f>
        <v>1.2444712580329296</v>
      </c>
      <c r="GC8" s="2">
        <f t="shared" si="58"/>
        <v>38.39721149361263</v>
      </c>
      <c r="GD8" s="2">
        <f t="shared" si="59"/>
        <v>37.268392740964927</v>
      </c>
      <c r="GE8" s="2">
        <f t="shared" si="60"/>
        <v>31.79981595776129</v>
      </c>
      <c r="GF8" s="2">
        <f t="shared" si="61"/>
        <v>38.39721149361263</v>
      </c>
      <c r="GG8" s="3">
        <f t="shared" si="62"/>
        <v>5</v>
      </c>
      <c r="GH8" s="3">
        <f t="shared" si="63"/>
        <v>4</v>
      </c>
      <c r="GI8" s="3">
        <f t="shared" si="64"/>
        <v>3</v>
      </c>
      <c r="GJ8" s="2">
        <f t="shared" si="65"/>
        <v>15.528496975402053</v>
      </c>
      <c r="GK8" s="2">
        <f t="shared" si="66"/>
        <v>10.599938652587095</v>
      </c>
      <c r="GL8" s="2">
        <f t="shared" si="67"/>
        <v>9.5993028734031576</v>
      </c>
      <c r="GM8" s="2">
        <f t="shared" si="68"/>
        <v>35.727738501392309</v>
      </c>
      <c r="GN8" s="14">
        <f t="shared" si="69"/>
        <v>0.52</v>
      </c>
      <c r="GO8" s="14">
        <f t="shared" si="70"/>
        <v>0.35</v>
      </c>
      <c r="GP8" s="14">
        <f t="shared" si="21"/>
        <v>0.28378378378378377</v>
      </c>
      <c r="GQ8" s="3">
        <f t="shared" si="71"/>
        <v>5</v>
      </c>
      <c r="GR8" s="3">
        <f t="shared" si="72"/>
        <v>4</v>
      </c>
      <c r="GS8" s="3">
        <f t="shared" si="73"/>
        <v>3</v>
      </c>
      <c r="GT8" s="14">
        <f t="shared" si="74"/>
        <v>0.21666666666666667</v>
      </c>
      <c r="GU8" s="14">
        <f t="shared" si="75"/>
        <v>0.11666666666666665</v>
      </c>
      <c r="GV8" s="14">
        <f t="shared" si="76"/>
        <v>7.0945945945945943E-2</v>
      </c>
      <c r="GW8" s="14">
        <f t="shared" si="77"/>
        <v>0.40427927927927926</v>
      </c>
      <c r="GX8" s="15">
        <f t="shared" si="78"/>
        <v>14.44398437162144</v>
      </c>
      <c r="GY8" s="2">
        <f t="shared" si="23"/>
        <v>21.28375412977087</v>
      </c>
      <c r="GZ8" s="2">
        <f t="shared" si="24"/>
        <v>35.727738501392309</v>
      </c>
      <c r="HB8" s="3" t="s">
        <v>60</v>
      </c>
      <c r="HC8" s="2">
        <v>10.056183017810413</v>
      </c>
      <c r="HD8" s="2">
        <v>4.4530704054931753</v>
      </c>
      <c r="HE8" s="2">
        <v>14.509253423303589</v>
      </c>
    </row>
    <row r="9" spans="1:213" x14ac:dyDescent="0.2">
      <c r="A9" s="3" t="s">
        <v>63</v>
      </c>
      <c r="B9" s="3" t="s">
        <v>42</v>
      </c>
      <c r="C9" s="3" t="s">
        <v>39</v>
      </c>
      <c r="D9" s="9">
        <v>35912</v>
      </c>
      <c r="E9" s="10" t="s">
        <v>32</v>
      </c>
      <c r="F9" s="3">
        <v>24</v>
      </c>
      <c r="G9" s="3">
        <v>17</v>
      </c>
      <c r="H9" s="3">
        <v>22</v>
      </c>
      <c r="I9" s="3">
        <f t="shared" si="25"/>
        <v>39</v>
      </c>
      <c r="N9" s="3" t="str">
        <f t="shared" si="26"/>
        <v/>
      </c>
      <c r="S9" s="3" t="str">
        <f t="shared" si="27"/>
        <v/>
      </c>
      <c r="T9" s="10" t="s">
        <v>32</v>
      </c>
      <c r="U9" s="3">
        <v>61</v>
      </c>
      <c r="V9" s="3">
        <v>22</v>
      </c>
      <c r="W9" s="3">
        <v>36</v>
      </c>
      <c r="X9" s="3">
        <f t="shared" si="28"/>
        <v>58</v>
      </c>
      <c r="AC9" s="3" t="str">
        <f t="shared" si="29"/>
        <v/>
      </c>
      <c r="AH9" s="3" t="str">
        <f t="shared" si="30"/>
        <v/>
      </c>
      <c r="AI9" s="10" t="s">
        <v>32</v>
      </c>
      <c r="AJ9" s="3">
        <v>10</v>
      </c>
      <c r="AK9" s="3">
        <v>0</v>
      </c>
      <c r="AL9" s="3">
        <v>2</v>
      </c>
      <c r="AM9" s="3">
        <f t="shared" si="31"/>
        <v>2</v>
      </c>
      <c r="AR9" s="3" t="str">
        <f t="shared" si="32"/>
        <v/>
      </c>
      <c r="AW9" s="3" t="str">
        <f t="shared" si="33"/>
        <v/>
      </c>
      <c r="AX9" s="11">
        <f t="shared" si="34"/>
        <v>0</v>
      </c>
      <c r="AY9" s="12">
        <f t="shared" si="34"/>
        <v>0</v>
      </c>
      <c r="AZ9" s="12">
        <f t="shared" si="34"/>
        <v>0</v>
      </c>
      <c r="BA9" s="12">
        <f t="shared" si="34"/>
        <v>0</v>
      </c>
      <c r="BB9" s="12">
        <f t="shared" si="34"/>
        <v>0</v>
      </c>
      <c r="BC9" s="12">
        <f t="shared" si="34"/>
        <v>0</v>
      </c>
      <c r="BD9" s="12">
        <f t="shared" si="34"/>
        <v>0</v>
      </c>
      <c r="BE9" s="12">
        <f t="shared" si="34"/>
        <v>0</v>
      </c>
      <c r="BF9" s="12">
        <f t="shared" si="34"/>
        <v>0</v>
      </c>
      <c r="BG9" s="12">
        <f t="shared" si="34"/>
        <v>0</v>
      </c>
      <c r="BH9" s="12">
        <f t="shared" si="34"/>
        <v>0</v>
      </c>
      <c r="BI9" s="12">
        <f t="shared" si="34"/>
        <v>9.75</v>
      </c>
      <c r="BJ9" s="12">
        <f t="shared" si="34"/>
        <v>0</v>
      </c>
      <c r="BK9" s="11">
        <f t="shared" si="35"/>
        <v>0</v>
      </c>
      <c r="BL9" s="12">
        <f t="shared" si="35"/>
        <v>0</v>
      </c>
      <c r="BM9" s="12">
        <f t="shared" si="35"/>
        <v>0</v>
      </c>
      <c r="BN9" s="12">
        <f t="shared" si="35"/>
        <v>0</v>
      </c>
      <c r="BO9" s="12">
        <f t="shared" si="35"/>
        <v>0</v>
      </c>
      <c r="BP9" s="12">
        <f t="shared" si="35"/>
        <v>0</v>
      </c>
      <c r="BQ9" s="12">
        <f t="shared" si="35"/>
        <v>0</v>
      </c>
      <c r="BR9" s="12">
        <f t="shared" si="35"/>
        <v>0</v>
      </c>
      <c r="BS9" s="12">
        <f t="shared" si="35"/>
        <v>0</v>
      </c>
      <c r="BT9" s="12">
        <f t="shared" si="35"/>
        <v>0</v>
      </c>
      <c r="BU9" s="12">
        <f t="shared" si="35"/>
        <v>0</v>
      </c>
      <c r="BV9" s="12">
        <f t="shared" si="35"/>
        <v>0</v>
      </c>
      <c r="BW9" s="12">
        <f t="shared" si="35"/>
        <v>0</v>
      </c>
      <c r="BX9" s="11">
        <f t="shared" si="36"/>
        <v>0</v>
      </c>
      <c r="BY9" s="12">
        <f t="shared" si="36"/>
        <v>0</v>
      </c>
      <c r="BZ9" s="12">
        <f t="shared" si="36"/>
        <v>0</v>
      </c>
      <c r="CA9" s="12">
        <f t="shared" si="36"/>
        <v>0</v>
      </c>
      <c r="CB9" s="12">
        <f t="shared" si="36"/>
        <v>0</v>
      </c>
      <c r="CC9" s="12">
        <f t="shared" si="36"/>
        <v>0</v>
      </c>
      <c r="CD9" s="12">
        <f t="shared" si="36"/>
        <v>0</v>
      </c>
      <c r="CE9" s="12">
        <f t="shared" si="36"/>
        <v>0</v>
      </c>
      <c r="CF9" s="12">
        <f t="shared" si="36"/>
        <v>0</v>
      </c>
      <c r="CG9" s="12">
        <f t="shared" si="36"/>
        <v>0</v>
      </c>
      <c r="CH9" s="12">
        <f t="shared" si="36"/>
        <v>0</v>
      </c>
      <c r="CI9" s="12">
        <f t="shared" si="36"/>
        <v>0</v>
      </c>
      <c r="CJ9" s="12">
        <f t="shared" si="36"/>
        <v>0</v>
      </c>
      <c r="CK9" s="11">
        <f t="shared" si="37"/>
        <v>0</v>
      </c>
      <c r="CL9" s="12">
        <f t="shared" si="37"/>
        <v>0</v>
      </c>
      <c r="CM9" s="12">
        <f t="shared" si="37"/>
        <v>0</v>
      </c>
      <c r="CN9" s="12">
        <f t="shared" si="37"/>
        <v>0</v>
      </c>
      <c r="CO9" s="12">
        <f t="shared" si="37"/>
        <v>0</v>
      </c>
      <c r="CP9" s="12">
        <f t="shared" si="37"/>
        <v>0</v>
      </c>
      <c r="CQ9" s="12">
        <f t="shared" si="37"/>
        <v>0</v>
      </c>
      <c r="CR9" s="12">
        <f t="shared" si="37"/>
        <v>0</v>
      </c>
      <c r="CS9" s="12">
        <f t="shared" si="37"/>
        <v>0</v>
      </c>
      <c r="CT9" s="12">
        <f t="shared" si="37"/>
        <v>0</v>
      </c>
      <c r="CU9" s="12">
        <f t="shared" si="37"/>
        <v>0</v>
      </c>
      <c r="CV9" s="12">
        <f t="shared" si="37"/>
        <v>14.5</v>
      </c>
      <c r="CW9" s="12">
        <f t="shared" si="37"/>
        <v>0</v>
      </c>
      <c r="CX9" s="11">
        <f t="shared" si="38"/>
        <v>0</v>
      </c>
      <c r="CY9" s="12">
        <f t="shared" si="38"/>
        <v>0</v>
      </c>
      <c r="CZ9" s="12">
        <f t="shared" si="38"/>
        <v>0</v>
      </c>
      <c r="DA9" s="12">
        <f t="shared" si="38"/>
        <v>0</v>
      </c>
      <c r="DB9" s="12">
        <f t="shared" si="38"/>
        <v>0</v>
      </c>
      <c r="DC9" s="12">
        <f t="shared" si="38"/>
        <v>0</v>
      </c>
      <c r="DD9" s="12">
        <f t="shared" si="38"/>
        <v>0</v>
      </c>
      <c r="DE9" s="12">
        <f t="shared" si="38"/>
        <v>0</v>
      </c>
      <c r="DF9" s="12">
        <f t="shared" si="38"/>
        <v>0</v>
      </c>
      <c r="DG9" s="12">
        <f t="shared" si="38"/>
        <v>0</v>
      </c>
      <c r="DH9" s="12">
        <f t="shared" si="38"/>
        <v>0</v>
      </c>
      <c r="DI9" s="12">
        <f t="shared" si="38"/>
        <v>0</v>
      </c>
      <c r="DJ9" s="12">
        <f t="shared" si="38"/>
        <v>0</v>
      </c>
      <c r="DK9" s="11">
        <f t="shared" si="39"/>
        <v>0</v>
      </c>
      <c r="DL9" s="12">
        <f t="shared" si="39"/>
        <v>0</v>
      </c>
      <c r="DM9" s="12">
        <f t="shared" si="39"/>
        <v>0</v>
      </c>
      <c r="DN9" s="12">
        <f t="shared" si="39"/>
        <v>0</v>
      </c>
      <c r="DO9" s="12">
        <f t="shared" si="39"/>
        <v>0</v>
      </c>
      <c r="DP9" s="12">
        <f t="shared" si="39"/>
        <v>0</v>
      </c>
      <c r="DQ9" s="12">
        <f t="shared" si="39"/>
        <v>0</v>
      </c>
      <c r="DR9" s="12">
        <f t="shared" si="39"/>
        <v>0</v>
      </c>
      <c r="DS9" s="12">
        <f t="shared" si="39"/>
        <v>0</v>
      </c>
      <c r="DT9" s="12">
        <f t="shared" si="39"/>
        <v>0</v>
      </c>
      <c r="DU9" s="12">
        <f t="shared" si="39"/>
        <v>0</v>
      </c>
      <c r="DV9" s="12">
        <f t="shared" si="39"/>
        <v>0</v>
      </c>
      <c r="DW9" s="12">
        <f t="shared" si="39"/>
        <v>0</v>
      </c>
      <c r="DX9" s="11">
        <f t="shared" si="40"/>
        <v>0</v>
      </c>
      <c r="DY9" s="12">
        <f t="shared" si="40"/>
        <v>0</v>
      </c>
      <c r="DZ9" s="12">
        <f t="shared" si="40"/>
        <v>0</v>
      </c>
      <c r="EA9" s="12">
        <f t="shared" si="40"/>
        <v>0</v>
      </c>
      <c r="EB9" s="12">
        <f t="shared" si="40"/>
        <v>0</v>
      </c>
      <c r="EC9" s="12">
        <f t="shared" si="40"/>
        <v>0</v>
      </c>
      <c r="ED9" s="12">
        <f t="shared" si="40"/>
        <v>0</v>
      </c>
      <c r="EE9" s="12">
        <f t="shared" si="40"/>
        <v>0</v>
      </c>
      <c r="EF9" s="12">
        <f t="shared" si="40"/>
        <v>0</v>
      </c>
      <c r="EG9" s="12">
        <f t="shared" si="40"/>
        <v>0</v>
      </c>
      <c r="EH9" s="12">
        <f t="shared" si="40"/>
        <v>0</v>
      </c>
      <c r="EI9" s="12">
        <f t="shared" si="40"/>
        <v>0.5</v>
      </c>
      <c r="EJ9" s="12">
        <f t="shared" si="40"/>
        <v>0</v>
      </c>
      <c r="EK9" s="11">
        <f t="shared" si="41"/>
        <v>0</v>
      </c>
      <c r="EL9" s="12">
        <f t="shared" si="41"/>
        <v>0</v>
      </c>
      <c r="EM9" s="12">
        <f t="shared" si="41"/>
        <v>0</v>
      </c>
      <c r="EN9" s="12">
        <f t="shared" si="41"/>
        <v>0</v>
      </c>
      <c r="EO9" s="12">
        <f t="shared" si="41"/>
        <v>0</v>
      </c>
      <c r="EP9" s="12">
        <f t="shared" si="41"/>
        <v>0</v>
      </c>
      <c r="EQ9" s="12">
        <f t="shared" si="41"/>
        <v>0</v>
      </c>
      <c r="ER9" s="12">
        <f t="shared" si="41"/>
        <v>0</v>
      </c>
      <c r="ES9" s="12">
        <f t="shared" si="41"/>
        <v>0</v>
      </c>
      <c r="ET9" s="12">
        <f t="shared" si="41"/>
        <v>0</v>
      </c>
      <c r="EU9" s="12">
        <f t="shared" si="41"/>
        <v>0</v>
      </c>
      <c r="EV9" s="12">
        <f t="shared" si="41"/>
        <v>0</v>
      </c>
      <c r="EW9" s="12">
        <f t="shared" si="41"/>
        <v>0</v>
      </c>
      <c r="EX9" s="11">
        <f t="shared" si="42"/>
        <v>0</v>
      </c>
      <c r="EY9" s="12">
        <f t="shared" si="42"/>
        <v>0</v>
      </c>
      <c r="EZ9" s="12">
        <f t="shared" si="42"/>
        <v>0</v>
      </c>
      <c r="FA9" s="12">
        <f t="shared" si="42"/>
        <v>0</v>
      </c>
      <c r="FB9" s="12">
        <f t="shared" si="42"/>
        <v>0</v>
      </c>
      <c r="FC9" s="12">
        <f t="shared" si="42"/>
        <v>0</v>
      </c>
      <c r="FD9" s="12">
        <f t="shared" si="42"/>
        <v>0</v>
      </c>
      <c r="FE9" s="12">
        <f t="shared" si="42"/>
        <v>0</v>
      </c>
      <c r="FF9" s="12">
        <f t="shared" si="42"/>
        <v>0</v>
      </c>
      <c r="FG9" s="12">
        <f t="shared" si="42"/>
        <v>0</v>
      </c>
      <c r="FH9" s="12">
        <f t="shared" si="42"/>
        <v>0</v>
      </c>
      <c r="FI9" s="12">
        <f t="shared" si="42"/>
        <v>0</v>
      </c>
      <c r="FJ9" s="12">
        <f t="shared" si="42"/>
        <v>0</v>
      </c>
      <c r="FK9" s="13">
        <f t="shared" si="43"/>
        <v>20.386036960985628</v>
      </c>
      <c r="FL9" s="13">
        <f t="shared" si="44"/>
        <v>19</v>
      </c>
      <c r="FM9" s="2">
        <f t="shared" si="45"/>
        <v>24</v>
      </c>
      <c r="FN9" s="2">
        <f t="shared" si="46"/>
        <v>9.75</v>
      </c>
      <c r="FO9" s="2">
        <f t="shared" si="47"/>
        <v>33.3125</v>
      </c>
      <c r="FP9" s="2">
        <f>VLOOKUP(FL9,'Age Adj'!$A:$E,3,FALSE)</f>
        <v>1.074066058588516</v>
      </c>
      <c r="FQ9" s="2">
        <f t="shared" si="48"/>
        <v>35.779825576729941</v>
      </c>
      <c r="FR9" s="2">
        <f t="shared" si="49"/>
        <v>18</v>
      </c>
      <c r="FS9" s="2">
        <f t="shared" si="50"/>
        <v>61</v>
      </c>
      <c r="FT9" s="2">
        <f t="shared" si="51"/>
        <v>14.5</v>
      </c>
      <c r="FU9" s="2">
        <f t="shared" si="52"/>
        <v>19.491803278688522</v>
      </c>
      <c r="FV9" s="2">
        <f>VLOOKUP(FR9,'Age Adj'!$A:$E,4,FALSE)</f>
        <v>1.1817301363925801</v>
      </c>
      <c r="FW9" s="2">
        <f t="shared" si="53"/>
        <v>23.034051347061926</v>
      </c>
      <c r="FX9" s="2">
        <f t="shared" si="54"/>
        <v>17</v>
      </c>
      <c r="FY9" s="2">
        <f t="shared" si="55"/>
        <v>10</v>
      </c>
      <c r="FZ9" s="2">
        <f t="shared" si="56"/>
        <v>0.5</v>
      </c>
      <c r="GA9" s="2">
        <f t="shared" si="57"/>
        <v>4.1000000000000005</v>
      </c>
      <c r="GB9" s="2">
        <f>VLOOKUP(FX9,'Age Adj'!$A:$E,5,FALSE)</f>
        <v>1.3413341674283861</v>
      </c>
      <c r="GC9" s="2">
        <f t="shared" si="58"/>
        <v>5.4994700864563839</v>
      </c>
      <c r="GD9" s="2">
        <f t="shared" si="59"/>
        <v>35.779825576729941</v>
      </c>
      <c r="GE9" s="2">
        <f t="shared" si="60"/>
        <v>23.034051347061926</v>
      </c>
      <c r="GF9" s="2">
        <f t="shared" si="61"/>
        <v>5.4994700864563839</v>
      </c>
      <c r="GG9" s="3">
        <f t="shared" si="62"/>
        <v>5</v>
      </c>
      <c r="GH9" s="3">
        <f t="shared" si="63"/>
        <v>4</v>
      </c>
      <c r="GI9" s="3">
        <f t="shared" si="64"/>
        <v>3</v>
      </c>
      <c r="GJ9" s="2">
        <f t="shared" si="65"/>
        <v>14.908260656970809</v>
      </c>
      <c r="GK9" s="2">
        <f t="shared" si="66"/>
        <v>7.6780171156873083</v>
      </c>
      <c r="GL9" s="2">
        <f t="shared" si="67"/>
        <v>1.374867521614096</v>
      </c>
      <c r="GM9" s="2">
        <f t="shared" si="68"/>
        <v>23.961145294272214</v>
      </c>
      <c r="GN9" s="14">
        <f t="shared" si="69"/>
        <v>0.4358974358974359</v>
      </c>
      <c r="GO9" s="14">
        <f t="shared" si="70"/>
        <v>0.37931034482758619</v>
      </c>
      <c r="GP9" s="14">
        <f t="shared" si="21"/>
        <v>0</v>
      </c>
      <c r="GQ9" s="3">
        <f t="shared" si="71"/>
        <v>5</v>
      </c>
      <c r="GR9" s="3">
        <f t="shared" si="72"/>
        <v>4</v>
      </c>
      <c r="GS9" s="3">
        <f t="shared" si="73"/>
        <v>3</v>
      </c>
      <c r="GT9" s="14">
        <f t="shared" si="74"/>
        <v>0.18162393162393164</v>
      </c>
      <c r="GU9" s="14">
        <f t="shared" si="75"/>
        <v>0.12643678160919539</v>
      </c>
      <c r="GV9" s="14">
        <f t="shared" si="76"/>
        <v>0</v>
      </c>
      <c r="GW9" s="14">
        <f t="shared" si="77"/>
        <v>0.308060713233127</v>
      </c>
      <c r="GX9" s="15">
        <f t="shared" si="78"/>
        <v>7.3814875092360834</v>
      </c>
      <c r="GY9" s="2">
        <f t="shared" si="23"/>
        <v>16.57965778503613</v>
      </c>
      <c r="GZ9" s="2">
        <f t="shared" si="24"/>
        <v>23.961145294272214</v>
      </c>
      <c r="HB9" s="3" t="s">
        <v>43</v>
      </c>
      <c r="HC9" s="2">
        <v>7.5621924895471482</v>
      </c>
      <c r="HD9" s="2">
        <v>8.507466550740542</v>
      </c>
      <c r="HE9" s="2">
        <v>16.069659040287689</v>
      </c>
    </row>
    <row r="10" spans="1:213" x14ac:dyDescent="0.2">
      <c r="A10" s="3" t="s">
        <v>64</v>
      </c>
      <c r="B10" s="3" t="s">
        <v>42</v>
      </c>
      <c r="C10" s="3" t="s">
        <v>39</v>
      </c>
      <c r="D10" s="9">
        <v>36325</v>
      </c>
      <c r="E10" s="10" t="s">
        <v>31</v>
      </c>
      <c r="F10" s="3">
        <v>33</v>
      </c>
      <c r="G10" s="3">
        <v>14</v>
      </c>
      <c r="H10" s="3">
        <v>13</v>
      </c>
      <c r="I10" s="3">
        <f t="shared" si="25"/>
        <v>27</v>
      </c>
      <c r="N10" s="3" t="str">
        <f t="shared" si="26"/>
        <v/>
      </c>
      <c r="S10" s="3" t="str">
        <f t="shared" si="27"/>
        <v/>
      </c>
      <c r="T10" s="10" t="s">
        <v>31</v>
      </c>
      <c r="U10" s="3">
        <v>72</v>
      </c>
      <c r="V10" s="3">
        <v>21</v>
      </c>
      <c r="W10" s="3">
        <v>22</v>
      </c>
      <c r="X10" s="3">
        <f t="shared" si="28"/>
        <v>43</v>
      </c>
      <c r="AC10" s="3" t="str">
        <f t="shared" si="29"/>
        <v/>
      </c>
      <c r="AH10" s="3" t="str">
        <f t="shared" si="30"/>
        <v/>
      </c>
      <c r="AI10" s="10" t="s">
        <v>31</v>
      </c>
      <c r="AJ10" s="3">
        <v>68</v>
      </c>
      <c r="AK10" s="3">
        <v>8</v>
      </c>
      <c r="AL10" s="3">
        <v>11</v>
      </c>
      <c r="AM10" s="3">
        <f t="shared" si="31"/>
        <v>19</v>
      </c>
      <c r="AR10" s="3" t="str">
        <f t="shared" si="32"/>
        <v/>
      </c>
      <c r="AW10" s="3" t="str">
        <f t="shared" si="33"/>
        <v/>
      </c>
      <c r="AX10" s="11">
        <f t="shared" si="34"/>
        <v>0</v>
      </c>
      <c r="AY10" s="12">
        <f t="shared" si="34"/>
        <v>0</v>
      </c>
      <c r="AZ10" s="12">
        <f t="shared" si="34"/>
        <v>0</v>
      </c>
      <c r="BA10" s="12">
        <f t="shared" si="34"/>
        <v>0</v>
      </c>
      <c r="BB10" s="12">
        <f t="shared" si="34"/>
        <v>0</v>
      </c>
      <c r="BC10" s="12">
        <f t="shared" si="34"/>
        <v>0</v>
      </c>
      <c r="BD10" s="12">
        <f t="shared" si="34"/>
        <v>0</v>
      </c>
      <c r="BE10" s="12">
        <f t="shared" si="34"/>
        <v>0</v>
      </c>
      <c r="BF10" s="12">
        <f t="shared" si="34"/>
        <v>0</v>
      </c>
      <c r="BG10" s="12">
        <f t="shared" si="34"/>
        <v>0</v>
      </c>
      <c r="BH10" s="12">
        <f t="shared" si="34"/>
        <v>7.8299999999999992</v>
      </c>
      <c r="BI10" s="12">
        <f t="shared" si="34"/>
        <v>0</v>
      </c>
      <c r="BJ10" s="12">
        <f t="shared" si="34"/>
        <v>0</v>
      </c>
      <c r="BK10" s="11">
        <f t="shared" si="35"/>
        <v>0</v>
      </c>
      <c r="BL10" s="12">
        <f t="shared" si="35"/>
        <v>0</v>
      </c>
      <c r="BM10" s="12">
        <f t="shared" si="35"/>
        <v>0</v>
      </c>
      <c r="BN10" s="12">
        <f t="shared" si="35"/>
        <v>0</v>
      </c>
      <c r="BO10" s="12">
        <f t="shared" si="35"/>
        <v>0</v>
      </c>
      <c r="BP10" s="12">
        <f t="shared" si="35"/>
        <v>0</v>
      </c>
      <c r="BQ10" s="12">
        <f t="shared" si="35"/>
        <v>0</v>
      </c>
      <c r="BR10" s="12">
        <f t="shared" si="35"/>
        <v>0</v>
      </c>
      <c r="BS10" s="12">
        <f t="shared" si="35"/>
        <v>0</v>
      </c>
      <c r="BT10" s="12">
        <f t="shared" si="35"/>
        <v>0</v>
      </c>
      <c r="BU10" s="12">
        <f t="shared" si="35"/>
        <v>0</v>
      </c>
      <c r="BV10" s="12">
        <f t="shared" si="35"/>
        <v>0</v>
      </c>
      <c r="BW10" s="12">
        <f t="shared" si="35"/>
        <v>0</v>
      </c>
      <c r="BX10" s="11">
        <f t="shared" si="36"/>
        <v>0</v>
      </c>
      <c r="BY10" s="12">
        <f t="shared" si="36"/>
        <v>0</v>
      </c>
      <c r="BZ10" s="12">
        <f t="shared" si="36"/>
        <v>0</v>
      </c>
      <c r="CA10" s="12">
        <f t="shared" si="36"/>
        <v>0</v>
      </c>
      <c r="CB10" s="12">
        <f t="shared" si="36"/>
        <v>0</v>
      </c>
      <c r="CC10" s="12">
        <f t="shared" si="36"/>
        <v>0</v>
      </c>
      <c r="CD10" s="12">
        <f t="shared" si="36"/>
        <v>0</v>
      </c>
      <c r="CE10" s="12">
        <f t="shared" si="36"/>
        <v>0</v>
      </c>
      <c r="CF10" s="12">
        <f t="shared" si="36"/>
        <v>0</v>
      </c>
      <c r="CG10" s="12">
        <f t="shared" si="36"/>
        <v>0</v>
      </c>
      <c r="CH10" s="12">
        <f t="shared" si="36"/>
        <v>0</v>
      </c>
      <c r="CI10" s="12">
        <f t="shared" si="36"/>
        <v>0</v>
      </c>
      <c r="CJ10" s="12">
        <f t="shared" si="36"/>
        <v>0</v>
      </c>
      <c r="CK10" s="11">
        <f t="shared" si="37"/>
        <v>0</v>
      </c>
      <c r="CL10" s="12">
        <f t="shared" si="37"/>
        <v>0</v>
      </c>
      <c r="CM10" s="12">
        <f t="shared" si="37"/>
        <v>0</v>
      </c>
      <c r="CN10" s="12">
        <f t="shared" si="37"/>
        <v>0</v>
      </c>
      <c r="CO10" s="12">
        <f t="shared" si="37"/>
        <v>0</v>
      </c>
      <c r="CP10" s="12">
        <f t="shared" si="37"/>
        <v>0</v>
      </c>
      <c r="CQ10" s="12">
        <f t="shared" si="37"/>
        <v>0</v>
      </c>
      <c r="CR10" s="12">
        <f t="shared" si="37"/>
        <v>0</v>
      </c>
      <c r="CS10" s="12">
        <f t="shared" si="37"/>
        <v>0</v>
      </c>
      <c r="CT10" s="12">
        <f t="shared" si="37"/>
        <v>0</v>
      </c>
      <c r="CU10" s="12">
        <f t="shared" si="37"/>
        <v>12.469999999999999</v>
      </c>
      <c r="CV10" s="12">
        <f t="shared" si="37"/>
        <v>0</v>
      </c>
      <c r="CW10" s="12">
        <f t="shared" si="37"/>
        <v>0</v>
      </c>
      <c r="CX10" s="11">
        <f t="shared" si="38"/>
        <v>0</v>
      </c>
      <c r="CY10" s="12">
        <f t="shared" si="38"/>
        <v>0</v>
      </c>
      <c r="CZ10" s="12">
        <f t="shared" si="38"/>
        <v>0</v>
      </c>
      <c r="DA10" s="12">
        <f t="shared" si="38"/>
        <v>0</v>
      </c>
      <c r="DB10" s="12">
        <f t="shared" si="38"/>
        <v>0</v>
      </c>
      <c r="DC10" s="12">
        <f t="shared" si="38"/>
        <v>0</v>
      </c>
      <c r="DD10" s="12">
        <f t="shared" si="38"/>
        <v>0</v>
      </c>
      <c r="DE10" s="12">
        <f t="shared" si="38"/>
        <v>0</v>
      </c>
      <c r="DF10" s="12">
        <f t="shared" si="38"/>
        <v>0</v>
      </c>
      <c r="DG10" s="12">
        <f t="shared" si="38"/>
        <v>0</v>
      </c>
      <c r="DH10" s="12">
        <f t="shared" si="38"/>
        <v>0</v>
      </c>
      <c r="DI10" s="12">
        <f t="shared" si="38"/>
        <v>0</v>
      </c>
      <c r="DJ10" s="12">
        <f t="shared" si="38"/>
        <v>0</v>
      </c>
      <c r="DK10" s="11">
        <f t="shared" si="39"/>
        <v>0</v>
      </c>
      <c r="DL10" s="12">
        <f t="shared" si="39"/>
        <v>0</v>
      </c>
      <c r="DM10" s="12">
        <f t="shared" si="39"/>
        <v>0</v>
      </c>
      <c r="DN10" s="12">
        <f t="shared" si="39"/>
        <v>0</v>
      </c>
      <c r="DO10" s="12">
        <f t="shared" si="39"/>
        <v>0</v>
      </c>
      <c r="DP10" s="12">
        <f t="shared" si="39"/>
        <v>0</v>
      </c>
      <c r="DQ10" s="12">
        <f t="shared" si="39"/>
        <v>0</v>
      </c>
      <c r="DR10" s="12">
        <f t="shared" si="39"/>
        <v>0</v>
      </c>
      <c r="DS10" s="12">
        <f t="shared" si="39"/>
        <v>0</v>
      </c>
      <c r="DT10" s="12">
        <f t="shared" si="39"/>
        <v>0</v>
      </c>
      <c r="DU10" s="12">
        <f t="shared" si="39"/>
        <v>0</v>
      </c>
      <c r="DV10" s="12">
        <f t="shared" si="39"/>
        <v>0</v>
      </c>
      <c r="DW10" s="12">
        <f t="shared" si="39"/>
        <v>0</v>
      </c>
      <c r="DX10" s="11">
        <f t="shared" si="40"/>
        <v>0</v>
      </c>
      <c r="DY10" s="12">
        <f t="shared" si="40"/>
        <v>0</v>
      </c>
      <c r="DZ10" s="12">
        <f t="shared" si="40"/>
        <v>0</v>
      </c>
      <c r="EA10" s="12">
        <f t="shared" si="40"/>
        <v>0</v>
      </c>
      <c r="EB10" s="12">
        <f t="shared" si="40"/>
        <v>0</v>
      </c>
      <c r="EC10" s="12">
        <f t="shared" si="40"/>
        <v>0</v>
      </c>
      <c r="ED10" s="12">
        <f t="shared" si="40"/>
        <v>0</v>
      </c>
      <c r="EE10" s="12">
        <f t="shared" si="40"/>
        <v>0</v>
      </c>
      <c r="EF10" s="12">
        <f t="shared" si="40"/>
        <v>0</v>
      </c>
      <c r="EG10" s="12">
        <f t="shared" si="40"/>
        <v>0</v>
      </c>
      <c r="EH10" s="12">
        <f t="shared" si="40"/>
        <v>5.51</v>
      </c>
      <c r="EI10" s="12">
        <f t="shared" si="40"/>
        <v>0</v>
      </c>
      <c r="EJ10" s="12">
        <f t="shared" si="40"/>
        <v>0</v>
      </c>
      <c r="EK10" s="11">
        <f t="shared" si="41"/>
        <v>0</v>
      </c>
      <c r="EL10" s="12">
        <f t="shared" si="41"/>
        <v>0</v>
      </c>
      <c r="EM10" s="12">
        <f t="shared" si="41"/>
        <v>0</v>
      </c>
      <c r="EN10" s="12">
        <f t="shared" si="41"/>
        <v>0</v>
      </c>
      <c r="EO10" s="12">
        <f t="shared" si="41"/>
        <v>0</v>
      </c>
      <c r="EP10" s="12">
        <f t="shared" si="41"/>
        <v>0</v>
      </c>
      <c r="EQ10" s="12">
        <f t="shared" si="41"/>
        <v>0</v>
      </c>
      <c r="ER10" s="12">
        <f t="shared" si="41"/>
        <v>0</v>
      </c>
      <c r="ES10" s="12">
        <f t="shared" si="41"/>
        <v>0</v>
      </c>
      <c r="ET10" s="12">
        <f t="shared" si="41"/>
        <v>0</v>
      </c>
      <c r="EU10" s="12">
        <f t="shared" si="41"/>
        <v>0</v>
      </c>
      <c r="EV10" s="12">
        <f t="shared" si="41"/>
        <v>0</v>
      </c>
      <c r="EW10" s="12">
        <f t="shared" si="41"/>
        <v>0</v>
      </c>
      <c r="EX10" s="11">
        <f t="shared" si="42"/>
        <v>0</v>
      </c>
      <c r="EY10" s="12">
        <f t="shared" si="42"/>
        <v>0</v>
      </c>
      <c r="EZ10" s="12">
        <f t="shared" si="42"/>
        <v>0</v>
      </c>
      <c r="FA10" s="12">
        <f t="shared" si="42"/>
        <v>0</v>
      </c>
      <c r="FB10" s="12">
        <f t="shared" si="42"/>
        <v>0</v>
      </c>
      <c r="FC10" s="12">
        <f t="shared" si="42"/>
        <v>0</v>
      </c>
      <c r="FD10" s="12">
        <f t="shared" si="42"/>
        <v>0</v>
      </c>
      <c r="FE10" s="12">
        <f t="shared" si="42"/>
        <v>0</v>
      </c>
      <c r="FF10" s="12">
        <f t="shared" si="42"/>
        <v>0</v>
      </c>
      <c r="FG10" s="12">
        <f t="shared" si="42"/>
        <v>0</v>
      </c>
      <c r="FH10" s="12">
        <f t="shared" si="42"/>
        <v>0</v>
      </c>
      <c r="FI10" s="12">
        <f t="shared" si="42"/>
        <v>0</v>
      </c>
      <c r="FJ10" s="12">
        <f t="shared" si="42"/>
        <v>0</v>
      </c>
      <c r="FK10" s="13">
        <f t="shared" si="43"/>
        <v>19.255304585900067</v>
      </c>
      <c r="FL10" s="13">
        <f t="shared" si="44"/>
        <v>18</v>
      </c>
      <c r="FM10" s="2">
        <f t="shared" si="45"/>
        <v>33</v>
      </c>
      <c r="FN10" s="2">
        <f t="shared" si="46"/>
        <v>7.8299999999999992</v>
      </c>
      <c r="FO10" s="2">
        <f t="shared" si="47"/>
        <v>19.456363636363633</v>
      </c>
      <c r="FP10" s="2">
        <f>VLOOKUP(FL10,'Age Adj'!$A:$E,3,FALSE)</f>
        <v>1.1002397170482707</v>
      </c>
      <c r="FQ10" s="2">
        <f t="shared" si="48"/>
        <v>21.406664022060987</v>
      </c>
      <c r="FR10" s="2">
        <f t="shared" si="49"/>
        <v>17</v>
      </c>
      <c r="FS10" s="2">
        <f t="shared" si="50"/>
        <v>72</v>
      </c>
      <c r="FT10" s="2">
        <f t="shared" si="51"/>
        <v>12.469999999999999</v>
      </c>
      <c r="FU10" s="2">
        <f t="shared" si="52"/>
        <v>14.201944444444443</v>
      </c>
      <c r="FV10" s="2">
        <f>VLOOKUP(FR10,'Age Adj'!$A:$E,4,FALSE)</f>
        <v>1.2488376824709466</v>
      </c>
      <c r="FW10" s="2">
        <f t="shared" si="53"/>
        <v>17.735923386581135</v>
      </c>
      <c r="FX10" s="2">
        <f t="shared" si="54"/>
        <v>16</v>
      </c>
      <c r="FY10" s="2">
        <f t="shared" si="55"/>
        <v>68</v>
      </c>
      <c r="FZ10" s="2">
        <f t="shared" si="56"/>
        <v>5.51</v>
      </c>
      <c r="GA10" s="2">
        <f t="shared" si="57"/>
        <v>6.6444117647058816</v>
      </c>
      <c r="GB10" s="2">
        <f>VLOOKUP(FX10,'Age Adj'!$A:$E,5,FALSE)</f>
        <v>1.4802639156852029</v>
      </c>
      <c r="GC10" s="2">
        <f t="shared" si="58"/>
        <v>9.8354829762483575</v>
      </c>
      <c r="GD10" s="2">
        <f t="shared" si="59"/>
        <v>21.406664022060987</v>
      </c>
      <c r="GE10" s="2">
        <f t="shared" si="60"/>
        <v>17.735923386581135</v>
      </c>
      <c r="GF10" s="2">
        <f t="shared" si="61"/>
        <v>9.8354829762483575</v>
      </c>
      <c r="GG10" s="3">
        <f t="shared" si="62"/>
        <v>5</v>
      </c>
      <c r="GH10" s="3">
        <f t="shared" si="63"/>
        <v>4</v>
      </c>
      <c r="GI10" s="3">
        <f t="shared" si="64"/>
        <v>3</v>
      </c>
      <c r="GJ10" s="2">
        <f t="shared" si="65"/>
        <v>8.9194433425254118</v>
      </c>
      <c r="GK10" s="2">
        <f t="shared" si="66"/>
        <v>5.9119744621937116</v>
      </c>
      <c r="GL10" s="2">
        <f t="shared" si="67"/>
        <v>2.4588707440620894</v>
      </c>
      <c r="GM10" s="2">
        <f t="shared" si="68"/>
        <v>17.290288548781213</v>
      </c>
      <c r="GN10" s="14">
        <f t="shared" si="69"/>
        <v>0.51851851851851849</v>
      </c>
      <c r="GO10" s="14">
        <f t="shared" si="70"/>
        <v>0.48837209302325579</v>
      </c>
      <c r="GP10" s="14">
        <f t="shared" si="21"/>
        <v>0.42105263157894735</v>
      </c>
      <c r="GQ10" s="3">
        <f t="shared" si="71"/>
        <v>5</v>
      </c>
      <c r="GR10" s="3">
        <f t="shared" si="72"/>
        <v>4</v>
      </c>
      <c r="GS10" s="3">
        <f t="shared" si="73"/>
        <v>3</v>
      </c>
      <c r="GT10" s="14">
        <f t="shared" si="74"/>
        <v>0.21604938271604937</v>
      </c>
      <c r="GU10" s="14">
        <f t="shared" si="75"/>
        <v>0.16279069767441859</v>
      </c>
      <c r="GV10" s="14">
        <f t="shared" si="76"/>
        <v>0.10526315789473684</v>
      </c>
      <c r="GW10" s="14">
        <f t="shared" si="77"/>
        <v>0.4841032382852048</v>
      </c>
      <c r="GX10" s="15">
        <f t="shared" si="78"/>
        <v>8.370284677350579</v>
      </c>
      <c r="GY10" s="2">
        <f t="shared" si="23"/>
        <v>8.9200038714306338</v>
      </c>
      <c r="GZ10" s="2">
        <f t="shared" si="24"/>
        <v>17.290288548781213</v>
      </c>
      <c r="HB10" s="3" t="s">
        <v>66</v>
      </c>
      <c r="HC10" s="2">
        <v>4.6110667278258823</v>
      </c>
      <c r="HD10" s="2">
        <v>11.535932072841049</v>
      </c>
      <c r="HE10" s="2">
        <v>16.146998800666932</v>
      </c>
    </row>
    <row r="11" spans="1:213" x14ac:dyDescent="0.2">
      <c r="A11" s="3" t="s">
        <v>65</v>
      </c>
      <c r="B11" s="3" t="s">
        <v>42</v>
      </c>
      <c r="C11" s="3" t="s">
        <v>39</v>
      </c>
      <c r="D11" s="9">
        <v>34982</v>
      </c>
      <c r="E11" s="10" t="s">
        <v>28</v>
      </c>
      <c r="F11" s="3">
        <v>11</v>
      </c>
      <c r="G11" s="3">
        <v>4</v>
      </c>
      <c r="H11" s="3">
        <v>3</v>
      </c>
      <c r="I11" s="3">
        <f t="shared" si="25"/>
        <v>7</v>
      </c>
      <c r="N11" s="3" t="str">
        <f t="shared" si="26"/>
        <v/>
      </c>
      <c r="S11" s="3" t="str">
        <f t="shared" si="27"/>
        <v/>
      </c>
      <c r="T11" s="10" t="s">
        <v>28</v>
      </c>
      <c r="U11" s="3">
        <v>27</v>
      </c>
      <c r="V11" s="3">
        <v>5</v>
      </c>
      <c r="W11" s="3">
        <v>8</v>
      </c>
      <c r="X11" s="3">
        <f t="shared" si="28"/>
        <v>13</v>
      </c>
      <c r="AC11" s="3" t="str">
        <f t="shared" si="29"/>
        <v/>
      </c>
      <c r="AH11" s="3" t="str">
        <f t="shared" si="30"/>
        <v/>
      </c>
      <c r="AI11" s="10" t="s">
        <v>28</v>
      </c>
      <c r="AJ11" s="3">
        <v>33</v>
      </c>
      <c r="AK11" s="3">
        <v>3</v>
      </c>
      <c r="AL11" s="3">
        <v>10</v>
      </c>
      <c r="AM11" s="3">
        <f t="shared" si="31"/>
        <v>13</v>
      </c>
      <c r="AR11" s="3" t="str">
        <f t="shared" si="32"/>
        <v/>
      </c>
      <c r="AW11" s="3" t="str">
        <f t="shared" si="33"/>
        <v/>
      </c>
      <c r="AX11" s="11">
        <f t="shared" si="34"/>
        <v>0</v>
      </c>
      <c r="AY11" s="12">
        <f t="shared" si="34"/>
        <v>0</v>
      </c>
      <c r="AZ11" s="12">
        <f t="shared" si="34"/>
        <v>0</v>
      </c>
      <c r="BA11" s="12">
        <f t="shared" si="34"/>
        <v>0</v>
      </c>
      <c r="BB11" s="12">
        <f t="shared" si="34"/>
        <v>0</v>
      </c>
      <c r="BC11" s="12">
        <f t="shared" si="34"/>
        <v>0</v>
      </c>
      <c r="BD11" s="12">
        <f t="shared" si="34"/>
        <v>0</v>
      </c>
      <c r="BE11" s="12">
        <f t="shared" si="34"/>
        <v>2.66</v>
      </c>
      <c r="BF11" s="12">
        <f t="shared" si="34"/>
        <v>0</v>
      </c>
      <c r="BG11" s="12">
        <f t="shared" si="34"/>
        <v>0</v>
      </c>
      <c r="BH11" s="12">
        <f t="shared" si="34"/>
        <v>0</v>
      </c>
      <c r="BI11" s="12">
        <f t="shared" si="34"/>
        <v>0</v>
      </c>
      <c r="BJ11" s="12">
        <f t="shared" si="34"/>
        <v>0</v>
      </c>
      <c r="BK11" s="11">
        <f t="shared" si="35"/>
        <v>0</v>
      </c>
      <c r="BL11" s="12">
        <f t="shared" si="35"/>
        <v>0</v>
      </c>
      <c r="BM11" s="12">
        <f t="shared" si="35"/>
        <v>0</v>
      </c>
      <c r="BN11" s="12">
        <f t="shared" si="35"/>
        <v>0</v>
      </c>
      <c r="BO11" s="12">
        <f t="shared" si="35"/>
        <v>0</v>
      </c>
      <c r="BP11" s="12">
        <f t="shared" si="35"/>
        <v>0</v>
      </c>
      <c r="BQ11" s="12">
        <f t="shared" si="35"/>
        <v>0</v>
      </c>
      <c r="BR11" s="12">
        <f t="shared" si="35"/>
        <v>0</v>
      </c>
      <c r="BS11" s="12">
        <f t="shared" si="35"/>
        <v>0</v>
      </c>
      <c r="BT11" s="12">
        <f t="shared" si="35"/>
        <v>0</v>
      </c>
      <c r="BU11" s="12">
        <f t="shared" si="35"/>
        <v>0</v>
      </c>
      <c r="BV11" s="12">
        <f t="shared" si="35"/>
        <v>0</v>
      </c>
      <c r="BW11" s="12">
        <f t="shared" si="35"/>
        <v>0</v>
      </c>
      <c r="BX11" s="11">
        <f t="shared" si="36"/>
        <v>0</v>
      </c>
      <c r="BY11" s="12">
        <f t="shared" si="36"/>
        <v>0</v>
      </c>
      <c r="BZ11" s="12">
        <f t="shared" si="36"/>
        <v>0</v>
      </c>
      <c r="CA11" s="12">
        <f t="shared" si="36"/>
        <v>0</v>
      </c>
      <c r="CB11" s="12">
        <f t="shared" si="36"/>
        <v>0</v>
      </c>
      <c r="CC11" s="12">
        <f t="shared" si="36"/>
        <v>0</v>
      </c>
      <c r="CD11" s="12">
        <f t="shared" si="36"/>
        <v>0</v>
      </c>
      <c r="CE11" s="12">
        <f t="shared" si="36"/>
        <v>0</v>
      </c>
      <c r="CF11" s="12">
        <f t="shared" si="36"/>
        <v>0</v>
      </c>
      <c r="CG11" s="12">
        <f t="shared" si="36"/>
        <v>0</v>
      </c>
      <c r="CH11" s="12">
        <f t="shared" si="36"/>
        <v>0</v>
      </c>
      <c r="CI11" s="12">
        <f t="shared" si="36"/>
        <v>0</v>
      </c>
      <c r="CJ11" s="12">
        <f t="shared" si="36"/>
        <v>0</v>
      </c>
      <c r="CK11" s="11">
        <f t="shared" si="37"/>
        <v>0</v>
      </c>
      <c r="CL11" s="12">
        <f t="shared" si="37"/>
        <v>0</v>
      </c>
      <c r="CM11" s="12">
        <f t="shared" si="37"/>
        <v>0</v>
      </c>
      <c r="CN11" s="12">
        <f t="shared" si="37"/>
        <v>0</v>
      </c>
      <c r="CO11" s="12">
        <f t="shared" si="37"/>
        <v>0</v>
      </c>
      <c r="CP11" s="12">
        <f t="shared" si="37"/>
        <v>0</v>
      </c>
      <c r="CQ11" s="12">
        <f t="shared" si="37"/>
        <v>0</v>
      </c>
      <c r="CR11" s="12">
        <f t="shared" si="37"/>
        <v>4.9400000000000004</v>
      </c>
      <c r="CS11" s="12">
        <f t="shared" si="37"/>
        <v>0</v>
      </c>
      <c r="CT11" s="12">
        <f t="shared" si="37"/>
        <v>0</v>
      </c>
      <c r="CU11" s="12">
        <f t="shared" si="37"/>
        <v>0</v>
      </c>
      <c r="CV11" s="12">
        <f t="shared" si="37"/>
        <v>0</v>
      </c>
      <c r="CW11" s="12">
        <f t="shared" si="37"/>
        <v>0</v>
      </c>
      <c r="CX11" s="11">
        <f t="shared" si="38"/>
        <v>0</v>
      </c>
      <c r="CY11" s="12">
        <f t="shared" si="38"/>
        <v>0</v>
      </c>
      <c r="CZ11" s="12">
        <f t="shared" si="38"/>
        <v>0</v>
      </c>
      <c r="DA11" s="12">
        <f t="shared" si="38"/>
        <v>0</v>
      </c>
      <c r="DB11" s="12">
        <f t="shared" si="38"/>
        <v>0</v>
      </c>
      <c r="DC11" s="12">
        <f t="shared" si="38"/>
        <v>0</v>
      </c>
      <c r="DD11" s="12">
        <f t="shared" si="38"/>
        <v>0</v>
      </c>
      <c r="DE11" s="12">
        <f t="shared" si="38"/>
        <v>0</v>
      </c>
      <c r="DF11" s="12">
        <f t="shared" si="38"/>
        <v>0</v>
      </c>
      <c r="DG11" s="12">
        <f t="shared" si="38"/>
        <v>0</v>
      </c>
      <c r="DH11" s="12">
        <f t="shared" si="38"/>
        <v>0</v>
      </c>
      <c r="DI11" s="12">
        <f t="shared" si="38"/>
        <v>0</v>
      </c>
      <c r="DJ11" s="12">
        <f t="shared" si="38"/>
        <v>0</v>
      </c>
      <c r="DK11" s="11">
        <f t="shared" si="39"/>
        <v>0</v>
      </c>
      <c r="DL11" s="12">
        <f t="shared" si="39"/>
        <v>0</v>
      </c>
      <c r="DM11" s="12">
        <f t="shared" si="39"/>
        <v>0</v>
      </c>
      <c r="DN11" s="12">
        <f t="shared" si="39"/>
        <v>0</v>
      </c>
      <c r="DO11" s="12">
        <f t="shared" si="39"/>
        <v>0</v>
      </c>
      <c r="DP11" s="12">
        <f t="shared" si="39"/>
        <v>0</v>
      </c>
      <c r="DQ11" s="12">
        <f t="shared" si="39"/>
        <v>0</v>
      </c>
      <c r="DR11" s="12">
        <f t="shared" si="39"/>
        <v>0</v>
      </c>
      <c r="DS11" s="12">
        <f t="shared" si="39"/>
        <v>0</v>
      </c>
      <c r="DT11" s="12">
        <f t="shared" si="39"/>
        <v>0</v>
      </c>
      <c r="DU11" s="12">
        <f t="shared" si="39"/>
        <v>0</v>
      </c>
      <c r="DV11" s="12">
        <f t="shared" si="39"/>
        <v>0</v>
      </c>
      <c r="DW11" s="12">
        <f t="shared" si="39"/>
        <v>0</v>
      </c>
      <c r="DX11" s="11">
        <f t="shared" si="40"/>
        <v>0</v>
      </c>
      <c r="DY11" s="12">
        <f t="shared" si="40"/>
        <v>0</v>
      </c>
      <c r="DZ11" s="12">
        <f t="shared" si="40"/>
        <v>0</v>
      </c>
      <c r="EA11" s="12">
        <f t="shared" si="40"/>
        <v>0</v>
      </c>
      <c r="EB11" s="12">
        <f t="shared" si="40"/>
        <v>0</v>
      </c>
      <c r="EC11" s="12">
        <f t="shared" si="40"/>
        <v>0</v>
      </c>
      <c r="ED11" s="12">
        <f t="shared" si="40"/>
        <v>0</v>
      </c>
      <c r="EE11" s="12">
        <f t="shared" si="40"/>
        <v>4.9400000000000004</v>
      </c>
      <c r="EF11" s="12">
        <f t="shared" si="40"/>
        <v>0</v>
      </c>
      <c r="EG11" s="12">
        <f t="shared" si="40"/>
        <v>0</v>
      </c>
      <c r="EH11" s="12">
        <f t="shared" si="40"/>
        <v>0</v>
      </c>
      <c r="EI11" s="12">
        <f t="shared" si="40"/>
        <v>0</v>
      </c>
      <c r="EJ11" s="12">
        <f t="shared" si="40"/>
        <v>0</v>
      </c>
      <c r="EK11" s="11">
        <f t="shared" si="41"/>
        <v>0</v>
      </c>
      <c r="EL11" s="12">
        <f t="shared" si="41"/>
        <v>0</v>
      </c>
      <c r="EM11" s="12">
        <f t="shared" si="41"/>
        <v>0</v>
      </c>
      <c r="EN11" s="12">
        <f t="shared" si="41"/>
        <v>0</v>
      </c>
      <c r="EO11" s="12">
        <f t="shared" si="41"/>
        <v>0</v>
      </c>
      <c r="EP11" s="12">
        <f t="shared" si="41"/>
        <v>0</v>
      </c>
      <c r="EQ11" s="12">
        <f t="shared" si="41"/>
        <v>0</v>
      </c>
      <c r="ER11" s="12">
        <f t="shared" si="41"/>
        <v>0</v>
      </c>
      <c r="ES11" s="12">
        <f t="shared" si="41"/>
        <v>0</v>
      </c>
      <c r="ET11" s="12">
        <f t="shared" si="41"/>
        <v>0</v>
      </c>
      <c r="EU11" s="12">
        <f t="shared" si="41"/>
        <v>0</v>
      </c>
      <c r="EV11" s="12">
        <f t="shared" si="41"/>
        <v>0</v>
      </c>
      <c r="EW11" s="12">
        <f t="shared" si="41"/>
        <v>0</v>
      </c>
      <c r="EX11" s="11">
        <f t="shared" si="42"/>
        <v>0</v>
      </c>
      <c r="EY11" s="12">
        <f t="shared" si="42"/>
        <v>0</v>
      </c>
      <c r="EZ11" s="12">
        <f t="shared" si="42"/>
        <v>0</v>
      </c>
      <c r="FA11" s="12">
        <f t="shared" si="42"/>
        <v>0</v>
      </c>
      <c r="FB11" s="12">
        <f t="shared" si="42"/>
        <v>0</v>
      </c>
      <c r="FC11" s="12">
        <f t="shared" si="42"/>
        <v>0</v>
      </c>
      <c r="FD11" s="12">
        <f t="shared" si="42"/>
        <v>0</v>
      </c>
      <c r="FE11" s="12">
        <f t="shared" si="42"/>
        <v>0</v>
      </c>
      <c r="FF11" s="12">
        <f t="shared" si="42"/>
        <v>0</v>
      </c>
      <c r="FG11" s="12">
        <f t="shared" si="42"/>
        <v>0</v>
      </c>
      <c r="FH11" s="12">
        <f t="shared" si="42"/>
        <v>0</v>
      </c>
      <c r="FI11" s="12">
        <f t="shared" si="42"/>
        <v>0</v>
      </c>
      <c r="FJ11" s="12">
        <f t="shared" si="42"/>
        <v>0</v>
      </c>
      <c r="FK11" s="13">
        <f t="shared" si="43"/>
        <v>22.932238193018481</v>
      </c>
      <c r="FL11" s="13">
        <f t="shared" si="44"/>
        <v>22</v>
      </c>
      <c r="FM11" s="2">
        <f t="shared" si="45"/>
        <v>11</v>
      </c>
      <c r="FN11" s="2">
        <f t="shared" si="46"/>
        <v>2.66</v>
      </c>
      <c r="FO11" s="2">
        <f t="shared" si="47"/>
        <v>19.829090909090908</v>
      </c>
      <c r="FP11" s="2">
        <f>VLOOKUP(FL11,'Age Adj'!$A:$E,3,FALSE)</f>
        <v>1.0195911909201527</v>
      </c>
      <c r="FQ11" s="2">
        <f t="shared" si="48"/>
        <v>20.217566414863974</v>
      </c>
      <c r="FR11" s="2">
        <f t="shared" si="49"/>
        <v>21</v>
      </c>
      <c r="FS11" s="2">
        <f t="shared" si="50"/>
        <v>27</v>
      </c>
      <c r="FT11" s="2">
        <f t="shared" si="51"/>
        <v>4.9400000000000004</v>
      </c>
      <c r="FU11" s="2">
        <f t="shared" si="52"/>
        <v>15.002962962962963</v>
      </c>
      <c r="FV11" s="2">
        <f>VLOOKUP(FR11,'Age Adj'!$A:$E,4,FALSE)</f>
        <v>1.0556335469557201</v>
      </c>
      <c r="FW11" s="2">
        <f t="shared" si="53"/>
        <v>15.837631007437892</v>
      </c>
      <c r="FX11" s="2">
        <f t="shared" si="54"/>
        <v>20</v>
      </c>
      <c r="FY11" s="2">
        <f t="shared" si="55"/>
        <v>33</v>
      </c>
      <c r="FZ11" s="2">
        <f t="shared" si="56"/>
        <v>4.9400000000000004</v>
      </c>
      <c r="GA11" s="2">
        <f t="shared" si="57"/>
        <v>12.275151515151517</v>
      </c>
      <c r="GB11" s="2">
        <f>VLOOKUP(FX11,'Age Adj'!$A:$E,5,FALSE)</f>
        <v>1.111679873217116</v>
      </c>
      <c r="GC11" s="2">
        <f t="shared" si="58"/>
        <v>13.646038880084529</v>
      </c>
      <c r="GD11" s="2">
        <f t="shared" si="59"/>
        <v>20.217566414863974</v>
      </c>
      <c r="GE11" s="2">
        <f t="shared" si="60"/>
        <v>15.837631007437892</v>
      </c>
      <c r="GF11" s="2">
        <f t="shared" si="61"/>
        <v>13.646038880084529</v>
      </c>
      <c r="GG11" s="3">
        <f t="shared" si="62"/>
        <v>5</v>
      </c>
      <c r="GH11" s="3">
        <f t="shared" si="63"/>
        <v>4</v>
      </c>
      <c r="GI11" s="3">
        <f t="shared" si="64"/>
        <v>3</v>
      </c>
      <c r="GJ11" s="2">
        <f t="shared" si="65"/>
        <v>8.4239860061933225</v>
      </c>
      <c r="GK11" s="2">
        <f t="shared" si="66"/>
        <v>5.2792103358126301</v>
      </c>
      <c r="GL11" s="2">
        <f t="shared" si="67"/>
        <v>3.4115097200211322</v>
      </c>
      <c r="GM11" s="2">
        <f t="shared" si="68"/>
        <v>17.114706062027086</v>
      </c>
      <c r="GN11" s="14">
        <f t="shared" si="69"/>
        <v>0.5714285714285714</v>
      </c>
      <c r="GO11" s="14">
        <f t="shared" si="70"/>
        <v>0.38461538461538464</v>
      </c>
      <c r="GP11" s="14">
        <f t="shared" si="21"/>
        <v>0.23076923076923078</v>
      </c>
      <c r="GQ11" s="3">
        <f t="shared" si="71"/>
        <v>5</v>
      </c>
      <c r="GR11" s="3">
        <f t="shared" si="72"/>
        <v>4</v>
      </c>
      <c r="GS11" s="3">
        <f t="shared" si="73"/>
        <v>3</v>
      </c>
      <c r="GT11" s="14">
        <f t="shared" si="74"/>
        <v>0.23809523809523805</v>
      </c>
      <c r="GU11" s="14">
        <f t="shared" si="75"/>
        <v>0.12820512820512822</v>
      </c>
      <c r="GV11" s="14">
        <f t="shared" si="76"/>
        <v>5.7692307692307689E-2</v>
      </c>
      <c r="GW11" s="14">
        <f t="shared" si="77"/>
        <v>0.42399267399267399</v>
      </c>
      <c r="GX11" s="15">
        <f t="shared" si="78"/>
        <v>7.2565099878374912</v>
      </c>
      <c r="GY11" s="2">
        <f t="shared" si="23"/>
        <v>9.8581960741895944</v>
      </c>
      <c r="GZ11" s="2">
        <f t="shared" si="24"/>
        <v>17.114706062027086</v>
      </c>
      <c r="HB11" s="3" t="s">
        <v>71</v>
      </c>
      <c r="HC11" s="2">
        <v>9.2423402843892877</v>
      </c>
      <c r="HD11" s="2">
        <v>7.1884868878583337</v>
      </c>
      <c r="HE11" s="2">
        <v>16.430827172247621</v>
      </c>
    </row>
    <row r="12" spans="1:213" x14ac:dyDescent="0.2">
      <c r="A12" s="3" t="s">
        <v>66</v>
      </c>
      <c r="B12" s="3" t="s">
        <v>42</v>
      </c>
      <c r="C12" s="3" t="s">
        <v>39</v>
      </c>
      <c r="D12" s="9">
        <v>34778</v>
      </c>
      <c r="E12" s="10" t="s">
        <v>24</v>
      </c>
      <c r="F12" s="3">
        <v>17</v>
      </c>
      <c r="G12" s="3">
        <v>1</v>
      </c>
      <c r="H12" s="3">
        <v>6</v>
      </c>
      <c r="I12" s="3">
        <f t="shared" si="25"/>
        <v>7</v>
      </c>
      <c r="J12" s="3" t="s">
        <v>21</v>
      </c>
      <c r="K12" s="3">
        <v>6</v>
      </c>
      <c r="L12" s="3">
        <v>0</v>
      </c>
      <c r="M12" s="3">
        <v>0</v>
      </c>
      <c r="N12" s="3">
        <f t="shared" si="26"/>
        <v>0</v>
      </c>
      <c r="S12" s="3" t="str">
        <f t="shared" si="27"/>
        <v/>
      </c>
      <c r="T12" s="10" t="s">
        <v>24</v>
      </c>
      <c r="U12" s="3">
        <v>72</v>
      </c>
      <c r="V12" s="3">
        <v>15</v>
      </c>
      <c r="W12" s="3">
        <v>22</v>
      </c>
      <c r="X12" s="3">
        <f t="shared" si="28"/>
        <v>37</v>
      </c>
      <c r="Y12" s="3" t="s">
        <v>21</v>
      </c>
      <c r="Z12" s="3">
        <v>1</v>
      </c>
      <c r="AA12" s="3">
        <v>0</v>
      </c>
      <c r="AB12" s="3">
        <v>0</v>
      </c>
      <c r="AC12" s="3">
        <f t="shared" si="29"/>
        <v>0</v>
      </c>
      <c r="AH12" s="3" t="str">
        <f t="shared" si="30"/>
        <v/>
      </c>
      <c r="AI12" s="10" t="s">
        <v>24</v>
      </c>
      <c r="AJ12" s="3">
        <v>45</v>
      </c>
      <c r="AK12" s="3">
        <v>6</v>
      </c>
      <c r="AL12" s="3">
        <v>11</v>
      </c>
      <c r="AM12" s="3">
        <f t="shared" si="31"/>
        <v>17</v>
      </c>
      <c r="AN12" s="3" t="s">
        <v>21</v>
      </c>
      <c r="AO12" s="3">
        <v>24</v>
      </c>
      <c r="AP12" s="3">
        <v>2</v>
      </c>
      <c r="AQ12" s="3">
        <v>3</v>
      </c>
      <c r="AR12" s="3">
        <f t="shared" si="32"/>
        <v>5</v>
      </c>
      <c r="AW12" s="3" t="str">
        <f t="shared" si="33"/>
        <v/>
      </c>
      <c r="AX12" s="11">
        <f t="shared" si="34"/>
        <v>0</v>
      </c>
      <c r="AY12" s="12">
        <f t="shared" si="34"/>
        <v>0</v>
      </c>
      <c r="AZ12" s="12">
        <f t="shared" si="34"/>
        <v>0</v>
      </c>
      <c r="BA12" s="12">
        <f t="shared" si="34"/>
        <v>3.29</v>
      </c>
      <c r="BB12" s="12">
        <f t="shared" si="34"/>
        <v>0</v>
      </c>
      <c r="BC12" s="12">
        <f t="shared" si="34"/>
        <v>0</v>
      </c>
      <c r="BD12" s="12">
        <f t="shared" si="34"/>
        <v>0</v>
      </c>
      <c r="BE12" s="12">
        <f t="shared" si="34"/>
        <v>0</v>
      </c>
      <c r="BF12" s="12">
        <f t="shared" si="34"/>
        <v>0</v>
      </c>
      <c r="BG12" s="12">
        <f t="shared" si="34"/>
        <v>0</v>
      </c>
      <c r="BH12" s="12">
        <f t="shared" si="34"/>
        <v>0</v>
      </c>
      <c r="BI12" s="12">
        <f t="shared" si="34"/>
        <v>0</v>
      </c>
      <c r="BJ12" s="12">
        <f t="shared" si="34"/>
        <v>0</v>
      </c>
      <c r="BK12" s="11">
        <f t="shared" si="35"/>
        <v>0</v>
      </c>
      <c r="BL12" s="12">
        <f t="shared" si="35"/>
        <v>0</v>
      </c>
      <c r="BM12" s="12">
        <f t="shared" si="35"/>
        <v>0</v>
      </c>
      <c r="BN12" s="12">
        <f t="shared" si="35"/>
        <v>0</v>
      </c>
      <c r="BO12" s="12">
        <f t="shared" si="35"/>
        <v>0</v>
      </c>
      <c r="BP12" s="12">
        <f t="shared" si="35"/>
        <v>0</v>
      </c>
      <c r="BQ12" s="12">
        <f t="shared" si="35"/>
        <v>0</v>
      </c>
      <c r="BR12" s="12">
        <f t="shared" si="35"/>
        <v>0</v>
      </c>
      <c r="BS12" s="12">
        <f t="shared" si="35"/>
        <v>0</v>
      </c>
      <c r="BT12" s="12">
        <f t="shared" si="35"/>
        <v>0</v>
      </c>
      <c r="BU12" s="12">
        <f t="shared" si="35"/>
        <v>0</v>
      </c>
      <c r="BV12" s="12">
        <f t="shared" si="35"/>
        <v>0</v>
      </c>
      <c r="BW12" s="12">
        <f t="shared" si="35"/>
        <v>0</v>
      </c>
      <c r="BX12" s="11">
        <f t="shared" si="36"/>
        <v>0</v>
      </c>
      <c r="BY12" s="12">
        <f t="shared" si="36"/>
        <v>0</v>
      </c>
      <c r="BZ12" s="12">
        <f t="shared" si="36"/>
        <v>0</v>
      </c>
      <c r="CA12" s="12">
        <f t="shared" si="36"/>
        <v>0</v>
      </c>
      <c r="CB12" s="12">
        <f t="shared" si="36"/>
        <v>0</v>
      </c>
      <c r="CC12" s="12">
        <f t="shared" si="36"/>
        <v>0</v>
      </c>
      <c r="CD12" s="12">
        <f t="shared" si="36"/>
        <v>0</v>
      </c>
      <c r="CE12" s="12">
        <f t="shared" si="36"/>
        <v>0</v>
      </c>
      <c r="CF12" s="12">
        <f t="shared" si="36"/>
        <v>0</v>
      </c>
      <c r="CG12" s="12">
        <f t="shared" si="36"/>
        <v>0</v>
      </c>
      <c r="CH12" s="12">
        <f t="shared" si="36"/>
        <v>0</v>
      </c>
      <c r="CI12" s="12">
        <f t="shared" si="36"/>
        <v>0</v>
      </c>
      <c r="CJ12" s="12">
        <f t="shared" si="36"/>
        <v>0</v>
      </c>
      <c r="CK12" s="11">
        <f t="shared" si="37"/>
        <v>0</v>
      </c>
      <c r="CL12" s="12">
        <f t="shared" si="37"/>
        <v>0</v>
      </c>
      <c r="CM12" s="12">
        <f t="shared" si="37"/>
        <v>0</v>
      </c>
      <c r="CN12" s="12">
        <f t="shared" si="37"/>
        <v>17.39</v>
      </c>
      <c r="CO12" s="12">
        <f t="shared" si="37"/>
        <v>0</v>
      </c>
      <c r="CP12" s="12">
        <f t="shared" si="37"/>
        <v>0</v>
      </c>
      <c r="CQ12" s="12">
        <f t="shared" si="37"/>
        <v>0</v>
      </c>
      <c r="CR12" s="12">
        <f t="shared" si="37"/>
        <v>0</v>
      </c>
      <c r="CS12" s="12">
        <f t="shared" si="37"/>
        <v>0</v>
      </c>
      <c r="CT12" s="12">
        <f t="shared" si="37"/>
        <v>0</v>
      </c>
      <c r="CU12" s="12">
        <f t="shared" si="37"/>
        <v>0</v>
      </c>
      <c r="CV12" s="12">
        <f t="shared" si="37"/>
        <v>0</v>
      </c>
      <c r="CW12" s="12">
        <f t="shared" si="37"/>
        <v>0</v>
      </c>
      <c r="CX12" s="11">
        <f t="shared" si="38"/>
        <v>0</v>
      </c>
      <c r="CY12" s="12">
        <f t="shared" si="38"/>
        <v>0</v>
      </c>
      <c r="CZ12" s="12">
        <f t="shared" si="38"/>
        <v>0</v>
      </c>
      <c r="DA12" s="12">
        <f t="shared" si="38"/>
        <v>0</v>
      </c>
      <c r="DB12" s="12">
        <f t="shared" si="38"/>
        <v>0</v>
      </c>
      <c r="DC12" s="12">
        <f t="shared" si="38"/>
        <v>0</v>
      </c>
      <c r="DD12" s="12">
        <f t="shared" si="38"/>
        <v>0</v>
      </c>
      <c r="DE12" s="12">
        <f t="shared" si="38"/>
        <v>0</v>
      </c>
      <c r="DF12" s="12">
        <f t="shared" si="38"/>
        <v>0</v>
      </c>
      <c r="DG12" s="12">
        <f t="shared" si="38"/>
        <v>0</v>
      </c>
      <c r="DH12" s="12">
        <f t="shared" si="38"/>
        <v>0</v>
      </c>
      <c r="DI12" s="12">
        <f t="shared" si="38"/>
        <v>0</v>
      </c>
      <c r="DJ12" s="12">
        <f t="shared" si="38"/>
        <v>0</v>
      </c>
      <c r="DK12" s="11">
        <f t="shared" si="39"/>
        <v>0</v>
      </c>
      <c r="DL12" s="12">
        <f t="shared" si="39"/>
        <v>0</v>
      </c>
      <c r="DM12" s="12">
        <f t="shared" si="39"/>
        <v>0</v>
      </c>
      <c r="DN12" s="12">
        <f t="shared" si="39"/>
        <v>0</v>
      </c>
      <c r="DO12" s="12">
        <f t="shared" si="39"/>
        <v>0</v>
      </c>
      <c r="DP12" s="12">
        <f t="shared" si="39"/>
        <v>0</v>
      </c>
      <c r="DQ12" s="12">
        <f t="shared" si="39"/>
        <v>0</v>
      </c>
      <c r="DR12" s="12">
        <f t="shared" si="39"/>
        <v>0</v>
      </c>
      <c r="DS12" s="12">
        <f t="shared" si="39"/>
        <v>0</v>
      </c>
      <c r="DT12" s="12">
        <f t="shared" si="39"/>
        <v>0</v>
      </c>
      <c r="DU12" s="12">
        <f t="shared" si="39"/>
        <v>0</v>
      </c>
      <c r="DV12" s="12">
        <f t="shared" si="39"/>
        <v>0</v>
      </c>
      <c r="DW12" s="12">
        <f t="shared" si="39"/>
        <v>0</v>
      </c>
      <c r="DX12" s="11">
        <f t="shared" si="40"/>
        <v>0</v>
      </c>
      <c r="DY12" s="12">
        <f t="shared" si="40"/>
        <v>0</v>
      </c>
      <c r="DZ12" s="12">
        <f t="shared" si="40"/>
        <v>0</v>
      </c>
      <c r="EA12" s="12">
        <f t="shared" si="40"/>
        <v>7.9899999999999993</v>
      </c>
      <c r="EB12" s="12">
        <f t="shared" si="40"/>
        <v>0</v>
      </c>
      <c r="EC12" s="12">
        <f t="shared" si="40"/>
        <v>0</v>
      </c>
      <c r="ED12" s="12">
        <f t="shared" si="40"/>
        <v>0</v>
      </c>
      <c r="EE12" s="12">
        <f t="shared" si="40"/>
        <v>0</v>
      </c>
      <c r="EF12" s="12">
        <f t="shared" si="40"/>
        <v>0</v>
      </c>
      <c r="EG12" s="12">
        <f t="shared" si="40"/>
        <v>0</v>
      </c>
      <c r="EH12" s="12">
        <f t="shared" si="40"/>
        <v>0</v>
      </c>
      <c r="EI12" s="12">
        <f t="shared" si="40"/>
        <v>0</v>
      </c>
      <c r="EJ12" s="12">
        <f t="shared" si="40"/>
        <v>0</v>
      </c>
      <c r="EK12" s="11">
        <f t="shared" si="41"/>
        <v>5</v>
      </c>
      <c r="EL12" s="12">
        <f t="shared" si="41"/>
        <v>0</v>
      </c>
      <c r="EM12" s="12">
        <f t="shared" si="41"/>
        <v>0</v>
      </c>
      <c r="EN12" s="12">
        <f t="shared" si="41"/>
        <v>0</v>
      </c>
      <c r="EO12" s="12">
        <f t="shared" si="41"/>
        <v>0</v>
      </c>
      <c r="EP12" s="12">
        <f t="shared" si="41"/>
        <v>0</v>
      </c>
      <c r="EQ12" s="12">
        <f t="shared" si="41"/>
        <v>0</v>
      </c>
      <c r="ER12" s="12">
        <f t="shared" si="41"/>
        <v>0</v>
      </c>
      <c r="ES12" s="12">
        <f t="shared" si="41"/>
        <v>0</v>
      </c>
      <c r="ET12" s="12">
        <f t="shared" si="41"/>
        <v>0</v>
      </c>
      <c r="EU12" s="12">
        <f t="shared" si="41"/>
        <v>0</v>
      </c>
      <c r="EV12" s="12">
        <f t="shared" si="41"/>
        <v>0</v>
      </c>
      <c r="EW12" s="12">
        <f t="shared" si="41"/>
        <v>0</v>
      </c>
      <c r="EX12" s="11">
        <f t="shared" si="42"/>
        <v>0</v>
      </c>
      <c r="EY12" s="12">
        <f t="shared" si="42"/>
        <v>0</v>
      </c>
      <c r="EZ12" s="12">
        <f t="shared" si="42"/>
        <v>0</v>
      </c>
      <c r="FA12" s="12">
        <f t="shared" si="42"/>
        <v>0</v>
      </c>
      <c r="FB12" s="12">
        <f t="shared" si="42"/>
        <v>0</v>
      </c>
      <c r="FC12" s="12">
        <f t="shared" si="42"/>
        <v>0</v>
      </c>
      <c r="FD12" s="12">
        <f t="shared" si="42"/>
        <v>0</v>
      </c>
      <c r="FE12" s="12">
        <f t="shared" si="42"/>
        <v>0</v>
      </c>
      <c r="FF12" s="12">
        <f t="shared" si="42"/>
        <v>0</v>
      </c>
      <c r="FG12" s="12">
        <f t="shared" si="42"/>
        <v>0</v>
      </c>
      <c r="FH12" s="12">
        <f t="shared" si="42"/>
        <v>0</v>
      </c>
      <c r="FI12" s="12">
        <f t="shared" si="42"/>
        <v>0</v>
      </c>
      <c r="FJ12" s="12">
        <f t="shared" si="42"/>
        <v>0</v>
      </c>
      <c r="FK12" s="13">
        <f t="shared" si="43"/>
        <v>23.49075975359343</v>
      </c>
      <c r="FL12" s="13">
        <f t="shared" si="44"/>
        <v>22</v>
      </c>
      <c r="FM12" s="2">
        <f t="shared" si="45"/>
        <v>23</v>
      </c>
      <c r="FN12" s="2">
        <f t="shared" si="46"/>
        <v>3.29</v>
      </c>
      <c r="FO12" s="2">
        <f t="shared" si="47"/>
        <v>11.729565217391306</v>
      </c>
      <c r="FP12" s="2">
        <f>VLOOKUP(FL12,'Age Adj'!$A:$E,3,FALSE)</f>
        <v>1.0195911909201527</v>
      </c>
      <c r="FQ12" s="2">
        <f t="shared" si="48"/>
        <v>11.959361368975602</v>
      </c>
      <c r="FR12" s="2">
        <f t="shared" si="49"/>
        <v>21</v>
      </c>
      <c r="FS12" s="2">
        <f t="shared" si="50"/>
        <v>73</v>
      </c>
      <c r="FT12" s="2">
        <f t="shared" si="51"/>
        <v>17.39</v>
      </c>
      <c r="FU12" s="2">
        <f t="shared" si="52"/>
        <v>19.533972602739727</v>
      </c>
      <c r="FV12" s="2">
        <f>VLOOKUP(FR12,'Age Adj'!$A:$E,4,FALSE)</f>
        <v>1.0556335469557201</v>
      </c>
      <c r="FW12" s="2">
        <f t="shared" si="53"/>
        <v>20.620716784765996</v>
      </c>
      <c r="FX12" s="2">
        <f t="shared" si="54"/>
        <v>20</v>
      </c>
      <c r="FY12" s="2">
        <f t="shared" si="55"/>
        <v>69</v>
      </c>
      <c r="FZ12" s="2">
        <f t="shared" si="56"/>
        <v>12.989999999999998</v>
      </c>
      <c r="GA12" s="2">
        <f t="shared" si="57"/>
        <v>15.437391304347825</v>
      </c>
      <c r="GB12" s="2">
        <f>VLOOKUP(FX12,'Age Adj'!$A:$E,5,FALSE)</f>
        <v>1.111679873217116</v>
      </c>
      <c r="GC12" s="2">
        <f t="shared" si="58"/>
        <v>17.161437208020399</v>
      </c>
      <c r="GD12" s="2">
        <f t="shared" si="59"/>
        <v>11.959361368975602</v>
      </c>
      <c r="GE12" s="2">
        <f t="shared" si="60"/>
        <v>20.620716784765996</v>
      </c>
      <c r="GF12" s="2">
        <f t="shared" si="61"/>
        <v>17.161437208020399</v>
      </c>
      <c r="GG12" s="3">
        <f t="shared" si="62"/>
        <v>5</v>
      </c>
      <c r="GH12" s="3">
        <f t="shared" si="63"/>
        <v>4</v>
      </c>
      <c r="GI12" s="3">
        <f t="shared" si="64"/>
        <v>3</v>
      </c>
      <c r="GJ12" s="2">
        <f t="shared" si="65"/>
        <v>4.9830672370731675</v>
      </c>
      <c r="GK12" s="2">
        <f t="shared" si="66"/>
        <v>6.8735722615886647</v>
      </c>
      <c r="GL12" s="2">
        <f t="shared" si="67"/>
        <v>4.2903593020050996</v>
      </c>
      <c r="GM12" s="2">
        <f t="shared" si="68"/>
        <v>16.146998800666932</v>
      </c>
      <c r="GN12" s="14">
        <f t="shared" si="69"/>
        <v>0.14285714285714285</v>
      </c>
      <c r="GO12" s="14">
        <f t="shared" si="70"/>
        <v>0.40540540540540543</v>
      </c>
      <c r="GP12" s="14">
        <f t="shared" si="21"/>
        <v>0.36363636363636365</v>
      </c>
      <c r="GQ12" s="3">
        <f t="shared" si="71"/>
        <v>5</v>
      </c>
      <c r="GR12" s="3">
        <f t="shared" si="72"/>
        <v>4</v>
      </c>
      <c r="GS12" s="3">
        <f t="shared" si="73"/>
        <v>3</v>
      </c>
      <c r="GT12" s="14">
        <f t="shared" si="74"/>
        <v>5.9523809523809514E-2</v>
      </c>
      <c r="GU12" s="14">
        <f t="shared" si="75"/>
        <v>0.13513513513513514</v>
      </c>
      <c r="GV12" s="14">
        <f t="shared" si="76"/>
        <v>9.0909090909090898E-2</v>
      </c>
      <c r="GW12" s="14">
        <f t="shared" si="77"/>
        <v>0.28556803556803556</v>
      </c>
      <c r="GX12" s="15">
        <f t="shared" si="78"/>
        <v>4.6110667278258823</v>
      </c>
      <c r="GY12" s="2">
        <f t="shared" si="23"/>
        <v>11.535932072841049</v>
      </c>
      <c r="GZ12" s="2">
        <f t="shared" si="24"/>
        <v>16.146998800666932</v>
      </c>
      <c r="HB12" s="3" t="s">
        <v>65</v>
      </c>
      <c r="HC12" s="2">
        <v>7.2565099878374912</v>
      </c>
      <c r="HD12" s="2">
        <v>9.8581960741895944</v>
      </c>
      <c r="HE12" s="2">
        <v>17.114706062027086</v>
      </c>
    </row>
    <row r="13" spans="1:213" x14ac:dyDescent="0.2">
      <c r="A13" s="3" t="s">
        <v>67</v>
      </c>
      <c r="B13" s="3" t="s">
        <v>42</v>
      </c>
      <c r="C13" s="3" t="s">
        <v>39</v>
      </c>
      <c r="D13" s="9">
        <v>35173</v>
      </c>
      <c r="E13" s="10" t="s">
        <v>24</v>
      </c>
      <c r="F13" s="3">
        <v>26</v>
      </c>
      <c r="G13" s="3">
        <v>3</v>
      </c>
      <c r="H13" s="3">
        <v>9</v>
      </c>
      <c r="I13" s="3">
        <f t="shared" si="25"/>
        <v>12</v>
      </c>
      <c r="N13" s="3" t="str">
        <f t="shared" si="26"/>
        <v/>
      </c>
      <c r="S13" s="3" t="str">
        <f t="shared" si="27"/>
        <v/>
      </c>
      <c r="T13" s="10" t="s">
        <v>24</v>
      </c>
      <c r="U13" s="3">
        <v>68</v>
      </c>
      <c r="V13" s="3">
        <v>6</v>
      </c>
      <c r="W13" s="3">
        <v>20</v>
      </c>
      <c r="X13" s="3">
        <f t="shared" si="28"/>
        <v>26</v>
      </c>
      <c r="AC13" s="3" t="str">
        <f t="shared" si="29"/>
        <v/>
      </c>
      <c r="AH13" s="3" t="str">
        <f t="shared" si="30"/>
        <v/>
      </c>
      <c r="AI13" s="10" t="s">
        <v>32</v>
      </c>
      <c r="AJ13" s="3">
        <v>62</v>
      </c>
      <c r="AK13" s="3">
        <v>41</v>
      </c>
      <c r="AL13" s="3">
        <v>67</v>
      </c>
      <c r="AM13" s="3">
        <f t="shared" si="31"/>
        <v>108</v>
      </c>
      <c r="AR13" s="3" t="str">
        <f t="shared" si="32"/>
        <v/>
      </c>
      <c r="AW13" s="3" t="str">
        <f t="shared" si="33"/>
        <v/>
      </c>
      <c r="AX13" s="11">
        <f t="shared" si="34"/>
        <v>0</v>
      </c>
      <c r="AY13" s="12">
        <f t="shared" si="34"/>
        <v>0</v>
      </c>
      <c r="AZ13" s="12">
        <f t="shared" si="34"/>
        <v>0</v>
      </c>
      <c r="BA13" s="12">
        <f t="shared" si="34"/>
        <v>5.64</v>
      </c>
      <c r="BB13" s="12">
        <f t="shared" si="34"/>
        <v>0</v>
      </c>
      <c r="BC13" s="12">
        <f t="shared" si="34"/>
        <v>0</v>
      </c>
      <c r="BD13" s="12">
        <f t="shared" si="34"/>
        <v>0</v>
      </c>
      <c r="BE13" s="12">
        <f t="shared" si="34"/>
        <v>0</v>
      </c>
      <c r="BF13" s="12">
        <f t="shared" si="34"/>
        <v>0</v>
      </c>
      <c r="BG13" s="12">
        <f t="shared" si="34"/>
        <v>0</v>
      </c>
      <c r="BH13" s="12">
        <f t="shared" si="34"/>
        <v>0</v>
      </c>
      <c r="BI13" s="12">
        <f t="shared" si="34"/>
        <v>0</v>
      </c>
      <c r="BJ13" s="12">
        <f t="shared" si="34"/>
        <v>0</v>
      </c>
      <c r="BK13" s="11">
        <f t="shared" si="35"/>
        <v>0</v>
      </c>
      <c r="BL13" s="12">
        <f t="shared" si="35"/>
        <v>0</v>
      </c>
      <c r="BM13" s="12">
        <f t="shared" si="35"/>
        <v>0</v>
      </c>
      <c r="BN13" s="12">
        <f t="shared" si="35"/>
        <v>0</v>
      </c>
      <c r="BO13" s="12">
        <f t="shared" si="35"/>
        <v>0</v>
      </c>
      <c r="BP13" s="12">
        <f t="shared" si="35"/>
        <v>0</v>
      </c>
      <c r="BQ13" s="12">
        <f t="shared" si="35"/>
        <v>0</v>
      </c>
      <c r="BR13" s="12">
        <f t="shared" si="35"/>
        <v>0</v>
      </c>
      <c r="BS13" s="12">
        <f t="shared" si="35"/>
        <v>0</v>
      </c>
      <c r="BT13" s="12">
        <f t="shared" si="35"/>
        <v>0</v>
      </c>
      <c r="BU13" s="12">
        <f t="shared" si="35"/>
        <v>0</v>
      </c>
      <c r="BV13" s="12">
        <f t="shared" si="35"/>
        <v>0</v>
      </c>
      <c r="BW13" s="12">
        <f t="shared" si="35"/>
        <v>0</v>
      </c>
      <c r="BX13" s="11">
        <f t="shared" si="36"/>
        <v>0</v>
      </c>
      <c r="BY13" s="12">
        <f t="shared" si="36"/>
        <v>0</v>
      </c>
      <c r="BZ13" s="12">
        <f t="shared" si="36"/>
        <v>0</v>
      </c>
      <c r="CA13" s="12">
        <f t="shared" si="36"/>
        <v>0</v>
      </c>
      <c r="CB13" s="12">
        <f t="shared" si="36"/>
        <v>0</v>
      </c>
      <c r="CC13" s="12">
        <f t="shared" si="36"/>
        <v>0</v>
      </c>
      <c r="CD13" s="12">
        <f t="shared" si="36"/>
        <v>0</v>
      </c>
      <c r="CE13" s="12">
        <f t="shared" si="36"/>
        <v>0</v>
      </c>
      <c r="CF13" s="12">
        <f t="shared" si="36"/>
        <v>0</v>
      </c>
      <c r="CG13" s="12">
        <f t="shared" si="36"/>
        <v>0</v>
      </c>
      <c r="CH13" s="12">
        <f t="shared" si="36"/>
        <v>0</v>
      </c>
      <c r="CI13" s="12">
        <f t="shared" si="36"/>
        <v>0</v>
      </c>
      <c r="CJ13" s="12">
        <f t="shared" si="36"/>
        <v>0</v>
      </c>
      <c r="CK13" s="11">
        <f t="shared" si="37"/>
        <v>0</v>
      </c>
      <c r="CL13" s="12">
        <f t="shared" si="37"/>
        <v>0</v>
      </c>
      <c r="CM13" s="12">
        <f t="shared" si="37"/>
        <v>0</v>
      </c>
      <c r="CN13" s="12">
        <f t="shared" si="37"/>
        <v>12.219999999999999</v>
      </c>
      <c r="CO13" s="12">
        <f t="shared" si="37"/>
        <v>0</v>
      </c>
      <c r="CP13" s="12">
        <f t="shared" si="37"/>
        <v>0</v>
      </c>
      <c r="CQ13" s="12">
        <f t="shared" si="37"/>
        <v>0</v>
      </c>
      <c r="CR13" s="12">
        <f t="shared" si="37"/>
        <v>0</v>
      </c>
      <c r="CS13" s="12">
        <f t="shared" si="37"/>
        <v>0</v>
      </c>
      <c r="CT13" s="12">
        <f t="shared" si="37"/>
        <v>0</v>
      </c>
      <c r="CU13" s="12">
        <f t="shared" si="37"/>
        <v>0</v>
      </c>
      <c r="CV13" s="12">
        <f t="shared" si="37"/>
        <v>0</v>
      </c>
      <c r="CW13" s="12">
        <f t="shared" si="37"/>
        <v>0</v>
      </c>
      <c r="CX13" s="11">
        <f t="shared" si="38"/>
        <v>0</v>
      </c>
      <c r="CY13" s="12">
        <f t="shared" si="38"/>
        <v>0</v>
      </c>
      <c r="CZ13" s="12">
        <f t="shared" si="38"/>
        <v>0</v>
      </c>
      <c r="DA13" s="12">
        <f t="shared" si="38"/>
        <v>0</v>
      </c>
      <c r="DB13" s="12">
        <f t="shared" si="38"/>
        <v>0</v>
      </c>
      <c r="DC13" s="12">
        <f t="shared" si="38"/>
        <v>0</v>
      </c>
      <c r="DD13" s="12">
        <f t="shared" si="38"/>
        <v>0</v>
      </c>
      <c r="DE13" s="12">
        <f t="shared" si="38"/>
        <v>0</v>
      </c>
      <c r="DF13" s="12">
        <f t="shared" si="38"/>
        <v>0</v>
      </c>
      <c r="DG13" s="12">
        <f t="shared" si="38"/>
        <v>0</v>
      </c>
      <c r="DH13" s="12">
        <f t="shared" si="38"/>
        <v>0</v>
      </c>
      <c r="DI13" s="12">
        <f t="shared" si="38"/>
        <v>0</v>
      </c>
      <c r="DJ13" s="12">
        <f t="shared" si="38"/>
        <v>0</v>
      </c>
      <c r="DK13" s="11">
        <f t="shared" si="39"/>
        <v>0</v>
      </c>
      <c r="DL13" s="12">
        <f t="shared" si="39"/>
        <v>0</v>
      </c>
      <c r="DM13" s="12">
        <f t="shared" si="39"/>
        <v>0</v>
      </c>
      <c r="DN13" s="12">
        <f t="shared" si="39"/>
        <v>0</v>
      </c>
      <c r="DO13" s="12">
        <f t="shared" si="39"/>
        <v>0</v>
      </c>
      <c r="DP13" s="12">
        <f t="shared" si="39"/>
        <v>0</v>
      </c>
      <c r="DQ13" s="12">
        <f t="shared" si="39"/>
        <v>0</v>
      </c>
      <c r="DR13" s="12">
        <f t="shared" si="39"/>
        <v>0</v>
      </c>
      <c r="DS13" s="12">
        <f t="shared" si="39"/>
        <v>0</v>
      </c>
      <c r="DT13" s="12">
        <f t="shared" si="39"/>
        <v>0</v>
      </c>
      <c r="DU13" s="12">
        <f t="shared" si="39"/>
        <v>0</v>
      </c>
      <c r="DV13" s="12">
        <f t="shared" si="39"/>
        <v>0</v>
      </c>
      <c r="DW13" s="12">
        <f t="shared" si="39"/>
        <v>0</v>
      </c>
      <c r="DX13" s="11">
        <f t="shared" si="40"/>
        <v>0</v>
      </c>
      <c r="DY13" s="12">
        <f t="shared" si="40"/>
        <v>0</v>
      </c>
      <c r="DZ13" s="12">
        <f t="shared" si="40"/>
        <v>0</v>
      </c>
      <c r="EA13" s="12">
        <f t="shared" si="40"/>
        <v>0</v>
      </c>
      <c r="EB13" s="12">
        <f t="shared" si="40"/>
        <v>0</v>
      </c>
      <c r="EC13" s="12">
        <f t="shared" si="40"/>
        <v>0</v>
      </c>
      <c r="ED13" s="12">
        <f t="shared" si="40"/>
        <v>0</v>
      </c>
      <c r="EE13" s="12">
        <f t="shared" si="40"/>
        <v>0</v>
      </c>
      <c r="EF13" s="12">
        <f t="shared" si="40"/>
        <v>0</v>
      </c>
      <c r="EG13" s="12">
        <f t="shared" si="40"/>
        <v>0</v>
      </c>
      <c r="EH13" s="12">
        <f t="shared" si="40"/>
        <v>0</v>
      </c>
      <c r="EI13" s="12">
        <f t="shared" si="40"/>
        <v>27</v>
      </c>
      <c r="EJ13" s="12">
        <f t="shared" si="40"/>
        <v>0</v>
      </c>
      <c r="EK13" s="11">
        <f t="shared" si="41"/>
        <v>0</v>
      </c>
      <c r="EL13" s="12">
        <f t="shared" si="41"/>
        <v>0</v>
      </c>
      <c r="EM13" s="12">
        <f t="shared" si="41"/>
        <v>0</v>
      </c>
      <c r="EN13" s="12">
        <f t="shared" si="41"/>
        <v>0</v>
      </c>
      <c r="EO13" s="12">
        <f t="shared" si="41"/>
        <v>0</v>
      </c>
      <c r="EP13" s="12">
        <f t="shared" si="41"/>
        <v>0</v>
      </c>
      <c r="EQ13" s="12">
        <f t="shared" si="41"/>
        <v>0</v>
      </c>
      <c r="ER13" s="12">
        <f t="shared" si="41"/>
        <v>0</v>
      </c>
      <c r="ES13" s="12">
        <f t="shared" si="41"/>
        <v>0</v>
      </c>
      <c r="ET13" s="12">
        <f t="shared" si="41"/>
        <v>0</v>
      </c>
      <c r="EU13" s="12">
        <f t="shared" si="41"/>
        <v>0</v>
      </c>
      <c r="EV13" s="12">
        <f t="shared" si="41"/>
        <v>0</v>
      </c>
      <c r="EW13" s="12">
        <f t="shared" si="41"/>
        <v>0</v>
      </c>
      <c r="EX13" s="11">
        <f t="shared" si="42"/>
        <v>0</v>
      </c>
      <c r="EY13" s="12">
        <f t="shared" si="42"/>
        <v>0</v>
      </c>
      <c r="EZ13" s="12">
        <f t="shared" si="42"/>
        <v>0</v>
      </c>
      <c r="FA13" s="12">
        <f t="shared" si="42"/>
        <v>0</v>
      </c>
      <c r="FB13" s="12">
        <f t="shared" si="42"/>
        <v>0</v>
      </c>
      <c r="FC13" s="12">
        <f t="shared" si="42"/>
        <v>0</v>
      </c>
      <c r="FD13" s="12">
        <f t="shared" si="42"/>
        <v>0</v>
      </c>
      <c r="FE13" s="12">
        <f t="shared" si="42"/>
        <v>0</v>
      </c>
      <c r="FF13" s="12">
        <f t="shared" si="42"/>
        <v>0</v>
      </c>
      <c r="FG13" s="12">
        <f t="shared" si="42"/>
        <v>0</v>
      </c>
      <c r="FH13" s="12">
        <f t="shared" si="42"/>
        <v>0</v>
      </c>
      <c r="FI13" s="12">
        <f t="shared" si="42"/>
        <v>0</v>
      </c>
      <c r="FJ13" s="12">
        <f t="shared" si="42"/>
        <v>0</v>
      </c>
      <c r="FK13" s="13">
        <f t="shared" si="43"/>
        <v>22.409308692676248</v>
      </c>
      <c r="FL13" s="13">
        <f t="shared" si="44"/>
        <v>21</v>
      </c>
      <c r="FM13" s="2">
        <f t="shared" si="45"/>
        <v>26</v>
      </c>
      <c r="FN13" s="2">
        <f t="shared" si="46"/>
        <v>5.64</v>
      </c>
      <c r="FO13" s="2">
        <f t="shared" si="47"/>
        <v>17.787692307692307</v>
      </c>
      <c r="FP13" s="2">
        <f>VLOOKUP(FL13,'Age Adj'!$A:$E,3,FALSE)</f>
        <v>1.0353498111365991</v>
      </c>
      <c r="FQ13" s="2">
        <f t="shared" si="48"/>
        <v>18.416483871325166</v>
      </c>
      <c r="FR13" s="2">
        <f t="shared" si="49"/>
        <v>20</v>
      </c>
      <c r="FS13" s="2">
        <f t="shared" si="50"/>
        <v>68</v>
      </c>
      <c r="FT13" s="2">
        <f t="shared" si="51"/>
        <v>12.219999999999999</v>
      </c>
      <c r="FU13" s="2">
        <f t="shared" si="52"/>
        <v>14.735882352941175</v>
      </c>
      <c r="FV13" s="2">
        <f>VLOOKUP(FR13,'Age Adj'!$A:$E,4,FALSE)</f>
        <v>1.0903192211908539</v>
      </c>
      <c r="FW13" s="2">
        <f t="shared" si="53"/>
        <v>16.06681577061887</v>
      </c>
      <c r="FX13" s="2">
        <f t="shared" si="54"/>
        <v>19</v>
      </c>
      <c r="FY13" s="2">
        <f t="shared" si="55"/>
        <v>62</v>
      </c>
      <c r="FZ13" s="2">
        <f t="shared" si="56"/>
        <v>27</v>
      </c>
      <c r="GA13" s="2">
        <f t="shared" si="57"/>
        <v>35.70967741935484</v>
      </c>
      <c r="GB13" s="2">
        <f>VLOOKUP(FX13,'Age Adj'!$A:$E,5,FALSE)</f>
        <v>1.1710748685077608</v>
      </c>
      <c r="GC13" s="2">
        <f t="shared" si="58"/>
        <v>41.818705788325524</v>
      </c>
      <c r="GD13" s="2">
        <f t="shared" si="59"/>
        <v>18.416483871325166</v>
      </c>
      <c r="GE13" s="2">
        <f t="shared" si="60"/>
        <v>16.06681577061887</v>
      </c>
      <c r="GF13" s="2">
        <f t="shared" si="61"/>
        <v>41.818705788325524</v>
      </c>
      <c r="GG13" s="3">
        <f t="shared" si="62"/>
        <v>5</v>
      </c>
      <c r="GH13" s="3">
        <f t="shared" si="63"/>
        <v>4</v>
      </c>
      <c r="GI13" s="3">
        <f t="shared" si="64"/>
        <v>3</v>
      </c>
      <c r="GJ13" s="2">
        <f t="shared" si="65"/>
        <v>7.6735349463854865</v>
      </c>
      <c r="GK13" s="2">
        <f t="shared" si="66"/>
        <v>5.3556052568729564</v>
      </c>
      <c r="GL13" s="2">
        <f t="shared" si="67"/>
        <v>10.454676447081381</v>
      </c>
      <c r="GM13" s="2">
        <f t="shared" si="68"/>
        <v>23.483816650339826</v>
      </c>
      <c r="GN13" s="14">
        <f t="shared" si="69"/>
        <v>0.25</v>
      </c>
      <c r="GO13" s="14">
        <f t="shared" si="70"/>
        <v>0.23076923076923078</v>
      </c>
      <c r="GP13" s="14">
        <f t="shared" si="21"/>
        <v>0.37962962962962965</v>
      </c>
      <c r="GQ13" s="3">
        <f t="shared" si="71"/>
        <v>5</v>
      </c>
      <c r="GR13" s="3">
        <f t="shared" si="72"/>
        <v>4</v>
      </c>
      <c r="GS13" s="3">
        <f t="shared" si="73"/>
        <v>3</v>
      </c>
      <c r="GT13" s="14">
        <f t="shared" si="74"/>
        <v>0.10416666666666667</v>
      </c>
      <c r="GU13" s="14">
        <f t="shared" si="75"/>
        <v>7.6923076923076927E-2</v>
      </c>
      <c r="GV13" s="14">
        <f t="shared" si="76"/>
        <v>9.4907407407407399E-2</v>
      </c>
      <c r="GW13" s="14">
        <f t="shared" si="77"/>
        <v>0.275997150997151</v>
      </c>
      <c r="GX13" s="15">
        <f t="shared" si="78"/>
        <v>6.4814664900332497</v>
      </c>
      <c r="GY13" s="2">
        <f t="shared" si="23"/>
        <v>17.002350160306577</v>
      </c>
      <c r="GZ13" s="2">
        <f t="shared" si="24"/>
        <v>23.483816650339826</v>
      </c>
      <c r="HB13" s="3" t="s">
        <v>64</v>
      </c>
      <c r="HC13" s="2">
        <v>8.370284677350579</v>
      </c>
      <c r="HD13" s="2">
        <v>8.9200038714306338</v>
      </c>
      <c r="HE13" s="2">
        <v>17.290288548781213</v>
      </c>
    </row>
    <row r="14" spans="1:213" x14ac:dyDescent="0.2">
      <c r="A14" s="3" t="s">
        <v>43</v>
      </c>
      <c r="B14" s="3" t="s">
        <v>42</v>
      </c>
      <c r="C14" s="3" t="s">
        <v>39</v>
      </c>
      <c r="D14" s="9">
        <v>36416</v>
      </c>
      <c r="E14" s="10" t="s">
        <v>30</v>
      </c>
      <c r="F14" s="3">
        <v>8</v>
      </c>
      <c r="G14" s="3">
        <v>2</v>
      </c>
      <c r="H14" s="3">
        <v>9</v>
      </c>
      <c r="I14" s="3">
        <f t="shared" si="25"/>
        <v>11</v>
      </c>
      <c r="J14" s="3" t="s">
        <v>21</v>
      </c>
      <c r="K14" s="3">
        <v>1</v>
      </c>
      <c r="L14" s="3">
        <v>0</v>
      </c>
      <c r="M14" s="3">
        <v>0</v>
      </c>
      <c r="N14" s="3">
        <f t="shared" si="26"/>
        <v>0</v>
      </c>
      <c r="S14" s="3" t="str">
        <f t="shared" si="27"/>
        <v/>
      </c>
      <c r="T14" s="10" t="s">
        <v>30</v>
      </c>
      <c r="U14" s="3">
        <v>65</v>
      </c>
      <c r="V14" s="3">
        <v>16</v>
      </c>
      <c r="W14" s="3">
        <v>18</v>
      </c>
      <c r="X14" s="3">
        <f t="shared" si="28"/>
        <v>34</v>
      </c>
      <c r="AC14" s="3" t="str">
        <f t="shared" si="29"/>
        <v/>
      </c>
      <c r="AH14" s="3" t="str">
        <f t="shared" si="30"/>
        <v/>
      </c>
      <c r="AM14" s="3" t="str">
        <f t="shared" si="31"/>
        <v/>
      </c>
      <c r="AR14" s="3" t="str">
        <f t="shared" si="32"/>
        <v/>
      </c>
      <c r="AW14" s="3" t="str">
        <f t="shared" si="33"/>
        <v/>
      </c>
      <c r="AX14" s="11">
        <f t="shared" si="34"/>
        <v>0</v>
      </c>
      <c r="AY14" s="12">
        <f t="shared" si="34"/>
        <v>0</v>
      </c>
      <c r="AZ14" s="12">
        <f t="shared" si="34"/>
        <v>0</v>
      </c>
      <c r="BA14" s="12">
        <f t="shared" si="34"/>
        <v>0</v>
      </c>
      <c r="BB14" s="12">
        <f t="shared" si="34"/>
        <v>0</v>
      </c>
      <c r="BC14" s="12">
        <f t="shared" si="34"/>
        <v>0</v>
      </c>
      <c r="BD14" s="12">
        <f t="shared" si="34"/>
        <v>0</v>
      </c>
      <c r="BE14" s="12">
        <f t="shared" si="34"/>
        <v>0</v>
      </c>
      <c r="BF14" s="12">
        <f t="shared" si="34"/>
        <v>0</v>
      </c>
      <c r="BG14" s="12">
        <f t="shared" si="34"/>
        <v>3.3</v>
      </c>
      <c r="BH14" s="12">
        <f t="shared" si="34"/>
        <v>0</v>
      </c>
      <c r="BI14" s="12">
        <f t="shared" si="34"/>
        <v>0</v>
      </c>
      <c r="BJ14" s="12">
        <f t="shared" si="34"/>
        <v>0</v>
      </c>
      <c r="BK14" s="11">
        <f t="shared" si="35"/>
        <v>0</v>
      </c>
      <c r="BL14" s="12">
        <f t="shared" si="35"/>
        <v>0</v>
      </c>
      <c r="BM14" s="12">
        <f t="shared" si="35"/>
        <v>0</v>
      </c>
      <c r="BN14" s="12">
        <f t="shared" si="35"/>
        <v>0</v>
      </c>
      <c r="BO14" s="12">
        <f t="shared" si="35"/>
        <v>0</v>
      </c>
      <c r="BP14" s="12">
        <f t="shared" si="35"/>
        <v>0</v>
      </c>
      <c r="BQ14" s="12">
        <f t="shared" si="35"/>
        <v>0</v>
      </c>
      <c r="BR14" s="12">
        <f t="shared" si="35"/>
        <v>0</v>
      </c>
      <c r="BS14" s="12">
        <f t="shared" si="35"/>
        <v>0</v>
      </c>
      <c r="BT14" s="12">
        <f t="shared" si="35"/>
        <v>0</v>
      </c>
      <c r="BU14" s="12">
        <f t="shared" si="35"/>
        <v>0</v>
      </c>
      <c r="BV14" s="12">
        <f t="shared" si="35"/>
        <v>0</v>
      </c>
      <c r="BW14" s="12">
        <f t="shared" si="35"/>
        <v>0</v>
      </c>
      <c r="BX14" s="11">
        <f t="shared" si="36"/>
        <v>0</v>
      </c>
      <c r="BY14" s="12">
        <f t="shared" si="36"/>
        <v>0</v>
      </c>
      <c r="BZ14" s="12">
        <f t="shared" si="36"/>
        <v>0</v>
      </c>
      <c r="CA14" s="12">
        <f t="shared" si="36"/>
        <v>0</v>
      </c>
      <c r="CB14" s="12">
        <f t="shared" si="36"/>
        <v>0</v>
      </c>
      <c r="CC14" s="12">
        <f t="shared" si="36"/>
        <v>0</v>
      </c>
      <c r="CD14" s="12">
        <f t="shared" si="36"/>
        <v>0</v>
      </c>
      <c r="CE14" s="12">
        <f t="shared" si="36"/>
        <v>0</v>
      </c>
      <c r="CF14" s="12">
        <f t="shared" si="36"/>
        <v>0</v>
      </c>
      <c r="CG14" s="12">
        <f t="shared" si="36"/>
        <v>0</v>
      </c>
      <c r="CH14" s="12">
        <f t="shared" si="36"/>
        <v>0</v>
      </c>
      <c r="CI14" s="12">
        <f t="shared" si="36"/>
        <v>0</v>
      </c>
      <c r="CJ14" s="12">
        <f t="shared" si="36"/>
        <v>0</v>
      </c>
      <c r="CK14" s="11">
        <f t="shared" si="37"/>
        <v>0</v>
      </c>
      <c r="CL14" s="12">
        <f t="shared" si="37"/>
        <v>0</v>
      </c>
      <c r="CM14" s="12">
        <f t="shared" si="37"/>
        <v>0</v>
      </c>
      <c r="CN14" s="12">
        <f t="shared" si="37"/>
        <v>0</v>
      </c>
      <c r="CO14" s="12">
        <f t="shared" si="37"/>
        <v>0</v>
      </c>
      <c r="CP14" s="12">
        <f t="shared" si="37"/>
        <v>0</v>
      </c>
      <c r="CQ14" s="12">
        <f t="shared" si="37"/>
        <v>0</v>
      </c>
      <c r="CR14" s="12">
        <f t="shared" si="37"/>
        <v>0</v>
      </c>
      <c r="CS14" s="12">
        <f t="shared" si="37"/>
        <v>0</v>
      </c>
      <c r="CT14" s="12">
        <f t="shared" si="37"/>
        <v>10.199999999999999</v>
      </c>
      <c r="CU14" s="12">
        <f t="shared" si="37"/>
        <v>0</v>
      </c>
      <c r="CV14" s="12">
        <f t="shared" si="37"/>
        <v>0</v>
      </c>
      <c r="CW14" s="12">
        <f t="shared" si="37"/>
        <v>0</v>
      </c>
      <c r="CX14" s="11">
        <f t="shared" si="38"/>
        <v>0</v>
      </c>
      <c r="CY14" s="12">
        <f t="shared" si="38"/>
        <v>0</v>
      </c>
      <c r="CZ14" s="12">
        <f t="shared" si="38"/>
        <v>0</v>
      </c>
      <c r="DA14" s="12">
        <f t="shared" si="38"/>
        <v>0</v>
      </c>
      <c r="DB14" s="12">
        <f t="shared" si="38"/>
        <v>0</v>
      </c>
      <c r="DC14" s="12">
        <f t="shared" si="38"/>
        <v>0</v>
      </c>
      <c r="DD14" s="12">
        <f t="shared" si="38"/>
        <v>0</v>
      </c>
      <c r="DE14" s="12">
        <f t="shared" si="38"/>
        <v>0</v>
      </c>
      <c r="DF14" s="12">
        <f t="shared" si="38"/>
        <v>0</v>
      </c>
      <c r="DG14" s="12">
        <f t="shared" si="38"/>
        <v>0</v>
      </c>
      <c r="DH14" s="12">
        <f t="shared" si="38"/>
        <v>0</v>
      </c>
      <c r="DI14" s="12">
        <f t="shared" si="38"/>
        <v>0</v>
      </c>
      <c r="DJ14" s="12">
        <f t="shared" si="38"/>
        <v>0</v>
      </c>
      <c r="DK14" s="11">
        <f t="shared" si="39"/>
        <v>0</v>
      </c>
      <c r="DL14" s="12">
        <f t="shared" si="39"/>
        <v>0</v>
      </c>
      <c r="DM14" s="12">
        <f t="shared" si="39"/>
        <v>0</v>
      </c>
      <c r="DN14" s="12">
        <f t="shared" si="39"/>
        <v>0</v>
      </c>
      <c r="DO14" s="12">
        <f t="shared" si="39"/>
        <v>0</v>
      </c>
      <c r="DP14" s="12">
        <f t="shared" si="39"/>
        <v>0</v>
      </c>
      <c r="DQ14" s="12">
        <f t="shared" si="39"/>
        <v>0</v>
      </c>
      <c r="DR14" s="12">
        <f t="shared" si="39"/>
        <v>0</v>
      </c>
      <c r="DS14" s="12">
        <f t="shared" si="39"/>
        <v>0</v>
      </c>
      <c r="DT14" s="12">
        <f t="shared" si="39"/>
        <v>0</v>
      </c>
      <c r="DU14" s="12">
        <f t="shared" si="39"/>
        <v>0</v>
      </c>
      <c r="DV14" s="12">
        <f t="shared" si="39"/>
        <v>0</v>
      </c>
      <c r="DW14" s="12">
        <f t="shared" si="39"/>
        <v>0</v>
      </c>
      <c r="DX14" s="11">
        <f t="shared" si="40"/>
        <v>0</v>
      </c>
      <c r="DY14" s="12">
        <f t="shared" si="40"/>
        <v>0</v>
      </c>
      <c r="DZ14" s="12">
        <f t="shared" si="40"/>
        <v>0</v>
      </c>
      <c r="EA14" s="12">
        <f t="shared" si="40"/>
        <v>0</v>
      </c>
      <c r="EB14" s="12">
        <f t="shared" si="40"/>
        <v>0</v>
      </c>
      <c r="EC14" s="12">
        <f t="shared" si="40"/>
        <v>0</v>
      </c>
      <c r="ED14" s="12">
        <f t="shared" si="40"/>
        <v>0</v>
      </c>
      <c r="EE14" s="12">
        <f t="shared" si="40"/>
        <v>0</v>
      </c>
      <c r="EF14" s="12">
        <f t="shared" si="40"/>
        <v>0</v>
      </c>
      <c r="EG14" s="12">
        <f t="shared" si="40"/>
        <v>0</v>
      </c>
      <c r="EH14" s="12">
        <f t="shared" si="40"/>
        <v>0</v>
      </c>
      <c r="EI14" s="12">
        <f t="shared" si="40"/>
        <v>0</v>
      </c>
      <c r="EJ14" s="12">
        <f t="shared" si="40"/>
        <v>0</v>
      </c>
      <c r="EK14" s="11">
        <f t="shared" si="41"/>
        <v>0</v>
      </c>
      <c r="EL14" s="12">
        <f t="shared" si="41"/>
        <v>0</v>
      </c>
      <c r="EM14" s="12">
        <f t="shared" si="41"/>
        <v>0</v>
      </c>
      <c r="EN14" s="12">
        <f t="shared" si="41"/>
        <v>0</v>
      </c>
      <c r="EO14" s="12">
        <f t="shared" si="41"/>
        <v>0</v>
      </c>
      <c r="EP14" s="12">
        <f t="shared" si="41"/>
        <v>0</v>
      </c>
      <c r="EQ14" s="12">
        <f t="shared" si="41"/>
        <v>0</v>
      </c>
      <c r="ER14" s="12">
        <f t="shared" si="41"/>
        <v>0</v>
      </c>
      <c r="ES14" s="12">
        <f t="shared" si="41"/>
        <v>0</v>
      </c>
      <c r="ET14" s="12">
        <f t="shared" si="41"/>
        <v>0</v>
      </c>
      <c r="EU14" s="12">
        <f t="shared" si="41"/>
        <v>0</v>
      </c>
      <c r="EV14" s="12">
        <f t="shared" si="41"/>
        <v>0</v>
      </c>
      <c r="EW14" s="12">
        <f t="shared" si="41"/>
        <v>0</v>
      </c>
      <c r="EX14" s="11">
        <f t="shared" si="42"/>
        <v>0</v>
      </c>
      <c r="EY14" s="12">
        <f t="shared" si="42"/>
        <v>0</v>
      </c>
      <c r="EZ14" s="12">
        <f t="shared" si="42"/>
        <v>0</v>
      </c>
      <c r="FA14" s="12">
        <f t="shared" si="42"/>
        <v>0</v>
      </c>
      <c r="FB14" s="12">
        <f t="shared" si="42"/>
        <v>0</v>
      </c>
      <c r="FC14" s="12">
        <f t="shared" si="42"/>
        <v>0</v>
      </c>
      <c r="FD14" s="12">
        <f t="shared" si="42"/>
        <v>0</v>
      </c>
      <c r="FE14" s="12">
        <f t="shared" si="42"/>
        <v>0</v>
      </c>
      <c r="FF14" s="12">
        <f t="shared" si="42"/>
        <v>0</v>
      </c>
      <c r="FG14" s="12">
        <f t="shared" si="42"/>
        <v>0</v>
      </c>
      <c r="FH14" s="12">
        <f t="shared" si="42"/>
        <v>0</v>
      </c>
      <c r="FI14" s="12">
        <f t="shared" si="42"/>
        <v>0</v>
      </c>
      <c r="FJ14" s="12">
        <f t="shared" si="42"/>
        <v>0</v>
      </c>
      <c r="FK14" s="13">
        <f t="shared" si="43"/>
        <v>19.006160164271048</v>
      </c>
      <c r="FL14" s="13">
        <f t="shared" si="44"/>
        <v>18</v>
      </c>
      <c r="FM14" s="2">
        <f t="shared" si="45"/>
        <v>9</v>
      </c>
      <c r="FN14" s="2">
        <f t="shared" si="46"/>
        <v>3.3</v>
      </c>
      <c r="FO14" s="2">
        <f t="shared" si="47"/>
        <v>0</v>
      </c>
      <c r="FP14" s="2">
        <f>VLOOKUP(FL14,'Age Adj'!$A:$E,3,FALSE)</f>
        <v>1.1002397170482707</v>
      </c>
      <c r="FQ14" s="2">
        <f t="shared" si="48"/>
        <v>0</v>
      </c>
      <c r="FR14" s="2">
        <f t="shared" si="49"/>
        <v>17</v>
      </c>
      <c r="FS14" s="2">
        <f t="shared" si="50"/>
        <v>65</v>
      </c>
      <c r="FT14" s="2">
        <f t="shared" si="51"/>
        <v>10.199999999999999</v>
      </c>
      <c r="FU14" s="2">
        <f t="shared" si="52"/>
        <v>12.867692307692307</v>
      </c>
      <c r="FV14" s="2">
        <f>VLOOKUP(FR14,'Age Adj'!$A:$E,4,FALSE)</f>
        <v>1.2488376824709466</v>
      </c>
      <c r="FW14" s="2">
        <f t="shared" si="53"/>
        <v>16.069659040287689</v>
      </c>
      <c r="FX14" s="2">
        <f t="shared" si="54"/>
        <v>16</v>
      </c>
      <c r="FY14" s="2">
        <f t="shared" si="55"/>
        <v>0</v>
      </c>
      <c r="FZ14" s="2">
        <f t="shared" si="56"/>
        <v>0</v>
      </c>
      <c r="GA14" s="2">
        <f>IF(FY14&gt;=10,(FZ14/FY14)*82,0)</f>
        <v>0</v>
      </c>
      <c r="GB14" s="2">
        <f>VLOOKUP(FX14,'Age Adj'!$A:$E,5,FALSE)</f>
        <v>1.4802639156852029</v>
      </c>
      <c r="GC14" s="2">
        <f t="shared" si="58"/>
        <v>0</v>
      </c>
      <c r="GD14" s="2" t="str">
        <f t="shared" si="59"/>
        <v/>
      </c>
      <c r="GE14" s="2">
        <f t="shared" si="60"/>
        <v>16.069659040287689</v>
      </c>
      <c r="GF14" s="2" t="str">
        <f t="shared" si="61"/>
        <v/>
      </c>
      <c r="GG14" s="3" t="str">
        <f t="shared" si="62"/>
        <v/>
      </c>
      <c r="GH14" s="3">
        <f t="shared" si="63"/>
        <v>4</v>
      </c>
      <c r="GI14" s="3" t="str">
        <f t="shared" si="64"/>
        <v/>
      </c>
      <c r="GJ14" s="2">
        <f t="shared" si="65"/>
        <v>0</v>
      </c>
      <c r="GK14" s="2">
        <f t="shared" si="66"/>
        <v>16.069659040287689</v>
      </c>
      <c r="GL14" s="2">
        <f t="shared" si="67"/>
        <v>0</v>
      </c>
      <c r="GM14" s="2">
        <f t="shared" si="68"/>
        <v>16.069659040287689</v>
      </c>
      <c r="GN14" s="14" t="str">
        <f t="shared" si="69"/>
        <v/>
      </c>
      <c r="GO14" s="14">
        <f t="shared" si="70"/>
        <v>0.47058823529411764</v>
      </c>
      <c r="GP14" s="14" t="str">
        <f t="shared" si="21"/>
        <v/>
      </c>
      <c r="GQ14" s="3" t="str">
        <f t="shared" si="71"/>
        <v/>
      </c>
      <c r="GR14" s="3">
        <f t="shared" si="72"/>
        <v>4</v>
      </c>
      <c r="GS14" s="3" t="str">
        <f t="shared" si="73"/>
        <v/>
      </c>
      <c r="GT14" s="14">
        <f t="shared" si="74"/>
        <v>0</v>
      </c>
      <c r="GU14" s="14">
        <f t="shared" si="75"/>
        <v>0.47058823529411764</v>
      </c>
      <c r="GV14" s="14">
        <f t="shared" si="76"/>
        <v>0</v>
      </c>
      <c r="GW14" s="14">
        <f t="shared" si="77"/>
        <v>0.47058823529411764</v>
      </c>
      <c r="GX14" s="15">
        <f t="shared" si="78"/>
        <v>7.5621924895471482</v>
      </c>
      <c r="GY14" s="2">
        <f t="shared" si="23"/>
        <v>8.507466550740542</v>
      </c>
      <c r="GZ14" s="2">
        <f t="shared" si="24"/>
        <v>16.069659040287689</v>
      </c>
      <c r="HB14" s="3" t="s">
        <v>70</v>
      </c>
      <c r="HC14" s="2">
        <v>9.6497670524796817</v>
      </c>
      <c r="HD14" s="2">
        <v>7.9329373314863645</v>
      </c>
      <c r="HE14" s="2">
        <v>17.582704383966046</v>
      </c>
    </row>
    <row r="15" spans="1:213" x14ac:dyDescent="0.2">
      <c r="A15" s="3" t="s">
        <v>68</v>
      </c>
      <c r="B15" s="3" t="s">
        <v>42</v>
      </c>
      <c r="C15" s="3" t="s">
        <v>39</v>
      </c>
      <c r="D15" s="9">
        <v>35593</v>
      </c>
      <c r="E15" s="10" t="s">
        <v>23</v>
      </c>
      <c r="F15" s="3">
        <v>15</v>
      </c>
      <c r="G15" s="3">
        <v>0</v>
      </c>
      <c r="H15" s="3">
        <v>1</v>
      </c>
      <c r="I15" s="3">
        <f t="shared" si="25"/>
        <v>1</v>
      </c>
      <c r="N15" s="3" t="str">
        <f t="shared" si="26"/>
        <v/>
      </c>
      <c r="S15" s="3" t="str">
        <f t="shared" si="27"/>
        <v/>
      </c>
      <c r="T15" s="10" t="s">
        <v>31</v>
      </c>
      <c r="U15" s="3">
        <v>54</v>
      </c>
      <c r="V15" s="3">
        <v>28</v>
      </c>
      <c r="W15" s="3">
        <v>20</v>
      </c>
      <c r="X15" s="3">
        <f t="shared" si="28"/>
        <v>48</v>
      </c>
      <c r="AC15" s="3" t="str">
        <f t="shared" si="29"/>
        <v/>
      </c>
      <c r="AH15" s="3" t="str">
        <f t="shared" si="30"/>
        <v/>
      </c>
      <c r="AI15" s="10" t="s">
        <v>23</v>
      </c>
      <c r="AJ15" s="3">
        <v>17</v>
      </c>
      <c r="AK15" s="3">
        <v>0</v>
      </c>
      <c r="AL15" s="3">
        <v>0</v>
      </c>
      <c r="AM15" s="3">
        <f t="shared" si="31"/>
        <v>0</v>
      </c>
      <c r="AR15" s="3" t="str">
        <f t="shared" si="32"/>
        <v/>
      </c>
      <c r="AW15" s="3" t="str">
        <f t="shared" si="33"/>
        <v/>
      </c>
      <c r="AX15" s="11">
        <f t="shared" si="34"/>
        <v>0</v>
      </c>
      <c r="AY15" s="12">
        <f t="shared" si="34"/>
        <v>0</v>
      </c>
      <c r="AZ15" s="12">
        <f t="shared" si="34"/>
        <v>0.57999999999999996</v>
      </c>
      <c r="BA15" s="12">
        <f t="shared" si="34"/>
        <v>0</v>
      </c>
      <c r="BB15" s="12">
        <f t="shared" si="34"/>
        <v>0</v>
      </c>
      <c r="BC15" s="12">
        <f t="shared" si="34"/>
        <v>0</v>
      </c>
      <c r="BD15" s="12">
        <f t="shared" si="34"/>
        <v>0</v>
      </c>
      <c r="BE15" s="12">
        <f t="shared" si="34"/>
        <v>0</v>
      </c>
      <c r="BF15" s="12">
        <f t="shared" si="34"/>
        <v>0</v>
      </c>
      <c r="BG15" s="12">
        <f t="shared" si="34"/>
        <v>0</v>
      </c>
      <c r="BH15" s="12">
        <f t="shared" si="34"/>
        <v>0</v>
      </c>
      <c r="BI15" s="12">
        <f t="shared" si="34"/>
        <v>0</v>
      </c>
      <c r="BJ15" s="12">
        <f t="shared" si="34"/>
        <v>0</v>
      </c>
      <c r="BK15" s="11">
        <f t="shared" si="35"/>
        <v>0</v>
      </c>
      <c r="BL15" s="12">
        <f t="shared" si="35"/>
        <v>0</v>
      </c>
      <c r="BM15" s="12">
        <f t="shared" si="35"/>
        <v>0</v>
      </c>
      <c r="BN15" s="12">
        <f t="shared" si="35"/>
        <v>0</v>
      </c>
      <c r="BO15" s="12">
        <f t="shared" si="35"/>
        <v>0</v>
      </c>
      <c r="BP15" s="12">
        <f t="shared" si="35"/>
        <v>0</v>
      </c>
      <c r="BQ15" s="12">
        <f t="shared" si="35"/>
        <v>0</v>
      </c>
      <c r="BR15" s="12">
        <f t="shared" si="35"/>
        <v>0</v>
      </c>
      <c r="BS15" s="12">
        <f t="shared" si="35"/>
        <v>0</v>
      </c>
      <c r="BT15" s="12">
        <f t="shared" si="35"/>
        <v>0</v>
      </c>
      <c r="BU15" s="12">
        <f t="shared" si="35"/>
        <v>0</v>
      </c>
      <c r="BV15" s="12">
        <f t="shared" si="35"/>
        <v>0</v>
      </c>
      <c r="BW15" s="12">
        <f t="shared" si="35"/>
        <v>0</v>
      </c>
      <c r="BX15" s="11">
        <f t="shared" si="36"/>
        <v>0</v>
      </c>
      <c r="BY15" s="12">
        <f t="shared" si="36"/>
        <v>0</v>
      </c>
      <c r="BZ15" s="12">
        <f t="shared" si="36"/>
        <v>0</v>
      </c>
      <c r="CA15" s="12">
        <f t="shared" si="36"/>
        <v>0</v>
      </c>
      <c r="CB15" s="12">
        <f t="shared" si="36"/>
        <v>0</v>
      </c>
      <c r="CC15" s="12">
        <f t="shared" si="36"/>
        <v>0</v>
      </c>
      <c r="CD15" s="12">
        <f t="shared" si="36"/>
        <v>0</v>
      </c>
      <c r="CE15" s="12">
        <f t="shared" si="36"/>
        <v>0</v>
      </c>
      <c r="CF15" s="12">
        <f t="shared" si="36"/>
        <v>0</v>
      </c>
      <c r="CG15" s="12">
        <f t="shared" si="36"/>
        <v>0</v>
      </c>
      <c r="CH15" s="12">
        <f t="shared" si="36"/>
        <v>0</v>
      </c>
      <c r="CI15" s="12">
        <f t="shared" si="36"/>
        <v>0</v>
      </c>
      <c r="CJ15" s="12">
        <f t="shared" si="36"/>
        <v>0</v>
      </c>
      <c r="CK15" s="11">
        <f t="shared" si="37"/>
        <v>0</v>
      </c>
      <c r="CL15" s="12">
        <f t="shared" si="37"/>
        <v>0</v>
      </c>
      <c r="CM15" s="12">
        <f t="shared" si="37"/>
        <v>0</v>
      </c>
      <c r="CN15" s="12">
        <f t="shared" si="37"/>
        <v>0</v>
      </c>
      <c r="CO15" s="12">
        <f t="shared" si="37"/>
        <v>0</v>
      </c>
      <c r="CP15" s="12">
        <f t="shared" si="37"/>
        <v>0</v>
      </c>
      <c r="CQ15" s="12">
        <f t="shared" si="37"/>
        <v>0</v>
      </c>
      <c r="CR15" s="12">
        <f t="shared" si="37"/>
        <v>0</v>
      </c>
      <c r="CS15" s="12">
        <f t="shared" si="37"/>
        <v>0</v>
      </c>
      <c r="CT15" s="12">
        <f t="shared" si="37"/>
        <v>0</v>
      </c>
      <c r="CU15" s="12">
        <f t="shared" si="37"/>
        <v>13.919999999999998</v>
      </c>
      <c r="CV15" s="12">
        <f t="shared" si="37"/>
        <v>0</v>
      </c>
      <c r="CW15" s="12">
        <f t="shared" si="37"/>
        <v>0</v>
      </c>
      <c r="CX15" s="11">
        <f t="shared" si="38"/>
        <v>0</v>
      </c>
      <c r="CY15" s="12">
        <f t="shared" si="38"/>
        <v>0</v>
      </c>
      <c r="CZ15" s="12">
        <f t="shared" si="38"/>
        <v>0</v>
      </c>
      <c r="DA15" s="12">
        <f t="shared" si="38"/>
        <v>0</v>
      </c>
      <c r="DB15" s="12">
        <f t="shared" si="38"/>
        <v>0</v>
      </c>
      <c r="DC15" s="12">
        <f t="shared" si="38"/>
        <v>0</v>
      </c>
      <c r="DD15" s="12">
        <f t="shared" si="38"/>
        <v>0</v>
      </c>
      <c r="DE15" s="12">
        <f t="shared" si="38"/>
        <v>0</v>
      </c>
      <c r="DF15" s="12">
        <f t="shared" si="38"/>
        <v>0</v>
      </c>
      <c r="DG15" s="12">
        <f t="shared" si="38"/>
        <v>0</v>
      </c>
      <c r="DH15" s="12">
        <f t="shared" si="38"/>
        <v>0</v>
      </c>
      <c r="DI15" s="12">
        <f t="shared" si="38"/>
        <v>0</v>
      </c>
      <c r="DJ15" s="12">
        <f t="shared" si="38"/>
        <v>0</v>
      </c>
      <c r="DK15" s="11">
        <f t="shared" si="39"/>
        <v>0</v>
      </c>
      <c r="DL15" s="12">
        <f t="shared" si="39"/>
        <v>0</v>
      </c>
      <c r="DM15" s="12">
        <f t="shared" si="39"/>
        <v>0</v>
      </c>
      <c r="DN15" s="12">
        <f t="shared" si="39"/>
        <v>0</v>
      </c>
      <c r="DO15" s="12">
        <f t="shared" si="39"/>
        <v>0</v>
      </c>
      <c r="DP15" s="12">
        <f t="shared" si="39"/>
        <v>0</v>
      </c>
      <c r="DQ15" s="12">
        <f t="shared" si="39"/>
        <v>0</v>
      </c>
      <c r="DR15" s="12">
        <f t="shared" si="39"/>
        <v>0</v>
      </c>
      <c r="DS15" s="12">
        <f t="shared" si="39"/>
        <v>0</v>
      </c>
      <c r="DT15" s="12">
        <f t="shared" si="39"/>
        <v>0</v>
      </c>
      <c r="DU15" s="12">
        <f t="shared" si="39"/>
        <v>0</v>
      </c>
      <c r="DV15" s="12">
        <f t="shared" si="39"/>
        <v>0</v>
      </c>
      <c r="DW15" s="12">
        <f t="shared" si="39"/>
        <v>0</v>
      </c>
      <c r="DX15" s="11">
        <f t="shared" si="40"/>
        <v>0</v>
      </c>
      <c r="DY15" s="12">
        <f t="shared" si="40"/>
        <v>0</v>
      </c>
      <c r="DZ15" s="12">
        <f t="shared" si="40"/>
        <v>0</v>
      </c>
      <c r="EA15" s="12">
        <f t="shared" si="40"/>
        <v>0</v>
      </c>
      <c r="EB15" s="12">
        <f t="shared" si="40"/>
        <v>0</v>
      </c>
      <c r="EC15" s="12">
        <f t="shared" si="40"/>
        <v>0</v>
      </c>
      <c r="ED15" s="12">
        <f t="shared" si="40"/>
        <v>0</v>
      </c>
      <c r="EE15" s="12">
        <f t="shared" si="40"/>
        <v>0</v>
      </c>
      <c r="EF15" s="12">
        <f t="shared" si="40"/>
        <v>0</v>
      </c>
      <c r="EG15" s="12">
        <f t="shared" si="40"/>
        <v>0</v>
      </c>
      <c r="EH15" s="12">
        <f t="shared" si="40"/>
        <v>0</v>
      </c>
      <c r="EI15" s="12">
        <f t="shared" si="40"/>
        <v>0</v>
      </c>
      <c r="EJ15" s="12">
        <f t="shared" si="40"/>
        <v>0</v>
      </c>
      <c r="EK15" s="11">
        <f t="shared" si="41"/>
        <v>0</v>
      </c>
      <c r="EL15" s="12">
        <f t="shared" si="41"/>
        <v>0</v>
      </c>
      <c r="EM15" s="12">
        <f t="shared" si="41"/>
        <v>0</v>
      </c>
      <c r="EN15" s="12">
        <f t="shared" si="41"/>
        <v>0</v>
      </c>
      <c r="EO15" s="12">
        <f t="shared" si="41"/>
        <v>0</v>
      </c>
      <c r="EP15" s="12">
        <f t="shared" si="41"/>
        <v>0</v>
      </c>
      <c r="EQ15" s="12">
        <f t="shared" si="41"/>
        <v>0</v>
      </c>
      <c r="ER15" s="12">
        <f t="shared" si="41"/>
        <v>0</v>
      </c>
      <c r="ES15" s="12">
        <f t="shared" si="41"/>
        <v>0</v>
      </c>
      <c r="ET15" s="12">
        <f t="shared" si="41"/>
        <v>0</v>
      </c>
      <c r="EU15" s="12">
        <f t="shared" si="41"/>
        <v>0</v>
      </c>
      <c r="EV15" s="12">
        <f t="shared" si="41"/>
        <v>0</v>
      </c>
      <c r="EW15" s="12">
        <f t="shared" si="41"/>
        <v>0</v>
      </c>
      <c r="EX15" s="11">
        <f t="shared" si="42"/>
        <v>0</v>
      </c>
      <c r="EY15" s="12">
        <f t="shared" si="42"/>
        <v>0</v>
      </c>
      <c r="EZ15" s="12">
        <f t="shared" si="42"/>
        <v>0</v>
      </c>
      <c r="FA15" s="12">
        <f t="shared" si="42"/>
        <v>0</v>
      </c>
      <c r="FB15" s="12">
        <f t="shared" si="42"/>
        <v>0</v>
      </c>
      <c r="FC15" s="12">
        <f t="shared" si="42"/>
        <v>0</v>
      </c>
      <c r="FD15" s="12">
        <f t="shared" si="42"/>
        <v>0</v>
      </c>
      <c r="FE15" s="12">
        <f t="shared" si="42"/>
        <v>0</v>
      </c>
      <c r="FF15" s="12">
        <f t="shared" si="42"/>
        <v>0</v>
      </c>
      <c r="FG15" s="12">
        <f t="shared" si="42"/>
        <v>0</v>
      </c>
      <c r="FH15" s="12">
        <f t="shared" si="42"/>
        <v>0</v>
      </c>
      <c r="FI15" s="12">
        <f t="shared" si="42"/>
        <v>0</v>
      </c>
      <c r="FJ15" s="12">
        <f t="shared" si="42"/>
        <v>0</v>
      </c>
      <c r="FK15" s="13">
        <f t="shared" si="43"/>
        <v>21.259411362080765</v>
      </c>
      <c r="FL15" s="13">
        <f t="shared" si="44"/>
        <v>20</v>
      </c>
      <c r="FM15" s="2">
        <f>SUM(F15,K15,P15)</f>
        <v>15</v>
      </c>
      <c r="FN15" s="2">
        <f t="shared" si="46"/>
        <v>0.57999999999999996</v>
      </c>
      <c r="FO15" s="2">
        <f t="shared" si="47"/>
        <v>3.1706666666666661</v>
      </c>
      <c r="FP15" s="2">
        <f>VLOOKUP(FL15,'Age Adj'!$A:$E,3,FALSE)</f>
        <v>1.0530925967851483</v>
      </c>
      <c r="FQ15" s="2">
        <f t="shared" si="48"/>
        <v>3.3390055935401097</v>
      </c>
      <c r="FR15" s="2">
        <f t="shared" si="49"/>
        <v>19</v>
      </c>
      <c r="FS15" s="2">
        <f t="shared" si="50"/>
        <v>54</v>
      </c>
      <c r="FT15" s="2">
        <f t="shared" si="51"/>
        <v>13.919999999999998</v>
      </c>
      <c r="FU15" s="2">
        <f t="shared" si="52"/>
        <v>21.137777777777774</v>
      </c>
      <c r="FV15" s="2">
        <f>VLOOKUP(FR15,'Age Adj'!$A:$E,4,FALSE)</f>
        <v>1.1310910147577695</v>
      </c>
      <c r="FW15" s="2">
        <f t="shared" si="53"/>
        <v>23.908750516390892</v>
      </c>
      <c r="FX15" s="2">
        <f t="shared" si="54"/>
        <v>18</v>
      </c>
      <c r="FY15" s="2">
        <f t="shared" si="55"/>
        <v>17</v>
      </c>
      <c r="FZ15" s="2">
        <f>SUM(DX15:FJ15)</f>
        <v>0</v>
      </c>
      <c r="GA15" s="2">
        <f>IF(FY15&gt;=10,(FZ15/FY15)*82,0)</f>
        <v>0</v>
      </c>
      <c r="GB15" s="2">
        <f>VLOOKUP(FX15,'Age Adj'!$A:$E,5,FALSE)</f>
        <v>1.2444712580329296</v>
      </c>
      <c r="GC15" s="2">
        <f>GA15*GB15</f>
        <v>0</v>
      </c>
      <c r="GD15" s="2">
        <f t="shared" si="59"/>
        <v>3.3390055935401097</v>
      </c>
      <c r="GE15" s="2">
        <f t="shared" si="60"/>
        <v>23.908750516390892</v>
      </c>
      <c r="GF15" s="2">
        <f>IF(FY15&gt;=10,GC15,"")</f>
        <v>0</v>
      </c>
      <c r="GG15" s="3">
        <f t="shared" si="62"/>
        <v>5</v>
      </c>
      <c r="GH15" s="3">
        <f t="shared" si="63"/>
        <v>4</v>
      </c>
      <c r="GI15" s="3">
        <f t="shared" si="64"/>
        <v>3</v>
      </c>
      <c r="GJ15" s="2">
        <f t="shared" si="65"/>
        <v>1.3912523306417124</v>
      </c>
      <c r="GK15" s="2">
        <f t="shared" si="66"/>
        <v>7.9695835054636301</v>
      </c>
      <c r="GL15" s="2">
        <f t="shared" si="67"/>
        <v>0</v>
      </c>
      <c r="GM15" s="2">
        <f t="shared" si="68"/>
        <v>9.360835836105343</v>
      </c>
      <c r="GN15" s="14">
        <f t="shared" si="69"/>
        <v>0</v>
      </c>
      <c r="GO15" s="14">
        <f t="shared" si="70"/>
        <v>0.58333333333333337</v>
      </c>
      <c r="GP15" s="14" t="str">
        <f>IF(OR(GF15="",GF15=0),"",SUM(AK15,AP15,AU15)/SUM(AM15,AR15,AW15))</f>
        <v/>
      </c>
      <c r="GQ15" s="3">
        <f t="shared" si="71"/>
        <v>5</v>
      </c>
      <c r="GR15" s="3">
        <f t="shared" si="72"/>
        <v>4</v>
      </c>
      <c r="GS15" s="3">
        <f t="shared" si="73"/>
        <v>3</v>
      </c>
      <c r="GT15" s="14">
        <f>IF(GN15="",0,(GN15*GQ15)/SUM($GQ15:$GS15))</f>
        <v>0</v>
      </c>
      <c r="GU15" s="14">
        <f t="shared" si="75"/>
        <v>0.19444444444444445</v>
      </c>
      <c r="GV15" s="14">
        <f>IF(GP15="",0,(GP15*GS15)/SUM($GQ15:$GS15))</f>
        <v>0</v>
      </c>
      <c r="GW15" s="14">
        <f>SUM(GT15:GV15)</f>
        <v>0.19444444444444445</v>
      </c>
      <c r="GX15" s="15">
        <f t="shared" si="78"/>
        <v>1.8201625236871501</v>
      </c>
      <c r="GY15" s="2">
        <f t="shared" si="23"/>
        <v>7.5406733124181926</v>
      </c>
      <c r="GZ15" s="2">
        <f t="shared" si="24"/>
        <v>9.360835836105343</v>
      </c>
      <c r="HB15" s="3" t="s">
        <v>67</v>
      </c>
      <c r="HC15" s="2">
        <v>6.4814664900332497</v>
      </c>
      <c r="HD15" s="2">
        <v>17.002350160306577</v>
      </c>
      <c r="HE15" s="2">
        <v>23.483816650339826</v>
      </c>
    </row>
    <row r="16" spans="1:213" x14ac:dyDescent="0.2">
      <c r="A16" s="3" t="s">
        <v>70</v>
      </c>
      <c r="B16" s="3" t="s">
        <v>42</v>
      </c>
      <c r="C16" s="3" t="s">
        <v>39</v>
      </c>
      <c r="D16" s="9">
        <v>34379</v>
      </c>
      <c r="E16" s="10" t="s">
        <v>24</v>
      </c>
      <c r="F16" s="3">
        <v>18</v>
      </c>
      <c r="G16" s="3">
        <v>5</v>
      </c>
      <c r="H16" s="3">
        <v>6</v>
      </c>
      <c r="I16" s="3">
        <f t="shared" si="25"/>
        <v>11</v>
      </c>
      <c r="J16" s="3" t="s">
        <v>21</v>
      </c>
      <c r="K16" s="3">
        <v>4</v>
      </c>
      <c r="L16" s="3">
        <v>0</v>
      </c>
      <c r="M16" s="3">
        <v>0</v>
      </c>
      <c r="N16" s="3">
        <v>0</v>
      </c>
      <c r="S16" s="3" t="str">
        <f t="shared" si="27"/>
        <v/>
      </c>
      <c r="T16" s="10" t="s">
        <v>24</v>
      </c>
      <c r="U16" s="3">
        <v>66</v>
      </c>
      <c r="V16" s="3">
        <v>18</v>
      </c>
      <c r="W16" s="3">
        <v>9</v>
      </c>
      <c r="X16" s="3">
        <f t="shared" si="28"/>
        <v>27</v>
      </c>
      <c r="AC16" s="3" t="str">
        <f t="shared" si="29"/>
        <v/>
      </c>
      <c r="AH16" s="3" t="str">
        <f t="shared" si="30"/>
        <v/>
      </c>
      <c r="AI16" s="10" t="s">
        <v>24</v>
      </c>
      <c r="AJ16" s="3">
        <v>7</v>
      </c>
      <c r="AK16" s="3">
        <v>0</v>
      </c>
      <c r="AL16" s="3">
        <v>1</v>
      </c>
      <c r="AM16" s="3">
        <f t="shared" si="31"/>
        <v>1</v>
      </c>
      <c r="AR16" s="3" t="str">
        <f t="shared" si="32"/>
        <v/>
      </c>
      <c r="AW16" s="3" t="str">
        <f t="shared" si="33"/>
        <v/>
      </c>
      <c r="AX16" s="11">
        <f t="shared" si="34"/>
        <v>0</v>
      </c>
      <c r="AY16" s="12">
        <f t="shared" si="34"/>
        <v>0</v>
      </c>
      <c r="AZ16" s="12">
        <f t="shared" si="34"/>
        <v>0</v>
      </c>
      <c r="BA16" s="12">
        <f t="shared" si="34"/>
        <v>5.17</v>
      </c>
      <c r="BB16" s="12">
        <f t="shared" si="34"/>
        <v>0</v>
      </c>
      <c r="BC16" s="12">
        <f t="shared" si="34"/>
        <v>0</v>
      </c>
      <c r="BD16" s="12">
        <f t="shared" si="34"/>
        <v>0</v>
      </c>
      <c r="BE16" s="12">
        <f t="shared" si="34"/>
        <v>0</v>
      </c>
      <c r="BF16" s="12">
        <f t="shared" si="34"/>
        <v>0</v>
      </c>
      <c r="BG16" s="12">
        <f t="shared" si="34"/>
        <v>0</v>
      </c>
      <c r="BH16" s="12">
        <f t="shared" si="34"/>
        <v>0</v>
      </c>
      <c r="BI16" s="12">
        <f t="shared" si="34"/>
        <v>0</v>
      </c>
      <c r="BJ16" s="12">
        <f t="shared" si="34"/>
        <v>0</v>
      </c>
      <c r="BK16" s="11">
        <f t="shared" si="35"/>
        <v>0</v>
      </c>
      <c r="BL16" s="12">
        <f t="shared" si="35"/>
        <v>0</v>
      </c>
      <c r="BM16" s="12">
        <f t="shared" si="35"/>
        <v>0</v>
      </c>
      <c r="BN16" s="12">
        <f t="shared" si="35"/>
        <v>0</v>
      </c>
      <c r="BO16" s="12">
        <f t="shared" si="35"/>
        <v>0</v>
      </c>
      <c r="BP16" s="12">
        <f t="shared" si="35"/>
        <v>0</v>
      </c>
      <c r="BQ16" s="12">
        <f t="shared" si="35"/>
        <v>0</v>
      </c>
      <c r="BR16" s="12">
        <f t="shared" si="35"/>
        <v>0</v>
      </c>
      <c r="BS16" s="12">
        <f t="shared" si="35"/>
        <v>0</v>
      </c>
      <c r="BT16" s="12">
        <f t="shared" si="35"/>
        <v>0</v>
      </c>
      <c r="BU16" s="12">
        <f t="shared" si="35"/>
        <v>0</v>
      </c>
      <c r="BV16" s="12">
        <f t="shared" si="35"/>
        <v>0</v>
      </c>
      <c r="BW16" s="12">
        <f t="shared" si="35"/>
        <v>0</v>
      </c>
      <c r="BX16" s="11">
        <f t="shared" si="36"/>
        <v>0</v>
      </c>
      <c r="BY16" s="12">
        <f t="shared" si="36"/>
        <v>0</v>
      </c>
      <c r="BZ16" s="12">
        <f t="shared" si="36"/>
        <v>0</v>
      </c>
      <c r="CA16" s="12">
        <f t="shared" si="36"/>
        <v>0</v>
      </c>
      <c r="CB16" s="12">
        <f t="shared" si="36"/>
        <v>0</v>
      </c>
      <c r="CC16" s="12">
        <f t="shared" si="36"/>
        <v>0</v>
      </c>
      <c r="CD16" s="12">
        <f t="shared" si="36"/>
        <v>0</v>
      </c>
      <c r="CE16" s="12">
        <f t="shared" si="36"/>
        <v>0</v>
      </c>
      <c r="CF16" s="12">
        <f t="shared" si="36"/>
        <v>0</v>
      </c>
      <c r="CG16" s="12">
        <f t="shared" si="36"/>
        <v>0</v>
      </c>
      <c r="CH16" s="12">
        <f t="shared" si="36"/>
        <v>0</v>
      </c>
      <c r="CI16" s="12">
        <f t="shared" si="36"/>
        <v>0</v>
      </c>
      <c r="CJ16" s="12">
        <f t="shared" si="36"/>
        <v>0</v>
      </c>
      <c r="CK16" s="11">
        <f t="shared" si="37"/>
        <v>0</v>
      </c>
      <c r="CL16" s="12">
        <f t="shared" si="37"/>
        <v>0</v>
      </c>
      <c r="CM16" s="12">
        <f t="shared" si="37"/>
        <v>0</v>
      </c>
      <c r="CN16" s="12">
        <f t="shared" si="37"/>
        <v>12.69</v>
      </c>
      <c r="CO16" s="12">
        <f t="shared" si="37"/>
        <v>0</v>
      </c>
      <c r="CP16" s="12">
        <f t="shared" si="37"/>
        <v>0</v>
      </c>
      <c r="CQ16" s="12">
        <f t="shared" si="37"/>
        <v>0</v>
      </c>
      <c r="CR16" s="12">
        <f t="shared" si="37"/>
        <v>0</v>
      </c>
      <c r="CS16" s="12">
        <f t="shared" si="37"/>
        <v>0</v>
      </c>
      <c r="CT16" s="12">
        <f t="shared" si="37"/>
        <v>0</v>
      </c>
      <c r="CU16" s="12">
        <f t="shared" si="37"/>
        <v>0</v>
      </c>
      <c r="CV16" s="12">
        <f t="shared" si="37"/>
        <v>0</v>
      </c>
      <c r="CW16" s="12">
        <f t="shared" si="37"/>
        <v>0</v>
      </c>
      <c r="CX16" s="11">
        <f t="shared" si="38"/>
        <v>0</v>
      </c>
      <c r="CY16" s="12">
        <f t="shared" si="38"/>
        <v>0</v>
      </c>
      <c r="CZ16" s="12">
        <f t="shared" si="38"/>
        <v>0</v>
      </c>
      <c r="DA16" s="12">
        <f t="shared" si="38"/>
        <v>0</v>
      </c>
      <c r="DB16" s="12">
        <f t="shared" si="38"/>
        <v>0</v>
      </c>
      <c r="DC16" s="12">
        <f t="shared" si="38"/>
        <v>0</v>
      </c>
      <c r="DD16" s="12">
        <f t="shared" si="38"/>
        <v>0</v>
      </c>
      <c r="DE16" s="12">
        <f t="shared" si="38"/>
        <v>0</v>
      </c>
      <c r="DF16" s="12">
        <f t="shared" si="38"/>
        <v>0</v>
      </c>
      <c r="DG16" s="12">
        <f t="shared" si="38"/>
        <v>0</v>
      </c>
      <c r="DH16" s="12">
        <f t="shared" si="38"/>
        <v>0</v>
      </c>
      <c r="DI16" s="12">
        <f t="shared" si="38"/>
        <v>0</v>
      </c>
      <c r="DJ16" s="12">
        <f t="shared" si="38"/>
        <v>0</v>
      </c>
      <c r="DK16" s="11">
        <f t="shared" si="39"/>
        <v>0</v>
      </c>
      <c r="DL16" s="12">
        <f t="shared" si="39"/>
        <v>0</v>
      </c>
      <c r="DM16" s="12">
        <f t="shared" si="39"/>
        <v>0</v>
      </c>
      <c r="DN16" s="12">
        <f t="shared" si="39"/>
        <v>0</v>
      </c>
      <c r="DO16" s="12">
        <f t="shared" si="39"/>
        <v>0</v>
      </c>
      <c r="DP16" s="12">
        <f t="shared" si="39"/>
        <v>0</v>
      </c>
      <c r="DQ16" s="12">
        <f t="shared" si="39"/>
        <v>0</v>
      </c>
      <c r="DR16" s="12">
        <f t="shared" si="39"/>
        <v>0</v>
      </c>
      <c r="DS16" s="12">
        <f t="shared" si="39"/>
        <v>0</v>
      </c>
      <c r="DT16" s="12">
        <f t="shared" si="39"/>
        <v>0</v>
      </c>
      <c r="DU16" s="12">
        <f t="shared" si="39"/>
        <v>0</v>
      </c>
      <c r="DV16" s="12">
        <f t="shared" si="39"/>
        <v>0</v>
      </c>
      <c r="DW16" s="12">
        <f t="shared" si="39"/>
        <v>0</v>
      </c>
      <c r="DX16" s="11">
        <f t="shared" si="40"/>
        <v>0</v>
      </c>
      <c r="DY16" s="12">
        <f t="shared" si="40"/>
        <v>0</v>
      </c>
      <c r="DZ16" s="12">
        <f t="shared" si="40"/>
        <v>0</v>
      </c>
      <c r="EA16" s="12">
        <f t="shared" si="40"/>
        <v>0.47</v>
      </c>
      <c r="EB16" s="12">
        <f t="shared" si="40"/>
        <v>0</v>
      </c>
      <c r="EC16" s="12">
        <f t="shared" si="40"/>
        <v>0</v>
      </c>
      <c r="ED16" s="12">
        <f t="shared" si="40"/>
        <v>0</v>
      </c>
      <c r="EE16" s="12">
        <f t="shared" si="40"/>
        <v>0</v>
      </c>
      <c r="EF16" s="12">
        <f t="shared" si="40"/>
        <v>0</v>
      </c>
      <c r="EG16" s="12">
        <f t="shared" si="40"/>
        <v>0</v>
      </c>
      <c r="EH16" s="12">
        <f t="shared" si="40"/>
        <v>0</v>
      </c>
      <c r="EI16" s="12">
        <f t="shared" si="40"/>
        <v>0</v>
      </c>
      <c r="EJ16" s="12">
        <f t="shared" si="40"/>
        <v>0</v>
      </c>
      <c r="EK16" s="11">
        <f t="shared" si="41"/>
        <v>0</v>
      </c>
      <c r="EL16" s="12">
        <f t="shared" si="41"/>
        <v>0</v>
      </c>
      <c r="EM16" s="12">
        <f t="shared" si="41"/>
        <v>0</v>
      </c>
      <c r="EN16" s="12">
        <f t="shared" si="41"/>
        <v>0</v>
      </c>
      <c r="EO16" s="12">
        <f t="shared" si="41"/>
        <v>0</v>
      </c>
      <c r="EP16" s="12">
        <f t="shared" si="41"/>
        <v>0</v>
      </c>
      <c r="EQ16" s="12">
        <f t="shared" si="41"/>
        <v>0</v>
      </c>
      <c r="ER16" s="12">
        <f t="shared" si="41"/>
        <v>0</v>
      </c>
      <c r="ES16" s="12">
        <f t="shared" si="41"/>
        <v>0</v>
      </c>
      <c r="ET16" s="12">
        <f t="shared" si="41"/>
        <v>0</v>
      </c>
      <c r="EU16" s="12">
        <f t="shared" si="41"/>
        <v>0</v>
      </c>
      <c r="EV16" s="12">
        <f t="shared" si="41"/>
        <v>0</v>
      </c>
      <c r="EW16" s="12">
        <f t="shared" si="41"/>
        <v>0</v>
      </c>
      <c r="EX16" s="11">
        <f t="shared" si="42"/>
        <v>0</v>
      </c>
      <c r="EY16" s="12">
        <f t="shared" si="42"/>
        <v>0</v>
      </c>
      <c r="EZ16" s="12">
        <f t="shared" si="42"/>
        <v>0</v>
      </c>
      <c r="FA16" s="12">
        <f t="shared" si="42"/>
        <v>0</v>
      </c>
      <c r="FB16" s="12">
        <f t="shared" si="42"/>
        <v>0</v>
      </c>
      <c r="FC16" s="12">
        <f t="shared" si="42"/>
        <v>0</v>
      </c>
      <c r="FD16" s="12">
        <f t="shared" si="42"/>
        <v>0</v>
      </c>
      <c r="FE16" s="12">
        <f t="shared" si="42"/>
        <v>0</v>
      </c>
      <c r="FF16" s="12">
        <f t="shared" si="42"/>
        <v>0</v>
      </c>
      <c r="FG16" s="12">
        <f t="shared" si="42"/>
        <v>0</v>
      </c>
      <c r="FH16" s="12">
        <f t="shared" si="42"/>
        <v>0</v>
      </c>
      <c r="FI16" s="12">
        <f t="shared" si="42"/>
        <v>0</v>
      </c>
      <c r="FJ16" s="12">
        <f t="shared" si="42"/>
        <v>0</v>
      </c>
      <c r="FK16" s="13">
        <f t="shared" si="43"/>
        <v>24.583162217659137</v>
      </c>
      <c r="FL16" s="13">
        <f t="shared" si="44"/>
        <v>24</v>
      </c>
      <c r="FM16" s="2">
        <f t="shared" si="45"/>
        <v>22</v>
      </c>
      <c r="FN16" s="2">
        <f t="shared" si="46"/>
        <v>5.17</v>
      </c>
      <c r="FO16" s="2">
        <f t="shared" si="47"/>
        <v>19.27</v>
      </c>
      <c r="FP16" s="2">
        <f>VLOOKUP(FL16,'Age Adj'!$A:$E,3,FALSE)</f>
        <v>0.99071649751953539</v>
      </c>
      <c r="FQ16" s="2">
        <f t="shared" si="48"/>
        <v>19.091106907201446</v>
      </c>
      <c r="FR16" s="2">
        <f t="shared" si="49"/>
        <v>23</v>
      </c>
      <c r="FS16" s="2">
        <f t="shared" si="50"/>
        <v>66</v>
      </c>
      <c r="FT16" s="2">
        <f t="shared" si="51"/>
        <v>12.69</v>
      </c>
      <c r="FU16" s="2">
        <f t="shared" si="52"/>
        <v>15.766363636363636</v>
      </c>
      <c r="FV16" s="2">
        <f>VLOOKUP(FR16,'Age Adj'!$A:$E,4,FALSE)</f>
        <v>0.99561329371584917</v>
      </c>
      <c r="FW16" s="2">
        <f t="shared" si="53"/>
        <v>15.697201229921792</v>
      </c>
      <c r="FX16" s="2">
        <f t="shared" si="54"/>
        <v>22</v>
      </c>
      <c r="FY16" s="2">
        <f t="shared" si="55"/>
        <v>7</v>
      </c>
      <c r="FZ16" s="2">
        <f t="shared" si="56"/>
        <v>0.47</v>
      </c>
      <c r="GA16" s="2">
        <f t="shared" si="57"/>
        <v>0</v>
      </c>
      <c r="GB16" s="2">
        <f>VLOOKUP(FX16,'Age Adj'!$A:$E,5,FALSE)</f>
        <v>1.0151185438356785</v>
      </c>
      <c r="GC16" s="2">
        <f t="shared" si="58"/>
        <v>0</v>
      </c>
      <c r="GD16" s="2">
        <f t="shared" si="59"/>
        <v>19.091106907201446</v>
      </c>
      <c r="GE16" s="2">
        <f t="shared" si="60"/>
        <v>15.697201229921792</v>
      </c>
      <c r="GF16" s="2" t="str">
        <f t="shared" si="61"/>
        <v/>
      </c>
      <c r="GG16" s="3">
        <f t="shared" si="62"/>
        <v>5</v>
      </c>
      <c r="GH16" s="3">
        <f t="shared" si="63"/>
        <v>4</v>
      </c>
      <c r="GI16" s="3" t="str">
        <f t="shared" si="64"/>
        <v/>
      </c>
      <c r="GJ16" s="2">
        <f t="shared" si="65"/>
        <v>10.606170504000804</v>
      </c>
      <c r="GK16" s="2">
        <f t="shared" si="66"/>
        <v>6.9765338799652401</v>
      </c>
      <c r="GL16" s="2">
        <f t="shared" si="67"/>
        <v>0</v>
      </c>
      <c r="GM16" s="2">
        <f t="shared" si="68"/>
        <v>17.582704383966046</v>
      </c>
      <c r="GN16" s="14">
        <f t="shared" si="69"/>
        <v>0.45454545454545453</v>
      </c>
      <c r="GO16" s="14">
        <f t="shared" si="70"/>
        <v>0.66666666666666663</v>
      </c>
      <c r="GP16" s="14" t="str">
        <f t="shared" si="21"/>
        <v/>
      </c>
      <c r="GQ16" s="3">
        <f t="shared" si="71"/>
        <v>5</v>
      </c>
      <c r="GR16" s="3">
        <f t="shared" si="72"/>
        <v>4</v>
      </c>
      <c r="GS16" s="3" t="str">
        <f t="shared" si="73"/>
        <v/>
      </c>
      <c r="GT16" s="14">
        <f t="shared" si="74"/>
        <v>0.25252525252525249</v>
      </c>
      <c r="GU16" s="14">
        <f t="shared" si="75"/>
        <v>0.29629629629629628</v>
      </c>
      <c r="GV16" s="14">
        <f t="shared" si="76"/>
        <v>0</v>
      </c>
      <c r="GW16" s="14">
        <f t="shared" si="77"/>
        <v>0.54882154882154877</v>
      </c>
      <c r="GX16" s="15">
        <f t="shared" si="78"/>
        <v>9.6497670524796817</v>
      </c>
      <c r="GY16" s="2">
        <f t="shared" si="23"/>
        <v>7.9329373314863645</v>
      </c>
      <c r="GZ16" s="2">
        <f t="shared" si="24"/>
        <v>17.582704383966046</v>
      </c>
      <c r="HB16" s="3" t="s">
        <v>63</v>
      </c>
      <c r="HC16" s="2">
        <v>7.3814875092360834</v>
      </c>
      <c r="HD16" s="2">
        <v>16.57965778503613</v>
      </c>
      <c r="HE16" s="2">
        <v>23.961145294272214</v>
      </c>
    </row>
    <row r="17" spans="1:213" x14ac:dyDescent="0.2">
      <c r="A17" s="3" t="s">
        <v>71</v>
      </c>
      <c r="B17" s="3" t="s">
        <v>42</v>
      </c>
      <c r="C17" s="3" t="s">
        <v>39</v>
      </c>
      <c r="D17" s="9">
        <v>35380</v>
      </c>
      <c r="E17" s="10" t="s">
        <v>24</v>
      </c>
      <c r="F17" s="3">
        <v>27</v>
      </c>
      <c r="G17" s="3">
        <v>12</v>
      </c>
      <c r="H17" s="3">
        <v>3</v>
      </c>
      <c r="I17" s="3">
        <f t="shared" si="25"/>
        <v>15</v>
      </c>
      <c r="N17" s="3" t="str">
        <f t="shared" si="26"/>
        <v/>
      </c>
      <c r="S17" s="3" t="str">
        <f t="shared" si="27"/>
        <v/>
      </c>
      <c r="T17" s="10" t="s">
        <v>24</v>
      </c>
      <c r="U17" s="3">
        <v>41</v>
      </c>
      <c r="V17" s="3">
        <v>2</v>
      </c>
      <c r="W17" s="3">
        <v>4</v>
      </c>
      <c r="X17" s="3">
        <f t="shared" si="28"/>
        <v>6</v>
      </c>
      <c r="AC17" s="3" t="str">
        <f t="shared" si="29"/>
        <v/>
      </c>
      <c r="AH17" s="3" t="str">
        <f t="shared" si="30"/>
        <v/>
      </c>
      <c r="AI17" s="10" t="s">
        <v>32</v>
      </c>
      <c r="AJ17" s="3">
        <v>34</v>
      </c>
      <c r="AK17" s="3">
        <v>12</v>
      </c>
      <c r="AL17" s="3">
        <v>16</v>
      </c>
      <c r="AM17" s="3">
        <f t="shared" si="31"/>
        <v>28</v>
      </c>
      <c r="AN17" s="3" t="s">
        <v>32</v>
      </c>
      <c r="AO17" s="3">
        <v>8</v>
      </c>
      <c r="AP17" s="3">
        <v>5</v>
      </c>
      <c r="AQ17" s="3">
        <v>3</v>
      </c>
      <c r="AR17" s="3">
        <f t="shared" si="32"/>
        <v>8</v>
      </c>
      <c r="AW17" s="3" t="str">
        <f t="shared" si="33"/>
        <v/>
      </c>
      <c r="AX17" s="11">
        <f t="shared" si="34"/>
        <v>0</v>
      </c>
      <c r="AY17" s="12">
        <f t="shared" si="34"/>
        <v>0</v>
      </c>
      <c r="AZ17" s="12">
        <f t="shared" si="34"/>
        <v>0</v>
      </c>
      <c r="BA17" s="12">
        <f t="shared" si="34"/>
        <v>7.05</v>
      </c>
      <c r="BB17" s="12">
        <f t="shared" si="34"/>
        <v>0</v>
      </c>
      <c r="BC17" s="12">
        <f t="shared" si="34"/>
        <v>0</v>
      </c>
      <c r="BD17" s="12">
        <f t="shared" si="34"/>
        <v>0</v>
      </c>
      <c r="BE17" s="12">
        <f t="shared" si="34"/>
        <v>0</v>
      </c>
      <c r="BF17" s="12">
        <f t="shared" si="34"/>
        <v>0</v>
      </c>
      <c r="BG17" s="12">
        <f t="shared" si="34"/>
        <v>0</v>
      </c>
      <c r="BH17" s="12">
        <f t="shared" si="34"/>
        <v>0</v>
      </c>
      <c r="BI17" s="12">
        <f t="shared" si="34"/>
        <v>0</v>
      </c>
      <c r="BJ17" s="12">
        <f t="shared" si="34"/>
        <v>0</v>
      </c>
      <c r="BK17" s="11">
        <f t="shared" si="35"/>
        <v>0</v>
      </c>
      <c r="BL17" s="12">
        <f t="shared" si="35"/>
        <v>0</v>
      </c>
      <c r="BM17" s="12">
        <f t="shared" si="35"/>
        <v>0</v>
      </c>
      <c r="BN17" s="12">
        <f t="shared" si="35"/>
        <v>0</v>
      </c>
      <c r="BO17" s="12">
        <f t="shared" si="35"/>
        <v>0</v>
      </c>
      <c r="BP17" s="12">
        <f t="shared" si="35"/>
        <v>0</v>
      </c>
      <c r="BQ17" s="12">
        <f t="shared" si="35"/>
        <v>0</v>
      </c>
      <c r="BR17" s="12">
        <f t="shared" si="35"/>
        <v>0</v>
      </c>
      <c r="BS17" s="12">
        <f t="shared" si="35"/>
        <v>0</v>
      </c>
      <c r="BT17" s="12">
        <f t="shared" si="35"/>
        <v>0</v>
      </c>
      <c r="BU17" s="12">
        <f t="shared" si="35"/>
        <v>0</v>
      </c>
      <c r="BV17" s="12">
        <f t="shared" si="35"/>
        <v>0</v>
      </c>
      <c r="BW17" s="12">
        <f t="shared" si="35"/>
        <v>0</v>
      </c>
      <c r="BX17" s="11">
        <f t="shared" si="36"/>
        <v>0</v>
      </c>
      <c r="BY17" s="12">
        <f t="shared" si="36"/>
        <v>0</v>
      </c>
      <c r="BZ17" s="12">
        <f t="shared" si="36"/>
        <v>0</v>
      </c>
      <c r="CA17" s="12">
        <f t="shared" si="36"/>
        <v>0</v>
      </c>
      <c r="CB17" s="12">
        <f t="shared" si="36"/>
        <v>0</v>
      </c>
      <c r="CC17" s="12">
        <f t="shared" si="36"/>
        <v>0</v>
      </c>
      <c r="CD17" s="12">
        <f t="shared" si="36"/>
        <v>0</v>
      </c>
      <c r="CE17" s="12">
        <f t="shared" si="36"/>
        <v>0</v>
      </c>
      <c r="CF17" s="12">
        <f t="shared" si="36"/>
        <v>0</v>
      </c>
      <c r="CG17" s="12">
        <f t="shared" si="36"/>
        <v>0</v>
      </c>
      <c r="CH17" s="12">
        <f t="shared" si="36"/>
        <v>0</v>
      </c>
      <c r="CI17" s="12">
        <f t="shared" si="36"/>
        <v>0</v>
      </c>
      <c r="CJ17" s="12">
        <f t="shared" si="36"/>
        <v>0</v>
      </c>
      <c r="CK17" s="11">
        <f t="shared" si="37"/>
        <v>0</v>
      </c>
      <c r="CL17" s="12">
        <f t="shared" si="37"/>
        <v>0</v>
      </c>
      <c r="CM17" s="12">
        <f t="shared" si="37"/>
        <v>0</v>
      </c>
      <c r="CN17" s="12">
        <f t="shared" si="37"/>
        <v>2.82</v>
      </c>
      <c r="CO17" s="12">
        <f t="shared" si="37"/>
        <v>0</v>
      </c>
      <c r="CP17" s="12">
        <f t="shared" si="37"/>
        <v>0</v>
      </c>
      <c r="CQ17" s="12">
        <f t="shared" si="37"/>
        <v>0</v>
      </c>
      <c r="CR17" s="12">
        <f t="shared" si="37"/>
        <v>0</v>
      </c>
      <c r="CS17" s="12">
        <f t="shared" si="37"/>
        <v>0</v>
      </c>
      <c r="CT17" s="12">
        <f t="shared" si="37"/>
        <v>0</v>
      </c>
      <c r="CU17" s="12">
        <f t="shared" si="37"/>
        <v>0</v>
      </c>
      <c r="CV17" s="12">
        <f t="shared" si="37"/>
        <v>0</v>
      </c>
      <c r="CW17" s="12">
        <f t="shared" si="37"/>
        <v>0</v>
      </c>
      <c r="CX17" s="11">
        <f t="shared" si="38"/>
        <v>0</v>
      </c>
      <c r="CY17" s="12">
        <f t="shared" si="38"/>
        <v>0</v>
      </c>
      <c r="CZ17" s="12">
        <f t="shared" si="38"/>
        <v>0</v>
      </c>
      <c r="DA17" s="12">
        <f t="shared" si="38"/>
        <v>0</v>
      </c>
      <c r="DB17" s="12">
        <f t="shared" si="38"/>
        <v>0</v>
      </c>
      <c r="DC17" s="12">
        <f t="shared" si="38"/>
        <v>0</v>
      </c>
      <c r="DD17" s="12">
        <f t="shared" si="38"/>
        <v>0</v>
      </c>
      <c r="DE17" s="12">
        <f t="shared" si="38"/>
        <v>0</v>
      </c>
      <c r="DF17" s="12">
        <f t="shared" si="38"/>
        <v>0</v>
      </c>
      <c r="DG17" s="12">
        <f t="shared" si="38"/>
        <v>0</v>
      </c>
      <c r="DH17" s="12">
        <f t="shared" si="38"/>
        <v>0</v>
      </c>
      <c r="DI17" s="12">
        <f t="shared" si="38"/>
        <v>0</v>
      </c>
      <c r="DJ17" s="12">
        <f t="shared" si="38"/>
        <v>0</v>
      </c>
      <c r="DK17" s="11">
        <f t="shared" si="39"/>
        <v>0</v>
      </c>
      <c r="DL17" s="12">
        <f t="shared" si="39"/>
        <v>0</v>
      </c>
      <c r="DM17" s="12">
        <f t="shared" si="39"/>
        <v>0</v>
      </c>
      <c r="DN17" s="12">
        <f t="shared" si="39"/>
        <v>0</v>
      </c>
      <c r="DO17" s="12">
        <f t="shared" si="39"/>
        <v>0</v>
      </c>
      <c r="DP17" s="12">
        <f t="shared" si="39"/>
        <v>0</v>
      </c>
      <c r="DQ17" s="12">
        <f t="shared" si="39"/>
        <v>0</v>
      </c>
      <c r="DR17" s="12">
        <f t="shared" si="39"/>
        <v>0</v>
      </c>
      <c r="DS17" s="12">
        <f t="shared" si="39"/>
        <v>0</v>
      </c>
      <c r="DT17" s="12">
        <f t="shared" si="39"/>
        <v>0</v>
      </c>
      <c r="DU17" s="12">
        <f t="shared" si="39"/>
        <v>0</v>
      </c>
      <c r="DV17" s="12">
        <f t="shared" si="39"/>
        <v>0</v>
      </c>
      <c r="DW17" s="12">
        <f t="shared" si="39"/>
        <v>0</v>
      </c>
      <c r="DX17" s="11">
        <f t="shared" si="40"/>
        <v>0</v>
      </c>
      <c r="DY17" s="12">
        <f t="shared" si="40"/>
        <v>0</v>
      </c>
      <c r="DZ17" s="12">
        <f t="shared" si="40"/>
        <v>0</v>
      </c>
      <c r="EA17" s="12">
        <f t="shared" si="40"/>
        <v>0</v>
      </c>
      <c r="EB17" s="12">
        <f t="shared" si="40"/>
        <v>0</v>
      </c>
      <c r="EC17" s="12">
        <f t="shared" si="40"/>
        <v>0</v>
      </c>
      <c r="ED17" s="12">
        <f t="shared" si="40"/>
        <v>0</v>
      </c>
      <c r="EE17" s="12">
        <f t="shared" si="40"/>
        <v>0</v>
      </c>
      <c r="EF17" s="12">
        <f t="shared" si="40"/>
        <v>0</v>
      </c>
      <c r="EG17" s="12">
        <f t="shared" si="40"/>
        <v>0</v>
      </c>
      <c r="EH17" s="12">
        <f t="shared" si="40"/>
        <v>0</v>
      </c>
      <c r="EI17" s="12">
        <f t="shared" si="40"/>
        <v>7</v>
      </c>
      <c r="EJ17" s="12">
        <f t="shared" si="40"/>
        <v>0</v>
      </c>
      <c r="EK17" s="11">
        <f t="shared" si="41"/>
        <v>0</v>
      </c>
      <c r="EL17" s="12">
        <f t="shared" si="41"/>
        <v>0</v>
      </c>
      <c r="EM17" s="12">
        <f t="shared" si="41"/>
        <v>0</v>
      </c>
      <c r="EN17" s="12">
        <f t="shared" si="41"/>
        <v>0</v>
      </c>
      <c r="EO17" s="12">
        <f t="shared" si="41"/>
        <v>0</v>
      </c>
      <c r="EP17" s="12">
        <f t="shared" si="41"/>
        <v>0</v>
      </c>
      <c r="EQ17" s="12">
        <f t="shared" si="41"/>
        <v>0</v>
      </c>
      <c r="ER17" s="12">
        <f t="shared" si="41"/>
        <v>0</v>
      </c>
      <c r="ES17" s="12">
        <f t="shared" si="41"/>
        <v>0</v>
      </c>
      <c r="ET17" s="12">
        <f t="shared" si="41"/>
        <v>0</v>
      </c>
      <c r="EU17" s="12">
        <f t="shared" si="41"/>
        <v>0</v>
      </c>
      <c r="EV17" s="12">
        <f t="shared" si="41"/>
        <v>2</v>
      </c>
      <c r="EW17" s="12">
        <f t="shared" si="41"/>
        <v>0</v>
      </c>
      <c r="EX17" s="11">
        <f t="shared" si="42"/>
        <v>0</v>
      </c>
      <c r="EY17" s="12">
        <f t="shared" si="42"/>
        <v>0</v>
      </c>
      <c r="EZ17" s="12">
        <f t="shared" si="42"/>
        <v>0</v>
      </c>
      <c r="FA17" s="12">
        <f t="shared" si="42"/>
        <v>0</v>
      </c>
      <c r="FB17" s="12">
        <f t="shared" si="42"/>
        <v>0</v>
      </c>
      <c r="FC17" s="12">
        <f t="shared" si="42"/>
        <v>0</v>
      </c>
      <c r="FD17" s="12">
        <f t="shared" si="42"/>
        <v>0</v>
      </c>
      <c r="FE17" s="12">
        <f t="shared" si="42"/>
        <v>0</v>
      </c>
      <c r="FF17" s="12">
        <f t="shared" si="42"/>
        <v>0</v>
      </c>
      <c r="FG17" s="12">
        <f t="shared" si="42"/>
        <v>0</v>
      </c>
      <c r="FH17" s="12">
        <f t="shared" si="42"/>
        <v>0</v>
      </c>
      <c r="FI17" s="12">
        <f t="shared" si="42"/>
        <v>0</v>
      </c>
      <c r="FJ17" s="12">
        <f t="shared" si="42"/>
        <v>0</v>
      </c>
      <c r="FK17" s="13">
        <f t="shared" si="43"/>
        <v>21.842573579739906</v>
      </c>
      <c r="FL17" s="13">
        <f t="shared" si="44"/>
        <v>21</v>
      </c>
      <c r="FM17" s="2">
        <f t="shared" si="45"/>
        <v>27</v>
      </c>
      <c r="FN17" s="2">
        <f t="shared" si="46"/>
        <v>7.05</v>
      </c>
      <c r="FO17" s="2">
        <f t="shared" si="47"/>
        <v>21.411111111111111</v>
      </c>
      <c r="FP17" s="2">
        <f>VLOOKUP(FL17,'Age Adj'!$A:$E,3,FALSE)</f>
        <v>1.0353498111365991</v>
      </c>
      <c r="FQ17" s="2">
        <f t="shared" si="48"/>
        <v>22.167989845113627</v>
      </c>
      <c r="FR17" s="2">
        <f t="shared" si="49"/>
        <v>20</v>
      </c>
      <c r="FS17" s="2">
        <f t="shared" si="50"/>
        <v>41</v>
      </c>
      <c r="FT17" s="2">
        <f t="shared" si="51"/>
        <v>2.82</v>
      </c>
      <c r="FU17" s="2">
        <f t="shared" si="52"/>
        <v>5.64</v>
      </c>
      <c r="FV17" s="2">
        <f>VLOOKUP(FR17,'Age Adj'!$A:$E,4,FALSE)</f>
        <v>1.0903192211908539</v>
      </c>
      <c r="FW17" s="2">
        <f t="shared" si="53"/>
        <v>6.1494004075164153</v>
      </c>
      <c r="FX17" s="2">
        <f t="shared" si="54"/>
        <v>19</v>
      </c>
      <c r="FY17" s="2">
        <f t="shared" si="55"/>
        <v>42</v>
      </c>
      <c r="FZ17" s="2">
        <f t="shared" si="56"/>
        <v>9</v>
      </c>
      <c r="GA17" s="2">
        <f t="shared" si="57"/>
        <v>17.571428571428569</v>
      </c>
      <c r="GB17" s="2">
        <f>VLOOKUP(FX17,'Age Adj'!$A:$E,5,FALSE)</f>
        <v>1.1710748685077608</v>
      </c>
      <c r="GC17" s="2">
        <f t="shared" si="58"/>
        <v>20.577458403779222</v>
      </c>
      <c r="GD17" s="2">
        <f t="shared" si="59"/>
        <v>22.167989845113627</v>
      </c>
      <c r="GE17" s="2">
        <f t="shared" si="60"/>
        <v>6.1494004075164153</v>
      </c>
      <c r="GF17" s="2">
        <f t="shared" si="61"/>
        <v>20.577458403779222</v>
      </c>
      <c r="GG17" s="3">
        <f t="shared" si="62"/>
        <v>5</v>
      </c>
      <c r="GH17" s="3">
        <f t="shared" si="63"/>
        <v>4</v>
      </c>
      <c r="GI17" s="3">
        <f t="shared" si="64"/>
        <v>3</v>
      </c>
      <c r="GJ17" s="2">
        <f t="shared" si="65"/>
        <v>9.2366624354640123</v>
      </c>
      <c r="GK17" s="2">
        <f t="shared" si="66"/>
        <v>2.0498001358388049</v>
      </c>
      <c r="GL17" s="2">
        <f t="shared" si="67"/>
        <v>5.1443646009448054</v>
      </c>
      <c r="GM17" s="2">
        <f t="shared" si="68"/>
        <v>16.430827172247621</v>
      </c>
      <c r="GN17" s="14">
        <f t="shared" si="69"/>
        <v>0.8</v>
      </c>
      <c r="GO17" s="14">
        <f t="shared" si="70"/>
        <v>0.33333333333333331</v>
      </c>
      <c r="GP17" s="14">
        <f t="shared" si="21"/>
        <v>0.47222222222222221</v>
      </c>
      <c r="GQ17" s="3">
        <f t="shared" si="71"/>
        <v>5</v>
      </c>
      <c r="GR17" s="3">
        <f t="shared" si="72"/>
        <v>4</v>
      </c>
      <c r="GS17" s="3">
        <f t="shared" si="73"/>
        <v>3</v>
      </c>
      <c r="GT17" s="14">
        <f t="shared" si="74"/>
        <v>0.33333333333333331</v>
      </c>
      <c r="GU17" s="14">
        <f t="shared" si="75"/>
        <v>0.1111111111111111</v>
      </c>
      <c r="GV17" s="14">
        <f t="shared" si="76"/>
        <v>0.11805555555555554</v>
      </c>
      <c r="GW17" s="14">
        <f t="shared" si="77"/>
        <v>0.5625</v>
      </c>
      <c r="GX17" s="15">
        <f t="shared" si="78"/>
        <v>9.2423402843892877</v>
      </c>
      <c r="GY17" s="2">
        <f t="shared" si="23"/>
        <v>7.1884868878583337</v>
      </c>
      <c r="GZ17" s="2">
        <f t="shared" si="24"/>
        <v>16.430827172247621</v>
      </c>
      <c r="HB17" s="3" t="s">
        <v>61</v>
      </c>
      <c r="HC17" s="2">
        <v>9.8573871424204746</v>
      </c>
      <c r="HD17" s="2">
        <v>19.449748674772465</v>
      </c>
      <c r="HE17" s="2">
        <v>29.30713581719294</v>
      </c>
    </row>
    <row r="18" spans="1:213" x14ac:dyDescent="0.2">
      <c r="A18" s="3" t="s">
        <v>72</v>
      </c>
      <c r="B18" s="3" t="s">
        <v>42</v>
      </c>
      <c r="C18" s="3" t="s">
        <v>39</v>
      </c>
      <c r="D18" s="9">
        <v>35975</v>
      </c>
      <c r="E18" s="10" t="s">
        <v>25</v>
      </c>
      <c r="F18" s="3">
        <v>31</v>
      </c>
      <c r="G18" s="3">
        <v>4</v>
      </c>
      <c r="H18" s="3">
        <v>5</v>
      </c>
      <c r="I18" s="3">
        <f t="shared" si="25"/>
        <v>9</v>
      </c>
      <c r="N18" s="3" t="str">
        <f t="shared" si="26"/>
        <v/>
      </c>
      <c r="S18" s="3" t="str">
        <f t="shared" si="27"/>
        <v/>
      </c>
      <c r="T18" s="10" t="s">
        <v>25</v>
      </c>
      <c r="U18" s="3">
        <v>5</v>
      </c>
      <c r="V18" s="3">
        <v>0</v>
      </c>
      <c r="W18" s="3">
        <v>0</v>
      </c>
      <c r="X18" s="3">
        <f t="shared" si="28"/>
        <v>0</v>
      </c>
      <c r="AC18" s="3" t="str">
        <f t="shared" si="29"/>
        <v/>
      </c>
      <c r="AH18" s="3" t="str">
        <f t="shared" si="30"/>
        <v/>
      </c>
      <c r="AI18" s="10" t="s">
        <v>25</v>
      </c>
      <c r="AJ18" s="3">
        <v>2</v>
      </c>
      <c r="AK18" s="3">
        <v>0</v>
      </c>
      <c r="AL18" s="3">
        <v>0</v>
      </c>
      <c r="AM18" s="3">
        <f t="shared" si="31"/>
        <v>0</v>
      </c>
      <c r="AR18" s="3" t="str">
        <f t="shared" si="32"/>
        <v/>
      </c>
      <c r="AW18" s="3" t="str">
        <f t="shared" si="33"/>
        <v/>
      </c>
      <c r="AX18" s="11">
        <f t="shared" si="34"/>
        <v>0</v>
      </c>
      <c r="AY18" s="12">
        <f t="shared" si="34"/>
        <v>0</v>
      </c>
      <c r="AZ18" s="12">
        <f t="shared" si="34"/>
        <v>0</v>
      </c>
      <c r="BA18" s="12">
        <f t="shared" si="34"/>
        <v>0</v>
      </c>
      <c r="BB18" s="12">
        <f t="shared" si="34"/>
        <v>3.87</v>
      </c>
      <c r="BC18" s="12">
        <f t="shared" si="34"/>
        <v>0</v>
      </c>
      <c r="BD18" s="12">
        <f t="shared" si="34"/>
        <v>0</v>
      </c>
      <c r="BE18" s="12">
        <f t="shared" si="34"/>
        <v>0</v>
      </c>
      <c r="BF18" s="12">
        <f t="shared" si="34"/>
        <v>0</v>
      </c>
      <c r="BG18" s="12">
        <f t="shared" si="34"/>
        <v>0</v>
      </c>
      <c r="BH18" s="12">
        <f t="shared" si="34"/>
        <v>0</v>
      </c>
      <c r="BI18" s="12">
        <f t="shared" si="34"/>
        <v>0</v>
      </c>
      <c r="BJ18" s="12">
        <f t="shared" si="34"/>
        <v>0</v>
      </c>
      <c r="BK18" s="11">
        <f t="shared" si="35"/>
        <v>0</v>
      </c>
      <c r="BL18" s="12">
        <f t="shared" si="35"/>
        <v>0</v>
      </c>
      <c r="BM18" s="12">
        <f t="shared" si="35"/>
        <v>0</v>
      </c>
      <c r="BN18" s="12">
        <f t="shared" si="35"/>
        <v>0</v>
      </c>
      <c r="BO18" s="12">
        <f t="shared" si="35"/>
        <v>0</v>
      </c>
      <c r="BP18" s="12">
        <f t="shared" si="35"/>
        <v>0</v>
      </c>
      <c r="BQ18" s="12">
        <f t="shared" si="35"/>
        <v>0</v>
      </c>
      <c r="BR18" s="12">
        <f t="shared" si="35"/>
        <v>0</v>
      </c>
      <c r="BS18" s="12">
        <f t="shared" si="35"/>
        <v>0</v>
      </c>
      <c r="BT18" s="12">
        <f t="shared" si="35"/>
        <v>0</v>
      </c>
      <c r="BU18" s="12">
        <f t="shared" si="35"/>
        <v>0</v>
      </c>
      <c r="BV18" s="12">
        <f t="shared" si="35"/>
        <v>0</v>
      </c>
      <c r="BW18" s="12">
        <f t="shared" si="35"/>
        <v>0</v>
      </c>
      <c r="BX18" s="11">
        <f t="shared" si="36"/>
        <v>0</v>
      </c>
      <c r="BY18" s="12">
        <f t="shared" si="36"/>
        <v>0</v>
      </c>
      <c r="BZ18" s="12">
        <f t="shared" si="36"/>
        <v>0</v>
      </c>
      <c r="CA18" s="12">
        <f t="shared" si="36"/>
        <v>0</v>
      </c>
      <c r="CB18" s="12">
        <f t="shared" si="36"/>
        <v>0</v>
      </c>
      <c r="CC18" s="12">
        <f t="shared" si="36"/>
        <v>0</v>
      </c>
      <c r="CD18" s="12">
        <f t="shared" si="36"/>
        <v>0</v>
      </c>
      <c r="CE18" s="12">
        <f t="shared" si="36"/>
        <v>0</v>
      </c>
      <c r="CF18" s="12">
        <f t="shared" si="36"/>
        <v>0</v>
      </c>
      <c r="CG18" s="12">
        <f t="shared" si="36"/>
        <v>0</v>
      </c>
      <c r="CH18" s="12">
        <f t="shared" si="36"/>
        <v>0</v>
      </c>
      <c r="CI18" s="12">
        <f t="shared" si="36"/>
        <v>0</v>
      </c>
      <c r="CJ18" s="12">
        <f t="shared" si="36"/>
        <v>0</v>
      </c>
      <c r="CK18" s="11">
        <f t="shared" si="37"/>
        <v>0</v>
      </c>
      <c r="CL18" s="12">
        <f t="shared" si="37"/>
        <v>0</v>
      </c>
      <c r="CM18" s="12">
        <f t="shared" si="37"/>
        <v>0</v>
      </c>
      <c r="CN18" s="12">
        <f t="shared" si="37"/>
        <v>0</v>
      </c>
      <c r="CO18" s="12">
        <f t="shared" si="37"/>
        <v>0</v>
      </c>
      <c r="CP18" s="12">
        <f t="shared" si="37"/>
        <v>0</v>
      </c>
      <c r="CQ18" s="12">
        <f t="shared" si="37"/>
        <v>0</v>
      </c>
      <c r="CR18" s="12">
        <f t="shared" si="37"/>
        <v>0</v>
      </c>
      <c r="CS18" s="12">
        <f t="shared" si="37"/>
        <v>0</v>
      </c>
      <c r="CT18" s="12">
        <f t="shared" si="37"/>
        <v>0</v>
      </c>
      <c r="CU18" s="12">
        <f t="shared" si="37"/>
        <v>0</v>
      </c>
      <c r="CV18" s="12">
        <f t="shared" si="37"/>
        <v>0</v>
      </c>
      <c r="CW18" s="12">
        <f t="shared" si="37"/>
        <v>0</v>
      </c>
      <c r="CX18" s="11">
        <f t="shared" si="38"/>
        <v>0</v>
      </c>
      <c r="CY18" s="12">
        <f t="shared" si="38"/>
        <v>0</v>
      </c>
      <c r="CZ18" s="12">
        <f t="shared" si="38"/>
        <v>0</v>
      </c>
      <c r="DA18" s="12">
        <f t="shared" si="38"/>
        <v>0</v>
      </c>
      <c r="DB18" s="12">
        <f t="shared" si="38"/>
        <v>0</v>
      </c>
      <c r="DC18" s="12">
        <f t="shared" si="38"/>
        <v>0</v>
      </c>
      <c r="DD18" s="12">
        <f t="shared" si="38"/>
        <v>0</v>
      </c>
      <c r="DE18" s="12">
        <f t="shared" si="38"/>
        <v>0</v>
      </c>
      <c r="DF18" s="12">
        <f t="shared" si="38"/>
        <v>0</v>
      </c>
      <c r="DG18" s="12">
        <f t="shared" si="38"/>
        <v>0</v>
      </c>
      <c r="DH18" s="12">
        <f t="shared" si="38"/>
        <v>0</v>
      </c>
      <c r="DI18" s="12">
        <f t="shared" si="38"/>
        <v>0</v>
      </c>
      <c r="DJ18" s="12">
        <f t="shared" si="38"/>
        <v>0</v>
      </c>
      <c r="DK18" s="11">
        <f t="shared" si="39"/>
        <v>0</v>
      </c>
      <c r="DL18" s="12">
        <f t="shared" si="39"/>
        <v>0</v>
      </c>
      <c r="DM18" s="12">
        <f t="shared" si="39"/>
        <v>0</v>
      </c>
      <c r="DN18" s="12">
        <f t="shared" si="39"/>
        <v>0</v>
      </c>
      <c r="DO18" s="12">
        <f t="shared" si="39"/>
        <v>0</v>
      </c>
      <c r="DP18" s="12">
        <f t="shared" si="39"/>
        <v>0</v>
      </c>
      <c r="DQ18" s="12">
        <f t="shared" si="39"/>
        <v>0</v>
      </c>
      <c r="DR18" s="12">
        <f t="shared" si="39"/>
        <v>0</v>
      </c>
      <c r="DS18" s="12">
        <f t="shared" si="39"/>
        <v>0</v>
      </c>
      <c r="DT18" s="12">
        <f t="shared" si="39"/>
        <v>0</v>
      </c>
      <c r="DU18" s="12">
        <f t="shared" si="39"/>
        <v>0</v>
      </c>
      <c r="DV18" s="12">
        <f t="shared" si="39"/>
        <v>0</v>
      </c>
      <c r="DW18" s="12">
        <f t="shared" si="39"/>
        <v>0</v>
      </c>
      <c r="DX18" s="11">
        <f t="shared" si="40"/>
        <v>0</v>
      </c>
      <c r="DY18" s="12">
        <f t="shared" si="40"/>
        <v>0</v>
      </c>
      <c r="DZ18" s="12">
        <f t="shared" si="40"/>
        <v>0</v>
      </c>
      <c r="EA18" s="12">
        <f t="shared" si="40"/>
        <v>0</v>
      </c>
      <c r="EB18" s="12">
        <f t="shared" si="40"/>
        <v>0</v>
      </c>
      <c r="EC18" s="12">
        <f t="shared" si="40"/>
        <v>0</v>
      </c>
      <c r="ED18" s="12">
        <f t="shared" si="40"/>
        <v>0</v>
      </c>
      <c r="EE18" s="12">
        <f t="shared" si="40"/>
        <v>0</v>
      </c>
      <c r="EF18" s="12">
        <f t="shared" si="40"/>
        <v>0</v>
      </c>
      <c r="EG18" s="12">
        <f t="shared" si="40"/>
        <v>0</v>
      </c>
      <c r="EH18" s="12">
        <f t="shared" si="40"/>
        <v>0</v>
      </c>
      <c r="EI18" s="12">
        <f t="shared" si="40"/>
        <v>0</v>
      </c>
      <c r="EJ18" s="12">
        <f t="shared" si="40"/>
        <v>0</v>
      </c>
      <c r="EK18" s="11">
        <f t="shared" si="41"/>
        <v>0</v>
      </c>
      <c r="EL18" s="12">
        <f t="shared" si="41"/>
        <v>0</v>
      </c>
      <c r="EM18" s="12">
        <f t="shared" si="41"/>
        <v>0</v>
      </c>
      <c r="EN18" s="12">
        <f t="shared" si="41"/>
        <v>0</v>
      </c>
      <c r="EO18" s="12">
        <f t="shared" si="41"/>
        <v>0</v>
      </c>
      <c r="EP18" s="12">
        <f t="shared" si="41"/>
        <v>0</v>
      </c>
      <c r="EQ18" s="12">
        <f t="shared" si="41"/>
        <v>0</v>
      </c>
      <c r="ER18" s="12">
        <f t="shared" si="41"/>
        <v>0</v>
      </c>
      <c r="ES18" s="12">
        <f t="shared" si="41"/>
        <v>0</v>
      </c>
      <c r="ET18" s="12">
        <f t="shared" si="41"/>
        <v>0</v>
      </c>
      <c r="EU18" s="12">
        <f t="shared" si="41"/>
        <v>0</v>
      </c>
      <c r="EV18" s="12">
        <f t="shared" si="41"/>
        <v>0</v>
      </c>
      <c r="EW18" s="12">
        <f t="shared" si="41"/>
        <v>0</v>
      </c>
      <c r="EX18" s="11">
        <f t="shared" si="42"/>
        <v>0</v>
      </c>
      <c r="EY18" s="12">
        <f t="shared" si="42"/>
        <v>0</v>
      </c>
      <c r="EZ18" s="12">
        <f t="shared" si="42"/>
        <v>0</v>
      </c>
      <c r="FA18" s="12">
        <f t="shared" si="42"/>
        <v>0</v>
      </c>
      <c r="FB18" s="12">
        <f t="shared" si="42"/>
        <v>0</v>
      </c>
      <c r="FC18" s="12">
        <f t="shared" si="42"/>
        <v>0</v>
      </c>
      <c r="FD18" s="12">
        <f t="shared" si="42"/>
        <v>0</v>
      </c>
      <c r="FE18" s="12">
        <f t="shared" si="42"/>
        <v>0</v>
      </c>
      <c r="FF18" s="12">
        <f t="shared" si="42"/>
        <v>0</v>
      </c>
      <c r="FG18" s="12">
        <f t="shared" si="42"/>
        <v>0</v>
      </c>
      <c r="FH18" s="12">
        <f t="shared" si="42"/>
        <v>0</v>
      </c>
      <c r="FI18" s="12">
        <f t="shared" si="42"/>
        <v>0</v>
      </c>
      <c r="FJ18" s="12">
        <f t="shared" si="42"/>
        <v>0</v>
      </c>
      <c r="FK18" s="13">
        <f t="shared" si="43"/>
        <v>20.213552361396303</v>
      </c>
      <c r="FL18" s="13">
        <f t="shared" si="44"/>
        <v>19</v>
      </c>
      <c r="FM18" s="2">
        <f t="shared" si="45"/>
        <v>31</v>
      </c>
      <c r="FN18" s="2">
        <f t="shared" si="46"/>
        <v>3.87</v>
      </c>
      <c r="FO18" s="2">
        <f t="shared" si="47"/>
        <v>10.236774193548388</v>
      </c>
      <c r="FP18" s="2">
        <f>VLOOKUP(FL18,'Age Adj'!$A:$E,3,FALSE)</f>
        <v>1.074066058588516</v>
      </c>
      <c r="FQ18" s="2">
        <f t="shared" si="48"/>
        <v>10.994971710725151</v>
      </c>
      <c r="FR18" s="2">
        <f t="shared" si="49"/>
        <v>18</v>
      </c>
      <c r="FS18" s="2">
        <f t="shared" si="50"/>
        <v>5</v>
      </c>
      <c r="FT18" s="2">
        <f t="shared" si="51"/>
        <v>0</v>
      </c>
      <c r="FU18" s="2">
        <f t="shared" si="52"/>
        <v>0</v>
      </c>
      <c r="FV18" s="2">
        <f>VLOOKUP(FR18,'Age Adj'!$A:$E,4,FALSE)</f>
        <v>1.1817301363925801</v>
      </c>
      <c r="FW18" s="2">
        <f t="shared" si="53"/>
        <v>0</v>
      </c>
      <c r="FX18" s="2">
        <f t="shared" si="54"/>
        <v>17</v>
      </c>
      <c r="FY18" s="2">
        <f t="shared" si="55"/>
        <v>2</v>
      </c>
      <c r="FZ18" s="2">
        <f t="shared" si="56"/>
        <v>0</v>
      </c>
      <c r="GA18" s="2">
        <f t="shared" si="57"/>
        <v>0</v>
      </c>
      <c r="GB18" s="2">
        <f>VLOOKUP(FX18,'Age Adj'!$A:$E,5,FALSE)</f>
        <v>1.3413341674283861</v>
      </c>
      <c r="GC18" s="2">
        <f t="shared" si="58"/>
        <v>0</v>
      </c>
      <c r="GD18" s="2">
        <f t="shared" si="59"/>
        <v>10.994971710725151</v>
      </c>
      <c r="GE18" s="2" t="str">
        <f t="shared" si="60"/>
        <v/>
      </c>
      <c r="GF18" s="2" t="str">
        <f t="shared" si="61"/>
        <v/>
      </c>
      <c r="GG18" s="3">
        <f t="shared" si="62"/>
        <v>5</v>
      </c>
      <c r="GH18" s="3" t="str">
        <f t="shared" si="63"/>
        <v/>
      </c>
      <c r="GI18" s="3" t="str">
        <f t="shared" si="64"/>
        <v/>
      </c>
      <c r="GJ18" s="2">
        <f t="shared" si="65"/>
        <v>10.994971710725151</v>
      </c>
      <c r="GK18" s="2">
        <f t="shared" si="66"/>
        <v>0</v>
      </c>
      <c r="GL18" s="2">
        <f t="shared" si="67"/>
        <v>0</v>
      </c>
      <c r="GM18" s="2">
        <f t="shared" si="68"/>
        <v>10.994971710725151</v>
      </c>
      <c r="GN18" s="14">
        <f t="shared" si="69"/>
        <v>0.44444444444444442</v>
      </c>
      <c r="GO18" s="14" t="str">
        <f t="shared" si="70"/>
        <v/>
      </c>
      <c r="GP18" s="14" t="str">
        <f t="shared" si="21"/>
        <v/>
      </c>
      <c r="GQ18" s="3">
        <f t="shared" si="71"/>
        <v>5</v>
      </c>
      <c r="GR18" s="3" t="str">
        <f t="shared" si="72"/>
        <v/>
      </c>
      <c r="GS18" s="3" t="str">
        <f t="shared" si="73"/>
        <v/>
      </c>
      <c r="GT18" s="14">
        <f t="shared" si="74"/>
        <v>0.44444444444444448</v>
      </c>
      <c r="GU18" s="14">
        <f t="shared" si="75"/>
        <v>0</v>
      </c>
      <c r="GV18" s="14">
        <f t="shared" si="76"/>
        <v>0</v>
      </c>
      <c r="GW18" s="14">
        <f t="shared" si="77"/>
        <v>0.44444444444444448</v>
      </c>
      <c r="GX18" s="15">
        <f t="shared" si="78"/>
        <v>4.8866540936556229</v>
      </c>
      <c r="GY18" s="2">
        <f t="shared" si="23"/>
        <v>6.1083176170695284</v>
      </c>
      <c r="GZ18" s="2">
        <f t="shared" si="24"/>
        <v>10.994971710725151</v>
      </c>
      <c r="HB18" s="3" t="s">
        <v>59</v>
      </c>
      <c r="HC18" s="2">
        <v>12.925809675817728</v>
      </c>
      <c r="HD18" s="2">
        <v>16.820206248115635</v>
      </c>
      <c r="HE18" s="2">
        <v>29.746015923933363</v>
      </c>
    </row>
    <row r="19" spans="1:213" x14ac:dyDescent="0.2">
      <c r="A19" s="3" t="s">
        <v>73</v>
      </c>
      <c r="B19" s="3" t="s">
        <v>42</v>
      </c>
      <c r="C19" s="3" t="s">
        <v>39</v>
      </c>
      <c r="D19" s="9">
        <v>35158</v>
      </c>
      <c r="E19" s="10" t="s">
        <v>33</v>
      </c>
      <c r="F19" s="3">
        <v>17</v>
      </c>
      <c r="G19" s="3">
        <v>1</v>
      </c>
      <c r="H19" s="3">
        <v>8</v>
      </c>
      <c r="I19" s="3">
        <f t="shared" si="25"/>
        <v>9</v>
      </c>
      <c r="N19" s="3" t="str">
        <f t="shared" si="26"/>
        <v/>
      </c>
      <c r="S19" s="3" t="str">
        <f t="shared" si="27"/>
        <v/>
      </c>
      <c r="X19" s="3" t="str">
        <f t="shared" si="28"/>
        <v/>
      </c>
      <c r="AC19" s="3" t="str">
        <f t="shared" si="29"/>
        <v/>
      </c>
      <c r="AH19" s="3" t="str">
        <f t="shared" si="30"/>
        <v/>
      </c>
      <c r="AM19" s="3" t="str">
        <f t="shared" si="31"/>
        <v/>
      </c>
      <c r="AR19" s="3" t="str">
        <f t="shared" si="32"/>
        <v/>
      </c>
      <c r="AW19" s="3" t="str">
        <f t="shared" si="33"/>
        <v/>
      </c>
      <c r="AX19" s="11">
        <f t="shared" si="34"/>
        <v>0</v>
      </c>
      <c r="AY19" s="12">
        <f t="shared" si="34"/>
        <v>0</v>
      </c>
      <c r="AZ19" s="12">
        <f t="shared" si="34"/>
        <v>0</v>
      </c>
      <c r="BA19" s="12">
        <f t="shared" si="34"/>
        <v>0</v>
      </c>
      <c r="BB19" s="12">
        <f t="shared" si="34"/>
        <v>0</v>
      </c>
      <c r="BC19" s="12">
        <f t="shared" si="34"/>
        <v>0</v>
      </c>
      <c r="BD19" s="12">
        <f t="shared" si="34"/>
        <v>0</v>
      </c>
      <c r="BE19" s="12">
        <f t="shared" si="34"/>
        <v>0</v>
      </c>
      <c r="BF19" s="12">
        <f t="shared" si="34"/>
        <v>0</v>
      </c>
      <c r="BG19" s="12">
        <f t="shared" si="34"/>
        <v>0</v>
      </c>
      <c r="BH19" s="12">
        <f t="shared" si="34"/>
        <v>0</v>
      </c>
      <c r="BI19" s="12">
        <f t="shared" si="34"/>
        <v>0</v>
      </c>
      <c r="BJ19" s="12">
        <f t="shared" si="34"/>
        <v>2.0700000000000003</v>
      </c>
      <c r="BK19" s="11">
        <f t="shared" si="35"/>
        <v>0</v>
      </c>
      <c r="BL19" s="12">
        <f t="shared" si="35"/>
        <v>0</v>
      </c>
      <c r="BM19" s="12">
        <f t="shared" si="35"/>
        <v>0</v>
      </c>
      <c r="BN19" s="12">
        <f t="shared" si="35"/>
        <v>0</v>
      </c>
      <c r="BO19" s="12">
        <f t="shared" si="35"/>
        <v>0</v>
      </c>
      <c r="BP19" s="12">
        <f t="shared" si="35"/>
        <v>0</v>
      </c>
      <c r="BQ19" s="12">
        <f t="shared" si="35"/>
        <v>0</v>
      </c>
      <c r="BR19" s="12">
        <f t="shared" si="35"/>
        <v>0</v>
      </c>
      <c r="BS19" s="12">
        <f t="shared" si="35"/>
        <v>0</v>
      </c>
      <c r="BT19" s="12">
        <f t="shared" si="35"/>
        <v>0</v>
      </c>
      <c r="BU19" s="12">
        <f t="shared" si="35"/>
        <v>0</v>
      </c>
      <c r="BV19" s="12">
        <f t="shared" si="35"/>
        <v>0</v>
      </c>
      <c r="BW19" s="12">
        <f t="shared" si="35"/>
        <v>0</v>
      </c>
      <c r="BX19" s="11">
        <f t="shared" si="36"/>
        <v>0</v>
      </c>
      <c r="BY19" s="12">
        <f t="shared" si="36"/>
        <v>0</v>
      </c>
      <c r="BZ19" s="12">
        <f t="shared" si="36"/>
        <v>0</v>
      </c>
      <c r="CA19" s="12">
        <f t="shared" si="36"/>
        <v>0</v>
      </c>
      <c r="CB19" s="12">
        <f t="shared" si="36"/>
        <v>0</v>
      </c>
      <c r="CC19" s="12">
        <f t="shared" si="36"/>
        <v>0</v>
      </c>
      <c r="CD19" s="12">
        <f t="shared" si="36"/>
        <v>0</v>
      </c>
      <c r="CE19" s="12">
        <f t="shared" si="36"/>
        <v>0</v>
      </c>
      <c r="CF19" s="12">
        <f t="shared" si="36"/>
        <v>0</v>
      </c>
      <c r="CG19" s="12">
        <f t="shared" si="36"/>
        <v>0</v>
      </c>
      <c r="CH19" s="12">
        <f t="shared" si="36"/>
        <v>0</v>
      </c>
      <c r="CI19" s="12">
        <f t="shared" si="36"/>
        <v>0</v>
      </c>
      <c r="CJ19" s="12">
        <f t="shared" si="36"/>
        <v>0</v>
      </c>
      <c r="CK19" s="11">
        <f t="shared" si="37"/>
        <v>0</v>
      </c>
      <c r="CL19" s="12">
        <f t="shared" si="37"/>
        <v>0</v>
      </c>
      <c r="CM19" s="12">
        <f t="shared" si="37"/>
        <v>0</v>
      </c>
      <c r="CN19" s="12">
        <f t="shared" si="37"/>
        <v>0</v>
      </c>
      <c r="CO19" s="12">
        <f t="shared" si="37"/>
        <v>0</v>
      </c>
      <c r="CP19" s="12">
        <f t="shared" si="37"/>
        <v>0</v>
      </c>
      <c r="CQ19" s="12">
        <f t="shared" si="37"/>
        <v>0</v>
      </c>
      <c r="CR19" s="12">
        <f t="shared" si="37"/>
        <v>0</v>
      </c>
      <c r="CS19" s="12">
        <f t="shared" si="37"/>
        <v>0</v>
      </c>
      <c r="CT19" s="12">
        <f t="shared" si="37"/>
        <v>0</v>
      </c>
      <c r="CU19" s="12">
        <f t="shared" si="37"/>
        <v>0</v>
      </c>
      <c r="CV19" s="12">
        <f t="shared" si="37"/>
        <v>0</v>
      </c>
      <c r="CW19" s="12">
        <f t="shared" si="37"/>
        <v>0</v>
      </c>
      <c r="CX19" s="11">
        <f t="shared" si="38"/>
        <v>0</v>
      </c>
      <c r="CY19" s="12">
        <f t="shared" si="38"/>
        <v>0</v>
      </c>
      <c r="CZ19" s="12">
        <f t="shared" si="38"/>
        <v>0</v>
      </c>
      <c r="DA19" s="12">
        <f t="shared" si="38"/>
        <v>0</v>
      </c>
      <c r="DB19" s="12">
        <f t="shared" si="38"/>
        <v>0</v>
      </c>
      <c r="DC19" s="12">
        <f t="shared" si="38"/>
        <v>0</v>
      </c>
      <c r="DD19" s="12">
        <f t="shared" si="38"/>
        <v>0</v>
      </c>
      <c r="DE19" s="12">
        <f t="shared" si="38"/>
        <v>0</v>
      </c>
      <c r="DF19" s="12">
        <f t="shared" si="38"/>
        <v>0</v>
      </c>
      <c r="DG19" s="12">
        <f t="shared" si="38"/>
        <v>0</v>
      </c>
      <c r="DH19" s="12">
        <f t="shared" si="38"/>
        <v>0</v>
      </c>
      <c r="DI19" s="12">
        <f t="shared" si="38"/>
        <v>0</v>
      </c>
      <c r="DJ19" s="12">
        <f t="shared" si="38"/>
        <v>0</v>
      </c>
      <c r="DK19" s="11">
        <f t="shared" si="39"/>
        <v>0</v>
      </c>
      <c r="DL19" s="12">
        <f t="shared" si="39"/>
        <v>0</v>
      </c>
      <c r="DM19" s="12">
        <f t="shared" si="39"/>
        <v>0</v>
      </c>
      <c r="DN19" s="12">
        <f t="shared" si="39"/>
        <v>0</v>
      </c>
      <c r="DO19" s="12">
        <f t="shared" si="39"/>
        <v>0</v>
      </c>
      <c r="DP19" s="12">
        <f t="shared" si="39"/>
        <v>0</v>
      </c>
      <c r="DQ19" s="12">
        <f t="shared" si="39"/>
        <v>0</v>
      </c>
      <c r="DR19" s="12">
        <f t="shared" si="39"/>
        <v>0</v>
      </c>
      <c r="DS19" s="12">
        <f t="shared" si="39"/>
        <v>0</v>
      </c>
      <c r="DT19" s="12">
        <f t="shared" si="39"/>
        <v>0</v>
      </c>
      <c r="DU19" s="12">
        <f t="shared" si="39"/>
        <v>0</v>
      </c>
      <c r="DV19" s="12">
        <f t="shared" si="39"/>
        <v>0</v>
      </c>
      <c r="DW19" s="12">
        <f t="shared" si="39"/>
        <v>0</v>
      </c>
      <c r="DX19" s="11">
        <f t="shared" si="40"/>
        <v>0</v>
      </c>
      <c r="DY19" s="12">
        <f t="shared" si="40"/>
        <v>0</v>
      </c>
      <c r="DZ19" s="12">
        <f t="shared" si="40"/>
        <v>0</v>
      </c>
      <c r="EA19" s="12">
        <f t="shared" si="40"/>
        <v>0</v>
      </c>
      <c r="EB19" s="12">
        <f t="shared" si="40"/>
        <v>0</v>
      </c>
      <c r="EC19" s="12">
        <f t="shared" si="40"/>
        <v>0</v>
      </c>
      <c r="ED19" s="12">
        <f t="shared" si="40"/>
        <v>0</v>
      </c>
      <c r="EE19" s="12">
        <f t="shared" si="40"/>
        <v>0</v>
      </c>
      <c r="EF19" s="12">
        <f t="shared" si="40"/>
        <v>0</v>
      </c>
      <c r="EG19" s="12">
        <f t="shared" si="40"/>
        <v>0</v>
      </c>
      <c r="EH19" s="12">
        <f t="shared" si="40"/>
        <v>0</v>
      </c>
      <c r="EI19" s="12">
        <f t="shared" si="40"/>
        <v>0</v>
      </c>
      <c r="EJ19" s="12">
        <f t="shared" si="40"/>
        <v>0</v>
      </c>
      <c r="EK19" s="11">
        <f t="shared" si="41"/>
        <v>0</v>
      </c>
      <c r="EL19" s="12">
        <f t="shared" si="41"/>
        <v>0</v>
      </c>
      <c r="EM19" s="12">
        <f t="shared" si="41"/>
        <v>0</v>
      </c>
      <c r="EN19" s="12">
        <f t="shared" si="41"/>
        <v>0</v>
      </c>
      <c r="EO19" s="12">
        <f t="shared" si="41"/>
        <v>0</v>
      </c>
      <c r="EP19" s="12">
        <f t="shared" si="41"/>
        <v>0</v>
      </c>
      <c r="EQ19" s="12">
        <f t="shared" si="41"/>
        <v>0</v>
      </c>
      <c r="ER19" s="12">
        <f t="shared" si="41"/>
        <v>0</v>
      </c>
      <c r="ES19" s="12">
        <f t="shared" si="41"/>
        <v>0</v>
      </c>
      <c r="ET19" s="12">
        <f t="shared" si="41"/>
        <v>0</v>
      </c>
      <c r="EU19" s="12">
        <f t="shared" si="41"/>
        <v>0</v>
      </c>
      <c r="EV19" s="12">
        <f t="shared" si="41"/>
        <v>0</v>
      </c>
      <c r="EW19" s="12">
        <f t="shared" si="41"/>
        <v>0</v>
      </c>
      <c r="EX19" s="11">
        <f t="shared" si="42"/>
        <v>0</v>
      </c>
      <c r="EY19" s="12">
        <f t="shared" si="42"/>
        <v>0</v>
      </c>
      <c r="EZ19" s="12">
        <f t="shared" si="42"/>
        <v>0</v>
      </c>
      <c r="FA19" s="12">
        <f t="shared" si="42"/>
        <v>0</v>
      </c>
      <c r="FB19" s="12">
        <f t="shared" si="42"/>
        <v>0</v>
      </c>
      <c r="FC19" s="12">
        <f t="shared" si="42"/>
        <v>0</v>
      </c>
      <c r="FD19" s="12">
        <f t="shared" si="42"/>
        <v>0</v>
      </c>
      <c r="FE19" s="12">
        <f t="shared" si="42"/>
        <v>0</v>
      </c>
      <c r="FF19" s="12">
        <f t="shared" si="42"/>
        <v>0</v>
      </c>
      <c r="FG19" s="12">
        <f t="shared" si="42"/>
        <v>0</v>
      </c>
      <c r="FH19" s="12">
        <f t="shared" si="42"/>
        <v>0</v>
      </c>
      <c r="FI19" s="12">
        <f t="shared" si="42"/>
        <v>0</v>
      </c>
      <c r="FJ19" s="12">
        <f t="shared" si="42"/>
        <v>0</v>
      </c>
      <c r="FK19" s="13">
        <f t="shared" si="43"/>
        <v>22.45037645448323</v>
      </c>
      <c r="FL19" s="13">
        <f t="shared" si="44"/>
        <v>21</v>
      </c>
      <c r="FM19" s="2">
        <f t="shared" si="45"/>
        <v>17</v>
      </c>
      <c r="FN19" s="2">
        <f t="shared" si="46"/>
        <v>2.0700000000000003</v>
      </c>
      <c r="FO19" s="2">
        <f t="shared" si="47"/>
        <v>9.9847058823529427</v>
      </c>
      <c r="FP19" s="2">
        <f>VLOOKUP(FL19,'Age Adj'!$A:$E,3,FALSE)</f>
        <v>1.0353498111365991</v>
      </c>
      <c r="FQ19" s="2">
        <f t="shared" si="48"/>
        <v>10.33766334954861</v>
      </c>
      <c r="FR19" s="2">
        <f t="shared" si="49"/>
        <v>20</v>
      </c>
      <c r="FS19" s="2">
        <f t="shared" si="50"/>
        <v>0</v>
      </c>
      <c r="FT19" s="2">
        <f t="shared" si="51"/>
        <v>0</v>
      </c>
      <c r="FU19" s="2">
        <f t="shared" si="52"/>
        <v>0</v>
      </c>
      <c r="FV19" s="2">
        <f>VLOOKUP(FR19,'Age Adj'!$A:$E,4,FALSE)</f>
        <v>1.0903192211908539</v>
      </c>
      <c r="FW19" s="2">
        <f t="shared" si="53"/>
        <v>0</v>
      </c>
      <c r="FX19" s="2">
        <f t="shared" si="54"/>
        <v>19</v>
      </c>
      <c r="FY19" s="2">
        <f t="shared" si="55"/>
        <v>0</v>
      </c>
      <c r="FZ19" s="2">
        <f t="shared" si="56"/>
        <v>0</v>
      </c>
      <c r="GA19" s="2">
        <f t="shared" si="57"/>
        <v>0</v>
      </c>
      <c r="GB19" s="2">
        <f>VLOOKUP(FX19,'Age Adj'!$A:$E,5,FALSE)</f>
        <v>1.1710748685077608</v>
      </c>
      <c r="GC19" s="2">
        <f t="shared" si="58"/>
        <v>0</v>
      </c>
      <c r="GD19" s="2">
        <f t="shared" si="59"/>
        <v>10.33766334954861</v>
      </c>
      <c r="GE19" s="2" t="str">
        <f t="shared" si="60"/>
        <v/>
      </c>
      <c r="GF19" s="2" t="str">
        <f t="shared" si="61"/>
        <v/>
      </c>
      <c r="GG19" s="3">
        <f t="shared" si="62"/>
        <v>5</v>
      </c>
      <c r="GH19" s="3" t="str">
        <f t="shared" si="63"/>
        <v/>
      </c>
      <c r="GI19" s="3" t="str">
        <f t="shared" si="64"/>
        <v/>
      </c>
      <c r="GJ19" s="2">
        <f t="shared" si="65"/>
        <v>10.33766334954861</v>
      </c>
      <c r="GK19" s="2">
        <f t="shared" si="66"/>
        <v>0</v>
      </c>
      <c r="GL19" s="2">
        <f t="shared" si="67"/>
        <v>0</v>
      </c>
      <c r="GM19" s="2">
        <f t="shared" si="68"/>
        <v>10.33766334954861</v>
      </c>
      <c r="GN19" s="14">
        <f t="shared" si="69"/>
        <v>0.1111111111111111</v>
      </c>
      <c r="GO19" s="14" t="str">
        <f t="shared" si="70"/>
        <v/>
      </c>
      <c r="GP19" s="14" t="str">
        <f t="shared" si="21"/>
        <v/>
      </c>
      <c r="GQ19" s="3">
        <f t="shared" si="71"/>
        <v>5</v>
      </c>
      <c r="GR19" s="3" t="str">
        <f t="shared" si="72"/>
        <v/>
      </c>
      <c r="GS19" s="3" t="str">
        <f t="shared" si="73"/>
        <v/>
      </c>
      <c r="GT19" s="14">
        <f t="shared" si="74"/>
        <v>0.11111111111111112</v>
      </c>
      <c r="GU19" s="14">
        <f t="shared" si="75"/>
        <v>0</v>
      </c>
      <c r="GV19" s="14">
        <f t="shared" si="76"/>
        <v>0</v>
      </c>
      <c r="GW19" s="14">
        <f t="shared" si="77"/>
        <v>0.11111111111111112</v>
      </c>
      <c r="GX19" s="15">
        <f t="shared" si="78"/>
        <v>1.1486292610609568</v>
      </c>
      <c r="GY19" s="2">
        <f t="shared" si="23"/>
        <v>9.1890340884876522</v>
      </c>
      <c r="GZ19" s="2">
        <f t="shared" si="24"/>
        <v>10.33766334954861</v>
      </c>
      <c r="HB19" s="3" t="s">
        <v>41</v>
      </c>
      <c r="HC19" s="2">
        <v>14.44398437162144</v>
      </c>
      <c r="HD19" s="2">
        <v>21.28375412977087</v>
      </c>
      <c r="HE19" s="2">
        <v>35.727738501392309</v>
      </c>
    </row>
    <row r="20" spans="1:213" x14ac:dyDescent="0.2">
      <c r="A20" s="3" t="s">
        <v>74</v>
      </c>
      <c r="B20" s="3" t="s">
        <v>42</v>
      </c>
      <c r="C20" s="3" t="s">
        <v>40</v>
      </c>
      <c r="D20" s="9">
        <v>34711</v>
      </c>
      <c r="E20" s="10" t="s">
        <v>24</v>
      </c>
      <c r="F20" s="3">
        <v>7</v>
      </c>
      <c r="G20" s="3">
        <v>2</v>
      </c>
      <c r="H20" s="3">
        <v>1</v>
      </c>
      <c r="I20" s="3">
        <f t="shared" si="25"/>
        <v>3</v>
      </c>
      <c r="J20" s="3" t="s">
        <v>21</v>
      </c>
      <c r="K20" s="3">
        <v>12</v>
      </c>
      <c r="L20" s="3">
        <v>0</v>
      </c>
      <c r="M20" s="3">
        <v>1</v>
      </c>
      <c r="N20" s="3">
        <f t="shared" si="26"/>
        <v>1</v>
      </c>
      <c r="S20" s="3" t="str">
        <f t="shared" si="27"/>
        <v/>
      </c>
      <c r="T20" s="10" t="s">
        <v>24</v>
      </c>
      <c r="U20" s="3">
        <v>63</v>
      </c>
      <c r="V20" s="3">
        <v>2</v>
      </c>
      <c r="W20" s="3">
        <v>25</v>
      </c>
      <c r="X20" s="3">
        <f t="shared" si="28"/>
        <v>27</v>
      </c>
      <c r="Y20" s="3" t="s">
        <v>21</v>
      </c>
      <c r="Z20" s="3">
        <v>6</v>
      </c>
      <c r="AA20" s="3">
        <v>0</v>
      </c>
      <c r="AB20" s="3">
        <v>0</v>
      </c>
      <c r="AC20" s="3">
        <f t="shared" si="29"/>
        <v>0</v>
      </c>
      <c r="AH20" s="3" t="str">
        <f t="shared" si="30"/>
        <v/>
      </c>
      <c r="AI20" s="10" t="s">
        <v>24</v>
      </c>
      <c r="AJ20" s="3">
        <v>47</v>
      </c>
      <c r="AK20" s="3">
        <v>2</v>
      </c>
      <c r="AL20" s="3">
        <v>4</v>
      </c>
      <c r="AM20" s="3">
        <f t="shared" si="31"/>
        <v>6</v>
      </c>
      <c r="AN20" s="3" t="s">
        <v>21</v>
      </c>
      <c r="AO20" s="3">
        <v>5</v>
      </c>
      <c r="AP20" s="3">
        <v>0</v>
      </c>
      <c r="AQ20" s="3">
        <v>1</v>
      </c>
      <c r="AR20" s="3">
        <f t="shared" si="32"/>
        <v>1</v>
      </c>
      <c r="AW20" s="3" t="str">
        <f t="shared" si="33"/>
        <v/>
      </c>
      <c r="AX20" s="11">
        <f t="shared" si="34"/>
        <v>0</v>
      </c>
      <c r="AY20" s="12">
        <f t="shared" si="34"/>
        <v>0</v>
      </c>
      <c r="AZ20" s="12">
        <f t="shared" si="34"/>
        <v>0</v>
      </c>
      <c r="BA20" s="12">
        <f t="shared" si="34"/>
        <v>1.41</v>
      </c>
      <c r="BB20" s="12">
        <f t="shared" si="34"/>
        <v>0</v>
      </c>
      <c r="BC20" s="12">
        <f t="shared" si="34"/>
        <v>0</v>
      </c>
      <c r="BD20" s="12">
        <f t="shared" si="34"/>
        <v>0</v>
      </c>
      <c r="BE20" s="12">
        <f t="shared" si="34"/>
        <v>0</v>
      </c>
      <c r="BF20" s="12">
        <f t="shared" si="34"/>
        <v>0</v>
      </c>
      <c r="BG20" s="12">
        <f t="shared" si="34"/>
        <v>0</v>
      </c>
      <c r="BH20" s="12">
        <f t="shared" si="34"/>
        <v>0</v>
      </c>
      <c r="BI20" s="12">
        <f t="shared" si="34"/>
        <v>0</v>
      </c>
      <c r="BJ20" s="12">
        <f t="shared" si="34"/>
        <v>0</v>
      </c>
      <c r="BK20" s="11">
        <f t="shared" si="35"/>
        <v>1</v>
      </c>
      <c r="BL20" s="12">
        <f t="shared" si="35"/>
        <v>0</v>
      </c>
      <c r="BM20" s="12">
        <f t="shared" si="35"/>
        <v>0</v>
      </c>
      <c r="BN20" s="12">
        <f t="shared" si="35"/>
        <v>0</v>
      </c>
      <c r="BO20" s="12">
        <f t="shared" si="35"/>
        <v>0</v>
      </c>
      <c r="BP20" s="12">
        <f t="shared" si="35"/>
        <v>0</v>
      </c>
      <c r="BQ20" s="12">
        <f t="shared" si="35"/>
        <v>0</v>
      </c>
      <c r="BR20" s="12">
        <f t="shared" si="35"/>
        <v>0</v>
      </c>
      <c r="BS20" s="12">
        <f t="shared" si="35"/>
        <v>0</v>
      </c>
      <c r="BT20" s="12">
        <f t="shared" si="35"/>
        <v>0</v>
      </c>
      <c r="BU20" s="12">
        <f t="shared" si="35"/>
        <v>0</v>
      </c>
      <c r="BV20" s="12">
        <f t="shared" si="35"/>
        <v>0</v>
      </c>
      <c r="BW20" s="12">
        <f t="shared" si="35"/>
        <v>0</v>
      </c>
      <c r="BX20" s="11">
        <f t="shared" si="36"/>
        <v>0</v>
      </c>
      <c r="BY20" s="12">
        <f t="shared" si="36"/>
        <v>0</v>
      </c>
      <c r="BZ20" s="12">
        <f t="shared" si="36"/>
        <v>0</v>
      </c>
      <c r="CA20" s="12">
        <f t="shared" si="36"/>
        <v>0</v>
      </c>
      <c r="CB20" s="12">
        <f t="shared" si="36"/>
        <v>0</v>
      </c>
      <c r="CC20" s="12">
        <f t="shared" si="36"/>
        <v>0</v>
      </c>
      <c r="CD20" s="12">
        <f t="shared" si="36"/>
        <v>0</v>
      </c>
      <c r="CE20" s="12">
        <f t="shared" si="36"/>
        <v>0</v>
      </c>
      <c r="CF20" s="12">
        <f t="shared" si="36"/>
        <v>0</v>
      </c>
      <c r="CG20" s="12">
        <f t="shared" si="36"/>
        <v>0</v>
      </c>
      <c r="CH20" s="12">
        <f t="shared" si="36"/>
        <v>0</v>
      </c>
      <c r="CI20" s="12">
        <f t="shared" si="36"/>
        <v>0</v>
      </c>
      <c r="CJ20" s="12">
        <f t="shared" si="36"/>
        <v>0</v>
      </c>
      <c r="CK20" s="11">
        <f t="shared" si="37"/>
        <v>0</v>
      </c>
      <c r="CL20" s="12">
        <f t="shared" si="37"/>
        <v>0</v>
      </c>
      <c r="CM20" s="12">
        <f t="shared" si="37"/>
        <v>0</v>
      </c>
      <c r="CN20" s="12">
        <f t="shared" si="37"/>
        <v>12.69</v>
      </c>
      <c r="CO20" s="12">
        <f t="shared" si="37"/>
        <v>0</v>
      </c>
      <c r="CP20" s="12">
        <f t="shared" si="37"/>
        <v>0</v>
      </c>
      <c r="CQ20" s="12">
        <f t="shared" si="37"/>
        <v>0</v>
      </c>
      <c r="CR20" s="12">
        <f t="shared" si="37"/>
        <v>0</v>
      </c>
      <c r="CS20" s="12">
        <f t="shared" si="37"/>
        <v>0</v>
      </c>
      <c r="CT20" s="12">
        <f t="shared" si="37"/>
        <v>0</v>
      </c>
      <c r="CU20" s="12">
        <f t="shared" si="37"/>
        <v>0</v>
      </c>
      <c r="CV20" s="12">
        <f t="shared" si="37"/>
        <v>0</v>
      </c>
      <c r="CW20" s="12">
        <f t="shared" si="37"/>
        <v>0</v>
      </c>
      <c r="CX20" s="11">
        <f t="shared" si="38"/>
        <v>0</v>
      </c>
      <c r="CY20" s="12">
        <f t="shared" si="38"/>
        <v>0</v>
      </c>
      <c r="CZ20" s="12">
        <f t="shared" si="38"/>
        <v>0</v>
      </c>
      <c r="DA20" s="12">
        <f t="shared" si="38"/>
        <v>0</v>
      </c>
      <c r="DB20" s="12">
        <f t="shared" si="38"/>
        <v>0</v>
      </c>
      <c r="DC20" s="12">
        <f t="shared" si="38"/>
        <v>0</v>
      </c>
      <c r="DD20" s="12">
        <f t="shared" si="38"/>
        <v>0</v>
      </c>
      <c r="DE20" s="12">
        <f t="shared" si="38"/>
        <v>0</v>
      </c>
      <c r="DF20" s="12">
        <f t="shared" si="38"/>
        <v>0</v>
      </c>
      <c r="DG20" s="12">
        <f t="shared" si="38"/>
        <v>0</v>
      </c>
      <c r="DH20" s="12">
        <f t="shared" si="38"/>
        <v>0</v>
      </c>
      <c r="DI20" s="12">
        <f t="shared" si="38"/>
        <v>0</v>
      </c>
      <c r="DJ20" s="12">
        <f t="shared" si="38"/>
        <v>0</v>
      </c>
      <c r="DK20" s="11">
        <f t="shared" si="39"/>
        <v>0</v>
      </c>
      <c r="DL20" s="12">
        <f t="shared" si="39"/>
        <v>0</v>
      </c>
      <c r="DM20" s="12">
        <f t="shared" si="39"/>
        <v>0</v>
      </c>
      <c r="DN20" s="12">
        <f t="shared" si="39"/>
        <v>0</v>
      </c>
      <c r="DO20" s="12">
        <f t="shared" si="39"/>
        <v>0</v>
      </c>
      <c r="DP20" s="12">
        <f t="shared" si="39"/>
        <v>0</v>
      </c>
      <c r="DQ20" s="12">
        <f t="shared" si="39"/>
        <v>0</v>
      </c>
      <c r="DR20" s="12">
        <f t="shared" si="39"/>
        <v>0</v>
      </c>
      <c r="DS20" s="12">
        <f t="shared" si="39"/>
        <v>0</v>
      </c>
      <c r="DT20" s="12">
        <f t="shared" si="39"/>
        <v>0</v>
      </c>
      <c r="DU20" s="12">
        <f t="shared" si="39"/>
        <v>0</v>
      </c>
      <c r="DV20" s="12">
        <f t="shared" si="39"/>
        <v>0</v>
      </c>
      <c r="DW20" s="12">
        <f t="shared" si="39"/>
        <v>0</v>
      </c>
      <c r="DX20" s="11">
        <f t="shared" si="40"/>
        <v>0</v>
      </c>
      <c r="DY20" s="12">
        <f t="shared" si="40"/>
        <v>0</v>
      </c>
      <c r="DZ20" s="12">
        <f t="shared" si="40"/>
        <v>0</v>
      </c>
      <c r="EA20" s="12">
        <f t="shared" si="40"/>
        <v>2.82</v>
      </c>
      <c r="EB20" s="12">
        <f t="shared" si="40"/>
        <v>0</v>
      </c>
      <c r="EC20" s="12">
        <f t="shared" si="40"/>
        <v>0</v>
      </c>
      <c r="ED20" s="12">
        <f t="shared" si="40"/>
        <v>0</v>
      </c>
      <c r="EE20" s="12">
        <f t="shared" si="40"/>
        <v>0</v>
      </c>
      <c r="EF20" s="12">
        <f t="shared" si="40"/>
        <v>0</v>
      </c>
      <c r="EG20" s="12">
        <f t="shared" si="40"/>
        <v>0</v>
      </c>
      <c r="EH20" s="12">
        <f t="shared" si="40"/>
        <v>0</v>
      </c>
      <c r="EI20" s="12">
        <f t="shared" si="40"/>
        <v>0</v>
      </c>
      <c r="EJ20" s="12">
        <f t="shared" si="40"/>
        <v>0</v>
      </c>
      <c r="EK20" s="11">
        <f t="shared" si="41"/>
        <v>1</v>
      </c>
      <c r="EL20" s="12">
        <f t="shared" si="41"/>
        <v>0</v>
      </c>
      <c r="EM20" s="12">
        <f t="shared" si="41"/>
        <v>0</v>
      </c>
      <c r="EN20" s="12">
        <f t="shared" si="41"/>
        <v>0</v>
      </c>
      <c r="EO20" s="12">
        <f t="shared" si="41"/>
        <v>0</v>
      </c>
      <c r="EP20" s="12">
        <f t="shared" si="41"/>
        <v>0</v>
      </c>
      <c r="EQ20" s="12">
        <f t="shared" si="41"/>
        <v>0</v>
      </c>
      <c r="ER20" s="12">
        <f t="shared" si="41"/>
        <v>0</v>
      </c>
      <c r="ES20" s="12">
        <f t="shared" si="41"/>
        <v>0</v>
      </c>
      <c r="ET20" s="12">
        <f t="shared" si="41"/>
        <v>0</v>
      </c>
      <c r="EU20" s="12">
        <f t="shared" si="41"/>
        <v>0</v>
      </c>
      <c r="EV20" s="12">
        <f t="shared" si="41"/>
        <v>0</v>
      </c>
      <c r="EW20" s="12">
        <f t="shared" si="41"/>
        <v>0</v>
      </c>
      <c r="EX20" s="11">
        <f t="shared" si="42"/>
        <v>0</v>
      </c>
      <c r="EY20" s="12">
        <f t="shared" si="42"/>
        <v>0</v>
      </c>
      <c r="EZ20" s="12">
        <f t="shared" si="42"/>
        <v>0</v>
      </c>
      <c r="FA20" s="12">
        <f t="shared" si="42"/>
        <v>0</v>
      </c>
      <c r="FB20" s="12">
        <f t="shared" si="42"/>
        <v>0</v>
      </c>
      <c r="FC20" s="12">
        <f t="shared" si="42"/>
        <v>0</v>
      </c>
      <c r="FD20" s="12">
        <f t="shared" si="42"/>
        <v>0</v>
      </c>
      <c r="FE20" s="12">
        <f t="shared" si="42"/>
        <v>0</v>
      </c>
      <c r="FF20" s="12">
        <f t="shared" si="42"/>
        <v>0</v>
      </c>
      <c r="FG20" s="12">
        <f t="shared" si="42"/>
        <v>0</v>
      </c>
      <c r="FH20" s="12">
        <f t="shared" si="42"/>
        <v>0</v>
      </c>
      <c r="FI20" s="12">
        <f t="shared" si="42"/>
        <v>0</v>
      </c>
      <c r="FJ20" s="12">
        <f t="shared" si="42"/>
        <v>0</v>
      </c>
      <c r="FK20" s="13">
        <f t="shared" si="43"/>
        <v>23.674195756331279</v>
      </c>
      <c r="FL20" s="13">
        <f t="shared" si="44"/>
        <v>23</v>
      </c>
      <c r="FM20" s="2">
        <f t="shared" si="45"/>
        <v>19</v>
      </c>
      <c r="FN20" s="2">
        <f t="shared" si="46"/>
        <v>2.41</v>
      </c>
      <c r="FO20" s="2">
        <f t="shared" si="47"/>
        <v>10.401052631578947</v>
      </c>
      <c r="FP20" s="2">
        <f>VLOOKUP(FL20,'Age Adj'!$A:$E,3,FALSE)</f>
        <v>1.0049426815931439</v>
      </c>
      <c r="FQ20" s="2">
        <f t="shared" si="48"/>
        <v>10.452461722970375</v>
      </c>
      <c r="FR20" s="2">
        <f t="shared" si="49"/>
        <v>22</v>
      </c>
      <c r="FS20" s="2">
        <f t="shared" si="50"/>
        <v>69</v>
      </c>
      <c r="FT20" s="2">
        <f t="shared" si="51"/>
        <v>12.69</v>
      </c>
      <c r="FU20" s="2">
        <f t="shared" si="52"/>
        <v>15.080869565217391</v>
      </c>
      <c r="FV20" s="2">
        <f>VLOOKUP(FR20,'Age Adj'!$A:$E,4,FALSE)</f>
        <v>1.0246307055320454</v>
      </c>
      <c r="FW20" s="2">
        <f t="shared" si="53"/>
        <v>15.452322022645445</v>
      </c>
      <c r="FX20" s="2">
        <f t="shared" si="54"/>
        <v>21</v>
      </c>
      <c r="FY20" s="2">
        <f t="shared" si="55"/>
        <v>52</v>
      </c>
      <c r="FZ20" s="2">
        <f t="shared" si="56"/>
        <v>3.82</v>
      </c>
      <c r="GA20" s="2">
        <f t="shared" si="57"/>
        <v>6.0238461538461534</v>
      </c>
      <c r="GB20" s="2">
        <f>VLOOKUP(FX20,'Age Adj'!$A:$E,5,FALSE)</f>
        <v>1.0608512074573633</v>
      </c>
      <c r="GC20" s="2">
        <f t="shared" si="58"/>
        <v>6.3904044658450854</v>
      </c>
      <c r="GD20" s="2">
        <f t="shared" si="59"/>
        <v>10.452461722970375</v>
      </c>
      <c r="GE20" s="2">
        <f t="shared" si="60"/>
        <v>15.452322022645445</v>
      </c>
      <c r="GF20" s="2">
        <f t="shared" si="61"/>
        <v>6.3904044658450854</v>
      </c>
      <c r="GG20" s="3">
        <f t="shared" si="62"/>
        <v>5</v>
      </c>
      <c r="GH20" s="3">
        <f t="shared" si="63"/>
        <v>4</v>
      </c>
      <c r="GI20" s="3">
        <f t="shared" si="64"/>
        <v>3</v>
      </c>
      <c r="GJ20" s="2">
        <f t="shared" si="65"/>
        <v>4.3551923845709899</v>
      </c>
      <c r="GK20" s="2">
        <f t="shared" si="66"/>
        <v>5.1507740075484811</v>
      </c>
      <c r="GL20" s="2">
        <f t="shared" si="67"/>
        <v>1.5976011164612713</v>
      </c>
      <c r="GM20" s="2">
        <f t="shared" si="68"/>
        <v>11.103567508580744</v>
      </c>
      <c r="GN20" s="14">
        <f t="shared" si="69"/>
        <v>0.5</v>
      </c>
      <c r="GO20" s="14">
        <f t="shared" si="70"/>
        <v>7.407407407407407E-2</v>
      </c>
      <c r="GP20" s="14">
        <f t="shared" si="21"/>
        <v>0.2857142857142857</v>
      </c>
      <c r="GQ20" s="3">
        <f t="shared" si="71"/>
        <v>5</v>
      </c>
      <c r="GR20" s="3">
        <f t="shared" si="72"/>
        <v>4</v>
      </c>
      <c r="GS20" s="3">
        <f t="shared" si="73"/>
        <v>3</v>
      </c>
      <c r="GT20" s="14">
        <f t="shared" si="74"/>
        <v>0.20833333333333334</v>
      </c>
      <c r="GU20" s="14">
        <f t="shared" si="75"/>
        <v>2.4691358024691357E-2</v>
      </c>
      <c r="GV20" s="14">
        <f t="shared" si="76"/>
        <v>7.1428571428571425E-2</v>
      </c>
      <c r="GW20" s="14">
        <f t="shared" si="77"/>
        <v>0.30445326278659612</v>
      </c>
      <c r="GX20" s="15">
        <f t="shared" si="78"/>
        <v>3.3805173565586437</v>
      </c>
      <c r="GY20" s="2">
        <f t="shared" si="23"/>
        <v>7.7230501520221004</v>
      </c>
      <c r="GZ20" s="2">
        <f t="shared" si="24"/>
        <v>11.103567508580744</v>
      </c>
      <c r="HB20" s="3" t="s">
        <v>78</v>
      </c>
      <c r="HC20" s="2">
        <v>1.0808745023877395</v>
      </c>
      <c r="HD20" s="2">
        <v>4.8148046015453847</v>
      </c>
      <c r="HE20" s="2">
        <v>5.8956791039331247</v>
      </c>
    </row>
    <row r="21" spans="1:213" x14ac:dyDescent="0.2">
      <c r="A21" s="3" t="s">
        <v>75</v>
      </c>
      <c r="B21" s="3" t="s">
        <v>42</v>
      </c>
      <c r="C21" s="3" t="s">
        <v>40</v>
      </c>
      <c r="D21" s="9">
        <v>35460</v>
      </c>
      <c r="E21" s="10" t="s">
        <v>24</v>
      </c>
      <c r="F21" s="3">
        <v>13</v>
      </c>
      <c r="G21" s="3">
        <v>2</v>
      </c>
      <c r="H21" s="3">
        <v>5</v>
      </c>
      <c r="I21" s="3">
        <f t="shared" si="25"/>
        <v>7</v>
      </c>
      <c r="J21" s="3" t="s">
        <v>21</v>
      </c>
      <c r="K21" s="3">
        <v>13</v>
      </c>
      <c r="L21" s="3">
        <v>1</v>
      </c>
      <c r="M21" s="3">
        <v>5</v>
      </c>
      <c r="N21" s="3">
        <f t="shared" si="26"/>
        <v>6</v>
      </c>
      <c r="S21" s="3" t="str">
        <f t="shared" si="27"/>
        <v/>
      </c>
      <c r="T21" s="10" t="s">
        <v>32</v>
      </c>
      <c r="U21" s="3">
        <v>34</v>
      </c>
      <c r="V21" s="3">
        <v>10</v>
      </c>
      <c r="W21" s="3">
        <v>35</v>
      </c>
      <c r="X21" s="3">
        <f t="shared" si="28"/>
        <v>45</v>
      </c>
      <c r="Y21" s="3" t="s">
        <v>21</v>
      </c>
      <c r="Z21" s="3">
        <v>1</v>
      </c>
      <c r="AA21" s="3">
        <v>0</v>
      </c>
      <c r="AB21" s="3">
        <v>0</v>
      </c>
      <c r="AC21" s="3">
        <f t="shared" si="29"/>
        <v>0</v>
      </c>
      <c r="AH21" s="3" t="str">
        <f t="shared" si="30"/>
        <v/>
      </c>
      <c r="AI21" s="10" t="s">
        <v>32</v>
      </c>
      <c r="AJ21" s="3">
        <v>47</v>
      </c>
      <c r="AK21" s="3">
        <v>11</v>
      </c>
      <c r="AL21" s="3">
        <v>34</v>
      </c>
      <c r="AM21" s="3">
        <f t="shared" si="31"/>
        <v>45</v>
      </c>
      <c r="AR21" s="3" t="str">
        <f t="shared" si="32"/>
        <v/>
      </c>
      <c r="AW21" s="3" t="str">
        <f t="shared" si="33"/>
        <v/>
      </c>
      <c r="AX21" s="11">
        <f t="shared" si="34"/>
        <v>0</v>
      </c>
      <c r="AY21" s="12">
        <f t="shared" si="34"/>
        <v>0</v>
      </c>
      <c r="AZ21" s="12">
        <f t="shared" si="34"/>
        <v>0</v>
      </c>
      <c r="BA21" s="12">
        <f t="shared" si="34"/>
        <v>3.29</v>
      </c>
      <c r="BB21" s="12">
        <f t="shared" si="34"/>
        <v>0</v>
      </c>
      <c r="BC21" s="12">
        <f t="shared" si="34"/>
        <v>0</v>
      </c>
      <c r="BD21" s="12">
        <f t="shared" si="34"/>
        <v>0</v>
      </c>
      <c r="BE21" s="12">
        <f t="shared" si="34"/>
        <v>0</v>
      </c>
      <c r="BF21" s="12">
        <f t="shared" si="34"/>
        <v>0</v>
      </c>
      <c r="BG21" s="12">
        <f t="shared" si="34"/>
        <v>0</v>
      </c>
      <c r="BH21" s="12">
        <f t="shared" si="34"/>
        <v>0</v>
      </c>
      <c r="BI21" s="12">
        <f t="shared" si="34"/>
        <v>0</v>
      </c>
      <c r="BJ21" s="12">
        <f t="shared" si="34"/>
        <v>0</v>
      </c>
      <c r="BK21" s="11">
        <f t="shared" si="35"/>
        <v>6</v>
      </c>
      <c r="BL21" s="12">
        <f t="shared" si="35"/>
        <v>0</v>
      </c>
      <c r="BM21" s="12">
        <f t="shared" si="35"/>
        <v>0</v>
      </c>
      <c r="BN21" s="12">
        <f t="shared" si="35"/>
        <v>0</v>
      </c>
      <c r="BO21" s="12">
        <f t="shared" si="35"/>
        <v>0</v>
      </c>
      <c r="BP21" s="12">
        <f t="shared" si="35"/>
        <v>0</v>
      </c>
      <c r="BQ21" s="12">
        <f t="shared" si="35"/>
        <v>0</v>
      </c>
      <c r="BR21" s="12">
        <f t="shared" si="35"/>
        <v>0</v>
      </c>
      <c r="BS21" s="12">
        <f t="shared" si="35"/>
        <v>0</v>
      </c>
      <c r="BT21" s="12">
        <f t="shared" si="35"/>
        <v>0</v>
      </c>
      <c r="BU21" s="12">
        <f t="shared" si="35"/>
        <v>0</v>
      </c>
      <c r="BV21" s="12">
        <f t="shared" si="35"/>
        <v>0</v>
      </c>
      <c r="BW21" s="12">
        <f t="shared" si="35"/>
        <v>0</v>
      </c>
      <c r="BX21" s="11">
        <f t="shared" si="36"/>
        <v>0</v>
      </c>
      <c r="BY21" s="12">
        <f t="shared" si="36"/>
        <v>0</v>
      </c>
      <c r="BZ21" s="12">
        <f t="shared" si="36"/>
        <v>0</v>
      </c>
      <c r="CA21" s="12">
        <f t="shared" si="36"/>
        <v>0</v>
      </c>
      <c r="CB21" s="12">
        <f t="shared" si="36"/>
        <v>0</v>
      </c>
      <c r="CC21" s="12">
        <f t="shared" si="36"/>
        <v>0</v>
      </c>
      <c r="CD21" s="12">
        <f t="shared" si="36"/>
        <v>0</v>
      </c>
      <c r="CE21" s="12">
        <f t="shared" si="36"/>
        <v>0</v>
      </c>
      <c r="CF21" s="12">
        <f t="shared" si="36"/>
        <v>0</v>
      </c>
      <c r="CG21" s="12">
        <f t="shared" si="36"/>
        <v>0</v>
      </c>
      <c r="CH21" s="12">
        <f t="shared" si="36"/>
        <v>0</v>
      </c>
      <c r="CI21" s="12">
        <f t="shared" si="36"/>
        <v>0</v>
      </c>
      <c r="CJ21" s="12">
        <f t="shared" si="36"/>
        <v>0</v>
      </c>
      <c r="CK21" s="11">
        <f t="shared" si="37"/>
        <v>0</v>
      </c>
      <c r="CL21" s="12">
        <f t="shared" si="37"/>
        <v>0</v>
      </c>
      <c r="CM21" s="12">
        <f t="shared" si="37"/>
        <v>0</v>
      </c>
      <c r="CN21" s="12">
        <f t="shared" si="37"/>
        <v>0</v>
      </c>
      <c r="CO21" s="12">
        <f t="shared" si="37"/>
        <v>0</v>
      </c>
      <c r="CP21" s="12">
        <f t="shared" si="37"/>
        <v>0</v>
      </c>
      <c r="CQ21" s="12">
        <f t="shared" si="37"/>
        <v>0</v>
      </c>
      <c r="CR21" s="12">
        <f t="shared" si="37"/>
        <v>0</v>
      </c>
      <c r="CS21" s="12">
        <f t="shared" si="37"/>
        <v>0</v>
      </c>
      <c r="CT21" s="12">
        <f t="shared" si="37"/>
        <v>0</v>
      </c>
      <c r="CU21" s="12">
        <f t="shared" si="37"/>
        <v>0</v>
      </c>
      <c r="CV21" s="12">
        <f t="shared" si="37"/>
        <v>11.25</v>
      </c>
      <c r="CW21" s="12">
        <f t="shared" si="37"/>
        <v>0</v>
      </c>
      <c r="CX21" s="11">
        <f t="shared" si="38"/>
        <v>0</v>
      </c>
      <c r="CY21" s="12">
        <f t="shared" si="38"/>
        <v>0</v>
      </c>
      <c r="CZ21" s="12">
        <f t="shared" si="38"/>
        <v>0</v>
      </c>
      <c r="DA21" s="12">
        <f t="shared" si="38"/>
        <v>0</v>
      </c>
      <c r="DB21" s="12">
        <f t="shared" si="38"/>
        <v>0</v>
      </c>
      <c r="DC21" s="12">
        <f t="shared" si="38"/>
        <v>0</v>
      </c>
      <c r="DD21" s="12">
        <f t="shared" si="38"/>
        <v>0</v>
      </c>
      <c r="DE21" s="12">
        <f t="shared" si="38"/>
        <v>0</v>
      </c>
      <c r="DF21" s="12">
        <f t="shared" si="38"/>
        <v>0</v>
      </c>
      <c r="DG21" s="12">
        <f t="shared" si="38"/>
        <v>0</v>
      </c>
      <c r="DH21" s="12">
        <f t="shared" si="38"/>
        <v>0</v>
      </c>
      <c r="DI21" s="12">
        <f t="shared" si="38"/>
        <v>0</v>
      </c>
      <c r="DJ21" s="12">
        <f t="shared" si="38"/>
        <v>0</v>
      </c>
      <c r="DK21" s="11">
        <f t="shared" si="39"/>
        <v>0</v>
      </c>
      <c r="DL21" s="12">
        <f t="shared" si="39"/>
        <v>0</v>
      </c>
      <c r="DM21" s="12">
        <f t="shared" si="39"/>
        <v>0</v>
      </c>
      <c r="DN21" s="12">
        <f t="shared" si="39"/>
        <v>0</v>
      </c>
      <c r="DO21" s="12">
        <f t="shared" si="39"/>
        <v>0</v>
      </c>
      <c r="DP21" s="12">
        <f t="shared" si="39"/>
        <v>0</v>
      </c>
      <c r="DQ21" s="12">
        <f t="shared" si="39"/>
        <v>0</v>
      </c>
      <c r="DR21" s="12">
        <f t="shared" si="39"/>
        <v>0</v>
      </c>
      <c r="DS21" s="12">
        <f t="shared" si="39"/>
        <v>0</v>
      </c>
      <c r="DT21" s="12">
        <f t="shared" si="39"/>
        <v>0</v>
      </c>
      <c r="DU21" s="12">
        <f t="shared" si="39"/>
        <v>0</v>
      </c>
      <c r="DV21" s="12">
        <f t="shared" si="39"/>
        <v>0</v>
      </c>
      <c r="DW21" s="12">
        <f t="shared" si="39"/>
        <v>0</v>
      </c>
      <c r="DX21" s="11">
        <f t="shared" si="40"/>
        <v>0</v>
      </c>
      <c r="DY21" s="12">
        <f t="shared" si="40"/>
        <v>0</v>
      </c>
      <c r="DZ21" s="12">
        <f t="shared" si="40"/>
        <v>0</v>
      </c>
      <c r="EA21" s="12">
        <f t="shared" si="40"/>
        <v>0</v>
      </c>
      <c r="EB21" s="12">
        <f t="shared" si="40"/>
        <v>0</v>
      </c>
      <c r="EC21" s="12">
        <f t="shared" si="40"/>
        <v>0</v>
      </c>
      <c r="ED21" s="12">
        <f t="shared" si="40"/>
        <v>0</v>
      </c>
      <c r="EE21" s="12">
        <f t="shared" si="40"/>
        <v>0</v>
      </c>
      <c r="EF21" s="12">
        <f t="shared" si="40"/>
        <v>0</v>
      </c>
      <c r="EG21" s="12">
        <f t="shared" si="40"/>
        <v>0</v>
      </c>
      <c r="EH21" s="12">
        <f t="shared" si="40"/>
        <v>0</v>
      </c>
      <c r="EI21" s="12">
        <f t="shared" si="40"/>
        <v>11.25</v>
      </c>
      <c r="EJ21" s="12">
        <f t="shared" si="40"/>
        <v>0</v>
      </c>
      <c r="EK21" s="11">
        <f t="shared" si="41"/>
        <v>0</v>
      </c>
      <c r="EL21" s="12">
        <f t="shared" si="41"/>
        <v>0</v>
      </c>
      <c r="EM21" s="12">
        <f t="shared" si="41"/>
        <v>0</v>
      </c>
      <c r="EN21" s="12">
        <f t="shared" si="41"/>
        <v>0</v>
      </c>
      <c r="EO21" s="12">
        <f t="shared" si="41"/>
        <v>0</v>
      </c>
      <c r="EP21" s="12">
        <f t="shared" si="41"/>
        <v>0</v>
      </c>
      <c r="EQ21" s="12">
        <f t="shared" si="41"/>
        <v>0</v>
      </c>
      <c r="ER21" s="12">
        <f t="shared" si="41"/>
        <v>0</v>
      </c>
      <c r="ES21" s="12">
        <f t="shared" si="41"/>
        <v>0</v>
      </c>
      <c r="ET21" s="12">
        <f t="shared" si="41"/>
        <v>0</v>
      </c>
      <c r="EU21" s="12">
        <f t="shared" si="41"/>
        <v>0</v>
      </c>
      <c r="EV21" s="12">
        <f t="shared" si="41"/>
        <v>0</v>
      </c>
      <c r="EW21" s="12">
        <f t="shared" si="41"/>
        <v>0</v>
      </c>
      <c r="EX21" s="11">
        <f t="shared" si="42"/>
        <v>0</v>
      </c>
      <c r="EY21" s="12">
        <f t="shared" si="42"/>
        <v>0</v>
      </c>
      <c r="EZ21" s="12">
        <f t="shared" si="42"/>
        <v>0</v>
      </c>
      <c r="FA21" s="12">
        <f t="shared" si="42"/>
        <v>0</v>
      </c>
      <c r="FB21" s="12">
        <f t="shared" si="42"/>
        <v>0</v>
      </c>
      <c r="FC21" s="12">
        <f t="shared" si="42"/>
        <v>0</v>
      </c>
      <c r="FD21" s="12">
        <f t="shared" si="42"/>
        <v>0</v>
      </c>
      <c r="FE21" s="12">
        <f t="shared" si="42"/>
        <v>0</v>
      </c>
      <c r="FF21" s="12">
        <f t="shared" si="42"/>
        <v>0</v>
      </c>
      <c r="FG21" s="12">
        <f t="shared" si="42"/>
        <v>0</v>
      </c>
      <c r="FH21" s="12">
        <f t="shared" si="42"/>
        <v>0</v>
      </c>
      <c r="FI21" s="12">
        <f t="shared" si="42"/>
        <v>0</v>
      </c>
      <c r="FJ21" s="12">
        <f t="shared" si="42"/>
        <v>0</v>
      </c>
      <c r="FK21" s="13">
        <f t="shared" si="43"/>
        <v>21.623545516769337</v>
      </c>
      <c r="FL21" s="13">
        <f t="shared" si="44"/>
        <v>21</v>
      </c>
      <c r="FM21" s="2">
        <f t="shared" si="45"/>
        <v>26</v>
      </c>
      <c r="FN21" s="2">
        <f t="shared" si="46"/>
        <v>9.2899999999999991</v>
      </c>
      <c r="FO21" s="2">
        <f t="shared" si="47"/>
        <v>29.299230769230768</v>
      </c>
      <c r="FP21" s="2">
        <f>VLOOKUP(FL21,'Age Adj'!$A:$E,3,FALSE)</f>
        <v>1.0353498111365991</v>
      </c>
      <c r="FQ21" s="2">
        <f t="shared" si="48"/>
        <v>30.334953043370707</v>
      </c>
      <c r="FR21" s="2">
        <f t="shared" si="49"/>
        <v>20</v>
      </c>
      <c r="FS21" s="2">
        <f t="shared" si="50"/>
        <v>35</v>
      </c>
      <c r="FT21" s="2">
        <f t="shared" si="51"/>
        <v>11.25</v>
      </c>
      <c r="FU21" s="2">
        <f t="shared" si="52"/>
        <v>26.357142857142858</v>
      </c>
      <c r="FV21" s="2">
        <f>VLOOKUP(FR21,'Age Adj'!$A:$E,4,FALSE)</f>
        <v>1.0903192211908539</v>
      </c>
      <c r="FW21" s="2">
        <f t="shared" si="53"/>
        <v>28.737699472816079</v>
      </c>
      <c r="FX21" s="2">
        <f t="shared" si="54"/>
        <v>19</v>
      </c>
      <c r="FY21" s="2">
        <f t="shared" si="55"/>
        <v>47</v>
      </c>
      <c r="FZ21" s="2">
        <f t="shared" si="56"/>
        <v>11.25</v>
      </c>
      <c r="GA21" s="2">
        <f t="shared" si="57"/>
        <v>19.627659574468087</v>
      </c>
      <c r="GB21" s="2">
        <f>VLOOKUP(FX21,'Age Adj'!$A:$E,5,FALSE)</f>
        <v>1.1710748685077608</v>
      </c>
      <c r="GC21" s="2">
        <f t="shared" si="58"/>
        <v>22.985458855285305</v>
      </c>
      <c r="GD21" s="2">
        <f t="shared" si="59"/>
        <v>30.334953043370707</v>
      </c>
      <c r="GE21" s="2">
        <f t="shared" si="60"/>
        <v>28.737699472816079</v>
      </c>
      <c r="GF21" s="2">
        <f t="shared" si="61"/>
        <v>22.985458855285305</v>
      </c>
      <c r="GG21" s="3">
        <f t="shared" si="62"/>
        <v>5</v>
      </c>
      <c r="GH21" s="3">
        <f t="shared" si="63"/>
        <v>4</v>
      </c>
      <c r="GI21" s="3">
        <f t="shared" si="64"/>
        <v>3</v>
      </c>
      <c r="GJ21" s="2">
        <f t="shared" si="65"/>
        <v>12.639563768071127</v>
      </c>
      <c r="GK21" s="2">
        <f t="shared" si="66"/>
        <v>9.5792331576053584</v>
      </c>
      <c r="GL21" s="2">
        <f t="shared" si="67"/>
        <v>5.7463647138213263</v>
      </c>
      <c r="GM21" s="2">
        <f t="shared" si="68"/>
        <v>27.965161639497811</v>
      </c>
      <c r="GN21" s="14">
        <f t="shared" si="69"/>
        <v>0.23076923076923078</v>
      </c>
      <c r="GO21" s="14">
        <f t="shared" si="70"/>
        <v>0.22222222222222221</v>
      </c>
      <c r="GP21" s="14">
        <f t="shared" si="21"/>
        <v>0.24444444444444444</v>
      </c>
      <c r="GQ21" s="3">
        <f t="shared" si="71"/>
        <v>5</v>
      </c>
      <c r="GR21" s="3">
        <f t="shared" si="72"/>
        <v>4</v>
      </c>
      <c r="GS21" s="3">
        <f t="shared" si="73"/>
        <v>3</v>
      </c>
      <c r="GT21" s="14">
        <f t="shared" si="74"/>
        <v>9.6153846153846159E-2</v>
      </c>
      <c r="GU21" s="14">
        <f t="shared" si="75"/>
        <v>7.407407407407407E-2</v>
      </c>
      <c r="GV21" s="14">
        <f t="shared" si="76"/>
        <v>6.1111111111111109E-2</v>
      </c>
      <c r="GW21" s="14">
        <f t="shared" si="77"/>
        <v>0.23133903133903133</v>
      </c>
      <c r="GX21" s="15">
        <f t="shared" si="78"/>
        <v>6.4694334049208608</v>
      </c>
      <c r="GY21" s="2">
        <f t="shared" si="23"/>
        <v>21.495728234576951</v>
      </c>
      <c r="GZ21" s="2">
        <f t="shared" si="24"/>
        <v>27.965161639497811</v>
      </c>
      <c r="HB21" s="3" t="s">
        <v>77</v>
      </c>
      <c r="HC21" s="2">
        <v>1.9285972282180128</v>
      </c>
      <c r="HD21" s="2">
        <v>5.5772946870088482</v>
      </c>
      <c r="HE21" s="2">
        <v>7.5058919152268615</v>
      </c>
    </row>
    <row r="22" spans="1:213" x14ac:dyDescent="0.2">
      <c r="A22" s="3" t="s">
        <v>76</v>
      </c>
      <c r="B22" s="3" t="s">
        <v>42</v>
      </c>
      <c r="C22" s="3" t="s">
        <v>40</v>
      </c>
      <c r="D22" s="9">
        <v>35157</v>
      </c>
      <c r="E22" s="10" t="s">
        <v>24</v>
      </c>
      <c r="F22" s="3">
        <v>19</v>
      </c>
      <c r="G22" s="3">
        <v>1</v>
      </c>
      <c r="H22" s="3">
        <v>6</v>
      </c>
      <c r="I22" s="3">
        <f t="shared" si="25"/>
        <v>7</v>
      </c>
      <c r="J22" s="3" t="s">
        <v>21</v>
      </c>
      <c r="K22" s="3">
        <v>2</v>
      </c>
      <c r="L22" s="3">
        <v>0</v>
      </c>
      <c r="M22" s="3">
        <v>0</v>
      </c>
      <c r="N22" s="3">
        <f t="shared" si="26"/>
        <v>0</v>
      </c>
      <c r="S22" s="3" t="str">
        <f t="shared" si="27"/>
        <v/>
      </c>
      <c r="T22" s="10" t="s">
        <v>23</v>
      </c>
      <c r="U22" s="3">
        <v>36</v>
      </c>
      <c r="V22" s="3">
        <v>5</v>
      </c>
      <c r="W22" s="3">
        <v>8</v>
      </c>
      <c r="X22" s="3">
        <f t="shared" si="28"/>
        <v>13</v>
      </c>
      <c r="AC22" s="3" t="str">
        <f t="shared" si="29"/>
        <v/>
      </c>
      <c r="AH22" s="3" t="str">
        <f t="shared" si="30"/>
        <v/>
      </c>
      <c r="AI22" s="10" t="s">
        <v>23</v>
      </c>
      <c r="AJ22" s="3">
        <v>25</v>
      </c>
      <c r="AK22" s="3">
        <v>0</v>
      </c>
      <c r="AL22" s="3">
        <v>5</v>
      </c>
      <c r="AM22" s="3">
        <f t="shared" si="31"/>
        <v>5</v>
      </c>
      <c r="AR22" s="3" t="str">
        <f t="shared" si="32"/>
        <v/>
      </c>
      <c r="AW22" s="3" t="str">
        <f t="shared" si="33"/>
        <v/>
      </c>
      <c r="AX22" s="11">
        <f t="shared" si="34"/>
        <v>0</v>
      </c>
      <c r="AY22" s="12">
        <f t="shared" si="34"/>
        <v>0</v>
      </c>
      <c r="AZ22" s="12">
        <f t="shared" si="34"/>
        <v>0</v>
      </c>
      <c r="BA22" s="12">
        <f t="shared" si="34"/>
        <v>3.29</v>
      </c>
      <c r="BB22" s="12">
        <f t="shared" si="34"/>
        <v>0</v>
      </c>
      <c r="BC22" s="12">
        <f t="shared" si="34"/>
        <v>0</v>
      </c>
      <c r="BD22" s="12">
        <f t="shared" si="34"/>
        <v>0</v>
      </c>
      <c r="BE22" s="12">
        <f t="shared" si="34"/>
        <v>0</v>
      </c>
      <c r="BF22" s="12">
        <f t="shared" si="34"/>
        <v>0</v>
      </c>
      <c r="BG22" s="12">
        <f t="shared" si="34"/>
        <v>0</v>
      </c>
      <c r="BH22" s="12">
        <f t="shared" si="34"/>
        <v>0</v>
      </c>
      <c r="BI22" s="12">
        <f t="shared" si="34"/>
        <v>0</v>
      </c>
      <c r="BJ22" s="12">
        <f t="shared" si="34"/>
        <v>0</v>
      </c>
      <c r="BK22" s="11">
        <f t="shared" si="35"/>
        <v>0</v>
      </c>
      <c r="BL22" s="12">
        <f t="shared" si="35"/>
        <v>0</v>
      </c>
      <c r="BM22" s="12">
        <f t="shared" si="35"/>
        <v>0</v>
      </c>
      <c r="BN22" s="12">
        <f t="shared" si="35"/>
        <v>0</v>
      </c>
      <c r="BO22" s="12">
        <f t="shared" si="35"/>
        <v>0</v>
      </c>
      <c r="BP22" s="12">
        <f t="shared" si="35"/>
        <v>0</v>
      </c>
      <c r="BQ22" s="12">
        <f t="shared" si="35"/>
        <v>0</v>
      </c>
      <c r="BR22" s="12">
        <f t="shared" si="35"/>
        <v>0</v>
      </c>
      <c r="BS22" s="12">
        <f t="shared" si="35"/>
        <v>0</v>
      </c>
      <c r="BT22" s="12">
        <f t="shared" si="35"/>
        <v>0</v>
      </c>
      <c r="BU22" s="12">
        <f t="shared" si="35"/>
        <v>0</v>
      </c>
      <c r="BV22" s="12">
        <f t="shared" si="35"/>
        <v>0</v>
      </c>
      <c r="BW22" s="12">
        <f t="shared" si="35"/>
        <v>0</v>
      </c>
      <c r="BX22" s="11">
        <f t="shared" si="36"/>
        <v>0</v>
      </c>
      <c r="BY22" s="12">
        <f t="shared" si="36"/>
        <v>0</v>
      </c>
      <c r="BZ22" s="12">
        <f t="shared" si="36"/>
        <v>0</v>
      </c>
      <c r="CA22" s="12">
        <f t="shared" si="36"/>
        <v>0</v>
      </c>
      <c r="CB22" s="12">
        <f t="shared" si="36"/>
        <v>0</v>
      </c>
      <c r="CC22" s="12">
        <f t="shared" si="36"/>
        <v>0</v>
      </c>
      <c r="CD22" s="12">
        <f t="shared" si="36"/>
        <v>0</v>
      </c>
      <c r="CE22" s="12">
        <f t="shared" si="36"/>
        <v>0</v>
      </c>
      <c r="CF22" s="12">
        <f t="shared" si="36"/>
        <v>0</v>
      </c>
      <c r="CG22" s="12">
        <f t="shared" si="36"/>
        <v>0</v>
      </c>
      <c r="CH22" s="12">
        <f t="shared" si="36"/>
        <v>0</v>
      </c>
      <c r="CI22" s="12">
        <f t="shared" si="36"/>
        <v>0</v>
      </c>
      <c r="CJ22" s="12">
        <f t="shared" si="36"/>
        <v>0</v>
      </c>
      <c r="CK22" s="11">
        <f t="shared" si="37"/>
        <v>0</v>
      </c>
      <c r="CL22" s="12">
        <f t="shared" si="37"/>
        <v>0</v>
      </c>
      <c r="CM22" s="12">
        <f t="shared" si="37"/>
        <v>7.5399999999999991</v>
      </c>
      <c r="CN22" s="12">
        <f t="shared" si="37"/>
        <v>0</v>
      </c>
      <c r="CO22" s="12">
        <f t="shared" si="37"/>
        <v>0</v>
      </c>
      <c r="CP22" s="12">
        <f t="shared" si="37"/>
        <v>0</v>
      </c>
      <c r="CQ22" s="12">
        <f t="shared" si="37"/>
        <v>0</v>
      </c>
      <c r="CR22" s="12">
        <f t="shared" si="37"/>
        <v>0</v>
      </c>
      <c r="CS22" s="12">
        <f t="shared" si="37"/>
        <v>0</v>
      </c>
      <c r="CT22" s="12">
        <f t="shared" si="37"/>
        <v>0</v>
      </c>
      <c r="CU22" s="12">
        <f t="shared" si="37"/>
        <v>0</v>
      </c>
      <c r="CV22" s="12">
        <f t="shared" si="37"/>
        <v>0</v>
      </c>
      <c r="CW22" s="12">
        <f t="shared" si="37"/>
        <v>0</v>
      </c>
      <c r="CX22" s="11">
        <f t="shared" si="38"/>
        <v>0</v>
      </c>
      <c r="CY22" s="12">
        <f t="shared" si="38"/>
        <v>0</v>
      </c>
      <c r="CZ22" s="12">
        <f t="shared" si="38"/>
        <v>0</v>
      </c>
      <c r="DA22" s="12">
        <f t="shared" si="38"/>
        <v>0</v>
      </c>
      <c r="DB22" s="12">
        <f t="shared" si="38"/>
        <v>0</v>
      </c>
      <c r="DC22" s="12">
        <f t="shared" si="38"/>
        <v>0</v>
      </c>
      <c r="DD22" s="12">
        <f t="shared" si="38"/>
        <v>0</v>
      </c>
      <c r="DE22" s="12">
        <f t="shared" si="38"/>
        <v>0</v>
      </c>
      <c r="DF22" s="12">
        <f t="shared" si="38"/>
        <v>0</v>
      </c>
      <c r="DG22" s="12">
        <f t="shared" si="38"/>
        <v>0</v>
      </c>
      <c r="DH22" s="12">
        <f t="shared" si="38"/>
        <v>0</v>
      </c>
      <c r="DI22" s="12">
        <f t="shared" si="38"/>
        <v>0</v>
      </c>
      <c r="DJ22" s="12">
        <f t="shared" si="38"/>
        <v>0</v>
      </c>
      <c r="DK22" s="11">
        <f t="shared" si="39"/>
        <v>0</v>
      </c>
      <c r="DL22" s="12">
        <f t="shared" si="39"/>
        <v>0</v>
      </c>
      <c r="DM22" s="12">
        <f t="shared" si="39"/>
        <v>0</v>
      </c>
      <c r="DN22" s="12">
        <f t="shared" si="39"/>
        <v>0</v>
      </c>
      <c r="DO22" s="12">
        <f t="shared" si="39"/>
        <v>0</v>
      </c>
      <c r="DP22" s="12">
        <f t="shared" si="39"/>
        <v>0</v>
      </c>
      <c r="DQ22" s="12">
        <f t="shared" si="39"/>
        <v>0</v>
      </c>
      <c r="DR22" s="12">
        <f t="shared" si="39"/>
        <v>0</v>
      </c>
      <c r="DS22" s="12">
        <f t="shared" si="39"/>
        <v>0</v>
      </c>
      <c r="DT22" s="12">
        <f t="shared" si="39"/>
        <v>0</v>
      </c>
      <c r="DU22" s="12">
        <f t="shared" si="39"/>
        <v>0</v>
      </c>
      <c r="DV22" s="12">
        <f t="shared" si="39"/>
        <v>0</v>
      </c>
      <c r="DW22" s="12">
        <f t="shared" si="39"/>
        <v>0</v>
      </c>
      <c r="DX22" s="11">
        <f t="shared" si="40"/>
        <v>0</v>
      </c>
      <c r="DY22" s="12">
        <f t="shared" si="40"/>
        <v>0</v>
      </c>
      <c r="DZ22" s="12">
        <f t="shared" si="40"/>
        <v>2.9</v>
      </c>
      <c r="EA22" s="12">
        <f t="shared" si="40"/>
        <v>0</v>
      </c>
      <c r="EB22" s="12">
        <f t="shared" si="40"/>
        <v>0</v>
      </c>
      <c r="EC22" s="12">
        <f t="shared" si="40"/>
        <v>0</v>
      </c>
      <c r="ED22" s="12">
        <f t="shared" si="40"/>
        <v>0</v>
      </c>
      <c r="EE22" s="12">
        <f t="shared" si="40"/>
        <v>0</v>
      </c>
      <c r="EF22" s="12">
        <f t="shared" si="40"/>
        <v>0</v>
      </c>
      <c r="EG22" s="12">
        <f t="shared" si="40"/>
        <v>0</v>
      </c>
      <c r="EH22" s="12">
        <f t="shared" si="40"/>
        <v>0</v>
      </c>
      <c r="EI22" s="12">
        <f t="shared" si="40"/>
        <v>0</v>
      </c>
      <c r="EJ22" s="12">
        <f t="shared" si="40"/>
        <v>0</v>
      </c>
      <c r="EK22" s="11">
        <f t="shared" si="41"/>
        <v>0</v>
      </c>
      <c r="EL22" s="12">
        <f t="shared" si="41"/>
        <v>0</v>
      </c>
      <c r="EM22" s="12">
        <f t="shared" si="41"/>
        <v>0</v>
      </c>
      <c r="EN22" s="12">
        <f t="shared" si="41"/>
        <v>0</v>
      </c>
      <c r="EO22" s="12">
        <f t="shared" si="41"/>
        <v>0</v>
      </c>
      <c r="EP22" s="12">
        <f t="shared" si="41"/>
        <v>0</v>
      </c>
      <c r="EQ22" s="12">
        <f t="shared" si="41"/>
        <v>0</v>
      </c>
      <c r="ER22" s="12">
        <f t="shared" si="41"/>
        <v>0</v>
      </c>
      <c r="ES22" s="12">
        <f t="shared" si="41"/>
        <v>0</v>
      </c>
      <c r="ET22" s="12">
        <f t="shared" si="41"/>
        <v>0</v>
      </c>
      <c r="EU22" s="12">
        <f t="shared" si="41"/>
        <v>0</v>
      </c>
      <c r="EV22" s="12">
        <f t="shared" si="41"/>
        <v>0</v>
      </c>
      <c r="EW22" s="12">
        <f t="shared" si="41"/>
        <v>0</v>
      </c>
      <c r="EX22" s="11">
        <f t="shared" si="42"/>
        <v>0</v>
      </c>
      <c r="EY22" s="12">
        <f t="shared" si="42"/>
        <v>0</v>
      </c>
      <c r="EZ22" s="12">
        <f t="shared" si="42"/>
        <v>0</v>
      </c>
      <c r="FA22" s="12">
        <f t="shared" si="42"/>
        <v>0</v>
      </c>
      <c r="FB22" s="12">
        <f t="shared" si="42"/>
        <v>0</v>
      </c>
      <c r="FC22" s="12">
        <f t="shared" si="42"/>
        <v>0</v>
      </c>
      <c r="FD22" s="12">
        <f t="shared" si="42"/>
        <v>0</v>
      </c>
      <c r="FE22" s="12">
        <f t="shared" si="42"/>
        <v>0</v>
      </c>
      <c r="FF22" s="12">
        <f t="shared" si="42"/>
        <v>0</v>
      </c>
      <c r="FG22" s="12">
        <f t="shared" si="42"/>
        <v>0</v>
      </c>
      <c r="FH22" s="12">
        <f t="shared" si="42"/>
        <v>0</v>
      </c>
      <c r="FI22" s="12">
        <f t="shared" si="42"/>
        <v>0</v>
      </c>
      <c r="FJ22" s="12">
        <f t="shared" si="42"/>
        <v>0</v>
      </c>
      <c r="FK22" s="13">
        <f t="shared" si="43"/>
        <v>22.453114305270361</v>
      </c>
      <c r="FL22" s="13">
        <f t="shared" si="44"/>
        <v>21</v>
      </c>
      <c r="FM22" s="2">
        <f t="shared" si="45"/>
        <v>21</v>
      </c>
      <c r="FN22" s="2">
        <f t="shared" si="46"/>
        <v>3.29</v>
      </c>
      <c r="FO22" s="2">
        <f t="shared" si="47"/>
        <v>12.846666666666668</v>
      </c>
      <c r="FP22" s="2">
        <f>VLOOKUP(FL22,'Age Adj'!$A:$E,3,FALSE)</f>
        <v>1.0353498111365991</v>
      </c>
      <c r="FQ22" s="2">
        <f t="shared" si="48"/>
        <v>13.300793907068178</v>
      </c>
      <c r="FR22" s="2">
        <f t="shared" si="49"/>
        <v>20</v>
      </c>
      <c r="FS22" s="2">
        <f t="shared" si="50"/>
        <v>36</v>
      </c>
      <c r="FT22" s="2">
        <f t="shared" si="51"/>
        <v>7.5399999999999991</v>
      </c>
      <c r="FU22" s="2">
        <f t="shared" si="52"/>
        <v>17.174444444444443</v>
      </c>
      <c r="FV22" s="2">
        <f>VLOOKUP(FR22,'Age Adj'!$A:$E,4,FALSE)</f>
        <v>1.0903192211908539</v>
      </c>
      <c r="FW22" s="2">
        <f t="shared" si="53"/>
        <v>18.725626891052254</v>
      </c>
      <c r="FX22" s="2">
        <f t="shared" si="54"/>
        <v>19</v>
      </c>
      <c r="FY22" s="2">
        <f t="shared" si="55"/>
        <v>25</v>
      </c>
      <c r="FZ22" s="2">
        <f t="shared" si="56"/>
        <v>2.9</v>
      </c>
      <c r="GA22" s="2">
        <f t="shared" si="57"/>
        <v>9.5119999999999987</v>
      </c>
      <c r="GB22" s="2">
        <f>VLOOKUP(FX22,'Age Adj'!$A:$E,5,FALSE)</f>
        <v>1.1710748685077608</v>
      </c>
      <c r="GC22" s="2">
        <f t="shared" si="58"/>
        <v>11.139264149245818</v>
      </c>
      <c r="GD22" s="2">
        <f t="shared" si="59"/>
        <v>13.300793907068178</v>
      </c>
      <c r="GE22" s="2">
        <f t="shared" si="60"/>
        <v>18.725626891052254</v>
      </c>
      <c r="GF22" s="2">
        <f t="shared" si="61"/>
        <v>11.139264149245818</v>
      </c>
      <c r="GG22" s="3">
        <f t="shared" si="62"/>
        <v>5</v>
      </c>
      <c r="GH22" s="3">
        <f t="shared" si="63"/>
        <v>4</v>
      </c>
      <c r="GI22" s="3">
        <f t="shared" si="64"/>
        <v>3</v>
      </c>
      <c r="GJ22" s="2">
        <f t="shared" si="65"/>
        <v>5.5419974612784078</v>
      </c>
      <c r="GK22" s="2">
        <f t="shared" si="66"/>
        <v>6.2418756303507514</v>
      </c>
      <c r="GL22" s="2">
        <f t="shared" si="67"/>
        <v>2.7848160373114546</v>
      </c>
      <c r="GM22" s="2">
        <f t="shared" si="68"/>
        <v>14.568689128940614</v>
      </c>
      <c r="GN22" s="14">
        <f t="shared" si="69"/>
        <v>0.14285714285714285</v>
      </c>
      <c r="GO22" s="14">
        <f t="shared" si="70"/>
        <v>0.38461538461538464</v>
      </c>
      <c r="GP22" s="14">
        <f t="shared" si="21"/>
        <v>0</v>
      </c>
      <c r="GQ22" s="3">
        <f t="shared" si="71"/>
        <v>5</v>
      </c>
      <c r="GR22" s="3">
        <f t="shared" si="72"/>
        <v>4</v>
      </c>
      <c r="GS22" s="3">
        <f t="shared" si="73"/>
        <v>3</v>
      </c>
      <c r="GT22" s="14">
        <f t="shared" si="74"/>
        <v>5.9523809523809514E-2</v>
      </c>
      <c r="GU22" s="14">
        <f t="shared" si="75"/>
        <v>0.12820512820512822</v>
      </c>
      <c r="GV22" s="14">
        <f t="shared" si="76"/>
        <v>0</v>
      </c>
      <c r="GW22" s="14">
        <f t="shared" si="77"/>
        <v>0.18772893772893773</v>
      </c>
      <c r="GX22" s="15">
        <f t="shared" si="78"/>
        <v>2.7349645342791447</v>
      </c>
      <c r="GY22" s="2">
        <f t="shared" si="23"/>
        <v>11.833724594661469</v>
      </c>
      <c r="GZ22" s="2">
        <f t="shared" si="24"/>
        <v>14.568689128940614</v>
      </c>
      <c r="HB22" s="3" t="s">
        <v>79</v>
      </c>
      <c r="HC22" s="2">
        <v>0.44347863268373355</v>
      </c>
      <c r="HD22" s="2">
        <v>9.2448238044070603</v>
      </c>
      <c r="HE22" s="2">
        <v>9.688302437090794</v>
      </c>
    </row>
    <row r="23" spans="1:213" x14ac:dyDescent="0.2">
      <c r="A23" s="3" t="s">
        <v>77</v>
      </c>
      <c r="B23" s="3" t="s">
        <v>42</v>
      </c>
      <c r="C23" s="3" t="s">
        <v>40</v>
      </c>
      <c r="D23" s="9">
        <v>34469</v>
      </c>
      <c r="E23" s="10" t="s">
        <v>24</v>
      </c>
      <c r="F23" s="3">
        <v>25</v>
      </c>
      <c r="G23" s="3">
        <v>1</v>
      </c>
      <c r="H23" s="3">
        <v>2</v>
      </c>
      <c r="I23" s="3">
        <f t="shared" si="25"/>
        <v>3</v>
      </c>
      <c r="N23" s="3" t="str">
        <f t="shared" si="26"/>
        <v/>
      </c>
      <c r="S23" s="3" t="str">
        <f t="shared" si="27"/>
        <v/>
      </c>
      <c r="T23" s="10" t="s">
        <v>24</v>
      </c>
      <c r="U23" s="18">
        <v>52</v>
      </c>
      <c r="V23" s="18">
        <v>2</v>
      </c>
      <c r="W23" s="18">
        <v>10</v>
      </c>
      <c r="X23" s="3">
        <f t="shared" si="28"/>
        <v>12</v>
      </c>
      <c r="AC23" s="3" t="str">
        <f t="shared" si="29"/>
        <v/>
      </c>
      <c r="AH23" s="3" t="str">
        <f t="shared" si="30"/>
        <v/>
      </c>
      <c r="AI23" s="10" t="s">
        <v>24</v>
      </c>
      <c r="AJ23" s="3">
        <v>52</v>
      </c>
      <c r="AK23" s="3">
        <v>2</v>
      </c>
      <c r="AL23" s="3">
        <v>9</v>
      </c>
      <c r="AM23" s="3">
        <f t="shared" si="31"/>
        <v>11</v>
      </c>
      <c r="AN23" s="3" t="s">
        <v>21</v>
      </c>
      <c r="AO23" s="3">
        <v>1</v>
      </c>
      <c r="AP23" s="3">
        <v>1</v>
      </c>
      <c r="AQ23" s="3">
        <v>0</v>
      </c>
      <c r="AR23" s="3">
        <f t="shared" si="32"/>
        <v>1</v>
      </c>
      <c r="AW23" s="3" t="str">
        <f t="shared" si="33"/>
        <v/>
      </c>
      <c r="AX23" s="11">
        <f t="shared" si="34"/>
        <v>0</v>
      </c>
      <c r="AY23" s="12">
        <f t="shared" si="34"/>
        <v>0</v>
      </c>
      <c r="AZ23" s="12">
        <f t="shared" si="34"/>
        <v>0</v>
      </c>
      <c r="BA23" s="12">
        <f t="shared" si="34"/>
        <v>1.41</v>
      </c>
      <c r="BB23" s="12">
        <f t="shared" si="34"/>
        <v>0</v>
      </c>
      <c r="BC23" s="12">
        <f t="shared" si="34"/>
        <v>0</v>
      </c>
      <c r="BD23" s="12">
        <f t="shared" si="34"/>
        <v>0</v>
      </c>
      <c r="BE23" s="12">
        <f t="shared" si="34"/>
        <v>0</v>
      </c>
      <c r="BF23" s="12">
        <f t="shared" ref="AX23:BJ29" si="79">IF($E23=BF$3,$I23*BF$2,0)</f>
        <v>0</v>
      </c>
      <c r="BG23" s="12">
        <f t="shared" si="79"/>
        <v>0</v>
      </c>
      <c r="BH23" s="12">
        <f t="shared" si="79"/>
        <v>0</v>
      </c>
      <c r="BI23" s="12">
        <f t="shared" si="79"/>
        <v>0</v>
      </c>
      <c r="BJ23" s="12">
        <f t="shared" si="79"/>
        <v>0</v>
      </c>
      <c r="BK23" s="11">
        <f t="shared" si="35"/>
        <v>0</v>
      </c>
      <c r="BL23" s="12">
        <f t="shared" si="35"/>
        <v>0</v>
      </c>
      <c r="BM23" s="12">
        <f t="shared" si="35"/>
        <v>0</v>
      </c>
      <c r="BN23" s="12">
        <f t="shared" si="35"/>
        <v>0</v>
      </c>
      <c r="BO23" s="12">
        <f t="shared" si="35"/>
        <v>0</v>
      </c>
      <c r="BP23" s="12">
        <f t="shared" si="35"/>
        <v>0</v>
      </c>
      <c r="BQ23" s="12">
        <f t="shared" si="35"/>
        <v>0</v>
      </c>
      <c r="BR23" s="12">
        <f t="shared" si="35"/>
        <v>0</v>
      </c>
      <c r="BS23" s="12">
        <f t="shared" ref="BK23:BW29" si="80">IF($J23=BS$3,$N23*BS$2,0)</f>
        <v>0</v>
      </c>
      <c r="BT23" s="12">
        <f t="shared" si="80"/>
        <v>0</v>
      </c>
      <c r="BU23" s="12">
        <f t="shared" si="80"/>
        <v>0</v>
      </c>
      <c r="BV23" s="12">
        <f t="shared" si="80"/>
        <v>0</v>
      </c>
      <c r="BW23" s="12">
        <f t="shared" si="80"/>
        <v>0</v>
      </c>
      <c r="BX23" s="11">
        <f t="shared" si="36"/>
        <v>0</v>
      </c>
      <c r="BY23" s="12">
        <f t="shared" si="36"/>
        <v>0</v>
      </c>
      <c r="BZ23" s="12">
        <f t="shared" si="36"/>
        <v>0</v>
      </c>
      <c r="CA23" s="12">
        <f t="shared" si="36"/>
        <v>0</v>
      </c>
      <c r="CB23" s="12">
        <f t="shared" si="36"/>
        <v>0</v>
      </c>
      <c r="CC23" s="12">
        <f t="shared" si="36"/>
        <v>0</v>
      </c>
      <c r="CD23" s="12">
        <f t="shared" si="36"/>
        <v>0</v>
      </c>
      <c r="CE23" s="12">
        <f t="shared" si="36"/>
        <v>0</v>
      </c>
      <c r="CF23" s="12">
        <f t="shared" ref="BX23:CJ29" si="81">IF($O23=CF$3,$S23*CF$2,0)</f>
        <v>0</v>
      </c>
      <c r="CG23" s="12">
        <f t="shared" si="81"/>
        <v>0</v>
      </c>
      <c r="CH23" s="12">
        <f t="shared" si="81"/>
        <v>0</v>
      </c>
      <c r="CI23" s="12">
        <f t="shared" si="81"/>
        <v>0</v>
      </c>
      <c r="CJ23" s="12">
        <f t="shared" si="81"/>
        <v>0</v>
      </c>
      <c r="CK23" s="11">
        <f t="shared" si="37"/>
        <v>0</v>
      </c>
      <c r="CL23" s="12">
        <f t="shared" si="37"/>
        <v>0</v>
      </c>
      <c r="CM23" s="12">
        <f t="shared" si="37"/>
        <v>0</v>
      </c>
      <c r="CN23" s="12">
        <f t="shared" si="37"/>
        <v>5.64</v>
      </c>
      <c r="CO23" s="12">
        <f t="shared" si="37"/>
        <v>0</v>
      </c>
      <c r="CP23" s="12">
        <f t="shared" si="37"/>
        <v>0</v>
      </c>
      <c r="CQ23" s="12">
        <f t="shared" si="37"/>
        <v>0</v>
      </c>
      <c r="CR23" s="12">
        <f t="shared" si="37"/>
        <v>0</v>
      </c>
      <c r="CS23" s="12">
        <f t="shared" ref="CK23:CW29" si="82">IF($T23=CS$3,$X23*CS$2,0)</f>
        <v>0</v>
      </c>
      <c r="CT23" s="12">
        <f t="shared" si="82"/>
        <v>0</v>
      </c>
      <c r="CU23" s="12">
        <f t="shared" si="82"/>
        <v>0</v>
      </c>
      <c r="CV23" s="12">
        <f t="shared" si="82"/>
        <v>0</v>
      </c>
      <c r="CW23" s="12">
        <f t="shared" si="82"/>
        <v>0</v>
      </c>
      <c r="CX23" s="11">
        <f t="shared" si="38"/>
        <v>0</v>
      </c>
      <c r="CY23" s="12">
        <f t="shared" si="38"/>
        <v>0</v>
      </c>
      <c r="CZ23" s="12">
        <f t="shared" si="38"/>
        <v>0</v>
      </c>
      <c r="DA23" s="12">
        <f t="shared" si="38"/>
        <v>0</v>
      </c>
      <c r="DB23" s="12">
        <f t="shared" si="38"/>
        <v>0</v>
      </c>
      <c r="DC23" s="12">
        <f t="shared" si="38"/>
        <v>0</v>
      </c>
      <c r="DD23" s="12">
        <f t="shared" si="38"/>
        <v>0</v>
      </c>
      <c r="DE23" s="12">
        <f t="shared" si="38"/>
        <v>0</v>
      </c>
      <c r="DF23" s="12">
        <f t="shared" ref="CX23:DJ29" si="83">IF($Y23=DF$3,$AC23*DF$2,0)</f>
        <v>0</v>
      </c>
      <c r="DG23" s="12">
        <f t="shared" si="83"/>
        <v>0</v>
      </c>
      <c r="DH23" s="12">
        <f t="shared" si="83"/>
        <v>0</v>
      </c>
      <c r="DI23" s="12">
        <f t="shared" si="83"/>
        <v>0</v>
      </c>
      <c r="DJ23" s="12">
        <f t="shared" si="83"/>
        <v>0</v>
      </c>
      <c r="DK23" s="11">
        <f t="shared" si="39"/>
        <v>0</v>
      </c>
      <c r="DL23" s="12">
        <f t="shared" si="39"/>
        <v>0</v>
      </c>
      <c r="DM23" s="12">
        <f t="shared" si="39"/>
        <v>0</v>
      </c>
      <c r="DN23" s="12">
        <f t="shared" si="39"/>
        <v>0</v>
      </c>
      <c r="DO23" s="12">
        <f t="shared" si="39"/>
        <v>0</v>
      </c>
      <c r="DP23" s="12">
        <f t="shared" si="39"/>
        <v>0</v>
      </c>
      <c r="DQ23" s="12">
        <f t="shared" si="39"/>
        <v>0</v>
      </c>
      <c r="DR23" s="12">
        <f t="shared" si="39"/>
        <v>0</v>
      </c>
      <c r="DS23" s="12">
        <f t="shared" ref="DK23:DW29" si="84">IF($AD23=DS$3,$AH23*DS$2,0)</f>
        <v>0</v>
      </c>
      <c r="DT23" s="12">
        <f t="shared" si="84"/>
        <v>0</v>
      </c>
      <c r="DU23" s="12">
        <f t="shared" si="84"/>
        <v>0</v>
      </c>
      <c r="DV23" s="12">
        <f t="shared" si="84"/>
        <v>0</v>
      </c>
      <c r="DW23" s="12">
        <f t="shared" si="84"/>
        <v>0</v>
      </c>
      <c r="DX23" s="11">
        <f t="shared" si="40"/>
        <v>0</v>
      </c>
      <c r="DY23" s="12">
        <f t="shared" si="40"/>
        <v>0</v>
      </c>
      <c r="DZ23" s="12">
        <f t="shared" si="40"/>
        <v>0</v>
      </c>
      <c r="EA23" s="12">
        <f t="shared" si="40"/>
        <v>5.17</v>
      </c>
      <c r="EB23" s="12">
        <f t="shared" si="40"/>
        <v>0</v>
      </c>
      <c r="EC23" s="12">
        <f t="shared" si="40"/>
        <v>0</v>
      </c>
      <c r="ED23" s="12">
        <f t="shared" si="40"/>
        <v>0</v>
      </c>
      <c r="EE23" s="12">
        <f t="shared" si="40"/>
        <v>0</v>
      </c>
      <c r="EF23" s="12">
        <f t="shared" ref="DX23:EJ29" si="85">IF($AI23=EF$3,$AM23*EF$2,0)</f>
        <v>0</v>
      </c>
      <c r="EG23" s="12">
        <f t="shared" si="85"/>
        <v>0</v>
      </c>
      <c r="EH23" s="12">
        <f t="shared" si="85"/>
        <v>0</v>
      </c>
      <c r="EI23" s="12">
        <f t="shared" si="85"/>
        <v>0</v>
      </c>
      <c r="EJ23" s="12">
        <f t="shared" si="85"/>
        <v>0</v>
      </c>
      <c r="EK23" s="11">
        <f t="shared" si="41"/>
        <v>1</v>
      </c>
      <c r="EL23" s="12">
        <f t="shared" si="41"/>
        <v>0</v>
      </c>
      <c r="EM23" s="12">
        <f t="shared" si="41"/>
        <v>0</v>
      </c>
      <c r="EN23" s="12">
        <f t="shared" si="41"/>
        <v>0</v>
      </c>
      <c r="EO23" s="12">
        <f t="shared" si="41"/>
        <v>0</v>
      </c>
      <c r="EP23" s="12">
        <f t="shared" si="41"/>
        <v>0</v>
      </c>
      <c r="EQ23" s="12">
        <f t="shared" si="41"/>
        <v>0</v>
      </c>
      <c r="ER23" s="12">
        <f t="shared" si="41"/>
        <v>0</v>
      </c>
      <c r="ES23" s="12">
        <f t="shared" ref="EK23:EW29" si="86">IF($AN23=ES$3,$AR23*ES$2,0)</f>
        <v>0</v>
      </c>
      <c r="ET23" s="12">
        <f t="shared" si="86"/>
        <v>0</v>
      </c>
      <c r="EU23" s="12">
        <f t="shared" si="86"/>
        <v>0</v>
      </c>
      <c r="EV23" s="12">
        <f t="shared" si="86"/>
        <v>0</v>
      </c>
      <c r="EW23" s="12">
        <f t="shared" si="86"/>
        <v>0</v>
      </c>
      <c r="EX23" s="11">
        <f t="shared" si="42"/>
        <v>0</v>
      </c>
      <c r="EY23" s="12">
        <f t="shared" si="42"/>
        <v>0</v>
      </c>
      <c r="EZ23" s="12">
        <f t="shared" si="42"/>
        <v>0</v>
      </c>
      <c r="FA23" s="12">
        <f t="shared" si="42"/>
        <v>0</v>
      </c>
      <c r="FB23" s="12">
        <f t="shared" si="42"/>
        <v>0</v>
      </c>
      <c r="FC23" s="12">
        <f t="shared" si="42"/>
        <v>0</v>
      </c>
      <c r="FD23" s="12">
        <f t="shared" si="42"/>
        <v>0</v>
      </c>
      <c r="FE23" s="12">
        <f t="shared" si="42"/>
        <v>0</v>
      </c>
      <c r="FF23" s="12">
        <f t="shared" ref="EX23:FJ29" si="87">IF($AS23=FF$3,$AW23*FF$2,0)</f>
        <v>0</v>
      </c>
      <c r="FG23" s="12">
        <f t="shared" si="87"/>
        <v>0</v>
      </c>
      <c r="FH23" s="12">
        <f t="shared" si="87"/>
        <v>0</v>
      </c>
      <c r="FI23" s="12">
        <f t="shared" si="87"/>
        <v>0</v>
      </c>
      <c r="FJ23" s="12">
        <f t="shared" si="87"/>
        <v>0</v>
      </c>
      <c r="FK23" s="13">
        <f t="shared" si="43"/>
        <v>24.336755646817249</v>
      </c>
      <c r="FL23" s="13">
        <f t="shared" si="44"/>
        <v>23</v>
      </c>
      <c r="FM23" s="2">
        <f t="shared" si="45"/>
        <v>25</v>
      </c>
      <c r="FN23" s="2">
        <f t="shared" si="46"/>
        <v>1.41</v>
      </c>
      <c r="FO23" s="2">
        <f t="shared" si="47"/>
        <v>4.6247999999999996</v>
      </c>
      <c r="FP23" s="2">
        <f>VLOOKUP(FL23,'Age Adj'!$A:$E,3,FALSE)</f>
        <v>1.0049426815931439</v>
      </c>
      <c r="FQ23" s="2">
        <f t="shared" si="48"/>
        <v>4.6476589138319717</v>
      </c>
      <c r="FR23" s="2">
        <f t="shared" si="49"/>
        <v>22</v>
      </c>
      <c r="FS23" s="2">
        <f t="shared" si="50"/>
        <v>52</v>
      </c>
      <c r="FT23" s="2">
        <f t="shared" si="51"/>
        <v>5.64</v>
      </c>
      <c r="FU23" s="2">
        <f t="shared" si="52"/>
        <v>8.8938461538461535</v>
      </c>
      <c r="FV23" s="2">
        <f>VLOOKUP(FR23,'Age Adj'!$A:$E,4,FALSE)</f>
        <v>1.0246307055320454</v>
      </c>
      <c r="FW23" s="2">
        <f t="shared" si="53"/>
        <v>9.1129078595088533</v>
      </c>
      <c r="FX23" s="2">
        <f t="shared" si="54"/>
        <v>21</v>
      </c>
      <c r="FY23" s="2">
        <f t="shared" si="55"/>
        <v>53</v>
      </c>
      <c r="FZ23" s="2">
        <f t="shared" si="56"/>
        <v>6.17</v>
      </c>
      <c r="GA23" s="2">
        <f t="shared" si="57"/>
        <v>9.5460377358490565</v>
      </c>
      <c r="GB23" s="2">
        <f>VLOOKUP(FX23,'Age Adj'!$A:$E,5,FALSE)</f>
        <v>1.0608512074573633</v>
      </c>
      <c r="GC23" s="2">
        <f t="shared" si="58"/>
        <v>10.126925658509025</v>
      </c>
      <c r="GD23" s="2">
        <f t="shared" si="59"/>
        <v>4.6476589138319717</v>
      </c>
      <c r="GE23" s="2">
        <f t="shared" si="60"/>
        <v>9.1129078595088533</v>
      </c>
      <c r="GF23" s="2">
        <f t="shared" si="61"/>
        <v>10.126925658509025</v>
      </c>
      <c r="GG23" s="3">
        <f t="shared" si="62"/>
        <v>5</v>
      </c>
      <c r="GH23" s="3">
        <f t="shared" si="63"/>
        <v>4</v>
      </c>
      <c r="GI23" s="3">
        <f t="shared" si="64"/>
        <v>3</v>
      </c>
      <c r="GJ23" s="2">
        <f t="shared" si="65"/>
        <v>1.9365245474299884</v>
      </c>
      <c r="GK23" s="2">
        <f t="shared" si="66"/>
        <v>3.0376359531696178</v>
      </c>
      <c r="GL23" s="2">
        <f t="shared" si="67"/>
        <v>2.5317314146272563</v>
      </c>
      <c r="GM23" s="2">
        <f t="shared" si="68"/>
        <v>7.5058919152268615</v>
      </c>
      <c r="GN23" s="14">
        <f t="shared" si="69"/>
        <v>0.33333333333333331</v>
      </c>
      <c r="GO23" s="14">
        <f t="shared" si="70"/>
        <v>0.16666666666666666</v>
      </c>
      <c r="GP23" s="14">
        <f t="shared" si="21"/>
        <v>0.25</v>
      </c>
      <c r="GQ23" s="3">
        <f t="shared" si="71"/>
        <v>5</v>
      </c>
      <c r="GR23" s="3">
        <f t="shared" si="72"/>
        <v>4</v>
      </c>
      <c r="GS23" s="3">
        <f t="shared" si="73"/>
        <v>3</v>
      </c>
      <c r="GT23" s="14">
        <f t="shared" si="74"/>
        <v>0.13888888888888887</v>
      </c>
      <c r="GU23" s="14">
        <f t="shared" si="75"/>
        <v>5.5555555555555552E-2</v>
      </c>
      <c r="GV23" s="14">
        <f t="shared" si="76"/>
        <v>6.25E-2</v>
      </c>
      <c r="GW23" s="14">
        <f t="shared" si="77"/>
        <v>0.25694444444444442</v>
      </c>
      <c r="GX23" s="15">
        <f t="shared" si="78"/>
        <v>1.9285972282180128</v>
      </c>
      <c r="GY23" s="2">
        <f t="shared" si="23"/>
        <v>5.5772946870088482</v>
      </c>
      <c r="GZ23" s="2">
        <f t="shared" si="24"/>
        <v>7.5058919152268615</v>
      </c>
      <c r="HB23" s="3" t="s">
        <v>83</v>
      </c>
      <c r="HC23" s="2">
        <v>2.756892129725431</v>
      </c>
      <c r="HD23" s="2">
        <v>7.6831420008741524</v>
      </c>
      <c r="HE23" s="2">
        <v>10.440034130599583</v>
      </c>
    </row>
    <row r="24" spans="1:213" x14ac:dyDescent="0.2">
      <c r="A24" s="3" t="s">
        <v>78</v>
      </c>
      <c r="B24" s="3" t="s">
        <v>42</v>
      </c>
      <c r="C24" s="3" t="s">
        <v>40</v>
      </c>
      <c r="D24" s="9">
        <v>35085</v>
      </c>
      <c r="E24" s="10" t="s">
        <v>24</v>
      </c>
      <c r="F24" s="3">
        <v>28</v>
      </c>
      <c r="G24" s="3">
        <v>0</v>
      </c>
      <c r="H24" s="3">
        <v>4</v>
      </c>
      <c r="I24" s="3">
        <f t="shared" si="25"/>
        <v>4</v>
      </c>
      <c r="N24" s="3" t="str">
        <f t="shared" si="26"/>
        <v/>
      </c>
      <c r="S24" s="3" t="str">
        <f t="shared" si="27"/>
        <v/>
      </c>
      <c r="T24" s="10" t="s">
        <v>24</v>
      </c>
      <c r="U24" s="18">
        <v>69</v>
      </c>
      <c r="V24" s="18">
        <v>3</v>
      </c>
      <c r="W24" s="18">
        <v>7</v>
      </c>
      <c r="X24" s="3">
        <f t="shared" si="28"/>
        <v>10</v>
      </c>
      <c r="Y24" s="3" t="s">
        <v>21</v>
      </c>
      <c r="Z24" s="3">
        <v>5</v>
      </c>
      <c r="AA24" s="3">
        <v>0</v>
      </c>
      <c r="AB24" s="3">
        <v>0</v>
      </c>
      <c r="AC24" s="3">
        <f t="shared" si="29"/>
        <v>0</v>
      </c>
      <c r="AH24" s="3" t="str">
        <f t="shared" si="30"/>
        <v/>
      </c>
      <c r="AI24" s="10" t="s">
        <v>23</v>
      </c>
      <c r="AJ24" s="3">
        <v>46</v>
      </c>
      <c r="AK24" s="3">
        <v>2</v>
      </c>
      <c r="AL24" s="3">
        <v>4</v>
      </c>
      <c r="AM24" s="3">
        <f t="shared" si="31"/>
        <v>6</v>
      </c>
      <c r="AR24" s="3" t="str">
        <f t="shared" si="32"/>
        <v/>
      </c>
      <c r="AW24" s="3" t="str">
        <f t="shared" si="33"/>
        <v/>
      </c>
      <c r="AX24" s="11">
        <f t="shared" si="79"/>
        <v>0</v>
      </c>
      <c r="AY24" s="12">
        <f t="shared" si="79"/>
        <v>0</v>
      </c>
      <c r="AZ24" s="12">
        <f t="shared" si="79"/>
        <v>0</v>
      </c>
      <c r="BA24" s="12">
        <f t="shared" si="79"/>
        <v>1.88</v>
      </c>
      <c r="BB24" s="12">
        <f t="shared" si="79"/>
        <v>0</v>
      </c>
      <c r="BC24" s="12">
        <f t="shared" si="79"/>
        <v>0</v>
      </c>
      <c r="BD24" s="12">
        <f t="shared" si="79"/>
        <v>0</v>
      </c>
      <c r="BE24" s="12">
        <f t="shared" si="79"/>
        <v>0</v>
      </c>
      <c r="BF24" s="12">
        <f t="shared" si="79"/>
        <v>0</v>
      </c>
      <c r="BG24" s="12">
        <f t="shared" si="79"/>
        <v>0</v>
      </c>
      <c r="BH24" s="12">
        <f t="shared" si="79"/>
        <v>0</v>
      </c>
      <c r="BI24" s="12">
        <f t="shared" si="79"/>
        <v>0</v>
      </c>
      <c r="BJ24" s="12">
        <f t="shared" si="79"/>
        <v>0</v>
      </c>
      <c r="BK24" s="11">
        <f t="shared" si="80"/>
        <v>0</v>
      </c>
      <c r="BL24" s="12">
        <f t="shared" si="80"/>
        <v>0</v>
      </c>
      <c r="BM24" s="12">
        <f t="shared" si="80"/>
        <v>0</v>
      </c>
      <c r="BN24" s="12">
        <f t="shared" si="80"/>
        <v>0</v>
      </c>
      <c r="BO24" s="12">
        <f t="shared" si="80"/>
        <v>0</v>
      </c>
      <c r="BP24" s="12">
        <f t="shared" si="80"/>
        <v>0</v>
      </c>
      <c r="BQ24" s="12">
        <f t="shared" si="80"/>
        <v>0</v>
      </c>
      <c r="BR24" s="12">
        <f t="shared" si="80"/>
        <v>0</v>
      </c>
      <c r="BS24" s="12">
        <f t="shared" si="80"/>
        <v>0</v>
      </c>
      <c r="BT24" s="12">
        <f t="shared" si="80"/>
        <v>0</v>
      </c>
      <c r="BU24" s="12">
        <f t="shared" si="80"/>
        <v>0</v>
      </c>
      <c r="BV24" s="12">
        <f t="shared" si="80"/>
        <v>0</v>
      </c>
      <c r="BW24" s="12">
        <f t="shared" si="80"/>
        <v>0</v>
      </c>
      <c r="BX24" s="11">
        <f t="shared" si="81"/>
        <v>0</v>
      </c>
      <c r="BY24" s="12">
        <f t="shared" si="81"/>
        <v>0</v>
      </c>
      <c r="BZ24" s="12">
        <f t="shared" si="81"/>
        <v>0</v>
      </c>
      <c r="CA24" s="12">
        <f t="shared" si="81"/>
        <v>0</v>
      </c>
      <c r="CB24" s="12">
        <f t="shared" si="81"/>
        <v>0</v>
      </c>
      <c r="CC24" s="12">
        <f t="shared" si="81"/>
        <v>0</v>
      </c>
      <c r="CD24" s="12">
        <f t="shared" si="81"/>
        <v>0</v>
      </c>
      <c r="CE24" s="12">
        <f t="shared" si="81"/>
        <v>0</v>
      </c>
      <c r="CF24" s="12">
        <f t="shared" si="81"/>
        <v>0</v>
      </c>
      <c r="CG24" s="12">
        <f t="shared" si="81"/>
        <v>0</v>
      </c>
      <c r="CH24" s="12">
        <f t="shared" si="81"/>
        <v>0</v>
      </c>
      <c r="CI24" s="12">
        <f t="shared" si="81"/>
        <v>0</v>
      </c>
      <c r="CJ24" s="12">
        <f t="shared" si="81"/>
        <v>0</v>
      </c>
      <c r="CK24" s="11">
        <f t="shared" si="82"/>
        <v>0</v>
      </c>
      <c r="CL24" s="12">
        <f t="shared" si="82"/>
        <v>0</v>
      </c>
      <c r="CM24" s="12">
        <f t="shared" si="82"/>
        <v>0</v>
      </c>
      <c r="CN24" s="12">
        <f t="shared" si="82"/>
        <v>4.6999999999999993</v>
      </c>
      <c r="CO24" s="12">
        <f t="shared" si="82"/>
        <v>0</v>
      </c>
      <c r="CP24" s="12">
        <f t="shared" si="82"/>
        <v>0</v>
      </c>
      <c r="CQ24" s="12">
        <f t="shared" si="82"/>
        <v>0</v>
      </c>
      <c r="CR24" s="12">
        <f t="shared" si="82"/>
        <v>0</v>
      </c>
      <c r="CS24" s="12">
        <f t="shared" si="82"/>
        <v>0</v>
      </c>
      <c r="CT24" s="12">
        <f t="shared" si="82"/>
        <v>0</v>
      </c>
      <c r="CU24" s="12">
        <f t="shared" si="82"/>
        <v>0</v>
      </c>
      <c r="CV24" s="12">
        <f t="shared" si="82"/>
        <v>0</v>
      </c>
      <c r="CW24" s="12">
        <f t="shared" si="82"/>
        <v>0</v>
      </c>
      <c r="CX24" s="11">
        <f t="shared" si="83"/>
        <v>0</v>
      </c>
      <c r="CY24" s="12">
        <f t="shared" si="83"/>
        <v>0</v>
      </c>
      <c r="CZ24" s="12">
        <f t="shared" si="83"/>
        <v>0</v>
      </c>
      <c r="DA24" s="12">
        <f t="shared" si="83"/>
        <v>0</v>
      </c>
      <c r="DB24" s="12">
        <f t="shared" si="83"/>
        <v>0</v>
      </c>
      <c r="DC24" s="12">
        <f t="shared" si="83"/>
        <v>0</v>
      </c>
      <c r="DD24" s="12">
        <f t="shared" si="83"/>
        <v>0</v>
      </c>
      <c r="DE24" s="12">
        <f t="shared" si="83"/>
        <v>0</v>
      </c>
      <c r="DF24" s="12">
        <f t="shared" si="83"/>
        <v>0</v>
      </c>
      <c r="DG24" s="12">
        <f t="shared" si="83"/>
        <v>0</v>
      </c>
      <c r="DH24" s="12">
        <f t="shared" si="83"/>
        <v>0</v>
      </c>
      <c r="DI24" s="12">
        <f t="shared" si="83"/>
        <v>0</v>
      </c>
      <c r="DJ24" s="12">
        <f t="shared" si="83"/>
        <v>0</v>
      </c>
      <c r="DK24" s="11">
        <f t="shared" si="84"/>
        <v>0</v>
      </c>
      <c r="DL24" s="12">
        <f t="shared" si="84"/>
        <v>0</v>
      </c>
      <c r="DM24" s="12">
        <f t="shared" si="84"/>
        <v>0</v>
      </c>
      <c r="DN24" s="12">
        <f t="shared" si="84"/>
        <v>0</v>
      </c>
      <c r="DO24" s="12">
        <f t="shared" si="84"/>
        <v>0</v>
      </c>
      <c r="DP24" s="12">
        <f t="shared" si="84"/>
        <v>0</v>
      </c>
      <c r="DQ24" s="12">
        <f t="shared" si="84"/>
        <v>0</v>
      </c>
      <c r="DR24" s="12">
        <f t="shared" si="84"/>
        <v>0</v>
      </c>
      <c r="DS24" s="12">
        <f t="shared" si="84"/>
        <v>0</v>
      </c>
      <c r="DT24" s="12">
        <f t="shared" si="84"/>
        <v>0</v>
      </c>
      <c r="DU24" s="12">
        <f t="shared" si="84"/>
        <v>0</v>
      </c>
      <c r="DV24" s="12">
        <f t="shared" si="84"/>
        <v>0</v>
      </c>
      <c r="DW24" s="12">
        <f t="shared" si="84"/>
        <v>0</v>
      </c>
      <c r="DX24" s="11">
        <f t="shared" si="85"/>
        <v>0</v>
      </c>
      <c r="DY24" s="12">
        <f t="shared" si="85"/>
        <v>0</v>
      </c>
      <c r="DZ24" s="12">
        <f t="shared" si="85"/>
        <v>3.4799999999999995</v>
      </c>
      <c r="EA24" s="12">
        <f t="shared" si="85"/>
        <v>0</v>
      </c>
      <c r="EB24" s="12">
        <f t="shared" si="85"/>
        <v>0</v>
      </c>
      <c r="EC24" s="12">
        <f t="shared" si="85"/>
        <v>0</v>
      </c>
      <c r="ED24" s="12">
        <f t="shared" si="85"/>
        <v>0</v>
      </c>
      <c r="EE24" s="12">
        <f t="shared" si="85"/>
        <v>0</v>
      </c>
      <c r="EF24" s="12">
        <f t="shared" si="85"/>
        <v>0</v>
      </c>
      <c r="EG24" s="12">
        <f t="shared" si="85"/>
        <v>0</v>
      </c>
      <c r="EH24" s="12">
        <f t="shared" si="85"/>
        <v>0</v>
      </c>
      <c r="EI24" s="12">
        <f t="shared" si="85"/>
        <v>0</v>
      </c>
      <c r="EJ24" s="12">
        <f t="shared" si="85"/>
        <v>0</v>
      </c>
      <c r="EK24" s="11">
        <f t="shared" si="86"/>
        <v>0</v>
      </c>
      <c r="EL24" s="12">
        <f t="shared" si="86"/>
        <v>0</v>
      </c>
      <c r="EM24" s="12">
        <f t="shared" si="86"/>
        <v>0</v>
      </c>
      <c r="EN24" s="12">
        <f t="shared" si="86"/>
        <v>0</v>
      </c>
      <c r="EO24" s="12">
        <f t="shared" si="86"/>
        <v>0</v>
      </c>
      <c r="EP24" s="12">
        <f t="shared" si="86"/>
        <v>0</v>
      </c>
      <c r="EQ24" s="12">
        <f t="shared" si="86"/>
        <v>0</v>
      </c>
      <c r="ER24" s="12">
        <f t="shared" si="86"/>
        <v>0</v>
      </c>
      <c r="ES24" s="12">
        <f t="shared" si="86"/>
        <v>0</v>
      </c>
      <c r="ET24" s="12">
        <f t="shared" si="86"/>
        <v>0</v>
      </c>
      <c r="EU24" s="12">
        <f t="shared" si="86"/>
        <v>0</v>
      </c>
      <c r="EV24" s="12">
        <f t="shared" si="86"/>
        <v>0</v>
      </c>
      <c r="EW24" s="12">
        <f t="shared" si="86"/>
        <v>0</v>
      </c>
      <c r="EX24" s="11">
        <f t="shared" si="87"/>
        <v>0</v>
      </c>
      <c r="EY24" s="12">
        <f t="shared" si="87"/>
        <v>0</v>
      </c>
      <c r="EZ24" s="12">
        <f t="shared" si="87"/>
        <v>0</v>
      </c>
      <c r="FA24" s="12">
        <f t="shared" si="87"/>
        <v>0</v>
      </c>
      <c r="FB24" s="12">
        <f t="shared" si="87"/>
        <v>0</v>
      </c>
      <c r="FC24" s="12">
        <f t="shared" si="87"/>
        <v>0</v>
      </c>
      <c r="FD24" s="12">
        <f t="shared" si="87"/>
        <v>0</v>
      </c>
      <c r="FE24" s="12">
        <f t="shared" si="87"/>
        <v>0</v>
      </c>
      <c r="FF24" s="12">
        <f t="shared" si="87"/>
        <v>0</v>
      </c>
      <c r="FG24" s="12">
        <f t="shared" si="87"/>
        <v>0</v>
      </c>
      <c r="FH24" s="12">
        <f t="shared" si="87"/>
        <v>0</v>
      </c>
      <c r="FI24" s="12">
        <f t="shared" si="87"/>
        <v>0</v>
      </c>
      <c r="FJ24" s="12">
        <f t="shared" si="87"/>
        <v>0</v>
      </c>
      <c r="FK24" s="13">
        <f t="shared" si="43"/>
        <v>22.650239561943874</v>
      </c>
      <c r="FL24" s="13">
        <f t="shared" si="44"/>
        <v>22</v>
      </c>
      <c r="FM24" s="2">
        <f t="shared" si="45"/>
        <v>28</v>
      </c>
      <c r="FN24" s="2">
        <f t="shared" si="46"/>
        <v>1.88</v>
      </c>
      <c r="FO24" s="2">
        <f t="shared" si="47"/>
        <v>5.5057142857142853</v>
      </c>
      <c r="FP24" s="2">
        <f>VLOOKUP(FL24,'Age Adj'!$A:$E,3,FALSE)</f>
        <v>1.0195911909201527</v>
      </c>
      <c r="FQ24" s="2">
        <f t="shared" si="48"/>
        <v>5.6135777854375259</v>
      </c>
      <c r="FR24" s="2">
        <f t="shared" si="49"/>
        <v>21</v>
      </c>
      <c r="FS24" s="2">
        <f t="shared" si="50"/>
        <v>74</v>
      </c>
      <c r="FT24" s="2">
        <f t="shared" si="51"/>
        <v>4.6999999999999993</v>
      </c>
      <c r="FU24" s="2">
        <f t="shared" si="52"/>
        <v>5.2081081081081075</v>
      </c>
      <c r="FV24" s="2">
        <f>VLOOKUP(FR24,'Age Adj'!$A:$E,4,FALSE)</f>
        <v>1.0556335469557201</v>
      </c>
      <c r="FW24" s="2">
        <f t="shared" si="53"/>
        <v>5.4978536350910066</v>
      </c>
      <c r="FX24" s="2">
        <f t="shared" si="54"/>
        <v>20</v>
      </c>
      <c r="FY24" s="2">
        <f t="shared" si="55"/>
        <v>46</v>
      </c>
      <c r="FZ24" s="2">
        <f t="shared" si="56"/>
        <v>3.4799999999999995</v>
      </c>
      <c r="GA24" s="2">
        <f t="shared" si="57"/>
        <v>6.2034782608695638</v>
      </c>
      <c r="GB24" s="2">
        <f>VLOOKUP(FX24,'Age Adj'!$A:$E,5,FALSE)</f>
        <v>1.111679873217116</v>
      </c>
      <c r="GC24" s="2">
        <f t="shared" si="58"/>
        <v>6.8962819265486122</v>
      </c>
      <c r="GD24" s="2">
        <f t="shared" si="59"/>
        <v>5.6135777854375259</v>
      </c>
      <c r="GE24" s="2">
        <f t="shared" si="60"/>
        <v>5.4978536350910066</v>
      </c>
      <c r="GF24" s="2">
        <f t="shared" si="61"/>
        <v>6.8962819265486122</v>
      </c>
      <c r="GG24" s="3">
        <f t="shared" si="62"/>
        <v>5</v>
      </c>
      <c r="GH24" s="3">
        <f t="shared" si="63"/>
        <v>4</v>
      </c>
      <c r="GI24" s="3">
        <f t="shared" si="64"/>
        <v>3</v>
      </c>
      <c r="GJ24" s="2">
        <f t="shared" si="65"/>
        <v>2.3389907439323028</v>
      </c>
      <c r="GK24" s="2">
        <f t="shared" si="66"/>
        <v>1.8326178783636689</v>
      </c>
      <c r="GL24" s="2">
        <f t="shared" si="67"/>
        <v>1.724070481637153</v>
      </c>
      <c r="GM24" s="2">
        <f t="shared" si="68"/>
        <v>5.8956791039331247</v>
      </c>
      <c r="GN24" s="14">
        <f t="shared" si="69"/>
        <v>0</v>
      </c>
      <c r="GO24" s="14">
        <f t="shared" si="70"/>
        <v>0.3</v>
      </c>
      <c r="GP24" s="14">
        <f t="shared" si="21"/>
        <v>0.33333333333333331</v>
      </c>
      <c r="GQ24" s="3">
        <f t="shared" si="71"/>
        <v>5</v>
      </c>
      <c r="GR24" s="3">
        <f t="shared" si="72"/>
        <v>4</v>
      </c>
      <c r="GS24" s="3">
        <f t="shared" si="73"/>
        <v>3</v>
      </c>
      <c r="GT24" s="14">
        <f t="shared" si="74"/>
        <v>0</v>
      </c>
      <c r="GU24" s="14">
        <f t="shared" si="75"/>
        <v>9.9999999999999992E-2</v>
      </c>
      <c r="GV24" s="14">
        <f t="shared" si="76"/>
        <v>8.3333333333333329E-2</v>
      </c>
      <c r="GW24" s="14">
        <f t="shared" si="77"/>
        <v>0.18333333333333332</v>
      </c>
      <c r="GX24" s="15">
        <f t="shared" si="78"/>
        <v>1.0808745023877395</v>
      </c>
      <c r="GY24" s="2">
        <f t="shared" si="23"/>
        <v>4.8148046015453847</v>
      </c>
      <c r="GZ24" s="2">
        <f t="shared" si="24"/>
        <v>5.8956791039331247</v>
      </c>
      <c r="HB24" s="3" t="s">
        <v>74</v>
      </c>
      <c r="HC24" s="2">
        <v>3.3805173565586437</v>
      </c>
      <c r="HD24" s="2">
        <v>7.7230501520221004</v>
      </c>
      <c r="HE24" s="2">
        <v>11.103567508580744</v>
      </c>
    </row>
    <row r="25" spans="1:213" x14ac:dyDescent="0.2">
      <c r="A25" s="3" t="s">
        <v>79</v>
      </c>
      <c r="B25" s="3" t="s">
        <v>42</v>
      </c>
      <c r="C25" s="3" t="s">
        <v>40</v>
      </c>
      <c r="D25" s="9">
        <v>34732</v>
      </c>
      <c r="E25" s="10" t="s">
        <v>24</v>
      </c>
      <c r="F25" s="3">
        <v>15</v>
      </c>
      <c r="G25" s="3">
        <v>0</v>
      </c>
      <c r="H25" s="3">
        <v>1</v>
      </c>
      <c r="I25" s="3">
        <f t="shared" si="25"/>
        <v>1</v>
      </c>
      <c r="N25" s="3" t="str">
        <f t="shared" si="26"/>
        <v/>
      </c>
      <c r="S25" s="3" t="str">
        <f t="shared" si="27"/>
        <v/>
      </c>
      <c r="T25" s="10" t="s">
        <v>24</v>
      </c>
      <c r="U25" s="18">
        <v>11</v>
      </c>
      <c r="V25" s="18">
        <v>0</v>
      </c>
      <c r="W25" s="18">
        <v>2</v>
      </c>
      <c r="X25" s="3">
        <f t="shared" si="28"/>
        <v>2</v>
      </c>
      <c r="AC25" s="3" t="str">
        <f t="shared" si="29"/>
        <v/>
      </c>
      <c r="AH25" s="3" t="str">
        <f t="shared" si="30"/>
        <v/>
      </c>
      <c r="AI25" s="10" t="s">
        <v>31</v>
      </c>
      <c r="AJ25" s="3">
        <v>72</v>
      </c>
      <c r="AK25" s="3">
        <v>13</v>
      </c>
      <c r="AL25" s="3">
        <v>58</v>
      </c>
      <c r="AM25" s="3">
        <f t="shared" si="31"/>
        <v>71</v>
      </c>
      <c r="AR25" s="3" t="str">
        <f t="shared" si="32"/>
        <v/>
      </c>
      <c r="AW25" s="3" t="str">
        <f t="shared" si="33"/>
        <v/>
      </c>
      <c r="AX25" s="11">
        <f t="shared" si="79"/>
        <v>0</v>
      </c>
      <c r="AY25" s="12">
        <f t="shared" si="79"/>
        <v>0</v>
      </c>
      <c r="AZ25" s="12">
        <f t="shared" si="79"/>
        <v>0</v>
      </c>
      <c r="BA25" s="12">
        <f t="shared" si="79"/>
        <v>0.47</v>
      </c>
      <c r="BB25" s="12">
        <f t="shared" si="79"/>
        <v>0</v>
      </c>
      <c r="BC25" s="12">
        <f t="shared" si="79"/>
        <v>0</v>
      </c>
      <c r="BD25" s="12">
        <f t="shared" si="79"/>
        <v>0</v>
      </c>
      <c r="BE25" s="12">
        <f t="shared" si="79"/>
        <v>0</v>
      </c>
      <c r="BF25" s="12">
        <f t="shared" si="79"/>
        <v>0</v>
      </c>
      <c r="BG25" s="12">
        <f t="shared" si="79"/>
        <v>0</v>
      </c>
      <c r="BH25" s="12">
        <f t="shared" si="79"/>
        <v>0</v>
      </c>
      <c r="BI25" s="12">
        <f t="shared" si="79"/>
        <v>0</v>
      </c>
      <c r="BJ25" s="12">
        <f t="shared" si="79"/>
        <v>0</v>
      </c>
      <c r="BK25" s="11">
        <f t="shared" si="80"/>
        <v>0</v>
      </c>
      <c r="BL25" s="12">
        <f t="shared" si="80"/>
        <v>0</v>
      </c>
      <c r="BM25" s="12">
        <f t="shared" si="80"/>
        <v>0</v>
      </c>
      <c r="BN25" s="12">
        <f t="shared" si="80"/>
        <v>0</v>
      </c>
      <c r="BO25" s="12">
        <f t="shared" si="80"/>
        <v>0</v>
      </c>
      <c r="BP25" s="12">
        <f t="shared" si="80"/>
        <v>0</v>
      </c>
      <c r="BQ25" s="12">
        <f t="shared" si="80"/>
        <v>0</v>
      </c>
      <c r="BR25" s="12">
        <f t="shared" si="80"/>
        <v>0</v>
      </c>
      <c r="BS25" s="12">
        <f t="shared" si="80"/>
        <v>0</v>
      </c>
      <c r="BT25" s="12">
        <f t="shared" si="80"/>
        <v>0</v>
      </c>
      <c r="BU25" s="12">
        <f t="shared" si="80"/>
        <v>0</v>
      </c>
      <c r="BV25" s="12">
        <f t="shared" si="80"/>
        <v>0</v>
      </c>
      <c r="BW25" s="12">
        <f t="shared" si="80"/>
        <v>0</v>
      </c>
      <c r="BX25" s="11">
        <f t="shared" si="81"/>
        <v>0</v>
      </c>
      <c r="BY25" s="12">
        <f t="shared" si="81"/>
        <v>0</v>
      </c>
      <c r="BZ25" s="12">
        <f t="shared" si="81"/>
        <v>0</v>
      </c>
      <c r="CA25" s="12">
        <f t="shared" si="81"/>
        <v>0</v>
      </c>
      <c r="CB25" s="12">
        <f t="shared" si="81"/>
        <v>0</v>
      </c>
      <c r="CC25" s="12">
        <f t="shared" si="81"/>
        <v>0</v>
      </c>
      <c r="CD25" s="12">
        <f t="shared" si="81"/>
        <v>0</v>
      </c>
      <c r="CE25" s="12">
        <f t="shared" si="81"/>
        <v>0</v>
      </c>
      <c r="CF25" s="12">
        <f t="shared" si="81"/>
        <v>0</v>
      </c>
      <c r="CG25" s="12">
        <f t="shared" si="81"/>
        <v>0</v>
      </c>
      <c r="CH25" s="12">
        <f t="shared" si="81"/>
        <v>0</v>
      </c>
      <c r="CI25" s="12">
        <f t="shared" si="81"/>
        <v>0</v>
      </c>
      <c r="CJ25" s="12">
        <f t="shared" si="81"/>
        <v>0</v>
      </c>
      <c r="CK25" s="11">
        <f t="shared" si="82"/>
        <v>0</v>
      </c>
      <c r="CL25" s="12">
        <f t="shared" si="82"/>
        <v>0</v>
      </c>
      <c r="CM25" s="12">
        <f t="shared" si="82"/>
        <v>0</v>
      </c>
      <c r="CN25" s="12">
        <f t="shared" si="82"/>
        <v>0.94</v>
      </c>
      <c r="CO25" s="12">
        <f t="shared" si="82"/>
        <v>0</v>
      </c>
      <c r="CP25" s="12">
        <f t="shared" si="82"/>
        <v>0</v>
      </c>
      <c r="CQ25" s="12">
        <f t="shared" si="82"/>
        <v>0</v>
      </c>
      <c r="CR25" s="12">
        <f t="shared" si="82"/>
        <v>0</v>
      </c>
      <c r="CS25" s="12">
        <f t="shared" si="82"/>
        <v>0</v>
      </c>
      <c r="CT25" s="12">
        <f t="shared" si="82"/>
        <v>0</v>
      </c>
      <c r="CU25" s="12">
        <f t="shared" si="82"/>
        <v>0</v>
      </c>
      <c r="CV25" s="12">
        <f t="shared" si="82"/>
        <v>0</v>
      </c>
      <c r="CW25" s="12">
        <f t="shared" si="82"/>
        <v>0</v>
      </c>
      <c r="CX25" s="11">
        <f t="shared" si="83"/>
        <v>0</v>
      </c>
      <c r="CY25" s="12">
        <f t="shared" si="83"/>
        <v>0</v>
      </c>
      <c r="CZ25" s="12">
        <f t="shared" si="83"/>
        <v>0</v>
      </c>
      <c r="DA25" s="12">
        <f t="shared" si="83"/>
        <v>0</v>
      </c>
      <c r="DB25" s="12">
        <f t="shared" si="83"/>
        <v>0</v>
      </c>
      <c r="DC25" s="12">
        <f t="shared" si="83"/>
        <v>0</v>
      </c>
      <c r="DD25" s="12">
        <f t="shared" si="83"/>
        <v>0</v>
      </c>
      <c r="DE25" s="12">
        <f t="shared" si="83"/>
        <v>0</v>
      </c>
      <c r="DF25" s="12">
        <f t="shared" si="83"/>
        <v>0</v>
      </c>
      <c r="DG25" s="12">
        <f t="shared" si="83"/>
        <v>0</v>
      </c>
      <c r="DH25" s="12">
        <f t="shared" si="83"/>
        <v>0</v>
      </c>
      <c r="DI25" s="12">
        <f t="shared" si="83"/>
        <v>0</v>
      </c>
      <c r="DJ25" s="12">
        <f t="shared" si="83"/>
        <v>0</v>
      </c>
      <c r="DK25" s="11">
        <f t="shared" si="84"/>
        <v>0</v>
      </c>
      <c r="DL25" s="12">
        <f t="shared" si="84"/>
        <v>0</v>
      </c>
      <c r="DM25" s="12">
        <f t="shared" si="84"/>
        <v>0</v>
      </c>
      <c r="DN25" s="12">
        <f t="shared" si="84"/>
        <v>0</v>
      </c>
      <c r="DO25" s="12">
        <f t="shared" si="84"/>
        <v>0</v>
      </c>
      <c r="DP25" s="12">
        <f t="shared" si="84"/>
        <v>0</v>
      </c>
      <c r="DQ25" s="12">
        <f t="shared" si="84"/>
        <v>0</v>
      </c>
      <c r="DR25" s="12">
        <f t="shared" si="84"/>
        <v>0</v>
      </c>
      <c r="DS25" s="12">
        <f t="shared" si="84"/>
        <v>0</v>
      </c>
      <c r="DT25" s="12">
        <f t="shared" si="84"/>
        <v>0</v>
      </c>
      <c r="DU25" s="12">
        <f t="shared" si="84"/>
        <v>0</v>
      </c>
      <c r="DV25" s="12">
        <f t="shared" si="84"/>
        <v>0</v>
      </c>
      <c r="DW25" s="12">
        <f t="shared" si="84"/>
        <v>0</v>
      </c>
      <c r="DX25" s="11">
        <f t="shared" si="85"/>
        <v>0</v>
      </c>
      <c r="DY25" s="12">
        <f t="shared" si="85"/>
        <v>0</v>
      </c>
      <c r="DZ25" s="12">
        <f t="shared" si="85"/>
        <v>0</v>
      </c>
      <c r="EA25" s="12">
        <f t="shared" si="85"/>
        <v>0</v>
      </c>
      <c r="EB25" s="12">
        <f t="shared" si="85"/>
        <v>0</v>
      </c>
      <c r="EC25" s="12">
        <f t="shared" si="85"/>
        <v>0</v>
      </c>
      <c r="ED25" s="12">
        <f t="shared" si="85"/>
        <v>0</v>
      </c>
      <c r="EE25" s="12">
        <f t="shared" si="85"/>
        <v>0</v>
      </c>
      <c r="EF25" s="12">
        <f t="shared" si="85"/>
        <v>0</v>
      </c>
      <c r="EG25" s="12">
        <f t="shared" si="85"/>
        <v>0</v>
      </c>
      <c r="EH25" s="12">
        <f t="shared" si="85"/>
        <v>20.59</v>
      </c>
      <c r="EI25" s="12">
        <f t="shared" si="85"/>
        <v>0</v>
      </c>
      <c r="EJ25" s="12">
        <f t="shared" si="85"/>
        <v>0</v>
      </c>
      <c r="EK25" s="11">
        <f t="shared" si="86"/>
        <v>0</v>
      </c>
      <c r="EL25" s="12">
        <f t="shared" si="86"/>
        <v>0</v>
      </c>
      <c r="EM25" s="12">
        <f t="shared" si="86"/>
        <v>0</v>
      </c>
      <c r="EN25" s="12">
        <f t="shared" si="86"/>
        <v>0</v>
      </c>
      <c r="EO25" s="12">
        <f t="shared" si="86"/>
        <v>0</v>
      </c>
      <c r="EP25" s="12">
        <f t="shared" si="86"/>
        <v>0</v>
      </c>
      <c r="EQ25" s="12">
        <f t="shared" si="86"/>
        <v>0</v>
      </c>
      <c r="ER25" s="12">
        <f t="shared" si="86"/>
        <v>0</v>
      </c>
      <c r="ES25" s="12">
        <f t="shared" si="86"/>
        <v>0</v>
      </c>
      <c r="ET25" s="12">
        <f t="shared" si="86"/>
        <v>0</v>
      </c>
      <c r="EU25" s="12">
        <f t="shared" si="86"/>
        <v>0</v>
      </c>
      <c r="EV25" s="12">
        <f t="shared" si="86"/>
        <v>0</v>
      </c>
      <c r="EW25" s="12">
        <f t="shared" si="86"/>
        <v>0</v>
      </c>
      <c r="EX25" s="11">
        <f t="shared" si="87"/>
        <v>0</v>
      </c>
      <c r="EY25" s="12">
        <f t="shared" si="87"/>
        <v>0</v>
      </c>
      <c r="EZ25" s="12">
        <f t="shared" si="87"/>
        <v>0</v>
      </c>
      <c r="FA25" s="12">
        <f t="shared" si="87"/>
        <v>0</v>
      </c>
      <c r="FB25" s="12">
        <f t="shared" si="87"/>
        <v>0</v>
      </c>
      <c r="FC25" s="12">
        <f t="shared" si="87"/>
        <v>0</v>
      </c>
      <c r="FD25" s="12">
        <f t="shared" si="87"/>
        <v>0</v>
      </c>
      <c r="FE25" s="12">
        <f t="shared" si="87"/>
        <v>0</v>
      </c>
      <c r="FF25" s="12">
        <f t="shared" si="87"/>
        <v>0</v>
      </c>
      <c r="FG25" s="12">
        <f t="shared" si="87"/>
        <v>0</v>
      </c>
      <c r="FH25" s="12">
        <f t="shared" si="87"/>
        <v>0</v>
      </c>
      <c r="FI25" s="12">
        <f t="shared" si="87"/>
        <v>0</v>
      </c>
      <c r="FJ25" s="12">
        <f t="shared" si="87"/>
        <v>0</v>
      </c>
      <c r="FK25" s="13">
        <f t="shared" si="43"/>
        <v>23.616700889801507</v>
      </c>
      <c r="FL25" s="13">
        <f t="shared" si="44"/>
        <v>23</v>
      </c>
      <c r="FM25" s="2">
        <f t="shared" si="45"/>
        <v>15</v>
      </c>
      <c r="FN25" s="2">
        <f t="shared" si="46"/>
        <v>0.47</v>
      </c>
      <c r="FO25" s="2">
        <f t="shared" si="47"/>
        <v>2.5693333333333332</v>
      </c>
      <c r="FP25" s="2">
        <f>VLOOKUP(FL25,'Age Adj'!$A:$E,3,FALSE)</f>
        <v>1.0049426815931439</v>
      </c>
      <c r="FQ25" s="2">
        <f t="shared" si="48"/>
        <v>2.582032729906651</v>
      </c>
      <c r="FR25" s="2">
        <f t="shared" si="49"/>
        <v>22</v>
      </c>
      <c r="FS25" s="2">
        <f t="shared" si="50"/>
        <v>11</v>
      </c>
      <c r="FT25" s="2">
        <f t="shared" si="51"/>
        <v>0.94</v>
      </c>
      <c r="FU25" s="2">
        <f t="shared" si="52"/>
        <v>7.0072727272727269</v>
      </c>
      <c r="FV25" s="2">
        <f>VLOOKUP(FR25,'Age Adj'!$A:$E,4,FALSE)</f>
        <v>1.0246307055320454</v>
      </c>
      <c r="FW25" s="2">
        <f t="shared" si="53"/>
        <v>7.1798667984009139</v>
      </c>
      <c r="FX25" s="2">
        <f t="shared" si="54"/>
        <v>21</v>
      </c>
      <c r="FY25" s="2">
        <f t="shared" si="55"/>
        <v>72</v>
      </c>
      <c r="FZ25" s="2">
        <f t="shared" si="56"/>
        <v>20.59</v>
      </c>
      <c r="GA25" s="2">
        <f t="shared" si="57"/>
        <v>23.449722222222224</v>
      </c>
      <c r="GB25" s="2">
        <f>VLOOKUP(FX25,'Age Adj'!$A:$E,5,FALSE)</f>
        <v>1.0608512074573633</v>
      </c>
      <c r="GC25" s="2">
        <f t="shared" si="58"/>
        <v>24.876666133984209</v>
      </c>
      <c r="GD25" s="2">
        <f t="shared" si="59"/>
        <v>2.582032729906651</v>
      </c>
      <c r="GE25" s="2">
        <f t="shared" si="60"/>
        <v>7.1798667984009139</v>
      </c>
      <c r="GF25" s="2">
        <f t="shared" si="61"/>
        <v>24.876666133984209</v>
      </c>
      <c r="GG25" s="3">
        <f t="shared" si="62"/>
        <v>5</v>
      </c>
      <c r="GH25" s="3">
        <f t="shared" si="63"/>
        <v>4</v>
      </c>
      <c r="GI25" s="3">
        <f t="shared" si="64"/>
        <v>3</v>
      </c>
      <c r="GJ25" s="2">
        <f t="shared" si="65"/>
        <v>1.075846970794438</v>
      </c>
      <c r="GK25" s="2">
        <f t="shared" si="66"/>
        <v>2.3932889328003046</v>
      </c>
      <c r="GL25" s="2">
        <f t="shared" si="67"/>
        <v>6.2191665334960522</v>
      </c>
      <c r="GM25" s="2">
        <f t="shared" si="68"/>
        <v>9.688302437090794</v>
      </c>
      <c r="GN25" s="14">
        <f t="shared" si="69"/>
        <v>0</v>
      </c>
      <c r="GO25" s="14">
        <f t="shared" si="70"/>
        <v>0</v>
      </c>
      <c r="GP25" s="14">
        <f t="shared" si="21"/>
        <v>0.18309859154929578</v>
      </c>
      <c r="GQ25" s="3">
        <f t="shared" si="71"/>
        <v>5</v>
      </c>
      <c r="GR25" s="3">
        <f t="shared" si="72"/>
        <v>4</v>
      </c>
      <c r="GS25" s="3">
        <f t="shared" si="73"/>
        <v>3</v>
      </c>
      <c r="GT25" s="14">
        <f t="shared" si="74"/>
        <v>0</v>
      </c>
      <c r="GU25" s="14">
        <f t="shared" si="75"/>
        <v>0</v>
      </c>
      <c r="GV25" s="14">
        <f t="shared" si="76"/>
        <v>4.5774647887323945E-2</v>
      </c>
      <c r="GW25" s="14">
        <f t="shared" si="77"/>
        <v>4.5774647887323945E-2</v>
      </c>
      <c r="GX25" s="15">
        <f t="shared" si="78"/>
        <v>0.44347863268373355</v>
      </c>
      <c r="GY25" s="2">
        <f t="shared" si="23"/>
        <v>9.2448238044070603</v>
      </c>
      <c r="GZ25" s="2">
        <f t="shared" si="24"/>
        <v>9.688302437090794</v>
      </c>
      <c r="HB25" s="3" t="s">
        <v>84</v>
      </c>
      <c r="HC25" s="2">
        <v>1.9314920443396841</v>
      </c>
      <c r="HD25" s="2">
        <v>9.568871983389581</v>
      </c>
      <c r="HE25" s="2">
        <v>11.500364027729265</v>
      </c>
    </row>
    <row r="26" spans="1:213" x14ac:dyDescent="0.2">
      <c r="A26" s="3" t="s">
        <v>80</v>
      </c>
      <c r="B26" s="3" t="s">
        <v>42</v>
      </c>
      <c r="C26" s="3" t="s">
        <v>40</v>
      </c>
      <c r="D26" s="9">
        <v>35739</v>
      </c>
      <c r="E26" s="10" t="s">
        <v>24</v>
      </c>
      <c r="F26" s="3">
        <v>17</v>
      </c>
      <c r="G26" s="3">
        <v>0</v>
      </c>
      <c r="H26" s="3">
        <v>6</v>
      </c>
      <c r="I26" s="3">
        <f t="shared" si="25"/>
        <v>6</v>
      </c>
      <c r="N26" s="3" t="str">
        <f t="shared" si="26"/>
        <v/>
      </c>
      <c r="S26" s="3" t="str">
        <f t="shared" si="27"/>
        <v/>
      </c>
      <c r="T26" s="10" t="s">
        <v>31</v>
      </c>
      <c r="U26" s="18">
        <v>68</v>
      </c>
      <c r="V26" s="18">
        <v>7</v>
      </c>
      <c r="W26" s="18">
        <v>35</v>
      </c>
      <c r="X26" s="3">
        <f t="shared" si="28"/>
        <v>42</v>
      </c>
      <c r="AC26" s="3" t="str">
        <f t="shared" si="29"/>
        <v/>
      </c>
      <c r="AH26" s="3" t="str">
        <f t="shared" si="30"/>
        <v/>
      </c>
      <c r="AI26" s="10" t="s">
        <v>31</v>
      </c>
      <c r="AJ26" s="3">
        <v>62</v>
      </c>
      <c r="AK26" s="3">
        <v>8</v>
      </c>
      <c r="AL26" s="3">
        <v>29</v>
      </c>
      <c r="AM26" s="3">
        <f t="shared" si="31"/>
        <v>37</v>
      </c>
      <c r="AR26" s="3" t="str">
        <f t="shared" si="32"/>
        <v/>
      </c>
      <c r="AW26" s="3" t="str">
        <f t="shared" si="33"/>
        <v/>
      </c>
      <c r="AX26" s="11">
        <f t="shared" si="79"/>
        <v>0</v>
      </c>
      <c r="AY26" s="12">
        <f t="shared" si="79"/>
        <v>0</v>
      </c>
      <c r="AZ26" s="12">
        <f t="shared" si="79"/>
        <v>0</v>
      </c>
      <c r="BA26" s="12">
        <f t="shared" si="79"/>
        <v>2.82</v>
      </c>
      <c r="BB26" s="12">
        <f t="shared" si="79"/>
        <v>0</v>
      </c>
      <c r="BC26" s="12">
        <f t="shared" si="79"/>
        <v>0</v>
      </c>
      <c r="BD26" s="12">
        <f t="shared" si="79"/>
        <v>0</v>
      </c>
      <c r="BE26" s="12">
        <f t="shared" si="79"/>
        <v>0</v>
      </c>
      <c r="BF26" s="12">
        <f t="shared" si="79"/>
        <v>0</v>
      </c>
      <c r="BG26" s="12">
        <f t="shared" si="79"/>
        <v>0</v>
      </c>
      <c r="BH26" s="12">
        <f t="shared" si="79"/>
        <v>0</v>
      </c>
      <c r="BI26" s="12">
        <f t="shared" si="79"/>
        <v>0</v>
      </c>
      <c r="BJ26" s="12">
        <f t="shared" si="79"/>
        <v>0</v>
      </c>
      <c r="BK26" s="11">
        <f t="shared" si="80"/>
        <v>0</v>
      </c>
      <c r="BL26" s="12">
        <f t="shared" si="80"/>
        <v>0</v>
      </c>
      <c r="BM26" s="12">
        <f t="shared" si="80"/>
        <v>0</v>
      </c>
      <c r="BN26" s="12">
        <f t="shared" si="80"/>
        <v>0</v>
      </c>
      <c r="BO26" s="12">
        <f t="shared" si="80"/>
        <v>0</v>
      </c>
      <c r="BP26" s="12">
        <f t="shared" si="80"/>
        <v>0</v>
      </c>
      <c r="BQ26" s="12">
        <f t="shared" si="80"/>
        <v>0</v>
      </c>
      <c r="BR26" s="12">
        <f t="shared" si="80"/>
        <v>0</v>
      </c>
      <c r="BS26" s="12">
        <f t="shared" si="80"/>
        <v>0</v>
      </c>
      <c r="BT26" s="12">
        <f t="shared" si="80"/>
        <v>0</v>
      </c>
      <c r="BU26" s="12">
        <f t="shared" si="80"/>
        <v>0</v>
      </c>
      <c r="BV26" s="12">
        <f t="shared" si="80"/>
        <v>0</v>
      </c>
      <c r="BW26" s="12">
        <f t="shared" si="80"/>
        <v>0</v>
      </c>
      <c r="BX26" s="11">
        <f t="shared" si="81"/>
        <v>0</v>
      </c>
      <c r="BY26" s="12">
        <f t="shared" si="81"/>
        <v>0</v>
      </c>
      <c r="BZ26" s="12">
        <f t="shared" si="81"/>
        <v>0</v>
      </c>
      <c r="CA26" s="12">
        <f t="shared" si="81"/>
        <v>0</v>
      </c>
      <c r="CB26" s="12">
        <f t="shared" si="81"/>
        <v>0</v>
      </c>
      <c r="CC26" s="12">
        <f t="shared" si="81"/>
        <v>0</v>
      </c>
      <c r="CD26" s="12">
        <f t="shared" si="81"/>
        <v>0</v>
      </c>
      <c r="CE26" s="12">
        <f t="shared" si="81"/>
        <v>0</v>
      </c>
      <c r="CF26" s="12">
        <f t="shared" si="81"/>
        <v>0</v>
      </c>
      <c r="CG26" s="12">
        <f t="shared" si="81"/>
        <v>0</v>
      </c>
      <c r="CH26" s="12">
        <f t="shared" si="81"/>
        <v>0</v>
      </c>
      <c r="CI26" s="12">
        <f t="shared" si="81"/>
        <v>0</v>
      </c>
      <c r="CJ26" s="12">
        <f t="shared" si="81"/>
        <v>0</v>
      </c>
      <c r="CK26" s="11">
        <f t="shared" si="82"/>
        <v>0</v>
      </c>
      <c r="CL26" s="12">
        <f t="shared" si="82"/>
        <v>0</v>
      </c>
      <c r="CM26" s="12">
        <f t="shared" si="82"/>
        <v>0</v>
      </c>
      <c r="CN26" s="12">
        <f t="shared" si="82"/>
        <v>0</v>
      </c>
      <c r="CO26" s="12">
        <f t="shared" si="82"/>
        <v>0</v>
      </c>
      <c r="CP26" s="12">
        <f t="shared" si="82"/>
        <v>0</v>
      </c>
      <c r="CQ26" s="12">
        <f t="shared" si="82"/>
        <v>0</v>
      </c>
      <c r="CR26" s="12">
        <f t="shared" si="82"/>
        <v>0</v>
      </c>
      <c r="CS26" s="12">
        <f t="shared" si="82"/>
        <v>0</v>
      </c>
      <c r="CT26" s="12">
        <f t="shared" si="82"/>
        <v>0</v>
      </c>
      <c r="CU26" s="12">
        <f t="shared" si="82"/>
        <v>12.18</v>
      </c>
      <c r="CV26" s="12">
        <f t="shared" si="82"/>
        <v>0</v>
      </c>
      <c r="CW26" s="12">
        <f t="shared" si="82"/>
        <v>0</v>
      </c>
      <c r="CX26" s="11">
        <f t="shared" si="83"/>
        <v>0</v>
      </c>
      <c r="CY26" s="12">
        <f t="shared" si="83"/>
        <v>0</v>
      </c>
      <c r="CZ26" s="12">
        <f t="shared" si="83"/>
        <v>0</v>
      </c>
      <c r="DA26" s="12">
        <f t="shared" si="83"/>
        <v>0</v>
      </c>
      <c r="DB26" s="12">
        <f t="shared" si="83"/>
        <v>0</v>
      </c>
      <c r="DC26" s="12">
        <f t="shared" si="83"/>
        <v>0</v>
      </c>
      <c r="DD26" s="12">
        <f t="shared" si="83"/>
        <v>0</v>
      </c>
      <c r="DE26" s="12">
        <f t="shared" si="83"/>
        <v>0</v>
      </c>
      <c r="DF26" s="12">
        <f t="shared" si="83"/>
        <v>0</v>
      </c>
      <c r="DG26" s="12">
        <f t="shared" si="83"/>
        <v>0</v>
      </c>
      <c r="DH26" s="12">
        <f t="shared" si="83"/>
        <v>0</v>
      </c>
      <c r="DI26" s="12">
        <f t="shared" si="83"/>
        <v>0</v>
      </c>
      <c r="DJ26" s="12">
        <f t="shared" si="83"/>
        <v>0</v>
      </c>
      <c r="DK26" s="11">
        <f t="shared" si="84"/>
        <v>0</v>
      </c>
      <c r="DL26" s="12">
        <f t="shared" si="84"/>
        <v>0</v>
      </c>
      <c r="DM26" s="12">
        <f t="shared" si="84"/>
        <v>0</v>
      </c>
      <c r="DN26" s="12">
        <f t="shared" si="84"/>
        <v>0</v>
      </c>
      <c r="DO26" s="12">
        <f t="shared" si="84"/>
        <v>0</v>
      </c>
      <c r="DP26" s="12">
        <f t="shared" si="84"/>
        <v>0</v>
      </c>
      <c r="DQ26" s="12">
        <f t="shared" si="84"/>
        <v>0</v>
      </c>
      <c r="DR26" s="12">
        <f t="shared" si="84"/>
        <v>0</v>
      </c>
      <c r="DS26" s="12">
        <f t="shared" si="84"/>
        <v>0</v>
      </c>
      <c r="DT26" s="12">
        <f t="shared" si="84"/>
        <v>0</v>
      </c>
      <c r="DU26" s="12">
        <f t="shared" si="84"/>
        <v>0</v>
      </c>
      <c r="DV26" s="12">
        <f t="shared" si="84"/>
        <v>0</v>
      </c>
      <c r="DW26" s="12">
        <f t="shared" si="84"/>
        <v>0</v>
      </c>
      <c r="DX26" s="11">
        <f t="shared" si="85"/>
        <v>0</v>
      </c>
      <c r="DY26" s="12">
        <f t="shared" si="85"/>
        <v>0</v>
      </c>
      <c r="DZ26" s="12">
        <f t="shared" si="85"/>
        <v>0</v>
      </c>
      <c r="EA26" s="12">
        <f t="shared" si="85"/>
        <v>0</v>
      </c>
      <c r="EB26" s="12">
        <f t="shared" si="85"/>
        <v>0</v>
      </c>
      <c r="EC26" s="12">
        <f t="shared" si="85"/>
        <v>0</v>
      </c>
      <c r="ED26" s="12">
        <f t="shared" si="85"/>
        <v>0</v>
      </c>
      <c r="EE26" s="12">
        <f t="shared" si="85"/>
        <v>0</v>
      </c>
      <c r="EF26" s="12">
        <f t="shared" si="85"/>
        <v>0</v>
      </c>
      <c r="EG26" s="12">
        <f t="shared" si="85"/>
        <v>0</v>
      </c>
      <c r="EH26" s="12">
        <f t="shared" si="85"/>
        <v>10.729999999999999</v>
      </c>
      <c r="EI26" s="12">
        <f t="shared" si="85"/>
        <v>0</v>
      </c>
      <c r="EJ26" s="12">
        <f t="shared" si="85"/>
        <v>0</v>
      </c>
      <c r="EK26" s="11">
        <f t="shared" si="86"/>
        <v>0</v>
      </c>
      <c r="EL26" s="12">
        <f t="shared" si="86"/>
        <v>0</v>
      </c>
      <c r="EM26" s="12">
        <f t="shared" si="86"/>
        <v>0</v>
      </c>
      <c r="EN26" s="12">
        <f t="shared" si="86"/>
        <v>0</v>
      </c>
      <c r="EO26" s="12">
        <f t="shared" si="86"/>
        <v>0</v>
      </c>
      <c r="EP26" s="12">
        <f t="shared" si="86"/>
        <v>0</v>
      </c>
      <c r="EQ26" s="12">
        <f t="shared" si="86"/>
        <v>0</v>
      </c>
      <c r="ER26" s="12">
        <f t="shared" si="86"/>
        <v>0</v>
      </c>
      <c r="ES26" s="12">
        <f t="shared" si="86"/>
        <v>0</v>
      </c>
      <c r="ET26" s="12">
        <f t="shared" si="86"/>
        <v>0</v>
      </c>
      <c r="EU26" s="12">
        <f t="shared" si="86"/>
        <v>0</v>
      </c>
      <c r="EV26" s="12">
        <f t="shared" si="86"/>
        <v>0</v>
      </c>
      <c r="EW26" s="12">
        <f t="shared" si="86"/>
        <v>0</v>
      </c>
      <c r="EX26" s="11">
        <f t="shared" si="87"/>
        <v>0</v>
      </c>
      <c r="EY26" s="12">
        <f t="shared" si="87"/>
        <v>0</v>
      </c>
      <c r="EZ26" s="12">
        <f t="shared" si="87"/>
        <v>0</v>
      </c>
      <c r="FA26" s="12">
        <f t="shared" si="87"/>
        <v>0</v>
      </c>
      <c r="FB26" s="12">
        <f t="shared" si="87"/>
        <v>0</v>
      </c>
      <c r="FC26" s="12">
        <f t="shared" si="87"/>
        <v>0</v>
      </c>
      <c r="FD26" s="12">
        <f t="shared" si="87"/>
        <v>0</v>
      </c>
      <c r="FE26" s="12">
        <f t="shared" si="87"/>
        <v>0</v>
      </c>
      <c r="FF26" s="12">
        <f t="shared" si="87"/>
        <v>0</v>
      </c>
      <c r="FG26" s="12">
        <f t="shared" si="87"/>
        <v>0</v>
      </c>
      <c r="FH26" s="12">
        <f t="shared" si="87"/>
        <v>0</v>
      </c>
      <c r="FI26" s="12">
        <f t="shared" si="87"/>
        <v>0</v>
      </c>
      <c r="FJ26" s="12">
        <f t="shared" si="87"/>
        <v>0</v>
      </c>
      <c r="FK26" s="13">
        <f t="shared" si="43"/>
        <v>20.859685147159478</v>
      </c>
      <c r="FL26" s="13">
        <f t="shared" si="44"/>
        <v>20</v>
      </c>
      <c r="FM26" s="2">
        <f t="shared" si="45"/>
        <v>17</v>
      </c>
      <c r="FN26" s="2">
        <f t="shared" si="46"/>
        <v>2.82</v>
      </c>
      <c r="FO26" s="2">
        <f t="shared" si="47"/>
        <v>13.60235294117647</v>
      </c>
      <c r="FP26" s="2">
        <f>VLOOKUP(FL26,'Age Adj'!$A:$E,3,FALSE)</f>
        <v>1.0530925967851483</v>
      </c>
      <c r="FQ26" s="2">
        <f t="shared" si="48"/>
        <v>14.324537181211628</v>
      </c>
      <c r="FR26" s="2">
        <f t="shared" si="49"/>
        <v>19</v>
      </c>
      <c r="FS26" s="2">
        <f t="shared" si="50"/>
        <v>68</v>
      </c>
      <c r="FT26" s="2">
        <f t="shared" si="51"/>
        <v>12.18</v>
      </c>
      <c r="FU26" s="2">
        <f t="shared" si="52"/>
        <v>14.687647058823529</v>
      </c>
      <c r="FV26" s="2">
        <f>VLOOKUP(FR26,'Age Adj'!$A:$E,4,FALSE)</f>
        <v>1.1310910147577695</v>
      </c>
      <c r="FW26" s="2">
        <f t="shared" si="53"/>
        <v>16.613065616168676</v>
      </c>
      <c r="FX26" s="2">
        <f t="shared" si="54"/>
        <v>18</v>
      </c>
      <c r="FY26" s="2">
        <f t="shared" si="55"/>
        <v>62</v>
      </c>
      <c r="FZ26" s="2">
        <f t="shared" si="56"/>
        <v>10.729999999999999</v>
      </c>
      <c r="GA26" s="2">
        <f t="shared" si="57"/>
        <v>14.191290322580643</v>
      </c>
      <c r="GB26" s="2">
        <f>VLOOKUP(FX26,'Age Adj'!$A:$E,5,FALSE)</f>
        <v>1.2444712580329296</v>
      </c>
      <c r="GC26" s="2">
        <f t="shared" si="58"/>
        <v>17.660652920852474</v>
      </c>
      <c r="GD26" s="2">
        <f t="shared" si="59"/>
        <v>14.324537181211628</v>
      </c>
      <c r="GE26" s="2">
        <f t="shared" si="60"/>
        <v>16.613065616168676</v>
      </c>
      <c r="GF26" s="2">
        <f t="shared" si="61"/>
        <v>17.660652920852474</v>
      </c>
      <c r="GG26" s="3">
        <f t="shared" si="62"/>
        <v>5</v>
      </c>
      <c r="GH26" s="3">
        <f t="shared" si="63"/>
        <v>4</v>
      </c>
      <c r="GI26" s="3">
        <f t="shared" si="64"/>
        <v>3</v>
      </c>
      <c r="GJ26" s="2">
        <f t="shared" si="65"/>
        <v>5.9685571588381787</v>
      </c>
      <c r="GK26" s="2">
        <f t="shared" si="66"/>
        <v>5.5376885387228914</v>
      </c>
      <c r="GL26" s="2">
        <f t="shared" si="67"/>
        <v>4.4151632302131185</v>
      </c>
      <c r="GM26" s="2">
        <f t="shared" si="68"/>
        <v>15.921408927774188</v>
      </c>
      <c r="GN26" s="14">
        <f t="shared" si="69"/>
        <v>0</v>
      </c>
      <c r="GO26" s="14">
        <f t="shared" si="70"/>
        <v>0.16666666666666666</v>
      </c>
      <c r="GP26" s="14">
        <f t="shared" si="21"/>
        <v>0.21621621621621623</v>
      </c>
      <c r="GQ26" s="3">
        <f t="shared" si="71"/>
        <v>5</v>
      </c>
      <c r="GR26" s="3">
        <f t="shared" si="72"/>
        <v>4</v>
      </c>
      <c r="GS26" s="3">
        <f t="shared" si="73"/>
        <v>3</v>
      </c>
      <c r="GT26" s="14">
        <f t="shared" si="74"/>
        <v>0</v>
      </c>
      <c r="GU26" s="14">
        <f t="shared" si="75"/>
        <v>5.5555555555555552E-2</v>
      </c>
      <c r="GV26" s="14">
        <f t="shared" si="76"/>
        <v>5.4054054054054057E-2</v>
      </c>
      <c r="GW26" s="14">
        <f t="shared" si="77"/>
        <v>0.10960960960960961</v>
      </c>
      <c r="GX26" s="15">
        <f t="shared" si="78"/>
        <v>1.7451394170082819</v>
      </c>
      <c r="GY26" s="2">
        <f t="shared" si="23"/>
        <v>14.176269510765906</v>
      </c>
      <c r="GZ26" s="2">
        <f t="shared" si="24"/>
        <v>15.921408927774188</v>
      </c>
      <c r="HB26" s="3" t="s">
        <v>76</v>
      </c>
      <c r="HC26" s="2">
        <v>2.7349645342791447</v>
      </c>
      <c r="HD26" s="2">
        <v>11.833724594661469</v>
      </c>
      <c r="HE26" s="2">
        <v>14.568689128940614</v>
      </c>
    </row>
    <row r="27" spans="1:213" x14ac:dyDescent="0.2">
      <c r="A27" s="3" t="s">
        <v>81</v>
      </c>
      <c r="B27" s="3" t="s">
        <v>42</v>
      </c>
      <c r="C27" s="3" t="s">
        <v>40</v>
      </c>
      <c r="D27" s="9">
        <v>35195</v>
      </c>
      <c r="E27" s="10" t="s">
        <v>24</v>
      </c>
      <c r="F27" s="3">
        <v>1</v>
      </c>
      <c r="G27" s="3">
        <v>0</v>
      </c>
      <c r="H27" s="3">
        <v>0</v>
      </c>
      <c r="I27" s="3">
        <f t="shared" si="25"/>
        <v>0</v>
      </c>
      <c r="N27" s="3" t="str">
        <f t="shared" si="26"/>
        <v/>
      </c>
      <c r="S27" s="3" t="str">
        <f t="shared" si="27"/>
        <v/>
      </c>
      <c r="T27" s="10" t="s">
        <v>32</v>
      </c>
      <c r="U27" s="18">
        <v>37</v>
      </c>
      <c r="V27" s="18">
        <v>10</v>
      </c>
      <c r="W27" s="18">
        <v>25</v>
      </c>
      <c r="X27" s="3">
        <f t="shared" si="28"/>
        <v>35</v>
      </c>
      <c r="Y27" s="3" t="s">
        <v>32</v>
      </c>
      <c r="Z27" s="3">
        <v>15</v>
      </c>
      <c r="AA27" s="3">
        <v>1</v>
      </c>
      <c r="AB27" s="3">
        <v>4</v>
      </c>
      <c r="AC27" s="3">
        <f t="shared" si="29"/>
        <v>5</v>
      </c>
      <c r="AH27" s="3" t="str">
        <f t="shared" si="30"/>
        <v/>
      </c>
      <c r="AI27" s="10" t="s">
        <v>32</v>
      </c>
      <c r="AJ27" s="3">
        <v>30</v>
      </c>
      <c r="AK27" s="3">
        <v>7</v>
      </c>
      <c r="AL27" s="3">
        <v>19</v>
      </c>
      <c r="AM27" s="3">
        <f t="shared" si="31"/>
        <v>26</v>
      </c>
      <c r="AN27" s="3" t="s">
        <v>32</v>
      </c>
      <c r="AO27" s="3">
        <v>21</v>
      </c>
      <c r="AP27" s="3">
        <v>4</v>
      </c>
      <c r="AQ27" s="3">
        <v>7</v>
      </c>
      <c r="AR27" s="3">
        <f t="shared" si="32"/>
        <v>11</v>
      </c>
      <c r="AW27" s="3" t="str">
        <f t="shared" si="33"/>
        <v/>
      </c>
      <c r="AX27" s="11">
        <f t="shared" si="79"/>
        <v>0</v>
      </c>
      <c r="AY27" s="12">
        <f t="shared" si="79"/>
        <v>0</v>
      </c>
      <c r="AZ27" s="12">
        <f t="shared" si="79"/>
        <v>0</v>
      </c>
      <c r="BA27" s="12">
        <f t="shared" si="79"/>
        <v>0</v>
      </c>
      <c r="BB27" s="12">
        <f t="shared" si="79"/>
        <v>0</v>
      </c>
      <c r="BC27" s="12">
        <f t="shared" si="79"/>
        <v>0</v>
      </c>
      <c r="BD27" s="12">
        <f t="shared" si="79"/>
        <v>0</v>
      </c>
      <c r="BE27" s="12">
        <f t="shared" si="79"/>
        <v>0</v>
      </c>
      <c r="BF27" s="12">
        <f t="shared" si="79"/>
        <v>0</v>
      </c>
      <c r="BG27" s="12">
        <f t="shared" si="79"/>
        <v>0</v>
      </c>
      <c r="BH27" s="12">
        <f t="shared" si="79"/>
        <v>0</v>
      </c>
      <c r="BI27" s="12">
        <f t="shared" si="79"/>
        <v>0</v>
      </c>
      <c r="BJ27" s="12">
        <f t="shared" si="79"/>
        <v>0</v>
      </c>
      <c r="BK27" s="11">
        <f t="shared" si="80"/>
        <v>0</v>
      </c>
      <c r="BL27" s="12">
        <f t="shared" si="80"/>
        <v>0</v>
      </c>
      <c r="BM27" s="12">
        <f t="shared" si="80"/>
        <v>0</v>
      </c>
      <c r="BN27" s="12">
        <f t="shared" si="80"/>
        <v>0</v>
      </c>
      <c r="BO27" s="12">
        <f t="shared" si="80"/>
        <v>0</v>
      </c>
      <c r="BP27" s="12">
        <f t="shared" si="80"/>
        <v>0</v>
      </c>
      <c r="BQ27" s="12">
        <f t="shared" si="80"/>
        <v>0</v>
      </c>
      <c r="BR27" s="12">
        <f t="shared" si="80"/>
        <v>0</v>
      </c>
      <c r="BS27" s="12">
        <f t="shared" si="80"/>
        <v>0</v>
      </c>
      <c r="BT27" s="12">
        <f t="shared" si="80"/>
        <v>0</v>
      </c>
      <c r="BU27" s="12">
        <f t="shared" si="80"/>
        <v>0</v>
      </c>
      <c r="BV27" s="12">
        <f t="shared" si="80"/>
        <v>0</v>
      </c>
      <c r="BW27" s="12">
        <f t="shared" si="80"/>
        <v>0</v>
      </c>
      <c r="BX27" s="11">
        <f t="shared" si="81"/>
        <v>0</v>
      </c>
      <c r="BY27" s="12">
        <f t="shared" si="81"/>
        <v>0</v>
      </c>
      <c r="BZ27" s="12">
        <f t="shared" si="81"/>
        <v>0</v>
      </c>
      <c r="CA27" s="12">
        <f t="shared" si="81"/>
        <v>0</v>
      </c>
      <c r="CB27" s="12">
        <f t="shared" si="81"/>
        <v>0</v>
      </c>
      <c r="CC27" s="12">
        <f t="shared" si="81"/>
        <v>0</v>
      </c>
      <c r="CD27" s="12">
        <f t="shared" si="81"/>
        <v>0</v>
      </c>
      <c r="CE27" s="12">
        <f t="shared" si="81"/>
        <v>0</v>
      </c>
      <c r="CF27" s="12">
        <f t="shared" si="81"/>
        <v>0</v>
      </c>
      <c r="CG27" s="12">
        <f t="shared" si="81"/>
        <v>0</v>
      </c>
      <c r="CH27" s="12">
        <f t="shared" si="81"/>
        <v>0</v>
      </c>
      <c r="CI27" s="12">
        <f t="shared" si="81"/>
        <v>0</v>
      </c>
      <c r="CJ27" s="12">
        <f t="shared" si="81"/>
        <v>0</v>
      </c>
      <c r="CK27" s="11">
        <f t="shared" si="82"/>
        <v>0</v>
      </c>
      <c r="CL27" s="12">
        <f t="shared" si="82"/>
        <v>0</v>
      </c>
      <c r="CM27" s="12">
        <f t="shared" si="82"/>
        <v>0</v>
      </c>
      <c r="CN27" s="12">
        <f t="shared" si="82"/>
        <v>0</v>
      </c>
      <c r="CO27" s="12">
        <f t="shared" si="82"/>
        <v>0</v>
      </c>
      <c r="CP27" s="12">
        <f t="shared" si="82"/>
        <v>0</v>
      </c>
      <c r="CQ27" s="12">
        <f t="shared" si="82"/>
        <v>0</v>
      </c>
      <c r="CR27" s="12">
        <f t="shared" si="82"/>
        <v>0</v>
      </c>
      <c r="CS27" s="12">
        <f t="shared" si="82"/>
        <v>0</v>
      </c>
      <c r="CT27" s="12">
        <f t="shared" si="82"/>
        <v>0</v>
      </c>
      <c r="CU27" s="12">
        <f t="shared" si="82"/>
        <v>0</v>
      </c>
      <c r="CV27" s="12">
        <f t="shared" si="82"/>
        <v>8.75</v>
      </c>
      <c r="CW27" s="12">
        <f t="shared" si="82"/>
        <v>0</v>
      </c>
      <c r="CX27" s="11">
        <f t="shared" si="83"/>
        <v>0</v>
      </c>
      <c r="CY27" s="12">
        <f t="shared" si="83"/>
        <v>0</v>
      </c>
      <c r="CZ27" s="12">
        <f t="shared" si="83"/>
        <v>0</v>
      </c>
      <c r="DA27" s="12">
        <f t="shared" si="83"/>
        <v>0</v>
      </c>
      <c r="DB27" s="12">
        <f t="shared" si="83"/>
        <v>0</v>
      </c>
      <c r="DC27" s="12">
        <f t="shared" si="83"/>
        <v>0</v>
      </c>
      <c r="DD27" s="12">
        <f t="shared" si="83"/>
        <v>0</v>
      </c>
      <c r="DE27" s="12">
        <f t="shared" si="83"/>
        <v>0</v>
      </c>
      <c r="DF27" s="12">
        <f t="shared" si="83"/>
        <v>0</v>
      </c>
      <c r="DG27" s="12">
        <f t="shared" si="83"/>
        <v>0</v>
      </c>
      <c r="DH27" s="12">
        <f t="shared" si="83"/>
        <v>0</v>
      </c>
      <c r="DI27" s="12">
        <f t="shared" si="83"/>
        <v>1.25</v>
      </c>
      <c r="DJ27" s="12">
        <f t="shared" si="83"/>
        <v>0</v>
      </c>
      <c r="DK27" s="11">
        <f t="shared" si="84"/>
        <v>0</v>
      </c>
      <c r="DL27" s="12">
        <f t="shared" si="84"/>
        <v>0</v>
      </c>
      <c r="DM27" s="12">
        <f t="shared" si="84"/>
        <v>0</v>
      </c>
      <c r="DN27" s="12">
        <f t="shared" si="84"/>
        <v>0</v>
      </c>
      <c r="DO27" s="12">
        <f t="shared" si="84"/>
        <v>0</v>
      </c>
      <c r="DP27" s="12">
        <f t="shared" si="84"/>
        <v>0</v>
      </c>
      <c r="DQ27" s="12">
        <f t="shared" si="84"/>
        <v>0</v>
      </c>
      <c r="DR27" s="12">
        <f t="shared" si="84"/>
        <v>0</v>
      </c>
      <c r="DS27" s="12">
        <f t="shared" si="84"/>
        <v>0</v>
      </c>
      <c r="DT27" s="12">
        <f t="shared" si="84"/>
        <v>0</v>
      </c>
      <c r="DU27" s="12">
        <f t="shared" si="84"/>
        <v>0</v>
      </c>
      <c r="DV27" s="12">
        <f t="shared" si="84"/>
        <v>0</v>
      </c>
      <c r="DW27" s="12">
        <f t="shared" si="84"/>
        <v>0</v>
      </c>
      <c r="DX27" s="11">
        <f t="shared" si="85"/>
        <v>0</v>
      </c>
      <c r="DY27" s="12">
        <f t="shared" si="85"/>
        <v>0</v>
      </c>
      <c r="DZ27" s="12">
        <f t="shared" si="85"/>
        <v>0</v>
      </c>
      <c r="EA27" s="12">
        <f t="shared" si="85"/>
        <v>0</v>
      </c>
      <c r="EB27" s="12">
        <f t="shared" si="85"/>
        <v>0</v>
      </c>
      <c r="EC27" s="12">
        <f t="shared" si="85"/>
        <v>0</v>
      </c>
      <c r="ED27" s="12">
        <f t="shared" si="85"/>
        <v>0</v>
      </c>
      <c r="EE27" s="12">
        <f t="shared" si="85"/>
        <v>0</v>
      </c>
      <c r="EF27" s="12">
        <f t="shared" si="85"/>
        <v>0</v>
      </c>
      <c r="EG27" s="12">
        <f t="shared" si="85"/>
        <v>0</v>
      </c>
      <c r="EH27" s="12">
        <f t="shared" si="85"/>
        <v>0</v>
      </c>
      <c r="EI27" s="12">
        <f t="shared" si="85"/>
        <v>6.5</v>
      </c>
      <c r="EJ27" s="12">
        <f t="shared" si="85"/>
        <v>0</v>
      </c>
      <c r="EK27" s="11">
        <f t="shared" si="86"/>
        <v>0</v>
      </c>
      <c r="EL27" s="12">
        <f t="shared" si="86"/>
        <v>0</v>
      </c>
      <c r="EM27" s="12">
        <f t="shared" si="86"/>
        <v>0</v>
      </c>
      <c r="EN27" s="12">
        <f t="shared" si="86"/>
        <v>0</v>
      </c>
      <c r="EO27" s="12">
        <f t="shared" si="86"/>
        <v>0</v>
      </c>
      <c r="EP27" s="12">
        <f t="shared" si="86"/>
        <v>0</v>
      </c>
      <c r="EQ27" s="12">
        <f t="shared" si="86"/>
        <v>0</v>
      </c>
      <c r="ER27" s="12">
        <f t="shared" si="86"/>
        <v>0</v>
      </c>
      <c r="ES27" s="12">
        <f t="shared" si="86"/>
        <v>0</v>
      </c>
      <c r="ET27" s="12">
        <f t="shared" si="86"/>
        <v>0</v>
      </c>
      <c r="EU27" s="12">
        <f t="shared" si="86"/>
        <v>0</v>
      </c>
      <c r="EV27" s="12">
        <f t="shared" si="86"/>
        <v>2.75</v>
      </c>
      <c r="EW27" s="12">
        <f t="shared" si="86"/>
        <v>0</v>
      </c>
      <c r="EX27" s="11">
        <f t="shared" si="87"/>
        <v>0</v>
      </c>
      <c r="EY27" s="12">
        <f t="shared" si="87"/>
        <v>0</v>
      </c>
      <c r="EZ27" s="12">
        <f t="shared" si="87"/>
        <v>0</v>
      </c>
      <c r="FA27" s="12">
        <f t="shared" si="87"/>
        <v>0</v>
      </c>
      <c r="FB27" s="12">
        <f t="shared" si="87"/>
        <v>0</v>
      </c>
      <c r="FC27" s="12">
        <f t="shared" si="87"/>
        <v>0</v>
      </c>
      <c r="FD27" s="12">
        <f t="shared" si="87"/>
        <v>0</v>
      </c>
      <c r="FE27" s="12">
        <f t="shared" si="87"/>
        <v>0</v>
      </c>
      <c r="FF27" s="12">
        <f t="shared" si="87"/>
        <v>0</v>
      </c>
      <c r="FG27" s="12">
        <f t="shared" si="87"/>
        <v>0</v>
      </c>
      <c r="FH27" s="12">
        <f t="shared" si="87"/>
        <v>0</v>
      </c>
      <c r="FI27" s="12">
        <f t="shared" si="87"/>
        <v>0</v>
      </c>
      <c r="FJ27" s="12">
        <f t="shared" si="87"/>
        <v>0</v>
      </c>
      <c r="FK27" s="13">
        <f t="shared" si="43"/>
        <v>22.349075975359344</v>
      </c>
      <c r="FL27" s="13">
        <f t="shared" si="44"/>
        <v>21</v>
      </c>
      <c r="FM27" s="2">
        <f t="shared" si="45"/>
        <v>1</v>
      </c>
      <c r="FN27" s="2">
        <f t="shared" si="46"/>
        <v>0</v>
      </c>
      <c r="FO27" s="2">
        <f t="shared" si="47"/>
        <v>0</v>
      </c>
      <c r="FP27" s="2">
        <f>VLOOKUP(FL27,'Age Adj'!$A:$E,3,FALSE)</f>
        <v>1.0353498111365991</v>
      </c>
      <c r="FQ27" s="2">
        <f t="shared" si="48"/>
        <v>0</v>
      </c>
      <c r="FR27" s="2">
        <f t="shared" si="49"/>
        <v>20</v>
      </c>
      <c r="FS27" s="2">
        <f t="shared" si="50"/>
        <v>52</v>
      </c>
      <c r="FT27" s="2">
        <f t="shared" si="51"/>
        <v>10</v>
      </c>
      <c r="FU27" s="2">
        <f t="shared" si="52"/>
        <v>15.76923076923077</v>
      </c>
      <c r="FV27" s="2">
        <f>VLOOKUP(FR27,'Age Adj'!$A:$E,4,FALSE)</f>
        <v>1.0903192211908539</v>
      </c>
      <c r="FW27" s="2">
        <f t="shared" si="53"/>
        <v>17.193495411086545</v>
      </c>
      <c r="FX27" s="2">
        <f t="shared" si="54"/>
        <v>19</v>
      </c>
      <c r="FY27" s="2">
        <f t="shared" si="55"/>
        <v>51</v>
      </c>
      <c r="FZ27" s="2">
        <f t="shared" si="56"/>
        <v>9.25</v>
      </c>
      <c r="GA27" s="2">
        <f t="shared" si="57"/>
        <v>14.872549019607842</v>
      </c>
      <c r="GB27" s="2">
        <f>VLOOKUP(FX27,'Age Adj'!$A:$E,5,FALSE)</f>
        <v>1.1710748685077608</v>
      </c>
      <c r="GC27" s="2">
        <f t="shared" si="58"/>
        <v>17.41686838751248</v>
      </c>
      <c r="GD27" s="2" t="str">
        <f t="shared" si="59"/>
        <v/>
      </c>
      <c r="GE27" s="2">
        <f t="shared" si="60"/>
        <v>17.193495411086545</v>
      </c>
      <c r="GF27" s="2">
        <f t="shared" si="61"/>
        <v>17.41686838751248</v>
      </c>
      <c r="GG27" s="3" t="str">
        <f t="shared" si="62"/>
        <v/>
      </c>
      <c r="GH27" s="3">
        <f t="shared" si="63"/>
        <v>4</v>
      </c>
      <c r="GI27" s="3">
        <f t="shared" si="64"/>
        <v>3</v>
      </c>
      <c r="GJ27" s="2">
        <f t="shared" si="65"/>
        <v>0</v>
      </c>
      <c r="GK27" s="2">
        <f t="shared" si="66"/>
        <v>9.8248545206208817</v>
      </c>
      <c r="GL27" s="2">
        <f t="shared" si="67"/>
        <v>7.4643721660767763</v>
      </c>
      <c r="GM27" s="2">
        <f t="shared" si="68"/>
        <v>17.28922668669766</v>
      </c>
      <c r="GN27" s="14" t="str">
        <f t="shared" si="69"/>
        <v/>
      </c>
      <c r="GO27" s="14">
        <f t="shared" si="70"/>
        <v>0.27500000000000002</v>
      </c>
      <c r="GP27" s="14">
        <f t="shared" si="21"/>
        <v>0.29729729729729731</v>
      </c>
      <c r="GQ27" s="3" t="str">
        <f t="shared" si="71"/>
        <v/>
      </c>
      <c r="GR27" s="3">
        <f t="shared" si="72"/>
        <v>4</v>
      </c>
      <c r="GS27" s="3">
        <f t="shared" si="73"/>
        <v>3</v>
      </c>
      <c r="GT27" s="14">
        <f t="shared" si="74"/>
        <v>0</v>
      </c>
      <c r="GU27" s="14">
        <f t="shared" si="75"/>
        <v>0.15714285714285717</v>
      </c>
      <c r="GV27" s="14">
        <f t="shared" si="76"/>
        <v>0.12741312741312741</v>
      </c>
      <c r="GW27" s="14">
        <f t="shared" si="77"/>
        <v>0.28455598455598458</v>
      </c>
      <c r="GX27" s="15">
        <f t="shared" si="78"/>
        <v>4.9197529220448555</v>
      </c>
      <c r="GY27" s="2">
        <f t="shared" si="23"/>
        <v>12.369473764652804</v>
      </c>
      <c r="GZ27" s="2">
        <f t="shared" si="24"/>
        <v>17.28922668669766</v>
      </c>
      <c r="HB27" s="3" t="s">
        <v>80</v>
      </c>
      <c r="HC27" s="2">
        <v>1.7451394170082819</v>
      </c>
      <c r="HD27" s="2">
        <v>14.176269510765906</v>
      </c>
      <c r="HE27" s="2">
        <v>15.921408927774188</v>
      </c>
    </row>
    <row r="28" spans="1:213" x14ac:dyDescent="0.2">
      <c r="A28" s="3" t="s">
        <v>82</v>
      </c>
      <c r="B28" s="3" t="s">
        <v>42</v>
      </c>
      <c r="C28" s="3" t="s">
        <v>40</v>
      </c>
      <c r="D28" s="9">
        <v>34775</v>
      </c>
      <c r="E28" s="10" t="s">
        <v>27</v>
      </c>
      <c r="F28" s="3">
        <v>20</v>
      </c>
      <c r="G28" s="3">
        <v>5</v>
      </c>
      <c r="H28" s="3">
        <v>11</v>
      </c>
      <c r="I28" s="3">
        <f t="shared" si="25"/>
        <v>16</v>
      </c>
      <c r="N28" s="3" t="str">
        <f t="shared" si="26"/>
        <v/>
      </c>
      <c r="S28" s="3" t="str">
        <f t="shared" si="27"/>
        <v/>
      </c>
      <c r="T28" s="10" t="s">
        <v>27</v>
      </c>
      <c r="U28" s="18">
        <v>37</v>
      </c>
      <c r="V28" s="18">
        <v>6</v>
      </c>
      <c r="W28" s="18">
        <v>16</v>
      </c>
      <c r="X28" s="3">
        <f t="shared" si="28"/>
        <v>22</v>
      </c>
      <c r="AC28" s="3" t="str">
        <f t="shared" si="29"/>
        <v/>
      </c>
      <c r="AH28" s="3" t="str">
        <f t="shared" si="30"/>
        <v/>
      </c>
      <c r="AI28" s="10" t="s">
        <v>27</v>
      </c>
      <c r="AJ28" s="3">
        <v>32</v>
      </c>
      <c r="AK28" s="3">
        <v>4</v>
      </c>
      <c r="AL28" s="3">
        <v>11</v>
      </c>
      <c r="AM28" s="3">
        <f t="shared" si="31"/>
        <v>15</v>
      </c>
      <c r="AR28" s="3" t="str">
        <f t="shared" si="32"/>
        <v/>
      </c>
      <c r="AW28" s="3" t="str">
        <f t="shared" si="33"/>
        <v/>
      </c>
      <c r="AX28" s="11">
        <f t="shared" si="79"/>
        <v>0</v>
      </c>
      <c r="AY28" s="12">
        <f t="shared" si="79"/>
        <v>0</v>
      </c>
      <c r="AZ28" s="12">
        <f t="shared" si="79"/>
        <v>0</v>
      </c>
      <c r="BA28" s="12">
        <f t="shared" si="79"/>
        <v>0</v>
      </c>
      <c r="BB28" s="12">
        <f t="shared" si="79"/>
        <v>0</v>
      </c>
      <c r="BC28" s="12">
        <f t="shared" si="79"/>
        <v>0</v>
      </c>
      <c r="BD28" s="12">
        <f t="shared" si="79"/>
        <v>6.88</v>
      </c>
      <c r="BE28" s="12">
        <f t="shared" si="79"/>
        <v>0</v>
      </c>
      <c r="BF28" s="12">
        <f t="shared" si="79"/>
        <v>0</v>
      </c>
      <c r="BG28" s="12">
        <f t="shared" si="79"/>
        <v>0</v>
      </c>
      <c r="BH28" s="12">
        <f t="shared" si="79"/>
        <v>0</v>
      </c>
      <c r="BI28" s="12">
        <f t="shared" si="79"/>
        <v>0</v>
      </c>
      <c r="BJ28" s="12">
        <f t="shared" si="79"/>
        <v>0</v>
      </c>
      <c r="BK28" s="11">
        <f t="shared" si="80"/>
        <v>0</v>
      </c>
      <c r="BL28" s="12">
        <f t="shared" si="80"/>
        <v>0</v>
      </c>
      <c r="BM28" s="12">
        <f t="shared" si="80"/>
        <v>0</v>
      </c>
      <c r="BN28" s="12">
        <f t="shared" si="80"/>
        <v>0</v>
      </c>
      <c r="BO28" s="12">
        <f t="shared" si="80"/>
        <v>0</v>
      </c>
      <c r="BP28" s="12">
        <f t="shared" si="80"/>
        <v>0</v>
      </c>
      <c r="BQ28" s="12">
        <f t="shared" si="80"/>
        <v>0</v>
      </c>
      <c r="BR28" s="12">
        <f t="shared" si="80"/>
        <v>0</v>
      </c>
      <c r="BS28" s="12">
        <f t="shared" si="80"/>
        <v>0</v>
      </c>
      <c r="BT28" s="12">
        <f t="shared" si="80"/>
        <v>0</v>
      </c>
      <c r="BU28" s="12">
        <f t="shared" si="80"/>
        <v>0</v>
      </c>
      <c r="BV28" s="12">
        <f t="shared" si="80"/>
        <v>0</v>
      </c>
      <c r="BW28" s="12">
        <f t="shared" si="80"/>
        <v>0</v>
      </c>
      <c r="BX28" s="11">
        <f t="shared" si="81"/>
        <v>0</v>
      </c>
      <c r="BY28" s="12">
        <f t="shared" si="81"/>
        <v>0</v>
      </c>
      <c r="BZ28" s="12">
        <f t="shared" si="81"/>
        <v>0</v>
      </c>
      <c r="CA28" s="12">
        <f t="shared" si="81"/>
        <v>0</v>
      </c>
      <c r="CB28" s="12">
        <f t="shared" si="81"/>
        <v>0</v>
      </c>
      <c r="CC28" s="12">
        <f t="shared" si="81"/>
        <v>0</v>
      </c>
      <c r="CD28" s="12">
        <f t="shared" si="81"/>
        <v>0</v>
      </c>
      <c r="CE28" s="12">
        <f t="shared" si="81"/>
        <v>0</v>
      </c>
      <c r="CF28" s="12">
        <f t="shared" si="81"/>
        <v>0</v>
      </c>
      <c r="CG28" s="12">
        <f t="shared" si="81"/>
        <v>0</v>
      </c>
      <c r="CH28" s="12">
        <f t="shared" si="81"/>
        <v>0</v>
      </c>
      <c r="CI28" s="12">
        <f t="shared" si="81"/>
        <v>0</v>
      </c>
      <c r="CJ28" s="12">
        <f t="shared" si="81"/>
        <v>0</v>
      </c>
      <c r="CK28" s="11">
        <f t="shared" si="82"/>
        <v>0</v>
      </c>
      <c r="CL28" s="12">
        <f t="shared" si="82"/>
        <v>0</v>
      </c>
      <c r="CM28" s="12">
        <f t="shared" si="82"/>
        <v>0</v>
      </c>
      <c r="CN28" s="12">
        <f t="shared" si="82"/>
        <v>0</v>
      </c>
      <c r="CO28" s="12">
        <f t="shared" si="82"/>
        <v>0</v>
      </c>
      <c r="CP28" s="12">
        <f t="shared" si="82"/>
        <v>0</v>
      </c>
      <c r="CQ28" s="12">
        <f t="shared" si="82"/>
        <v>9.4599999999999991</v>
      </c>
      <c r="CR28" s="12">
        <f t="shared" si="82"/>
        <v>0</v>
      </c>
      <c r="CS28" s="12">
        <f t="shared" si="82"/>
        <v>0</v>
      </c>
      <c r="CT28" s="12">
        <f t="shared" si="82"/>
        <v>0</v>
      </c>
      <c r="CU28" s="12">
        <f t="shared" si="82"/>
        <v>0</v>
      </c>
      <c r="CV28" s="12">
        <f t="shared" si="82"/>
        <v>0</v>
      </c>
      <c r="CW28" s="12">
        <f t="shared" si="82"/>
        <v>0</v>
      </c>
      <c r="CX28" s="11">
        <f t="shared" si="83"/>
        <v>0</v>
      </c>
      <c r="CY28" s="12">
        <f t="shared" si="83"/>
        <v>0</v>
      </c>
      <c r="CZ28" s="12">
        <f t="shared" si="83"/>
        <v>0</v>
      </c>
      <c r="DA28" s="12">
        <f t="shared" si="83"/>
        <v>0</v>
      </c>
      <c r="DB28" s="12">
        <f t="shared" si="83"/>
        <v>0</v>
      </c>
      <c r="DC28" s="12">
        <f t="shared" si="83"/>
        <v>0</v>
      </c>
      <c r="DD28" s="12">
        <f t="shared" si="83"/>
        <v>0</v>
      </c>
      <c r="DE28" s="12">
        <f t="shared" si="83"/>
        <v>0</v>
      </c>
      <c r="DF28" s="12">
        <f t="shared" si="83"/>
        <v>0</v>
      </c>
      <c r="DG28" s="12">
        <f t="shared" si="83"/>
        <v>0</v>
      </c>
      <c r="DH28" s="12">
        <f t="shared" si="83"/>
        <v>0</v>
      </c>
      <c r="DI28" s="12">
        <f t="shared" si="83"/>
        <v>0</v>
      </c>
      <c r="DJ28" s="12">
        <f t="shared" si="83"/>
        <v>0</v>
      </c>
      <c r="DK28" s="11">
        <f t="shared" si="84"/>
        <v>0</v>
      </c>
      <c r="DL28" s="12">
        <f t="shared" si="84"/>
        <v>0</v>
      </c>
      <c r="DM28" s="12">
        <f t="shared" si="84"/>
        <v>0</v>
      </c>
      <c r="DN28" s="12">
        <f t="shared" si="84"/>
        <v>0</v>
      </c>
      <c r="DO28" s="12">
        <f t="shared" si="84"/>
        <v>0</v>
      </c>
      <c r="DP28" s="12">
        <f t="shared" si="84"/>
        <v>0</v>
      </c>
      <c r="DQ28" s="12">
        <f t="shared" si="84"/>
        <v>0</v>
      </c>
      <c r="DR28" s="12">
        <f t="shared" si="84"/>
        <v>0</v>
      </c>
      <c r="DS28" s="12">
        <f t="shared" si="84"/>
        <v>0</v>
      </c>
      <c r="DT28" s="12">
        <f t="shared" si="84"/>
        <v>0</v>
      </c>
      <c r="DU28" s="12">
        <f t="shared" si="84"/>
        <v>0</v>
      </c>
      <c r="DV28" s="12">
        <f t="shared" si="84"/>
        <v>0</v>
      </c>
      <c r="DW28" s="12">
        <f t="shared" si="84"/>
        <v>0</v>
      </c>
      <c r="DX28" s="11">
        <f t="shared" si="85"/>
        <v>0</v>
      </c>
      <c r="DY28" s="12">
        <f t="shared" si="85"/>
        <v>0</v>
      </c>
      <c r="DZ28" s="12">
        <f t="shared" si="85"/>
        <v>0</v>
      </c>
      <c r="EA28" s="12">
        <f t="shared" si="85"/>
        <v>0</v>
      </c>
      <c r="EB28" s="12">
        <f t="shared" si="85"/>
        <v>0</v>
      </c>
      <c r="EC28" s="12">
        <f t="shared" si="85"/>
        <v>0</v>
      </c>
      <c r="ED28" s="12">
        <f t="shared" si="85"/>
        <v>6.45</v>
      </c>
      <c r="EE28" s="12">
        <f t="shared" si="85"/>
        <v>0</v>
      </c>
      <c r="EF28" s="12">
        <f t="shared" si="85"/>
        <v>0</v>
      </c>
      <c r="EG28" s="12">
        <f t="shared" si="85"/>
        <v>0</v>
      </c>
      <c r="EH28" s="12">
        <f t="shared" si="85"/>
        <v>0</v>
      </c>
      <c r="EI28" s="12">
        <f t="shared" si="85"/>
        <v>0</v>
      </c>
      <c r="EJ28" s="12">
        <f t="shared" si="85"/>
        <v>0</v>
      </c>
      <c r="EK28" s="11">
        <f t="shared" si="86"/>
        <v>0</v>
      </c>
      <c r="EL28" s="12">
        <f t="shared" si="86"/>
        <v>0</v>
      </c>
      <c r="EM28" s="12">
        <f t="shared" si="86"/>
        <v>0</v>
      </c>
      <c r="EN28" s="12">
        <f t="shared" si="86"/>
        <v>0</v>
      </c>
      <c r="EO28" s="12">
        <f t="shared" si="86"/>
        <v>0</v>
      </c>
      <c r="EP28" s="12">
        <f t="shared" si="86"/>
        <v>0</v>
      </c>
      <c r="EQ28" s="12">
        <f t="shared" si="86"/>
        <v>0</v>
      </c>
      <c r="ER28" s="12">
        <f t="shared" si="86"/>
        <v>0</v>
      </c>
      <c r="ES28" s="12">
        <f t="shared" si="86"/>
        <v>0</v>
      </c>
      <c r="ET28" s="12">
        <f t="shared" si="86"/>
        <v>0</v>
      </c>
      <c r="EU28" s="12">
        <f t="shared" si="86"/>
        <v>0</v>
      </c>
      <c r="EV28" s="12">
        <f t="shared" si="86"/>
        <v>0</v>
      </c>
      <c r="EW28" s="12">
        <f t="shared" si="86"/>
        <v>0</v>
      </c>
      <c r="EX28" s="11">
        <f t="shared" si="87"/>
        <v>0</v>
      </c>
      <c r="EY28" s="12">
        <f t="shared" si="87"/>
        <v>0</v>
      </c>
      <c r="EZ28" s="12">
        <f t="shared" si="87"/>
        <v>0</v>
      </c>
      <c r="FA28" s="12">
        <f t="shared" si="87"/>
        <v>0</v>
      </c>
      <c r="FB28" s="12">
        <f t="shared" si="87"/>
        <v>0</v>
      </c>
      <c r="FC28" s="12">
        <f t="shared" si="87"/>
        <v>0</v>
      </c>
      <c r="FD28" s="12">
        <f t="shared" si="87"/>
        <v>0</v>
      </c>
      <c r="FE28" s="12">
        <f t="shared" si="87"/>
        <v>0</v>
      </c>
      <c r="FF28" s="12">
        <f t="shared" si="87"/>
        <v>0</v>
      </c>
      <c r="FG28" s="12">
        <f t="shared" si="87"/>
        <v>0</v>
      </c>
      <c r="FH28" s="12">
        <f t="shared" si="87"/>
        <v>0</v>
      </c>
      <c r="FI28" s="12">
        <f t="shared" si="87"/>
        <v>0</v>
      </c>
      <c r="FJ28" s="12">
        <f t="shared" si="87"/>
        <v>0</v>
      </c>
      <c r="FK28" s="13">
        <f t="shared" si="43"/>
        <v>23.498973305954827</v>
      </c>
      <c r="FL28" s="13">
        <f t="shared" si="44"/>
        <v>22</v>
      </c>
      <c r="FM28" s="2">
        <f t="shared" si="45"/>
        <v>20</v>
      </c>
      <c r="FN28" s="2">
        <f t="shared" si="46"/>
        <v>6.88</v>
      </c>
      <c r="FO28" s="2">
        <f t="shared" si="47"/>
        <v>28.207999999999998</v>
      </c>
      <c r="FP28" s="2">
        <f>VLOOKUP(FL28,'Age Adj'!$A:$E,3,FALSE)</f>
        <v>1.0195911909201527</v>
      </c>
      <c r="FQ28" s="2">
        <f t="shared" si="48"/>
        <v>28.760628313475667</v>
      </c>
      <c r="FR28" s="2">
        <f t="shared" si="49"/>
        <v>21</v>
      </c>
      <c r="FS28" s="2">
        <f t="shared" si="50"/>
        <v>37</v>
      </c>
      <c r="FT28" s="2">
        <f t="shared" si="51"/>
        <v>9.4599999999999991</v>
      </c>
      <c r="FU28" s="2">
        <f t="shared" si="52"/>
        <v>20.965405405405406</v>
      </c>
      <c r="FV28" s="2">
        <f>VLOOKUP(FR28,'Age Adj'!$A:$E,4,FALSE)</f>
        <v>1.0556335469557201</v>
      </c>
      <c r="FW28" s="2">
        <f t="shared" si="53"/>
        <v>22.131785271472737</v>
      </c>
      <c r="FX28" s="2">
        <f t="shared" si="54"/>
        <v>20</v>
      </c>
      <c r="FY28" s="2">
        <f t="shared" si="55"/>
        <v>32</v>
      </c>
      <c r="FZ28" s="2">
        <f t="shared" si="56"/>
        <v>6.45</v>
      </c>
      <c r="GA28" s="2">
        <f t="shared" si="57"/>
        <v>16.528124999999999</v>
      </c>
      <c r="GB28" s="2">
        <f>VLOOKUP(FX28,'Age Adj'!$A:$E,5,FALSE)</f>
        <v>1.111679873217116</v>
      </c>
      <c r="GC28" s="2">
        <f t="shared" si="58"/>
        <v>18.373983904516646</v>
      </c>
      <c r="GD28" s="2">
        <f t="shared" si="59"/>
        <v>28.760628313475667</v>
      </c>
      <c r="GE28" s="2">
        <f t="shared" si="60"/>
        <v>22.131785271472737</v>
      </c>
      <c r="GF28" s="2">
        <f t="shared" si="61"/>
        <v>18.373983904516646</v>
      </c>
      <c r="GG28" s="3">
        <f t="shared" si="62"/>
        <v>5</v>
      </c>
      <c r="GH28" s="3">
        <f t="shared" si="63"/>
        <v>4</v>
      </c>
      <c r="GI28" s="3">
        <f t="shared" si="64"/>
        <v>3</v>
      </c>
      <c r="GJ28" s="2">
        <f t="shared" si="65"/>
        <v>11.983595130614862</v>
      </c>
      <c r="GK28" s="2">
        <f t="shared" si="66"/>
        <v>7.3772617571575783</v>
      </c>
      <c r="GL28" s="2">
        <f t="shared" si="67"/>
        <v>4.5934959761291614</v>
      </c>
      <c r="GM28" s="2">
        <f t="shared" si="68"/>
        <v>23.954352863901605</v>
      </c>
      <c r="GN28" s="14">
        <f t="shared" si="69"/>
        <v>0.3125</v>
      </c>
      <c r="GO28" s="14">
        <f t="shared" si="70"/>
        <v>0.27272727272727271</v>
      </c>
      <c r="GP28" s="14">
        <f t="shared" si="21"/>
        <v>0.26666666666666666</v>
      </c>
      <c r="GQ28" s="3">
        <f t="shared" si="71"/>
        <v>5</v>
      </c>
      <c r="GR28" s="3">
        <f t="shared" si="72"/>
        <v>4</v>
      </c>
      <c r="GS28" s="3">
        <f t="shared" si="73"/>
        <v>3</v>
      </c>
      <c r="GT28" s="14">
        <f t="shared" si="74"/>
        <v>0.13020833333333334</v>
      </c>
      <c r="GU28" s="14">
        <f t="shared" si="75"/>
        <v>9.0909090909090898E-2</v>
      </c>
      <c r="GV28" s="14">
        <f t="shared" si="76"/>
        <v>6.6666666666666666E-2</v>
      </c>
      <c r="GW28" s="14">
        <f t="shared" si="77"/>
        <v>0.28778409090909091</v>
      </c>
      <c r="GX28" s="15">
        <f t="shared" si="78"/>
        <v>6.8936816622535018</v>
      </c>
      <c r="GY28" s="2">
        <f t="shared" si="23"/>
        <v>17.060671201648102</v>
      </c>
      <c r="GZ28" s="2">
        <f t="shared" si="24"/>
        <v>23.954352863901605</v>
      </c>
      <c r="HB28" s="3" t="s">
        <v>81</v>
      </c>
      <c r="HC28" s="2">
        <v>4.9197529220448555</v>
      </c>
      <c r="HD28" s="2">
        <v>12.369473764652804</v>
      </c>
      <c r="HE28" s="2">
        <v>17.28922668669766</v>
      </c>
    </row>
    <row r="29" spans="1:213" x14ac:dyDescent="0.2">
      <c r="A29" s="3" t="s">
        <v>83</v>
      </c>
      <c r="B29" s="3" t="s">
        <v>42</v>
      </c>
      <c r="C29" s="3" t="s">
        <v>40</v>
      </c>
      <c r="D29" s="9">
        <v>35244</v>
      </c>
      <c r="E29" s="10" t="s">
        <v>28</v>
      </c>
      <c r="F29" s="3">
        <v>19</v>
      </c>
      <c r="G29" s="3">
        <v>1</v>
      </c>
      <c r="H29" s="3">
        <v>6</v>
      </c>
      <c r="I29" s="3">
        <f t="shared" si="25"/>
        <v>7</v>
      </c>
      <c r="N29" s="3" t="str">
        <f t="shared" si="26"/>
        <v/>
      </c>
      <c r="S29" s="3" t="str">
        <f t="shared" si="27"/>
        <v/>
      </c>
      <c r="T29" s="10" t="s">
        <v>28</v>
      </c>
      <c r="U29" s="18">
        <v>36</v>
      </c>
      <c r="V29" s="18">
        <v>4</v>
      </c>
      <c r="W29" s="18">
        <v>7</v>
      </c>
      <c r="X29" s="3">
        <f t="shared" si="28"/>
        <v>11</v>
      </c>
      <c r="AC29" s="3" t="str">
        <f t="shared" si="29"/>
        <v/>
      </c>
      <c r="AH29" s="3" t="str">
        <f t="shared" si="30"/>
        <v/>
      </c>
      <c r="AI29" s="10" t="s">
        <v>28</v>
      </c>
      <c r="AJ29" s="3">
        <v>27</v>
      </c>
      <c r="AK29" s="3">
        <v>2</v>
      </c>
      <c r="AL29" s="3">
        <v>4</v>
      </c>
      <c r="AM29" s="3">
        <f t="shared" si="31"/>
        <v>6</v>
      </c>
      <c r="AR29" s="3" t="str">
        <f t="shared" si="32"/>
        <v/>
      </c>
      <c r="AW29" s="3" t="str">
        <f t="shared" si="33"/>
        <v/>
      </c>
      <c r="AX29" s="11">
        <f t="shared" si="79"/>
        <v>0</v>
      </c>
      <c r="AY29" s="12">
        <f t="shared" si="79"/>
        <v>0</v>
      </c>
      <c r="AZ29" s="12">
        <f t="shared" si="79"/>
        <v>0</v>
      </c>
      <c r="BA29" s="12">
        <f t="shared" si="79"/>
        <v>0</v>
      </c>
      <c r="BB29" s="12">
        <f t="shared" si="79"/>
        <v>0</v>
      </c>
      <c r="BC29" s="12">
        <f t="shared" si="79"/>
        <v>0</v>
      </c>
      <c r="BD29" s="12">
        <f t="shared" si="79"/>
        <v>0</v>
      </c>
      <c r="BE29" s="12">
        <f t="shared" si="79"/>
        <v>2.66</v>
      </c>
      <c r="BF29" s="12">
        <f t="shared" si="79"/>
        <v>0</v>
      </c>
      <c r="BG29" s="12">
        <f t="shared" si="79"/>
        <v>0</v>
      </c>
      <c r="BH29" s="12">
        <f t="shared" si="79"/>
        <v>0</v>
      </c>
      <c r="BI29" s="12">
        <f t="shared" si="79"/>
        <v>0</v>
      </c>
      <c r="BJ29" s="12">
        <f t="shared" si="79"/>
        <v>0</v>
      </c>
      <c r="BK29" s="11">
        <f t="shared" si="80"/>
        <v>0</v>
      </c>
      <c r="BL29" s="12">
        <f t="shared" si="80"/>
        <v>0</v>
      </c>
      <c r="BM29" s="12">
        <f t="shared" si="80"/>
        <v>0</v>
      </c>
      <c r="BN29" s="12">
        <f t="shared" si="80"/>
        <v>0</v>
      </c>
      <c r="BO29" s="12">
        <f t="shared" si="80"/>
        <v>0</v>
      </c>
      <c r="BP29" s="12">
        <f t="shared" si="80"/>
        <v>0</v>
      </c>
      <c r="BQ29" s="12">
        <f t="shared" si="80"/>
        <v>0</v>
      </c>
      <c r="BR29" s="12">
        <f t="shared" si="80"/>
        <v>0</v>
      </c>
      <c r="BS29" s="12">
        <f t="shared" si="80"/>
        <v>0</v>
      </c>
      <c r="BT29" s="12">
        <f t="shared" si="80"/>
        <v>0</v>
      </c>
      <c r="BU29" s="12">
        <f t="shared" si="80"/>
        <v>0</v>
      </c>
      <c r="BV29" s="12">
        <f t="shared" si="80"/>
        <v>0</v>
      </c>
      <c r="BW29" s="12">
        <f t="shared" si="80"/>
        <v>0</v>
      </c>
      <c r="BX29" s="11">
        <f t="shared" si="81"/>
        <v>0</v>
      </c>
      <c r="BY29" s="12">
        <f t="shared" si="81"/>
        <v>0</v>
      </c>
      <c r="BZ29" s="12">
        <f t="shared" si="81"/>
        <v>0</v>
      </c>
      <c r="CA29" s="12">
        <f t="shared" si="81"/>
        <v>0</v>
      </c>
      <c r="CB29" s="12">
        <f t="shared" si="81"/>
        <v>0</v>
      </c>
      <c r="CC29" s="12">
        <f t="shared" si="81"/>
        <v>0</v>
      </c>
      <c r="CD29" s="12">
        <f t="shared" si="81"/>
        <v>0</v>
      </c>
      <c r="CE29" s="12">
        <f t="shared" si="81"/>
        <v>0</v>
      </c>
      <c r="CF29" s="12">
        <f t="shared" si="81"/>
        <v>0</v>
      </c>
      <c r="CG29" s="12">
        <f t="shared" si="81"/>
        <v>0</v>
      </c>
      <c r="CH29" s="12">
        <f t="shared" si="81"/>
        <v>0</v>
      </c>
      <c r="CI29" s="12">
        <f t="shared" si="81"/>
        <v>0</v>
      </c>
      <c r="CJ29" s="12">
        <f t="shared" si="81"/>
        <v>0</v>
      </c>
      <c r="CK29" s="11">
        <f t="shared" si="82"/>
        <v>0</v>
      </c>
      <c r="CL29" s="12">
        <f t="shared" si="82"/>
        <v>0</v>
      </c>
      <c r="CM29" s="12">
        <f t="shared" si="82"/>
        <v>0</v>
      </c>
      <c r="CN29" s="12">
        <f t="shared" si="82"/>
        <v>0</v>
      </c>
      <c r="CO29" s="12">
        <f t="shared" si="82"/>
        <v>0</v>
      </c>
      <c r="CP29" s="12">
        <f t="shared" si="82"/>
        <v>0</v>
      </c>
      <c r="CQ29" s="12">
        <f t="shared" si="82"/>
        <v>0</v>
      </c>
      <c r="CR29" s="12">
        <f t="shared" si="82"/>
        <v>4.18</v>
      </c>
      <c r="CS29" s="12">
        <f t="shared" si="82"/>
        <v>0</v>
      </c>
      <c r="CT29" s="12">
        <f t="shared" si="82"/>
        <v>0</v>
      </c>
      <c r="CU29" s="12">
        <f t="shared" si="82"/>
        <v>0</v>
      </c>
      <c r="CV29" s="12">
        <f t="shared" si="82"/>
        <v>0</v>
      </c>
      <c r="CW29" s="12">
        <f t="shared" si="82"/>
        <v>0</v>
      </c>
      <c r="CX29" s="11">
        <f t="shared" si="83"/>
        <v>0</v>
      </c>
      <c r="CY29" s="12">
        <f t="shared" si="83"/>
        <v>0</v>
      </c>
      <c r="CZ29" s="12">
        <f t="shared" si="83"/>
        <v>0</v>
      </c>
      <c r="DA29" s="12">
        <f t="shared" si="83"/>
        <v>0</v>
      </c>
      <c r="DB29" s="12">
        <f t="shared" si="83"/>
        <v>0</v>
      </c>
      <c r="DC29" s="12">
        <f t="shared" si="83"/>
        <v>0</v>
      </c>
      <c r="DD29" s="12">
        <f t="shared" si="83"/>
        <v>0</v>
      </c>
      <c r="DE29" s="12">
        <f t="shared" si="83"/>
        <v>0</v>
      </c>
      <c r="DF29" s="12">
        <f t="shared" si="83"/>
        <v>0</v>
      </c>
      <c r="DG29" s="12">
        <f t="shared" si="83"/>
        <v>0</v>
      </c>
      <c r="DH29" s="12">
        <f t="shared" si="83"/>
        <v>0</v>
      </c>
      <c r="DI29" s="12">
        <f t="shared" si="83"/>
        <v>0</v>
      </c>
      <c r="DJ29" s="12">
        <f t="shared" si="83"/>
        <v>0</v>
      </c>
      <c r="DK29" s="11">
        <f t="shared" si="84"/>
        <v>0</v>
      </c>
      <c r="DL29" s="12">
        <f t="shared" si="84"/>
        <v>0</v>
      </c>
      <c r="DM29" s="12">
        <f t="shared" si="84"/>
        <v>0</v>
      </c>
      <c r="DN29" s="12">
        <f t="shared" si="84"/>
        <v>0</v>
      </c>
      <c r="DO29" s="12">
        <f t="shared" si="84"/>
        <v>0</v>
      </c>
      <c r="DP29" s="12">
        <f t="shared" si="84"/>
        <v>0</v>
      </c>
      <c r="DQ29" s="12">
        <f t="shared" si="84"/>
        <v>0</v>
      </c>
      <c r="DR29" s="12">
        <f t="shared" si="84"/>
        <v>0</v>
      </c>
      <c r="DS29" s="12">
        <f t="shared" si="84"/>
        <v>0</v>
      </c>
      <c r="DT29" s="12">
        <f t="shared" si="84"/>
        <v>0</v>
      </c>
      <c r="DU29" s="12">
        <f t="shared" si="84"/>
        <v>0</v>
      </c>
      <c r="DV29" s="12">
        <f t="shared" si="84"/>
        <v>0</v>
      </c>
      <c r="DW29" s="12">
        <f t="shared" si="84"/>
        <v>0</v>
      </c>
      <c r="DX29" s="11">
        <f t="shared" si="85"/>
        <v>0</v>
      </c>
      <c r="DY29" s="12">
        <f t="shared" si="85"/>
        <v>0</v>
      </c>
      <c r="DZ29" s="12">
        <f t="shared" si="85"/>
        <v>0</v>
      </c>
      <c r="EA29" s="12">
        <f t="shared" si="85"/>
        <v>0</v>
      </c>
      <c r="EB29" s="12">
        <f t="shared" si="85"/>
        <v>0</v>
      </c>
      <c r="EC29" s="12">
        <f t="shared" si="85"/>
        <v>0</v>
      </c>
      <c r="ED29" s="12">
        <f t="shared" si="85"/>
        <v>0</v>
      </c>
      <c r="EE29" s="12">
        <f t="shared" si="85"/>
        <v>2.2800000000000002</v>
      </c>
      <c r="EF29" s="12">
        <f t="shared" si="85"/>
        <v>0</v>
      </c>
      <c r="EG29" s="12">
        <f t="shared" si="85"/>
        <v>0</v>
      </c>
      <c r="EH29" s="12">
        <f t="shared" si="85"/>
        <v>0</v>
      </c>
      <c r="EI29" s="12">
        <f t="shared" si="85"/>
        <v>0</v>
      </c>
      <c r="EJ29" s="12">
        <f t="shared" si="85"/>
        <v>0</v>
      </c>
      <c r="EK29" s="11">
        <f t="shared" si="86"/>
        <v>0</v>
      </c>
      <c r="EL29" s="12">
        <f t="shared" si="86"/>
        <v>0</v>
      </c>
      <c r="EM29" s="12">
        <f t="shared" si="86"/>
        <v>0</v>
      </c>
      <c r="EN29" s="12">
        <f t="shared" si="86"/>
        <v>0</v>
      </c>
      <c r="EO29" s="12">
        <f t="shared" si="86"/>
        <v>0</v>
      </c>
      <c r="EP29" s="12">
        <f t="shared" si="86"/>
        <v>0</v>
      </c>
      <c r="EQ29" s="12">
        <f t="shared" si="86"/>
        <v>0</v>
      </c>
      <c r="ER29" s="12">
        <f t="shared" si="86"/>
        <v>0</v>
      </c>
      <c r="ES29" s="12">
        <f t="shared" si="86"/>
        <v>0</v>
      </c>
      <c r="ET29" s="12">
        <f t="shared" si="86"/>
        <v>0</v>
      </c>
      <c r="EU29" s="12">
        <f t="shared" si="86"/>
        <v>0</v>
      </c>
      <c r="EV29" s="12">
        <f t="shared" si="86"/>
        <v>0</v>
      </c>
      <c r="EW29" s="12">
        <f t="shared" si="86"/>
        <v>0</v>
      </c>
      <c r="EX29" s="11">
        <f t="shared" si="87"/>
        <v>0</v>
      </c>
      <c r="EY29" s="12">
        <f t="shared" si="87"/>
        <v>0</v>
      </c>
      <c r="EZ29" s="12">
        <f t="shared" si="87"/>
        <v>0</v>
      </c>
      <c r="FA29" s="12">
        <f t="shared" si="87"/>
        <v>0</v>
      </c>
      <c r="FB29" s="12">
        <f t="shared" si="87"/>
        <v>0</v>
      </c>
      <c r="FC29" s="12">
        <f t="shared" si="87"/>
        <v>0</v>
      </c>
      <c r="FD29" s="12">
        <f t="shared" si="87"/>
        <v>0</v>
      </c>
      <c r="FE29" s="12">
        <f t="shared" si="87"/>
        <v>0</v>
      </c>
      <c r="FF29" s="12">
        <f t="shared" si="87"/>
        <v>0</v>
      </c>
      <c r="FG29" s="12">
        <f t="shared" si="87"/>
        <v>0</v>
      </c>
      <c r="FH29" s="12">
        <f t="shared" si="87"/>
        <v>0</v>
      </c>
      <c r="FI29" s="12">
        <f t="shared" si="87"/>
        <v>0</v>
      </c>
      <c r="FJ29" s="12">
        <f t="shared" si="87"/>
        <v>0</v>
      </c>
      <c r="FK29" s="13">
        <f t="shared" si="43"/>
        <v>22.21492128678987</v>
      </c>
      <c r="FL29" s="13">
        <f t="shared" si="44"/>
        <v>21</v>
      </c>
      <c r="FM29" s="2">
        <f t="shared" si="45"/>
        <v>19</v>
      </c>
      <c r="FN29" s="2">
        <f t="shared" si="46"/>
        <v>2.66</v>
      </c>
      <c r="FO29" s="2">
        <f t="shared" si="47"/>
        <v>11.48</v>
      </c>
      <c r="FP29" s="2">
        <f>VLOOKUP(FL29,'Age Adj'!$A:$E,3,FALSE)</f>
        <v>1.0353498111365991</v>
      </c>
      <c r="FQ29" s="2">
        <f t="shared" si="48"/>
        <v>11.885815831848157</v>
      </c>
      <c r="FR29" s="2">
        <f t="shared" si="49"/>
        <v>20</v>
      </c>
      <c r="FS29" s="2">
        <f t="shared" si="50"/>
        <v>36</v>
      </c>
      <c r="FT29" s="2">
        <f t="shared" si="51"/>
        <v>4.18</v>
      </c>
      <c r="FU29" s="2">
        <f t="shared" si="52"/>
        <v>9.5211111111111109</v>
      </c>
      <c r="FV29" s="2">
        <f>VLOOKUP(FR29,'Age Adj'!$A:$E,4,FALSE)</f>
        <v>1.0903192211908539</v>
      </c>
      <c r="FW29" s="2">
        <f t="shared" si="53"/>
        <v>10.381050451538252</v>
      </c>
      <c r="FX29" s="2">
        <f t="shared" si="54"/>
        <v>19</v>
      </c>
      <c r="FY29" s="2">
        <f t="shared" si="55"/>
        <v>27</v>
      </c>
      <c r="FZ29" s="2">
        <f t="shared" si="56"/>
        <v>2.2800000000000002</v>
      </c>
      <c r="GA29" s="2">
        <f t="shared" si="57"/>
        <v>6.9244444444444451</v>
      </c>
      <c r="GB29" s="2">
        <f>VLOOKUP(FX29,'Age Adj'!$A:$E,5,FALSE)</f>
        <v>1.1710748685077608</v>
      </c>
      <c r="GC29" s="2">
        <f t="shared" si="58"/>
        <v>8.1090428672670729</v>
      </c>
      <c r="GD29" s="2">
        <f t="shared" si="59"/>
        <v>11.885815831848157</v>
      </c>
      <c r="GE29" s="2">
        <f t="shared" si="60"/>
        <v>10.381050451538252</v>
      </c>
      <c r="GF29" s="2">
        <f t="shared" si="61"/>
        <v>8.1090428672670729</v>
      </c>
      <c r="GG29" s="3">
        <f t="shared" si="62"/>
        <v>5</v>
      </c>
      <c r="GH29" s="3">
        <f t="shared" si="63"/>
        <v>4</v>
      </c>
      <c r="GI29" s="3">
        <f t="shared" si="64"/>
        <v>3</v>
      </c>
      <c r="GJ29" s="2">
        <f t="shared" si="65"/>
        <v>4.9524232632700658</v>
      </c>
      <c r="GK29" s="2">
        <f t="shared" si="66"/>
        <v>3.4603501505127507</v>
      </c>
      <c r="GL29" s="2">
        <f t="shared" si="67"/>
        <v>2.0272607168167682</v>
      </c>
      <c r="GM29" s="2">
        <f t="shared" si="68"/>
        <v>10.440034130599583</v>
      </c>
      <c r="GN29" s="14">
        <f t="shared" si="69"/>
        <v>0.14285714285714285</v>
      </c>
      <c r="GO29" s="14">
        <f t="shared" si="70"/>
        <v>0.36363636363636365</v>
      </c>
      <c r="GP29" s="14">
        <f t="shared" si="21"/>
        <v>0.33333333333333331</v>
      </c>
      <c r="GQ29" s="3">
        <f t="shared" si="71"/>
        <v>5</v>
      </c>
      <c r="GR29" s="3">
        <f t="shared" si="72"/>
        <v>4</v>
      </c>
      <c r="GS29" s="3">
        <f t="shared" si="73"/>
        <v>3</v>
      </c>
      <c r="GT29" s="14">
        <f t="shared" si="74"/>
        <v>5.9523809523809514E-2</v>
      </c>
      <c r="GU29" s="14">
        <f t="shared" si="75"/>
        <v>0.12121212121212122</v>
      </c>
      <c r="GV29" s="14">
        <f t="shared" si="76"/>
        <v>8.3333333333333329E-2</v>
      </c>
      <c r="GW29" s="14">
        <f t="shared" si="77"/>
        <v>0.26406926406926406</v>
      </c>
      <c r="GX29" s="15">
        <f t="shared" si="78"/>
        <v>2.756892129725431</v>
      </c>
      <c r="GY29" s="2">
        <f t="shared" si="23"/>
        <v>7.6831420008741524</v>
      </c>
      <c r="GZ29" s="2">
        <f t="shared" si="24"/>
        <v>10.440034130599583</v>
      </c>
      <c r="HB29" s="3" t="s">
        <v>82</v>
      </c>
      <c r="HC29" s="2">
        <v>6.8936816622535018</v>
      </c>
      <c r="HD29" s="2">
        <v>17.060671201648102</v>
      </c>
      <c r="HE29" s="2">
        <v>23.954352863901605</v>
      </c>
    </row>
    <row r="30" spans="1:213" s="19" customFormat="1" x14ac:dyDescent="0.2">
      <c r="A30" s="19" t="s">
        <v>84</v>
      </c>
      <c r="B30" s="19" t="s">
        <v>42</v>
      </c>
      <c r="C30" s="19" t="s">
        <v>40</v>
      </c>
      <c r="D30" s="20">
        <v>35184</v>
      </c>
      <c r="E30" s="21" t="s">
        <v>33</v>
      </c>
      <c r="F30" s="19">
        <v>19</v>
      </c>
      <c r="G30" s="19">
        <v>2</v>
      </c>
      <c r="H30" s="19">
        <v>13</v>
      </c>
      <c r="I30" s="19">
        <f t="shared" si="25"/>
        <v>15</v>
      </c>
      <c r="N30" s="19" t="str">
        <f t="shared" si="26"/>
        <v/>
      </c>
      <c r="S30" s="19" t="str">
        <f t="shared" si="27"/>
        <v/>
      </c>
      <c r="T30" s="21" t="s">
        <v>33</v>
      </c>
      <c r="U30" s="22">
        <v>39</v>
      </c>
      <c r="V30" s="22">
        <v>3</v>
      </c>
      <c r="W30" s="22">
        <v>14</v>
      </c>
      <c r="X30" s="19">
        <f t="shared" si="28"/>
        <v>17</v>
      </c>
      <c r="AC30" s="19" t="str">
        <f t="shared" si="29"/>
        <v/>
      </c>
      <c r="AH30" s="19" t="str">
        <f t="shared" si="30"/>
        <v/>
      </c>
      <c r="AI30" s="21" t="s">
        <v>33</v>
      </c>
      <c r="AJ30" s="19">
        <v>37</v>
      </c>
      <c r="AK30" s="19">
        <v>3</v>
      </c>
      <c r="AL30" s="19">
        <v>11</v>
      </c>
      <c r="AM30" s="19">
        <f t="shared" si="31"/>
        <v>14</v>
      </c>
      <c r="AR30" s="19" t="str">
        <f t="shared" si="32"/>
        <v/>
      </c>
      <c r="AW30" s="19" t="str">
        <f t="shared" ref="AW30:AW55" si="88">IF(AU30="","",AU30+AV30)</f>
        <v/>
      </c>
      <c r="AX30" s="23">
        <f t="shared" ref="AX30:BJ32" si="89">IF($E30=AX$3,$I30*AX$2,0)</f>
        <v>0</v>
      </c>
      <c r="AY30" s="19">
        <f t="shared" si="89"/>
        <v>0</v>
      </c>
      <c r="AZ30" s="19">
        <f t="shared" si="89"/>
        <v>0</v>
      </c>
      <c r="BA30" s="19">
        <f t="shared" si="89"/>
        <v>0</v>
      </c>
      <c r="BB30" s="19">
        <f t="shared" si="89"/>
        <v>0</v>
      </c>
      <c r="BC30" s="19">
        <f t="shared" si="89"/>
        <v>0</v>
      </c>
      <c r="BD30" s="19">
        <f t="shared" si="89"/>
        <v>0</v>
      </c>
      <c r="BE30" s="19">
        <f t="shared" si="89"/>
        <v>0</v>
      </c>
      <c r="BF30" s="19">
        <f t="shared" si="89"/>
        <v>0</v>
      </c>
      <c r="BG30" s="19">
        <f t="shared" si="89"/>
        <v>0</v>
      </c>
      <c r="BH30" s="19">
        <f t="shared" si="89"/>
        <v>0</v>
      </c>
      <c r="BI30" s="19">
        <f t="shared" si="89"/>
        <v>0</v>
      </c>
      <c r="BJ30" s="19">
        <f t="shared" si="89"/>
        <v>3.45</v>
      </c>
      <c r="BK30" s="23">
        <f t="shared" ref="BK30:BW32" si="90">IF($J30=BK$3,$N30*BK$2,0)</f>
        <v>0</v>
      </c>
      <c r="BL30" s="19">
        <f t="shared" si="90"/>
        <v>0</v>
      </c>
      <c r="BM30" s="19">
        <f t="shared" si="90"/>
        <v>0</v>
      </c>
      <c r="BN30" s="19">
        <f t="shared" si="90"/>
        <v>0</v>
      </c>
      <c r="BO30" s="19">
        <f t="shared" si="90"/>
        <v>0</v>
      </c>
      <c r="BP30" s="19">
        <f t="shared" si="90"/>
        <v>0</v>
      </c>
      <c r="BQ30" s="19">
        <f t="shared" si="90"/>
        <v>0</v>
      </c>
      <c r="BR30" s="19">
        <f t="shared" si="90"/>
        <v>0</v>
      </c>
      <c r="BS30" s="19">
        <f t="shared" si="90"/>
        <v>0</v>
      </c>
      <c r="BT30" s="19">
        <f t="shared" si="90"/>
        <v>0</v>
      </c>
      <c r="BU30" s="19">
        <f t="shared" si="90"/>
        <v>0</v>
      </c>
      <c r="BV30" s="19">
        <f t="shared" si="90"/>
        <v>0</v>
      </c>
      <c r="BW30" s="19">
        <f t="shared" si="90"/>
        <v>0</v>
      </c>
      <c r="BX30" s="23">
        <f t="shared" ref="BX30:CJ32" si="91">IF($O30=BX$3,$S30*BX$2,0)</f>
        <v>0</v>
      </c>
      <c r="BY30" s="19">
        <f t="shared" si="91"/>
        <v>0</v>
      </c>
      <c r="BZ30" s="19">
        <f t="shared" si="91"/>
        <v>0</v>
      </c>
      <c r="CA30" s="19">
        <f t="shared" si="91"/>
        <v>0</v>
      </c>
      <c r="CB30" s="19">
        <f t="shared" si="91"/>
        <v>0</v>
      </c>
      <c r="CC30" s="19">
        <f t="shared" si="91"/>
        <v>0</v>
      </c>
      <c r="CD30" s="19">
        <f t="shared" si="91"/>
        <v>0</v>
      </c>
      <c r="CE30" s="19">
        <f t="shared" si="91"/>
        <v>0</v>
      </c>
      <c r="CF30" s="19">
        <f t="shared" si="91"/>
        <v>0</v>
      </c>
      <c r="CG30" s="19">
        <f t="shared" si="91"/>
        <v>0</v>
      </c>
      <c r="CH30" s="19">
        <f t="shared" si="91"/>
        <v>0</v>
      </c>
      <c r="CI30" s="19">
        <f t="shared" si="91"/>
        <v>0</v>
      </c>
      <c r="CJ30" s="19">
        <f t="shared" si="91"/>
        <v>0</v>
      </c>
      <c r="CK30" s="23">
        <f t="shared" ref="CK30:CW32" si="92">IF($T30=CK$3,$X30*CK$2,0)</f>
        <v>0</v>
      </c>
      <c r="CL30" s="19">
        <f t="shared" si="92"/>
        <v>0</v>
      </c>
      <c r="CM30" s="19">
        <f t="shared" si="92"/>
        <v>0</v>
      </c>
      <c r="CN30" s="19">
        <f t="shared" si="92"/>
        <v>0</v>
      </c>
      <c r="CO30" s="19">
        <f t="shared" si="92"/>
        <v>0</v>
      </c>
      <c r="CP30" s="19">
        <f t="shared" si="92"/>
        <v>0</v>
      </c>
      <c r="CQ30" s="19">
        <f t="shared" si="92"/>
        <v>0</v>
      </c>
      <c r="CR30" s="19">
        <f t="shared" si="92"/>
        <v>0</v>
      </c>
      <c r="CS30" s="19">
        <f t="shared" si="92"/>
        <v>0</v>
      </c>
      <c r="CT30" s="19">
        <f t="shared" si="92"/>
        <v>0</v>
      </c>
      <c r="CU30" s="19">
        <f t="shared" si="92"/>
        <v>0</v>
      </c>
      <c r="CV30" s="19">
        <f t="shared" si="92"/>
        <v>0</v>
      </c>
      <c r="CW30" s="19">
        <f t="shared" si="92"/>
        <v>3.91</v>
      </c>
      <c r="CX30" s="23">
        <f t="shared" ref="CX30:DJ32" si="93">IF($Y30=CX$3,$AC30*CX$2,0)</f>
        <v>0</v>
      </c>
      <c r="CY30" s="19">
        <f t="shared" si="93"/>
        <v>0</v>
      </c>
      <c r="CZ30" s="19">
        <f t="shared" si="93"/>
        <v>0</v>
      </c>
      <c r="DA30" s="19">
        <f t="shared" si="93"/>
        <v>0</v>
      </c>
      <c r="DB30" s="19">
        <f t="shared" si="93"/>
        <v>0</v>
      </c>
      <c r="DC30" s="19">
        <f t="shared" si="93"/>
        <v>0</v>
      </c>
      <c r="DD30" s="19">
        <f t="shared" si="93"/>
        <v>0</v>
      </c>
      <c r="DE30" s="19">
        <f t="shared" si="93"/>
        <v>0</v>
      </c>
      <c r="DF30" s="19">
        <f t="shared" si="93"/>
        <v>0</v>
      </c>
      <c r="DG30" s="19">
        <f t="shared" si="93"/>
        <v>0</v>
      </c>
      <c r="DH30" s="19">
        <f t="shared" si="93"/>
        <v>0</v>
      </c>
      <c r="DI30" s="19">
        <f t="shared" si="93"/>
        <v>0</v>
      </c>
      <c r="DJ30" s="19">
        <f t="shared" si="93"/>
        <v>0</v>
      </c>
      <c r="DK30" s="23">
        <f t="shared" ref="DK30:DW32" si="94">IF($AD30=DK$3,$AH30*DK$2,0)</f>
        <v>0</v>
      </c>
      <c r="DL30" s="19">
        <f t="shared" si="94"/>
        <v>0</v>
      </c>
      <c r="DM30" s="19">
        <f t="shared" si="94"/>
        <v>0</v>
      </c>
      <c r="DN30" s="19">
        <f t="shared" si="94"/>
        <v>0</v>
      </c>
      <c r="DO30" s="19">
        <f t="shared" si="94"/>
        <v>0</v>
      </c>
      <c r="DP30" s="19">
        <f t="shared" si="94"/>
        <v>0</v>
      </c>
      <c r="DQ30" s="19">
        <f t="shared" si="94"/>
        <v>0</v>
      </c>
      <c r="DR30" s="19">
        <f t="shared" si="94"/>
        <v>0</v>
      </c>
      <c r="DS30" s="19">
        <f t="shared" si="94"/>
        <v>0</v>
      </c>
      <c r="DT30" s="19">
        <f t="shared" si="94"/>
        <v>0</v>
      </c>
      <c r="DU30" s="19">
        <f t="shared" si="94"/>
        <v>0</v>
      </c>
      <c r="DV30" s="19">
        <f t="shared" si="94"/>
        <v>0</v>
      </c>
      <c r="DW30" s="19">
        <f t="shared" si="94"/>
        <v>0</v>
      </c>
      <c r="DX30" s="23">
        <f t="shared" ref="DX30:EJ32" si="95">IF($AI30=DX$3,$AM30*DX$2,0)</f>
        <v>0</v>
      </c>
      <c r="DY30" s="19">
        <f t="shared" si="95"/>
        <v>0</v>
      </c>
      <c r="DZ30" s="19">
        <f t="shared" si="95"/>
        <v>0</v>
      </c>
      <c r="EA30" s="19">
        <f t="shared" si="95"/>
        <v>0</v>
      </c>
      <c r="EB30" s="19">
        <f t="shared" si="95"/>
        <v>0</v>
      </c>
      <c r="EC30" s="19">
        <f t="shared" si="95"/>
        <v>0</v>
      </c>
      <c r="ED30" s="19">
        <f t="shared" si="95"/>
        <v>0</v>
      </c>
      <c r="EE30" s="19">
        <f t="shared" si="95"/>
        <v>0</v>
      </c>
      <c r="EF30" s="19">
        <f t="shared" si="95"/>
        <v>0</v>
      </c>
      <c r="EG30" s="19">
        <f t="shared" si="95"/>
        <v>0</v>
      </c>
      <c r="EH30" s="19">
        <f t="shared" si="95"/>
        <v>0</v>
      </c>
      <c r="EI30" s="19">
        <f t="shared" si="95"/>
        <v>0</v>
      </c>
      <c r="EJ30" s="19">
        <f t="shared" si="95"/>
        <v>3.22</v>
      </c>
      <c r="EK30" s="23">
        <f t="shared" ref="EK30:EW32" si="96">IF($AN30=EK$3,$AR30*EK$2,0)</f>
        <v>0</v>
      </c>
      <c r="EL30" s="19">
        <f t="shared" si="96"/>
        <v>0</v>
      </c>
      <c r="EM30" s="19">
        <f t="shared" si="96"/>
        <v>0</v>
      </c>
      <c r="EN30" s="19">
        <f t="shared" si="96"/>
        <v>0</v>
      </c>
      <c r="EO30" s="19">
        <f t="shared" si="96"/>
        <v>0</v>
      </c>
      <c r="EP30" s="19">
        <f t="shared" si="96"/>
        <v>0</v>
      </c>
      <c r="EQ30" s="19">
        <f t="shared" si="96"/>
        <v>0</v>
      </c>
      <c r="ER30" s="19">
        <f t="shared" si="96"/>
        <v>0</v>
      </c>
      <c r="ES30" s="19">
        <f t="shared" si="96"/>
        <v>0</v>
      </c>
      <c r="ET30" s="19">
        <f t="shared" si="96"/>
        <v>0</v>
      </c>
      <c r="EU30" s="19">
        <f t="shared" si="96"/>
        <v>0</v>
      </c>
      <c r="EV30" s="19">
        <f t="shared" si="96"/>
        <v>0</v>
      </c>
      <c r="EW30" s="19">
        <f t="shared" si="96"/>
        <v>0</v>
      </c>
      <c r="EX30" s="23">
        <f t="shared" ref="EX30:FJ32" si="97">IF($AS30=EX$3,$AW30*EX$2,0)</f>
        <v>0</v>
      </c>
      <c r="EY30" s="19">
        <f t="shared" si="97"/>
        <v>0</v>
      </c>
      <c r="EZ30" s="19">
        <f t="shared" si="97"/>
        <v>0</v>
      </c>
      <c r="FA30" s="19">
        <f t="shared" si="97"/>
        <v>0</v>
      </c>
      <c r="FB30" s="19">
        <f t="shared" si="97"/>
        <v>0</v>
      </c>
      <c r="FC30" s="19">
        <f t="shared" si="97"/>
        <v>0</v>
      </c>
      <c r="FD30" s="19">
        <f t="shared" si="97"/>
        <v>0</v>
      </c>
      <c r="FE30" s="19">
        <f t="shared" si="97"/>
        <v>0</v>
      </c>
      <c r="FF30" s="19">
        <f t="shared" si="97"/>
        <v>0</v>
      </c>
      <c r="FG30" s="19">
        <f t="shared" si="97"/>
        <v>0</v>
      </c>
      <c r="FH30" s="19">
        <f t="shared" si="97"/>
        <v>0</v>
      </c>
      <c r="FI30" s="19">
        <f t="shared" si="97"/>
        <v>0</v>
      </c>
      <c r="FJ30" s="19">
        <f t="shared" si="97"/>
        <v>0</v>
      </c>
      <c r="FK30" s="16">
        <f t="shared" ref="FK30:FK55" si="98">(43358-D30)/365.25</f>
        <v>22.379192334017795</v>
      </c>
      <c r="FL30" s="16">
        <f t="shared" ref="FL30:FL55" si="99">ROUND(FK30-1,0)</f>
        <v>21</v>
      </c>
      <c r="FM30" s="16">
        <f t="shared" si="9"/>
        <v>19</v>
      </c>
      <c r="FN30" s="16">
        <f t="shared" si="10"/>
        <v>3.45</v>
      </c>
      <c r="FO30" s="16">
        <f t="shared" ref="FO30:FO55" si="100">IF(FM30&gt;=10,(FN30/FM30)*82,0)</f>
        <v>14.889473684210527</v>
      </c>
      <c r="FP30" s="16">
        <f>VLOOKUP(FL30,'Age Adj'!$A:$E,3,FALSE)</f>
        <v>1.0353498111365991</v>
      </c>
      <c r="FQ30" s="16">
        <f t="shared" si="11"/>
        <v>15.41581376687073</v>
      </c>
      <c r="FR30" s="16">
        <f t="shared" ref="FR30:FR55" si="101">FL30-1</f>
        <v>20</v>
      </c>
      <c r="FS30" s="16">
        <f t="shared" si="12"/>
        <v>39</v>
      </c>
      <c r="FT30" s="16">
        <f t="shared" si="13"/>
        <v>3.91</v>
      </c>
      <c r="FU30" s="16">
        <f t="shared" ref="FU30:FU55" si="102">IF(FS30&gt;=10,(FT30/FS30)*82,0)</f>
        <v>8.2210256410256406</v>
      </c>
      <c r="FV30" s="16">
        <f>VLOOKUP(FR30,'Age Adj'!$A:$E,4,FALSE)</f>
        <v>1.0903192211908539</v>
      </c>
      <c r="FW30" s="16">
        <f t="shared" si="14"/>
        <v>8.9635422743131166</v>
      </c>
      <c r="FX30" s="16">
        <f t="shared" si="15"/>
        <v>19</v>
      </c>
      <c r="FY30" s="16">
        <f t="shared" si="16"/>
        <v>37</v>
      </c>
      <c r="FZ30" s="16">
        <f t="shared" si="17"/>
        <v>3.22</v>
      </c>
      <c r="GA30" s="16">
        <f t="shared" ref="GA30:GA55" si="103">IF(FY30&gt;=10,(FZ30/FY30)*82,0)</f>
        <v>7.1362162162162157</v>
      </c>
      <c r="GB30" s="16">
        <f>VLOOKUP(FX30,'Age Adj'!$A:$E,5,FALSE)</f>
        <v>1.1710748685077608</v>
      </c>
      <c r="GC30" s="16">
        <f t="shared" si="18"/>
        <v>8.3570434670483547</v>
      </c>
      <c r="GD30" s="16">
        <f t="shared" ref="GD30:GD55" si="104">IF(FM30&gt;=10,FQ30,"")</f>
        <v>15.41581376687073</v>
      </c>
      <c r="GE30" s="16">
        <f t="shared" ref="GE30:GE55" si="105">IF(FS30&gt;=10,FW30,"")</f>
        <v>8.9635422743131166</v>
      </c>
      <c r="GF30" s="16">
        <f t="shared" ref="GF30:GF55" si="106">IF(FY30&gt;=10,GC30,"")</f>
        <v>8.3570434670483547</v>
      </c>
      <c r="GG30" s="19">
        <f t="shared" ref="GG30:GH49" si="107">IF(GD30="","",GD$3)</f>
        <v>5</v>
      </c>
      <c r="GH30" s="19">
        <f t="shared" si="107"/>
        <v>4</v>
      </c>
      <c r="GI30" s="19">
        <f t="shared" ref="GI30:GI55" si="108">IF(GF30="","",GF$3)</f>
        <v>3</v>
      </c>
      <c r="GJ30" s="16">
        <f t="shared" ref="GJ30:GL50" si="109">IF(GD30="",0,GD30*(GG30/SUM($GG30:$GI30)))</f>
        <v>6.423255736196138</v>
      </c>
      <c r="GK30" s="16">
        <f t="shared" si="109"/>
        <v>2.9878474247710387</v>
      </c>
      <c r="GL30" s="16">
        <f t="shared" si="109"/>
        <v>2.0892608667620887</v>
      </c>
      <c r="GM30" s="16">
        <f t="shared" ref="GM30:GM55" si="110">SUM(GJ30:GL30)</f>
        <v>11.500364027729265</v>
      </c>
      <c r="GN30" s="24">
        <f t="shared" ref="GN30:GN55" si="111">IF(GD30="","",SUM(G30,L30,Q30)/SUM(I30,N30,S30))</f>
        <v>0.13333333333333333</v>
      </c>
      <c r="GO30" s="24">
        <f t="shared" ref="GO30:GO55" si="112">IF(GE30="","",SUM(V30,AA30,AF30)/SUM(X30,AC30,AH30))</f>
        <v>0.17647058823529413</v>
      </c>
      <c r="GP30" s="24">
        <f t="shared" si="21"/>
        <v>0.21428571428571427</v>
      </c>
      <c r="GQ30" s="19">
        <f t="shared" ref="GQ30:GQ55" si="113">IF(GG30="","",GG30)</f>
        <v>5</v>
      </c>
      <c r="GR30" s="19">
        <f t="shared" ref="GR30:GR55" si="114">IF(GH30="","",GH30)</f>
        <v>4</v>
      </c>
      <c r="GS30" s="19">
        <f t="shared" ref="GS30:GS55" si="115">IF(GI30="","",GI30)</f>
        <v>3</v>
      </c>
      <c r="GT30" s="24">
        <f t="shared" ref="GT30:GT55" si="116">IF(GN30="",0,(GN30*GQ30)/SUM($GQ30:$GS30))</f>
        <v>5.5555555555555552E-2</v>
      </c>
      <c r="GU30" s="24">
        <f t="shared" ref="GU30:GU55" si="117">IF(GO30="",0,(GO30*GR30)/SUM($GQ30:$GS30))</f>
        <v>5.8823529411764712E-2</v>
      </c>
      <c r="GV30" s="24">
        <f t="shared" ref="GV30:GV55" si="118">IF(GP30="",0,(GP30*GS30)/SUM($GQ30:$GS30))</f>
        <v>5.3571428571428568E-2</v>
      </c>
      <c r="GW30" s="24">
        <f t="shared" ref="GW30:GW55" si="119">SUM(GT30:GV30)</f>
        <v>0.16795051353874885</v>
      </c>
      <c r="GX30" s="25">
        <f t="shared" si="78"/>
        <v>1.9314920443396841</v>
      </c>
      <c r="GY30" s="16">
        <f t="shared" si="23"/>
        <v>9.568871983389581</v>
      </c>
      <c r="GZ30" s="16">
        <f t="shared" si="24"/>
        <v>11.500364027729265</v>
      </c>
      <c r="HB30" s="3" t="s">
        <v>75</v>
      </c>
      <c r="HC30" s="2">
        <v>6.4694334049208608</v>
      </c>
      <c r="HD30" s="2">
        <v>21.495728234576951</v>
      </c>
      <c r="HE30" s="2">
        <v>27.965161639497811</v>
      </c>
    </row>
    <row r="31" spans="1:213" x14ac:dyDescent="0.2">
      <c r="D31" s="9"/>
      <c r="U31" s="18"/>
      <c r="V31" s="18"/>
      <c r="W31" s="18"/>
      <c r="GM31" s="2"/>
      <c r="HC31" s="2"/>
      <c r="HD31" s="2"/>
      <c r="HE31" s="2"/>
    </row>
    <row r="32" spans="1:213" x14ac:dyDescent="0.2">
      <c r="D32" s="9"/>
      <c r="U32" s="18"/>
      <c r="V32" s="18"/>
      <c r="W32" s="18"/>
      <c r="GM32" s="2"/>
      <c r="HC32" s="2"/>
      <c r="HD32" s="2"/>
      <c r="HE32" s="2"/>
    </row>
    <row r="33" spans="4:213" x14ac:dyDescent="0.2">
      <c r="D33" s="9"/>
      <c r="U33" s="18"/>
      <c r="V33" s="18"/>
      <c r="W33" s="18"/>
      <c r="GM33" s="2"/>
      <c r="HC33" s="2"/>
      <c r="HD33" s="2"/>
      <c r="HE33" s="2"/>
    </row>
    <row r="34" spans="4:213" x14ac:dyDescent="0.2">
      <c r="D34" s="9"/>
      <c r="U34" s="18"/>
      <c r="V34" s="18"/>
      <c r="W34" s="18"/>
      <c r="GM34" s="2"/>
      <c r="HC34" s="2"/>
      <c r="HD34" s="2"/>
      <c r="HE34" s="2"/>
    </row>
    <row r="35" spans="4:213" x14ac:dyDescent="0.2">
      <c r="D35" s="9"/>
      <c r="U35" s="18"/>
      <c r="V35" s="18"/>
      <c r="W35" s="18"/>
      <c r="GM35" s="2"/>
      <c r="HC35" s="2"/>
      <c r="HD35" s="2"/>
      <c r="HE35" s="2"/>
    </row>
    <row r="36" spans="4:213" x14ac:dyDescent="0.2">
      <c r="D36" s="9"/>
      <c r="U36" s="18"/>
      <c r="V36" s="18"/>
      <c r="W36" s="18"/>
      <c r="GM36" s="2"/>
      <c r="HC36" s="2"/>
      <c r="HD36" s="2"/>
      <c r="HE36" s="2"/>
    </row>
    <row r="37" spans="4:213" x14ac:dyDescent="0.2">
      <c r="D37" s="9"/>
      <c r="U37" s="18"/>
      <c r="V37" s="18"/>
      <c r="W37" s="18"/>
      <c r="GM37" s="2"/>
      <c r="HC37" s="2"/>
      <c r="HD37" s="2"/>
      <c r="HE37" s="2"/>
    </row>
    <row r="38" spans="4:213" x14ac:dyDescent="0.2">
      <c r="D38" s="9"/>
      <c r="U38" s="18"/>
      <c r="V38" s="18"/>
      <c r="W38" s="18"/>
      <c r="GM38" s="2"/>
      <c r="HC38" s="2"/>
      <c r="HD38" s="2"/>
      <c r="HE38" s="2"/>
    </row>
    <row r="39" spans="4:213" x14ac:dyDescent="0.2">
      <c r="D39" s="9"/>
      <c r="U39" s="18"/>
      <c r="V39" s="18"/>
      <c r="W39" s="18"/>
      <c r="GM39" s="2"/>
      <c r="HC39" s="2"/>
      <c r="HD39" s="2"/>
      <c r="HE39" s="2"/>
    </row>
    <row r="40" spans="4:213" x14ac:dyDescent="0.2">
      <c r="D40" s="9"/>
      <c r="U40" s="18"/>
      <c r="V40" s="18"/>
      <c r="W40" s="18"/>
      <c r="GM40" s="2"/>
      <c r="HC40" s="2"/>
      <c r="HD40" s="2"/>
      <c r="HE40" s="2"/>
    </row>
    <row r="41" spans="4:213" x14ac:dyDescent="0.2">
      <c r="D41" s="9"/>
      <c r="GM41" s="2"/>
      <c r="HC41" s="2"/>
      <c r="HD41" s="2"/>
      <c r="HE41" s="2"/>
    </row>
    <row r="42" spans="4:213" x14ac:dyDescent="0.2">
      <c r="D42" s="9"/>
      <c r="GM42" s="2"/>
      <c r="HC42" s="2"/>
      <c r="HD42" s="2"/>
      <c r="HE42" s="2"/>
    </row>
    <row r="43" spans="4:213" x14ac:dyDescent="0.2">
      <c r="D43" s="9"/>
      <c r="GM43" s="2"/>
      <c r="HC43" s="2"/>
      <c r="HD43" s="2"/>
      <c r="HE43" s="2"/>
    </row>
    <row r="44" spans="4:213" x14ac:dyDescent="0.2">
      <c r="D44" s="9"/>
      <c r="GM44" s="2"/>
      <c r="HC44" s="2"/>
      <c r="HD44" s="2"/>
      <c r="HE44" s="2"/>
    </row>
    <row r="45" spans="4:213" x14ac:dyDescent="0.2">
      <c r="D45" s="9"/>
      <c r="GM45" s="2"/>
      <c r="HC45" s="2"/>
      <c r="HD45" s="2"/>
      <c r="HE45" s="2"/>
    </row>
    <row r="46" spans="4:213" x14ac:dyDescent="0.2">
      <c r="D46" s="9"/>
      <c r="GM46" s="2"/>
      <c r="HC46" s="2"/>
      <c r="HD46" s="2"/>
      <c r="HE46" s="2"/>
    </row>
    <row r="47" spans="4:213" x14ac:dyDescent="0.2">
      <c r="D47" s="9"/>
      <c r="GM47" s="2"/>
      <c r="HC47" s="2"/>
      <c r="HD47" s="2"/>
      <c r="HE47" s="2"/>
    </row>
    <row r="48" spans="4:213" x14ac:dyDescent="0.2">
      <c r="D48" s="9"/>
      <c r="GM48" s="2"/>
      <c r="HC48" s="2"/>
      <c r="HD48" s="2"/>
      <c r="HE48" s="2"/>
    </row>
    <row r="49" spans="4:213" x14ac:dyDescent="0.2">
      <c r="D49" s="9"/>
      <c r="GM49" s="2"/>
      <c r="HC49" s="2"/>
      <c r="HD49" s="2"/>
      <c r="HE49" s="2"/>
    </row>
    <row r="50" spans="4:213" x14ac:dyDescent="0.2">
      <c r="D50" s="9"/>
      <c r="GM50" s="2"/>
      <c r="HC50" s="2"/>
      <c r="HD50" s="2"/>
      <c r="HE50" s="2"/>
    </row>
    <row r="51" spans="4:213" x14ac:dyDescent="0.2">
      <c r="D51" s="9"/>
      <c r="GM51" s="2"/>
      <c r="HC51" s="2"/>
      <c r="HD51" s="2"/>
      <c r="HE51" s="2"/>
    </row>
    <row r="52" spans="4:213" x14ac:dyDescent="0.2">
      <c r="D52" s="9"/>
      <c r="GM52" s="2"/>
      <c r="HC52" s="2"/>
      <c r="HD52" s="2"/>
      <c r="HE52" s="2"/>
    </row>
    <row r="53" spans="4:213" x14ac:dyDescent="0.2">
      <c r="D53" s="9"/>
      <c r="GM53" s="2"/>
      <c r="HC53" s="2"/>
      <c r="HD53" s="2"/>
      <c r="HE53" s="2"/>
    </row>
    <row r="54" spans="4:213" x14ac:dyDescent="0.2">
      <c r="D54" s="9"/>
      <c r="GM54" s="2"/>
      <c r="HC54" s="2"/>
      <c r="HD54" s="2"/>
      <c r="HE54" s="2"/>
    </row>
    <row r="55" spans="4:213" s="19" customFormat="1" x14ac:dyDescent="0.2">
      <c r="D55" s="20"/>
      <c r="E55" s="21"/>
      <c r="T55" s="21"/>
      <c r="AI55" s="21"/>
      <c r="AX55" s="23"/>
      <c r="BK55" s="23"/>
      <c r="BX55" s="23"/>
      <c r="CK55" s="23"/>
      <c r="CX55" s="23"/>
      <c r="DK55" s="23"/>
      <c r="DX55" s="23"/>
      <c r="EK55" s="23"/>
      <c r="EX55" s="23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J55" s="16"/>
      <c r="GK55" s="16"/>
      <c r="GL55" s="16"/>
      <c r="GM55" s="16"/>
      <c r="GN55" s="24"/>
      <c r="GO55" s="24"/>
      <c r="GP55" s="24"/>
      <c r="GT55" s="24"/>
      <c r="GU55" s="24"/>
      <c r="GV55" s="24"/>
      <c r="GW55" s="24"/>
      <c r="GX55" s="25"/>
      <c r="GY55" s="16"/>
      <c r="GZ55" s="16"/>
      <c r="HB55" s="3"/>
      <c r="HC55" s="2"/>
      <c r="HD55" s="2"/>
      <c r="HE55" s="2"/>
    </row>
    <row r="56" spans="4:213" x14ac:dyDescent="0.2">
      <c r="D56" s="9"/>
      <c r="GM56" s="2"/>
      <c r="HC56" s="2"/>
      <c r="HD56" s="2"/>
      <c r="HE56" s="2"/>
    </row>
    <row r="57" spans="4:213" x14ac:dyDescent="0.2">
      <c r="D57" s="9"/>
      <c r="GM57" s="2"/>
      <c r="HC57" s="2"/>
      <c r="HD57" s="2"/>
      <c r="HE57" s="2"/>
    </row>
    <row r="58" spans="4:213" x14ac:dyDescent="0.2">
      <c r="D58" s="9"/>
      <c r="GM58" s="2"/>
      <c r="HC58" s="2"/>
      <c r="HD58" s="2"/>
      <c r="HE58" s="2"/>
    </row>
    <row r="59" spans="4:213" x14ac:dyDescent="0.2">
      <c r="D59" s="9"/>
      <c r="GM59" s="2"/>
      <c r="HC59" s="2"/>
      <c r="HD59" s="2"/>
      <c r="HE59" s="2"/>
    </row>
    <row r="60" spans="4:213" x14ac:dyDescent="0.2">
      <c r="D60" s="9"/>
      <c r="GM60" s="2"/>
      <c r="HC60" s="2"/>
      <c r="HD60" s="2"/>
      <c r="HE60" s="2"/>
    </row>
    <row r="61" spans="4:213" x14ac:dyDescent="0.2">
      <c r="D61" s="9"/>
      <c r="GM61" s="2"/>
      <c r="HC61" s="2"/>
      <c r="HD61" s="2"/>
      <c r="HE61" s="2"/>
    </row>
    <row r="62" spans="4:213" x14ac:dyDescent="0.2">
      <c r="D62" s="9"/>
      <c r="GM62" s="2"/>
      <c r="HC62" s="2"/>
      <c r="HD62" s="2"/>
      <c r="HE62" s="2"/>
    </row>
    <row r="63" spans="4:213" x14ac:dyDescent="0.2">
      <c r="D63" s="9"/>
      <c r="GM63" s="2"/>
      <c r="HC63" s="2"/>
      <c r="HD63" s="2"/>
      <c r="HE63" s="2"/>
    </row>
    <row r="64" spans="4:213" x14ac:dyDescent="0.2">
      <c r="D64" s="9"/>
      <c r="GM64" s="2"/>
      <c r="HC64" s="2"/>
      <c r="HD64" s="2"/>
      <c r="HE64" s="2"/>
    </row>
    <row r="65" spans="4:213" x14ac:dyDescent="0.2">
      <c r="D65" s="9"/>
      <c r="GM65" s="2"/>
      <c r="HC65" s="2"/>
      <c r="HD65" s="2"/>
      <c r="HE65" s="2"/>
    </row>
    <row r="66" spans="4:213" x14ac:dyDescent="0.2">
      <c r="D66" s="9"/>
      <c r="GM66" s="2"/>
      <c r="HC66" s="2"/>
      <c r="HD66" s="2"/>
      <c r="HE66" s="2"/>
    </row>
    <row r="67" spans="4:213" x14ac:dyDescent="0.2">
      <c r="D67" s="9"/>
      <c r="GM67" s="2"/>
      <c r="HC67" s="2"/>
      <c r="HD67" s="2"/>
      <c r="HE67" s="2"/>
    </row>
    <row r="68" spans="4:213" x14ac:dyDescent="0.2">
      <c r="D68" s="9"/>
      <c r="GM68" s="2"/>
      <c r="HC68" s="2"/>
      <c r="HD68" s="2"/>
      <c r="HE68" s="2"/>
    </row>
    <row r="69" spans="4:213" x14ac:dyDescent="0.2">
      <c r="D69" s="9"/>
      <c r="GM69" s="2"/>
      <c r="HC69" s="2"/>
      <c r="HD69" s="2"/>
      <c r="HE69" s="2"/>
    </row>
    <row r="70" spans="4:213" x14ac:dyDescent="0.2">
      <c r="D70" s="9"/>
      <c r="GM70" s="2"/>
      <c r="HC70" s="2"/>
      <c r="HD70" s="2"/>
      <c r="HE70" s="2"/>
    </row>
    <row r="71" spans="4:213" x14ac:dyDescent="0.2">
      <c r="D71" s="9"/>
      <c r="GM71" s="2"/>
      <c r="HC71" s="2"/>
      <c r="HD71" s="2"/>
      <c r="HE71" s="2"/>
    </row>
    <row r="72" spans="4:213" x14ac:dyDescent="0.2">
      <c r="D72" s="9"/>
      <c r="GM72" s="2"/>
      <c r="HC72" s="2"/>
      <c r="HD72" s="2"/>
      <c r="HE72" s="2"/>
    </row>
    <row r="73" spans="4:213" x14ac:dyDescent="0.2">
      <c r="D73" s="9"/>
      <c r="GM73" s="2"/>
      <c r="HC73" s="2"/>
      <c r="HD73" s="2"/>
      <c r="HE73" s="2"/>
    </row>
    <row r="74" spans="4:213" x14ac:dyDescent="0.2">
      <c r="D74" s="9"/>
      <c r="GM74" s="2"/>
      <c r="HC74" s="2"/>
      <c r="HD74" s="2"/>
      <c r="HE74" s="2"/>
    </row>
    <row r="75" spans="4:213" x14ac:dyDescent="0.2">
      <c r="D75" s="9"/>
      <c r="GM75" s="2"/>
      <c r="HC75" s="2"/>
      <c r="HD75" s="2"/>
      <c r="HE75" s="2"/>
    </row>
    <row r="76" spans="4:213" x14ac:dyDescent="0.2">
      <c r="D76" s="9"/>
      <c r="GM76" s="2"/>
      <c r="HC76" s="2"/>
      <c r="HD76" s="2"/>
      <c r="HE76" s="2"/>
    </row>
    <row r="77" spans="4:213" x14ac:dyDescent="0.2">
      <c r="D77" s="9"/>
      <c r="GM77" s="2"/>
      <c r="HC77" s="2"/>
      <c r="HD77" s="2"/>
      <c r="HE77" s="2"/>
    </row>
    <row r="78" spans="4:213" x14ac:dyDescent="0.2">
      <c r="D78" s="9"/>
      <c r="GM78" s="2"/>
      <c r="HC78" s="2"/>
      <c r="HD78" s="2"/>
      <c r="HE78" s="2"/>
    </row>
    <row r="79" spans="4:213" x14ac:dyDescent="0.2">
      <c r="D79" s="9"/>
      <c r="GM79" s="2"/>
      <c r="HC79" s="2"/>
      <c r="HD79" s="2"/>
      <c r="HE79" s="2"/>
    </row>
    <row r="80" spans="4:213" x14ac:dyDescent="0.2">
      <c r="D80" s="9"/>
      <c r="GM80" s="2"/>
      <c r="HC80" s="2"/>
      <c r="HD80" s="2"/>
      <c r="HE80" s="2"/>
    </row>
    <row r="81" spans="4:213" x14ac:dyDescent="0.2">
      <c r="D81" s="9"/>
      <c r="GM81" s="2"/>
      <c r="HC81" s="2"/>
      <c r="HD81" s="2"/>
      <c r="HE81" s="2"/>
    </row>
    <row r="82" spans="4:213" x14ac:dyDescent="0.2">
      <c r="D82" s="9"/>
      <c r="GM82" s="2"/>
      <c r="HC82" s="2"/>
      <c r="HD82" s="2"/>
      <c r="HE82" s="2"/>
    </row>
    <row r="83" spans="4:213" x14ac:dyDescent="0.2">
      <c r="D83" s="9"/>
      <c r="GM83" s="2"/>
      <c r="HC83" s="2"/>
      <c r="HD83" s="2"/>
      <c r="HE83" s="2"/>
    </row>
    <row r="84" spans="4:213" x14ac:dyDescent="0.2">
      <c r="D84" s="9"/>
      <c r="GM84" s="2"/>
      <c r="HC84" s="2"/>
      <c r="HD84" s="2"/>
      <c r="HE84" s="2"/>
    </row>
    <row r="85" spans="4:213" x14ac:dyDescent="0.2">
      <c r="D85" s="9"/>
      <c r="GM85" s="2"/>
      <c r="HC85" s="2"/>
      <c r="HD85" s="2"/>
      <c r="HE85" s="2"/>
    </row>
    <row r="86" spans="4:213" s="19" customFormat="1" x14ac:dyDescent="0.2">
      <c r="D86" s="20"/>
      <c r="E86" s="21"/>
      <c r="T86" s="21"/>
      <c r="AI86" s="21"/>
      <c r="AX86" s="23"/>
      <c r="BK86" s="23"/>
      <c r="BX86" s="23"/>
      <c r="CK86" s="23"/>
      <c r="CX86" s="23"/>
      <c r="DK86" s="23"/>
      <c r="DX86" s="23"/>
      <c r="EK86" s="23"/>
      <c r="EX86" s="23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J86" s="16"/>
      <c r="GK86" s="16"/>
      <c r="GL86" s="16"/>
      <c r="GM86" s="16"/>
      <c r="GN86" s="24"/>
      <c r="GO86" s="24"/>
      <c r="GP86" s="24"/>
      <c r="GT86" s="24"/>
      <c r="GU86" s="24"/>
      <c r="GV86" s="24"/>
      <c r="GW86" s="24"/>
      <c r="GX86" s="25"/>
      <c r="GY86" s="16"/>
      <c r="GZ86" s="16"/>
      <c r="HC86" s="16"/>
      <c r="HD86" s="16"/>
      <c r="HE86" s="16"/>
    </row>
    <row r="87" spans="4:213" x14ac:dyDescent="0.2">
      <c r="D87" s="9"/>
      <c r="GM87" s="2"/>
      <c r="HC87" s="2"/>
      <c r="HD87" s="2"/>
      <c r="HE87" s="2"/>
    </row>
    <row r="88" spans="4:213" x14ac:dyDescent="0.2">
      <c r="D88" s="9"/>
      <c r="GM88" s="2"/>
      <c r="HC88" s="2"/>
      <c r="HD88" s="2"/>
      <c r="HE88" s="2"/>
    </row>
    <row r="89" spans="4:213" x14ac:dyDescent="0.2">
      <c r="D89" s="9"/>
      <c r="GM89" s="2"/>
      <c r="HC89" s="2"/>
      <c r="HD89" s="2"/>
      <c r="HE89" s="2"/>
    </row>
    <row r="90" spans="4:213" x14ac:dyDescent="0.2">
      <c r="D90" s="9"/>
      <c r="GM90" s="2"/>
      <c r="HC90" s="2"/>
      <c r="HD90" s="2"/>
      <c r="HE90" s="2"/>
    </row>
    <row r="91" spans="4:213" x14ac:dyDescent="0.2">
      <c r="D91" s="9"/>
      <c r="GM91" s="2"/>
      <c r="HC91" s="2"/>
      <c r="HD91" s="2"/>
      <c r="HE91" s="2"/>
    </row>
    <row r="92" spans="4:213" x14ac:dyDescent="0.2">
      <c r="D92" s="9"/>
      <c r="GM92" s="2"/>
      <c r="HC92" s="2"/>
      <c r="HD92" s="2"/>
      <c r="HE92" s="2"/>
    </row>
    <row r="93" spans="4:213" x14ac:dyDescent="0.2">
      <c r="D93" s="9"/>
      <c r="GM93" s="2"/>
      <c r="HC93" s="2"/>
      <c r="HD93" s="2"/>
      <c r="HE93" s="2"/>
    </row>
    <row r="94" spans="4:213" x14ac:dyDescent="0.2">
      <c r="D94" s="9"/>
      <c r="GM94" s="2"/>
      <c r="HC94" s="2"/>
      <c r="HD94" s="2"/>
      <c r="HE94" s="2"/>
    </row>
    <row r="95" spans="4:213" x14ac:dyDescent="0.2">
      <c r="D95" s="9"/>
      <c r="GM95" s="2"/>
      <c r="HC95" s="2"/>
      <c r="HD95" s="2"/>
      <c r="HE95" s="2"/>
    </row>
    <row r="96" spans="4:213" x14ac:dyDescent="0.2">
      <c r="D96" s="9"/>
      <c r="GM96" s="2"/>
      <c r="HC96" s="2"/>
      <c r="HD96" s="2"/>
      <c r="HE96" s="2"/>
    </row>
    <row r="97" spans="4:213" x14ac:dyDescent="0.2">
      <c r="D97" s="9"/>
      <c r="GM97" s="2"/>
      <c r="HC97" s="2"/>
      <c r="HD97" s="2"/>
      <c r="HE97" s="2"/>
    </row>
    <row r="98" spans="4:213" x14ac:dyDescent="0.2">
      <c r="D98" s="9"/>
      <c r="GM98" s="2"/>
      <c r="HC98" s="2"/>
      <c r="HD98" s="2"/>
      <c r="HE98" s="2"/>
    </row>
    <row r="99" spans="4:213" x14ac:dyDescent="0.2">
      <c r="D99" s="9"/>
      <c r="GM99" s="2"/>
      <c r="HC99" s="2"/>
      <c r="HD99" s="2"/>
      <c r="HE99" s="2"/>
    </row>
    <row r="100" spans="4:213" x14ac:dyDescent="0.2">
      <c r="D100" s="9"/>
      <c r="GM100" s="2"/>
      <c r="HC100" s="2"/>
      <c r="HD100" s="2"/>
      <c r="HE100" s="2"/>
    </row>
    <row r="101" spans="4:213" x14ac:dyDescent="0.2">
      <c r="D101" s="9"/>
      <c r="GM101" s="2"/>
      <c r="HC101" s="2"/>
      <c r="HD101" s="2"/>
      <c r="HE101" s="2"/>
    </row>
    <row r="102" spans="4:213" x14ac:dyDescent="0.2">
      <c r="D102" s="9"/>
      <c r="GM102" s="2"/>
      <c r="HC102" s="2"/>
      <c r="HD102" s="2"/>
      <c r="HE102" s="2"/>
    </row>
    <row r="103" spans="4:213" x14ac:dyDescent="0.2">
      <c r="D103" s="9"/>
      <c r="GM103" s="2"/>
      <c r="HC103" s="2"/>
      <c r="HD103" s="2"/>
      <c r="HE103" s="2"/>
    </row>
    <row r="104" spans="4:213" x14ac:dyDescent="0.2">
      <c r="D104" s="9"/>
      <c r="GM104" s="2"/>
      <c r="HC104" s="2"/>
      <c r="HD104" s="2"/>
      <c r="HE104" s="2"/>
    </row>
    <row r="105" spans="4:213" x14ac:dyDescent="0.2">
      <c r="D105" s="9"/>
      <c r="GM105" s="2"/>
      <c r="HC105" s="2"/>
      <c r="HD105" s="2"/>
      <c r="HE105" s="2"/>
    </row>
    <row r="106" spans="4:213" x14ac:dyDescent="0.2">
      <c r="D106" s="9"/>
      <c r="GM106" s="2"/>
      <c r="HC106" s="2"/>
      <c r="HD106" s="2"/>
      <c r="HE106" s="2"/>
    </row>
    <row r="107" spans="4:213" x14ac:dyDescent="0.2">
      <c r="D107" s="9"/>
      <c r="GM107" s="2"/>
      <c r="HC107" s="2"/>
      <c r="HD107" s="2"/>
      <c r="HE107" s="2"/>
    </row>
    <row r="108" spans="4:213" x14ac:dyDescent="0.2">
      <c r="D108" s="9"/>
      <c r="GM108" s="2"/>
      <c r="HC108" s="2"/>
      <c r="HD108" s="2"/>
      <c r="HE108" s="2"/>
    </row>
    <row r="109" spans="4:213" x14ac:dyDescent="0.2">
      <c r="D109" s="9"/>
      <c r="GM109" s="2"/>
      <c r="HC109" s="2"/>
      <c r="HD109" s="2"/>
      <c r="HE109" s="2"/>
    </row>
    <row r="110" spans="4:213" s="19" customFormat="1" x14ac:dyDescent="0.2">
      <c r="D110" s="20"/>
      <c r="E110" s="21"/>
      <c r="T110" s="21"/>
      <c r="AI110" s="21"/>
      <c r="AX110" s="23"/>
      <c r="BK110" s="23"/>
      <c r="BX110" s="23"/>
      <c r="CK110" s="23"/>
      <c r="CX110" s="23"/>
      <c r="DK110" s="23"/>
      <c r="DX110" s="23"/>
      <c r="EK110" s="23"/>
      <c r="EX110" s="23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J110" s="16"/>
      <c r="GK110" s="16"/>
      <c r="GL110" s="16"/>
      <c r="GM110" s="16"/>
      <c r="GN110" s="24"/>
      <c r="GO110" s="24"/>
      <c r="GP110" s="24"/>
      <c r="GT110" s="24"/>
      <c r="GU110" s="24"/>
      <c r="GV110" s="24"/>
      <c r="GW110" s="24"/>
      <c r="GX110" s="25"/>
      <c r="GY110" s="16"/>
      <c r="GZ110" s="16"/>
      <c r="HC110" s="16"/>
      <c r="HD110" s="16"/>
      <c r="HE110" s="16"/>
    </row>
    <row r="111" spans="4:213" x14ac:dyDescent="0.2">
      <c r="D111" s="9"/>
      <c r="GM111" s="2"/>
    </row>
    <row r="112" spans="4:213" x14ac:dyDescent="0.2">
      <c r="D112" s="9"/>
      <c r="GM112" s="2"/>
    </row>
    <row r="113" spans="1:225" x14ac:dyDescent="0.2">
      <c r="A113" s="26"/>
      <c r="D113" s="9"/>
      <c r="GM113" s="2"/>
    </row>
    <row r="114" spans="1:225" x14ac:dyDescent="0.2">
      <c r="D114" s="9"/>
      <c r="GM114" s="2"/>
    </row>
    <row r="115" spans="1:225" x14ac:dyDescent="0.2">
      <c r="D115" s="9"/>
      <c r="GM115" s="2"/>
    </row>
    <row r="116" spans="1:225" x14ac:dyDescent="0.2">
      <c r="D116" s="9"/>
      <c r="GM116" s="2"/>
      <c r="HQ116" s="26"/>
    </row>
    <row r="117" spans="1:225" x14ac:dyDescent="0.2">
      <c r="D117" s="9"/>
      <c r="GM117" s="2"/>
    </row>
    <row r="118" spans="1:225" x14ac:dyDescent="0.2">
      <c r="D118" s="9"/>
      <c r="GM118" s="2"/>
    </row>
    <row r="119" spans="1:225" x14ac:dyDescent="0.2">
      <c r="D119" s="9"/>
      <c r="GM119" s="2"/>
    </row>
    <row r="120" spans="1:225" x14ac:dyDescent="0.2">
      <c r="D120" s="9"/>
      <c r="GM120" s="2"/>
    </row>
    <row r="121" spans="1:225" x14ac:dyDescent="0.2">
      <c r="D121" s="9"/>
      <c r="GM121" s="2"/>
    </row>
    <row r="122" spans="1:225" x14ac:dyDescent="0.2">
      <c r="GM122" s="2"/>
    </row>
    <row r="123" spans="1:225" x14ac:dyDescent="0.2">
      <c r="GM123" s="2"/>
    </row>
    <row r="124" spans="1:225" x14ac:dyDescent="0.2">
      <c r="GM124" s="2"/>
    </row>
    <row r="125" spans="1:225" x14ac:dyDescent="0.2">
      <c r="GM125" s="2"/>
    </row>
  </sheetData>
  <sortState ref="HB101:HE110">
    <sortCondition ref="HE101"/>
  </sortState>
  <mergeCells count="43">
    <mergeCell ref="CX1:DJ1"/>
    <mergeCell ref="A1:A3"/>
    <mergeCell ref="B1:B3"/>
    <mergeCell ref="C1:C3"/>
    <mergeCell ref="D1:D3"/>
    <mergeCell ref="E1:S2"/>
    <mergeCell ref="T1:AH2"/>
    <mergeCell ref="AI1:AW2"/>
    <mergeCell ref="AX1:BJ1"/>
    <mergeCell ref="BK1:BW1"/>
    <mergeCell ref="BX1:CJ1"/>
    <mergeCell ref="CK1:CW1"/>
    <mergeCell ref="GG1:GG3"/>
    <mergeCell ref="DK1:DW1"/>
    <mergeCell ref="DX1:EJ1"/>
    <mergeCell ref="EK1:EW1"/>
    <mergeCell ref="EX1:FJ1"/>
    <mergeCell ref="FK1:FK3"/>
    <mergeCell ref="FL1:FQ2"/>
    <mergeCell ref="FR1:FW2"/>
    <mergeCell ref="FX1:GC2"/>
    <mergeCell ref="GD1:GD2"/>
    <mergeCell ref="GE1:GE2"/>
    <mergeCell ref="GF1:GF2"/>
    <mergeCell ref="GS1:GS3"/>
    <mergeCell ref="GH1:GH3"/>
    <mergeCell ref="GI1:GI3"/>
    <mergeCell ref="GJ1:GJ3"/>
    <mergeCell ref="GK1:GK3"/>
    <mergeCell ref="GL1:GL3"/>
    <mergeCell ref="GM1:GM3"/>
    <mergeCell ref="GN1:GN3"/>
    <mergeCell ref="GO1:GO3"/>
    <mergeCell ref="GP1:GP3"/>
    <mergeCell ref="GQ1:GQ3"/>
    <mergeCell ref="GR1:GR3"/>
    <mergeCell ref="GZ1:GZ3"/>
    <mergeCell ref="GT1:GT3"/>
    <mergeCell ref="GU1:GU3"/>
    <mergeCell ref="GV1:GV3"/>
    <mergeCell ref="GW1:GW3"/>
    <mergeCell ref="GX1:GX3"/>
    <mergeCell ref="GY1:GY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4" sqref="D4"/>
    </sheetView>
  </sheetViews>
  <sheetFormatPr baseColWidth="10" defaultRowHeight="16" x14ac:dyDescent="0.2"/>
  <cols>
    <col min="1" max="2" width="5.6640625" style="7" bestFit="1" customWidth="1"/>
    <col min="3" max="5" width="4.6640625" style="7" bestFit="1" customWidth="1"/>
  </cols>
  <sheetData>
    <row r="1" spans="1:5" s="5" customFormat="1" x14ac:dyDescent="0.2">
      <c r="A1" s="4" t="s">
        <v>12</v>
      </c>
      <c r="B1" s="4" t="s">
        <v>56</v>
      </c>
      <c r="C1" s="4">
        <v>1</v>
      </c>
      <c r="D1" s="4">
        <v>2</v>
      </c>
      <c r="E1" s="4">
        <v>3</v>
      </c>
    </row>
    <row r="2" spans="1:5" x14ac:dyDescent="0.2">
      <c r="A2" s="6">
        <v>15</v>
      </c>
      <c r="B2" s="6">
        <v>43.865000000000009</v>
      </c>
      <c r="C2" s="1">
        <f>B3/B2</f>
        <v>1.2666864242562403</v>
      </c>
      <c r="D2" s="1">
        <f>B4/B2</f>
        <v>1.5014202667274592</v>
      </c>
      <c r="E2" s="1">
        <f>B5/B2</f>
        <v>1.7042015274136548</v>
      </c>
    </row>
    <row r="3" spans="1:5" x14ac:dyDescent="0.2">
      <c r="A3" s="6">
        <v>16</v>
      </c>
      <c r="B3" s="6">
        <v>55.563199999999995</v>
      </c>
      <c r="C3" s="1">
        <f t="shared" ref="C3:C11" si="0">B4/B3</f>
        <v>1.1853133008897978</v>
      </c>
      <c r="D3" s="1">
        <f t="shared" ref="D3:D11" si="1">B5/B3</f>
        <v>1.3454012727848648</v>
      </c>
      <c r="E3" s="1">
        <f t="shared" ref="E3:E11" si="2">B6/B3</f>
        <v>1.4802639156852029</v>
      </c>
    </row>
    <row r="4" spans="1:5" x14ac:dyDescent="0.2">
      <c r="A4" s="6">
        <v>17</v>
      </c>
      <c r="B4" s="6">
        <v>65.859800000000007</v>
      </c>
      <c r="C4" s="1">
        <f t="shared" si="0"/>
        <v>1.1350596266614836</v>
      </c>
      <c r="D4" s="1">
        <f t="shared" si="1"/>
        <v>1.2488376824709466</v>
      </c>
      <c r="E4" s="1">
        <f t="shared" si="2"/>
        <v>1.3413341674283861</v>
      </c>
    </row>
    <row r="5" spans="1:5" x14ac:dyDescent="0.2">
      <c r="A5" s="6">
        <v>18</v>
      </c>
      <c r="B5" s="6">
        <v>74.754799999999989</v>
      </c>
      <c r="C5" s="1">
        <f t="shared" si="0"/>
        <v>1.1002397170482707</v>
      </c>
      <c r="D5" s="1">
        <f t="shared" si="1"/>
        <v>1.1817301363925801</v>
      </c>
      <c r="E5" s="1">
        <f t="shared" si="2"/>
        <v>1.2444712580329296</v>
      </c>
    </row>
    <row r="6" spans="1:5" x14ac:dyDescent="0.2">
      <c r="A6" s="6">
        <v>19</v>
      </c>
      <c r="B6" s="6">
        <v>82.248200000000054</v>
      </c>
      <c r="C6" s="1">
        <f t="shared" si="0"/>
        <v>1.074066058588516</v>
      </c>
      <c r="D6" s="1">
        <f t="shared" si="1"/>
        <v>1.1310910147577695</v>
      </c>
      <c r="E6" s="1">
        <f t="shared" si="2"/>
        <v>1.1710748685077608</v>
      </c>
    </row>
    <row r="7" spans="1:5" x14ac:dyDescent="0.2">
      <c r="A7" s="6">
        <v>20</v>
      </c>
      <c r="B7" s="6">
        <v>88.340000000000032</v>
      </c>
      <c r="C7" s="1">
        <f t="shared" si="0"/>
        <v>1.0530925967851483</v>
      </c>
      <c r="D7" s="1">
        <f t="shared" si="1"/>
        <v>1.0903192211908539</v>
      </c>
      <c r="E7" s="1">
        <f t="shared" si="2"/>
        <v>1.111679873217116</v>
      </c>
    </row>
    <row r="8" spans="1:5" x14ac:dyDescent="0.2">
      <c r="A8" s="6">
        <v>21</v>
      </c>
      <c r="B8" s="6">
        <v>93.030200000000036</v>
      </c>
      <c r="C8" s="1">
        <f t="shared" si="0"/>
        <v>1.0353498111365991</v>
      </c>
      <c r="D8" s="1">
        <f t="shared" si="1"/>
        <v>1.0556335469557201</v>
      </c>
      <c r="E8" s="1">
        <f t="shared" si="2"/>
        <v>1.0608512074573633</v>
      </c>
    </row>
    <row r="9" spans="1:5" x14ac:dyDescent="0.2">
      <c r="A9" s="6">
        <v>22</v>
      </c>
      <c r="B9" s="6">
        <v>96.318800000000067</v>
      </c>
      <c r="C9" s="1">
        <f t="shared" si="0"/>
        <v>1.0195911909201527</v>
      </c>
      <c r="D9" s="1">
        <f t="shared" si="1"/>
        <v>1.0246307055320454</v>
      </c>
      <c r="E9" s="1">
        <f t="shared" si="2"/>
        <v>1.0151185438356785</v>
      </c>
    </row>
    <row r="10" spans="1:5" x14ac:dyDescent="0.2">
      <c r="A10" s="6">
        <v>23</v>
      </c>
      <c r="B10" s="6">
        <v>98.205800000000067</v>
      </c>
      <c r="C10" s="1">
        <f t="shared" si="0"/>
        <v>1.0049426815931439</v>
      </c>
      <c r="D10" s="1">
        <f t="shared" si="1"/>
        <v>0.99561329371584917</v>
      </c>
      <c r="E10" s="1">
        <f t="shared" si="2"/>
        <v>0.97201183636811661</v>
      </c>
    </row>
    <row r="11" spans="1:5" x14ac:dyDescent="0.2">
      <c r="A11" s="6">
        <v>24</v>
      </c>
      <c r="B11" s="6">
        <v>98.691200000000038</v>
      </c>
      <c r="C11" s="1">
        <f t="shared" si="0"/>
        <v>0.99071649751953539</v>
      </c>
      <c r="D11" s="1">
        <f t="shared" si="1"/>
        <v>0.96723112091047647</v>
      </c>
      <c r="E11" s="1">
        <f t="shared" si="2"/>
        <v>0.92954387017282203</v>
      </c>
    </row>
    <row r="12" spans="1:5" x14ac:dyDescent="0.2">
      <c r="A12" s="6">
        <v>25</v>
      </c>
      <c r="B12" s="6">
        <v>97.775000000000006</v>
      </c>
      <c r="C12" s="1">
        <f>B13/B12</f>
        <v>0.97629455382255226</v>
      </c>
      <c r="D12" s="1">
        <f>B14/B12</f>
        <v>0.93825415494758424</v>
      </c>
      <c r="E12" s="1">
        <f>B15/B12</f>
        <v>0.8858788033750965</v>
      </c>
    </row>
    <row r="13" spans="1:5" x14ac:dyDescent="0.2">
      <c r="A13" s="7">
        <v>26</v>
      </c>
      <c r="B13" s="8">
        <v>95.457200000000057</v>
      </c>
    </row>
    <row r="14" spans="1:5" x14ac:dyDescent="0.2">
      <c r="A14" s="7">
        <v>27</v>
      </c>
      <c r="B14" s="8">
        <v>91.73780000000005</v>
      </c>
    </row>
    <row r="15" spans="1:5" x14ac:dyDescent="0.2">
      <c r="A15" s="7">
        <v>28</v>
      </c>
      <c r="B15" s="8">
        <v>86.616800000000069</v>
      </c>
    </row>
    <row r="16" spans="1:5" x14ac:dyDescent="0.2">
      <c r="A16" s="7">
        <v>29</v>
      </c>
      <c r="B16" s="8">
        <v>80.094200000000058</v>
      </c>
    </row>
    <row r="17" spans="1:2" customFormat="1" x14ac:dyDescent="0.2">
      <c r="A17" s="7">
        <v>30</v>
      </c>
      <c r="B17" s="8">
        <v>72.170000000000016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Projections</vt:lpstr>
      <vt:lpstr>Age 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2017-11-05T14:38:51Z</dcterms:created>
  <dcterms:modified xsi:type="dcterms:W3CDTF">2018-04-20T05:39:00Z</dcterms:modified>
</cp:coreProperties>
</file>