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olinmccormick/iCloud Drive (Archive) - 1/Documents/WORK/Research Projects/Dissertation Work/ChapterTwo_MetaAnalysis/ANALYSIS/TABLES:FIGURES/"/>
    </mc:Choice>
  </mc:AlternateContent>
  <xr:revisionPtr revIDLastSave="0" documentId="13_ncr:1_{3E466F6F-5A51-8341-9B56-C58EDB2841E2}" xr6:coauthVersionLast="47" xr6:coauthVersionMax="47" xr10:uidLastSave="{00000000-0000-0000-0000-000000000000}"/>
  <bookViews>
    <workbookView xWindow="1160" yWindow="1440" windowWidth="27240" windowHeight="15120" xr2:uid="{89E20344-C1AE-F048-9024-175200A9BE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6" i="1" l="1"/>
  <c r="AW23" i="1"/>
  <c r="AV23" i="1"/>
  <c r="AV22" i="1"/>
  <c r="AV21" i="1"/>
  <c r="AV17" i="1"/>
  <c r="AA10" i="1" a="1"/>
  <c r="AA23" i="1" s="1"/>
  <c r="Y10" i="1" a="1"/>
  <c r="Y21" i="1" s="1"/>
  <c r="W10" i="1" a="1"/>
  <c r="W20" i="1" s="1"/>
  <c r="U12" i="1"/>
  <c r="U10" i="1" a="1"/>
  <c r="U18" i="1" s="1"/>
  <c r="AP2" i="1" a="1"/>
  <c r="AP20" i="1" s="1"/>
  <c r="AN2" i="1" a="1"/>
  <c r="AN19" i="1" s="1"/>
  <c r="AL2" i="1" a="1"/>
  <c r="AL17" i="1" s="1"/>
  <c r="AJ2" i="1" a="1"/>
  <c r="AJ17" i="1" s="1"/>
  <c r="AH9" i="1"/>
  <c r="AH2" i="1" a="1"/>
  <c r="AH11" i="1" s="1"/>
  <c r="AF2" i="1" a="1"/>
  <c r="AA7" i="1"/>
  <c r="AA2" i="1" a="1"/>
  <c r="Z2" i="1" a="1"/>
  <c r="Z16" i="1" s="1"/>
  <c r="Y2" i="1" a="1"/>
  <c r="Y4" i="1" s="1"/>
  <c r="X2" i="1" a="1"/>
  <c r="X18" i="1" s="1"/>
  <c r="W7" i="1"/>
  <c r="W6" i="1"/>
  <c r="W2" i="1" a="1"/>
  <c r="W4" i="1" s="1"/>
  <c r="V2" i="1" a="1"/>
  <c r="V17" i="1" s="1"/>
  <c r="U2" i="1" a="1"/>
  <c r="U3" i="1" s="1"/>
  <c r="T2" i="1" a="1"/>
  <c r="T10" i="1" s="1"/>
  <c r="U13" i="1" l="1"/>
  <c r="U2" i="1"/>
  <c r="V20" i="1"/>
  <c r="X7" i="1"/>
  <c r="Y7" i="1"/>
  <c r="AH10" i="1"/>
  <c r="AN4" i="1"/>
  <c r="AP5" i="1"/>
  <c r="U14" i="1"/>
  <c r="V19" i="1"/>
  <c r="X4" i="1"/>
  <c r="AN5" i="1"/>
  <c r="AP8" i="1"/>
  <c r="U19" i="1"/>
  <c r="V2" i="1"/>
  <c r="W2" i="1"/>
  <c r="X11" i="1"/>
  <c r="AJ10" i="1"/>
  <c r="AN6" i="1"/>
  <c r="AP13" i="1"/>
  <c r="U22" i="1"/>
  <c r="X8" i="1"/>
  <c r="V3" i="1"/>
  <c r="W5" i="1"/>
  <c r="X14" i="1"/>
  <c r="AJ21" i="1"/>
  <c r="AN13" i="1"/>
  <c r="AP14" i="1"/>
  <c r="V18" i="1"/>
  <c r="AN20" i="1"/>
  <c r="AP21" i="1"/>
  <c r="W22" i="1"/>
  <c r="V4" i="1"/>
  <c r="X19" i="1"/>
  <c r="V11" i="1"/>
  <c r="X20" i="1"/>
  <c r="AL7" i="1"/>
  <c r="AN21" i="1"/>
  <c r="W23" i="1"/>
  <c r="U23" i="1"/>
  <c r="X21" i="1"/>
  <c r="AH3" i="1"/>
  <c r="AL16" i="1"/>
  <c r="AN22" i="1"/>
  <c r="AJ11" i="1"/>
  <c r="AJ22" i="1"/>
  <c r="AL8" i="1"/>
  <c r="AL18" i="1"/>
  <c r="T11" i="1"/>
  <c r="Z14" i="1"/>
  <c r="AJ4" i="1"/>
  <c r="AJ18" i="1"/>
  <c r="AL4" i="1"/>
  <c r="AL13" i="1"/>
  <c r="AL22" i="1"/>
  <c r="W15" i="1"/>
  <c r="Y22" i="1"/>
  <c r="U4" i="1"/>
  <c r="V12" i="1"/>
  <c r="W3" i="1"/>
  <c r="X5" i="1"/>
  <c r="X15" i="1"/>
  <c r="Y5" i="1"/>
  <c r="AJ5" i="1"/>
  <c r="AJ19" i="1"/>
  <c r="AL5" i="1"/>
  <c r="AL14" i="1"/>
  <c r="AL23" i="1"/>
  <c r="AN14" i="1"/>
  <c r="AP6" i="1"/>
  <c r="AP22" i="1"/>
  <c r="U20" i="1"/>
  <c r="W16" i="1"/>
  <c r="V13" i="1"/>
  <c r="X6" i="1"/>
  <c r="X16" i="1"/>
  <c r="Y6" i="1"/>
  <c r="AJ6" i="1"/>
  <c r="AJ20" i="1"/>
  <c r="AL6" i="1"/>
  <c r="AL15" i="1"/>
  <c r="AN15" i="1"/>
  <c r="AP7" i="1"/>
  <c r="AP23" i="1"/>
  <c r="U11" i="1"/>
  <c r="U21" i="1"/>
  <c r="W21" i="1"/>
  <c r="AJ12" i="1"/>
  <c r="AL10" i="1"/>
  <c r="V5" i="1"/>
  <c r="X12" i="1"/>
  <c r="X22" i="1"/>
  <c r="AJ2" i="1"/>
  <c r="AJ13" i="1"/>
  <c r="AL2" i="1"/>
  <c r="AL11" i="1"/>
  <c r="AL20" i="1"/>
  <c r="AN7" i="1"/>
  <c r="AN23" i="1"/>
  <c r="AP15" i="1"/>
  <c r="U15" i="1"/>
  <c r="W13" i="1"/>
  <c r="Y14" i="1"/>
  <c r="AL19" i="1"/>
  <c r="T16" i="1"/>
  <c r="V21" i="1"/>
  <c r="V10" i="1"/>
  <c r="X3" i="1"/>
  <c r="X13" i="1"/>
  <c r="X23" i="1"/>
  <c r="AJ3" i="1"/>
  <c r="AJ14" i="1"/>
  <c r="AL3" i="1"/>
  <c r="AL12" i="1"/>
  <c r="AL21" i="1"/>
  <c r="AN12" i="1"/>
  <c r="AP16" i="1"/>
  <c r="U16" i="1"/>
  <c r="W14" i="1"/>
  <c r="Y16" i="1"/>
  <c r="AF23" i="1"/>
  <c r="AF15" i="1"/>
  <c r="AF7" i="1"/>
  <c r="AF22" i="1"/>
  <c r="AF14" i="1"/>
  <c r="AF6" i="1"/>
  <c r="AF21" i="1"/>
  <c r="AF13" i="1"/>
  <c r="AF5" i="1"/>
  <c r="AF20" i="1"/>
  <c r="AF12" i="1"/>
  <c r="AF4" i="1"/>
  <c r="AF17" i="1"/>
  <c r="T9" i="1"/>
  <c r="Z8" i="1"/>
  <c r="AA6" i="1"/>
  <c r="AA5" i="1"/>
  <c r="AA4" i="1"/>
  <c r="AA3" i="1"/>
  <c r="AF10" i="1"/>
  <c r="AH19" i="1"/>
  <c r="Z9" i="1"/>
  <c r="AA2" i="1"/>
  <c r="AF11" i="1"/>
  <c r="AH4" i="1"/>
  <c r="AH20" i="1"/>
  <c r="Z15" i="1"/>
  <c r="T23" i="1"/>
  <c r="T15" i="1"/>
  <c r="T7" i="1"/>
  <c r="T22" i="1"/>
  <c r="T14" i="1"/>
  <c r="T6" i="1"/>
  <c r="T21" i="1"/>
  <c r="T13" i="1"/>
  <c r="T5" i="1"/>
  <c r="T20" i="1"/>
  <c r="T12" i="1"/>
  <c r="T4" i="1"/>
  <c r="T17" i="1"/>
  <c r="AF2" i="1"/>
  <c r="AF18" i="1"/>
  <c r="T2" i="1"/>
  <c r="T18" i="1"/>
  <c r="AA22" i="1"/>
  <c r="AA14" i="1"/>
  <c r="AA21" i="1"/>
  <c r="AA13" i="1"/>
  <c r="AA19" i="1"/>
  <c r="AA11" i="1"/>
  <c r="AA20" i="1"/>
  <c r="AA12" i="1"/>
  <c r="AA18" i="1"/>
  <c r="AA10" i="1"/>
  <c r="AA16" i="1"/>
  <c r="AH16" i="1"/>
  <c r="AH8" i="1"/>
  <c r="AH23" i="1"/>
  <c r="AH15" i="1"/>
  <c r="AH7" i="1"/>
  <c r="AH22" i="1"/>
  <c r="AH14" i="1"/>
  <c r="AH6" i="1"/>
  <c r="AH21" i="1"/>
  <c r="AH13" i="1"/>
  <c r="AH5" i="1"/>
  <c r="AH17" i="1"/>
  <c r="AA15" i="1"/>
  <c r="AF16" i="1"/>
  <c r="Z21" i="1"/>
  <c r="Z13" i="1"/>
  <c r="Z5" i="1"/>
  <c r="Z20" i="1"/>
  <c r="Z12" i="1"/>
  <c r="Z4" i="1"/>
  <c r="Z19" i="1"/>
  <c r="Z11" i="1"/>
  <c r="Z3" i="1"/>
  <c r="Z18" i="1"/>
  <c r="Z10" i="1"/>
  <c r="Z2" i="1"/>
  <c r="Z17" i="1"/>
  <c r="AF3" i="1"/>
  <c r="AF19" i="1"/>
  <c r="AH12" i="1"/>
  <c r="T3" i="1"/>
  <c r="T19" i="1"/>
  <c r="Z6" i="1"/>
  <c r="Z22" i="1"/>
  <c r="AF8" i="1"/>
  <c r="T8" i="1"/>
  <c r="U7" i="1"/>
  <c r="U6" i="1"/>
  <c r="U5" i="1"/>
  <c r="Z7" i="1"/>
  <c r="Z23" i="1"/>
  <c r="AF9" i="1"/>
  <c r="AH2" i="1"/>
  <c r="AH18" i="1"/>
  <c r="AA17" i="1"/>
  <c r="Y15" i="1"/>
  <c r="Y23" i="1"/>
  <c r="Y17" i="1"/>
  <c r="AN8" i="1"/>
  <c r="AN16" i="1"/>
  <c r="AP17" i="1"/>
  <c r="AN9" i="1"/>
  <c r="AN17" i="1"/>
  <c r="AP2" i="1"/>
  <c r="AP10" i="1"/>
  <c r="AP18" i="1"/>
  <c r="U17" i="1"/>
  <c r="W10" i="1"/>
  <c r="W18" i="1"/>
  <c r="Y11" i="1"/>
  <c r="Y19" i="1"/>
  <c r="V6" i="1"/>
  <c r="V14" i="1"/>
  <c r="V22" i="1"/>
  <c r="AP9" i="1"/>
  <c r="W17" i="1"/>
  <c r="Y10" i="1"/>
  <c r="Y18" i="1"/>
  <c r="V7" i="1"/>
  <c r="V15" i="1"/>
  <c r="V23" i="1"/>
  <c r="X9" i="1"/>
  <c r="X17" i="1"/>
  <c r="Y2" i="1"/>
  <c r="AJ7" i="1"/>
  <c r="AJ15" i="1"/>
  <c r="AJ23" i="1"/>
  <c r="V8" i="1"/>
  <c r="V16" i="1"/>
  <c r="X2" i="1"/>
  <c r="X10" i="1"/>
  <c r="Y3" i="1"/>
  <c r="AJ8" i="1"/>
  <c r="AJ16" i="1"/>
  <c r="AL9" i="1"/>
  <c r="AN2" i="1"/>
  <c r="AN10" i="1"/>
  <c r="AN18" i="1"/>
  <c r="AP3" i="1"/>
  <c r="AP11" i="1"/>
  <c r="AP19" i="1"/>
  <c r="U10" i="1"/>
  <c r="W11" i="1"/>
  <c r="W19" i="1"/>
  <c r="Y12" i="1"/>
  <c r="Y20" i="1"/>
  <c r="V9" i="1"/>
  <c r="AJ9" i="1"/>
  <c r="AN3" i="1"/>
  <c r="AN11" i="1"/>
  <c r="AP4" i="1"/>
  <c r="AP12" i="1"/>
  <c r="W12" i="1"/>
  <c r="Y13" i="1"/>
  <c r="AT2" i="1" l="1" a="1"/>
  <c r="AR2" i="1" a="1"/>
  <c r="AV2" i="1" a="1"/>
  <c r="AV6" i="1" l="1"/>
  <c r="AV3" i="1"/>
  <c r="AV5" i="1"/>
  <c r="AV4" i="1"/>
  <c r="AV2" i="1"/>
  <c r="AR21" i="1"/>
  <c r="AR13" i="1"/>
  <c r="AR5" i="1"/>
  <c r="AR20" i="1"/>
  <c r="AR12" i="1"/>
  <c r="AR4" i="1"/>
  <c r="AR10" i="1"/>
  <c r="AR2" i="1"/>
  <c r="AR19" i="1"/>
  <c r="AR11" i="1"/>
  <c r="AR3" i="1"/>
  <c r="AR18" i="1"/>
  <c r="AR16" i="1"/>
  <c r="AR14" i="1"/>
  <c r="AR15" i="1"/>
  <c r="AR9" i="1"/>
  <c r="AR23" i="1"/>
  <c r="AR7" i="1"/>
  <c r="AR22" i="1"/>
  <c r="AR6" i="1"/>
  <c r="AR17" i="1"/>
  <c r="AR8" i="1"/>
  <c r="AT22" i="1"/>
  <c r="AT14" i="1"/>
  <c r="AT6" i="1"/>
  <c r="AT21" i="1"/>
  <c r="AT13" i="1"/>
  <c r="AT5" i="1"/>
  <c r="AT3" i="1"/>
  <c r="AT20" i="1"/>
  <c r="AT12" i="1"/>
  <c r="AT4" i="1"/>
  <c r="AT19" i="1"/>
  <c r="AT11" i="1"/>
  <c r="AT9" i="1"/>
  <c r="AT23" i="1"/>
  <c r="AT7" i="1"/>
  <c r="AT8" i="1"/>
  <c r="AT17" i="1"/>
  <c r="AT18" i="1"/>
  <c r="AT2" i="1"/>
  <c r="AT16" i="1"/>
  <c r="AT15" i="1"/>
  <c r="AT10" i="1"/>
</calcChain>
</file>

<file path=xl/sharedStrings.xml><?xml version="1.0" encoding="utf-8"?>
<sst xmlns="http://schemas.openxmlformats.org/spreadsheetml/2006/main" count="533" uniqueCount="154">
  <si>
    <t>STUDY_CITATION</t>
  </si>
  <si>
    <t>Data extracted from</t>
  </si>
  <si>
    <t>STUDY_Short</t>
  </si>
  <si>
    <t>NO_TONE_Error</t>
  </si>
  <si>
    <t>NO_TONE_Error_SD</t>
  </si>
  <si>
    <t>NO_TONE_RT</t>
  </si>
  <si>
    <t>NO_TONE_RT_SD</t>
  </si>
  <si>
    <t>TONE_50_Error</t>
  </si>
  <si>
    <t>TONE_50_Error_SD</t>
  </si>
  <si>
    <t>TONE_50_RT</t>
  </si>
  <si>
    <t>TONE_50_RT_SD</t>
  </si>
  <si>
    <t>TONE_200_Error</t>
  </si>
  <si>
    <t>TONE_200_Error_SD</t>
  </si>
  <si>
    <t>TONE_200_RT</t>
  </si>
  <si>
    <t>TONE_200_RT_SD</t>
  </si>
  <si>
    <t>TONE_400_Error</t>
  </si>
  <si>
    <t>TONE_400_Error_SD</t>
  </si>
  <si>
    <t>TONE_400_RT</t>
  </si>
  <si>
    <t>TONE_400_RT_SD</t>
  </si>
  <si>
    <t>NO_TONE_ER_LOGIT</t>
  </si>
  <si>
    <t>NO_TONE_ER_LOGIT_SD</t>
  </si>
  <si>
    <t>50_TONE_ER_LOGIT</t>
  </si>
  <si>
    <t>50_TONE_ER_LOGIT_SD</t>
  </si>
  <si>
    <t>200_TONE_ER_LOGIT</t>
  </si>
  <si>
    <t>200_TONE_ER_LOGIT_SD</t>
  </si>
  <si>
    <t>400_TONE_ER_LOGIT</t>
  </si>
  <si>
    <t>400_TONE_ER_LOGIT_SD</t>
  </si>
  <si>
    <t>N</t>
  </si>
  <si>
    <t>MEDIAN AGE</t>
  </si>
  <si>
    <t>TOTAL TRIALS</t>
  </si>
  <si>
    <t>ER_EFFECT_1_50_NoCue</t>
  </si>
  <si>
    <t>ER_EFFECT_1_SD_50_NoCue</t>
  </si>
  <si>
    <t>RT_EFFECT_1_50_NoCue</t>
  </si>
  <si>
    <t>RT_EFFECT_1_SD_50_NoCue</t>
  </si>
  <si>
    <t>ER_EFFECT_2_200_NoCue</t>
  </si>
  <si>
    <t>ER_EFFECT_2_SD_200_NoCue</t>
  </si>
  <si>
    <t>RT_EFFECT_2_200_NoCue</t>
  </si>
  <si>
    <t>RT_EFFECT_2_SD_200_NoCue</t>
  </si>
  <si>
    <t>ER_EFFECT_400</t>
  </si>
  <si>
    <t>ER_400_EFFECT_SD</t>
  </si>
  <si>
    <t>RT_EFFECT_400</t>
  </si>
  <si>
    <t>RT_EFFECT_400_SD</t>
  </si>
  <si>
    <t>LOGIT_EFFECT_50</t>
  </si>
  <si>
    <t>LOGIT_EFFECT_50_SD</t>
  </si>
  <si>
    <t>LOGIT_EFFECT_200</t>
  </si>
  <si>
    <t>LOGIT_EFFECT_200_SD</t>
  </si>
  <si>
    <t>LOGIT_EFFECT_400</t>
  </si>
  <si>
    <t>LOGIT_EFFECT_400_SD</t>
  </si>
  <si>
    <t>SIGNAL_INTENSITY</t>
  </si>
  <si>
    <t>SIGNAL_MODALITY</t>
  </si>
  <si>
    <t>Data_Extraction_Notes</t>
  </si>
  <si>
    <t>Tone_dB</t>
  </si>
  <si>
    <t>SOA_Notes</t>
  </si>
  <si>
    <t>SOA_Mod</t>
  </si>
  <si>
    <t>Block_Foreperiod_Duration</t>
  </si>
  <si>
    <t>STUDY_num</t>
  </si>
  <si>
    <t>Posner, M. I., Klein, R., Summers, J., &amp; Buggie, S. (1973). On the selection of signals. Memory &amp; cognition, 1(1), 2-12.</t>
  </si>
  <si>
    <t>Paper</t>
  </si>
  <si>
    <t>POSNER et al, 1973</t>
  </si>
  <si>
    <t>Unavailable</t>
  </si>
  <si>
    <t>Unavaliable</t>
  </si>
  <si>
    <t>NR</t>
  </si>
  <si>
    <t>Auditory</t>
  </si>
  <si>
    <t>Means are extracted from Figure 3, and the effect SD calculated from the reported F value. Only included compatible trials, which is accounted for in total trials. Mean RTs from Table 1.</t>
  </si>
  <si>
    <t>Warning tone of 50 msec followed after constant intervals of 50. 200. 400. (SOA of 100, 250, 450)</t>
  </si>
  <si>
    <t>Constant</t>
  </si>
  <si>
    <t>Han, T., &amp; Proctor, R. W. (2022). Effects of a neutral warning signal on spatial two-choice reactions. Quarterly Journal of Experimental Psychology, 75(4), 754-764.
(STUDY1)</t>
  </si>
  <si>
    <t>Table</t>
  </si>
  <si>
    <t>HAN&amp;PROCTOR, 2022, NO FEEDBACK</t>
  </si>
  <si>
    <t>Data extracted from table included in appendix. Only compatible condition included, which is accounted for in total trials. 80dBa</t>
  </si>
  <si>
    <t>80dB</t>
  </si>
  <si>
    <t>50 msec warning tone followed by 50, 200, or 400 (SOA of 100, 250, 450)</t>
  </si>
  <si>
    <t>Han, T., &amp; Proctor, R. W. (2022). Effects of a neutral warning signal on spatial two-choice reactions. Quarterly Journal of Experimental Psychology, 75(4), 754-764.
(STUDY2))</t>
  </si>
  <si>
    <t>HAN&amp;PROCTOR, 2022, FEEDBACK</t>
  </si>
  <si>
    <t>McCormick, C. R., Redden, R. S., Hurst, A. J., &amp; Klein, R. M. (2019). On the selection of endogenous and exogenous signals. Royal Society open science, 6(11), 190134. (INT)</t>
  </si>
  <si>
    <t>Raw</t>
  </si>
  <si>
    <t>MCCORMICK et al, 2019, INTENSE</t>
  </si>
  <si>
    <t>NA</t>
  </si>
  <si>
    <t>20.2 (17 - 30)</t>
  </si>
  <si>
    <t>Mean and SD pulled from raw data (available on OSF). Only compatible conditions included, which is accounted for in total trials</t>
  </si>
  <si>
    <t>100 msec marning tone. SOAs are 100 and 250.</t>
  </si>
  <si>
    <t>McCormick, C. R., Redden, R. S., Hurst, A. J., &amp; Klein, R. M. (2019). On the selection of endogenous and exogenous signals. Royal Society open science, 6(11), 190134. (ISO)</t>
  </si>
  <si>
    <t>MCCORMICK et al, 2019, ISOINTENSE</t>
  </si>
  <si>
    <t>Dietze, N., Recker, L., &amp; Poth, C. H. (2023). Warning signals only support the first action in a sequence. Cognitive Research: Principles and Implications, 8(1), 29. https://doi.org/10.1186/s41235-023-00484-z</t>
  </si>
  <si>
    <t>DIETZERECKER&amp;POTH, 2023 E2</t>
  </si>
  <si>
    <t>25 (19-41) &amp; 23 (18-30)</t>
  </si>
  <si>
    <t>#VALUE</t>
  </si>
  <si>
    <t xml:space="preserve">Means and SD were extracted from the data. </t>
  </si>
  <si>
    <t>70dB</t>
  </si>
  <si>
    <t>50 msec warning tone. The 200 msec foerperiod condition is actually 247; the 400 msec foreperiod condition is actually 341 and 353 (but mostly 353)</t>
  </si>
  <si>
    <t>Intermixed</t>
  </si>
  <si>
    <t>Dietze, N., &amp; Poth, C. H. (2023). Vision rivals audition in alerting humans for fast action. Acta Psychologica, 238, 103991. https://doi.org/10.1016/j.actpsy.2023.103991</t>
  </si>
  <si>
    <t>DIETZE&amp;POTH,2023_VISUAL</t>
  </si>
  <si>
    <t>27 (21-41)</t>
  </si>
  <si>
    <t>Visual</t>
  </si>
  <si>
    <t>Means and SDs were extracted from data. The no alerting condition was randomly split for each participant to make independent comparisons between visual and alerting, so there was no data overlap.</t>
  </si>
  <si>
    <t>36dB-64dB</t>
  </si>
  <si>
    <t>The 200 msec foreperiod condition is made up of the foreperiods 153, 200, and 247. The 400 foreperiod is made up of 388 and 435.</t>
  </si>
  <si>
    <t>DIETZE&amp;POTH, 2023_AUDITORY</t>
  </si>
  <si>
    <t>27 (21 - 41)</t>
  </si>
  <si>
    <t>Leonhard, T., Bratzke, D., Schröter, H., &amp; Ulrich, R. (2012). Time-course analysis of temporal preparation on central processes. Psychological Research, 76(2), 236–251. https://doi.org/10.1007/s00426-011-0364-1</t>
  </si>
  <si>
    <t>Leonhard 2012 E1_DIM</t>
  </si>
  <si>
    <t>Mean and SD values pulled from figures in paper, using WebPlotDigitizer.  Warning signal was auditory, but the target intensity changed.</t>
  </si>
  <si>
    <t>50dB</t>
  </si>
  <si>
    <t>Warning tone 50 msec. SOAs of  100, 250, and 450. No signal is actually the -800 foreperiod (target preceeds signal by 800 mesc)</t>
  </si>
  <si>
    <t>Leonhard 2012_E1_BRIGHT</t>
  </si>
  <si>
    <t>Warning tone 50 msec. SOAs of  100, 250, and 450.  No signal is actually the -800 foreperiod (target preceeds signal by 800 mesc)</t>
  </si>
  <si>
    <t>Leonhard 2012 E2_DIM</t>
  </si>
  <si>
    <t>Leonhard 2012_E2_BRIGHT</t>
  </si>
  <si>
    <t>Mean and SD values pulled from figures in paper, using WebPlotDigitizer.   Warning signal was auditory, but the target intensity changed.</t>
  </si>
  <si>
    <t>Leonhard 2012_E3_Intact</t>
  </si>
  <si>
    <t xml:space="preserve">Mean and SD values pulled from figures in paper, using WebPlotDigitizer. </t>
  </si>
  <si>
    <r>
      <t xml:space="preserve">Kazen-Saad. (1983). </t>
    </r>
    <r>
      <rPr>
        <i/>
        <sz val="16"/>
        <color rgb="FF000000"/>
        <rFont val="Arial"/>
        <family val="2"/>
      </rPr>
      <t>The Interaction of Phasic Alertness and Pathway Activation: Relationships to Specific Task Preparation 1983 Kazen-Saad.pdf</t>
    </r>
    <r>
      <rPr>
        <sz val="16"/>
        <color rgb="FF000000"/>
        <rFont val="Arial"/>
        <family val="2"/>
      </rPr>
      <t>.</t>
    </r>
  </si>
  <si>
    <t xml:space="preserve">Kazen83E1 </t>
  </si>
  <si>
    <t>X</t>
  </si>
  <si>
    <t>200 was actually 150 SOA and 400 was 350 SOA.</t>
  </si>
  <si>
    <t>Kazen83E2</t>
  </si>
  <si>
    <t>Kazen83E3</t>
  </si>
  <si>
    <t>200 was actually 150 SOA and 400 was 500 SOA.</t>
  </si>
  <si>
    <t>Dietze, N., &amp; Poth, C. H. (2022). Phasic Alertness is Unaffected by the Attentional Set for Orienting. Journal of Cognition, 5(1), 46. DOI: http://doi.org/10.5334/joc.242</t>
  </si>
  <si>
    <t xml:space="preserve">DIETZE&amp;POTH, 2022 E1 </t>
  </si>
  <si>
    <t>24(19-42)</t>
  </si>
  <si>
    <t xml:space="preserve">Means and SDs extracted from raw data. </t>
  </si>
  <si>
    <t xml:space="preserve">400 msec forperiod was actually a 500 msec SOA. </t>
  </si>
  <si>
    <t>DIETZE&amp;POTH, 2022 E2</t>
  </si>
  <si>
    <t>25.5(16-60)</t>
  </si>
  <si>
    <t>DIETZE&amp;POTH, 2022 E3</t>
  </si>
  <si>
    <t>23(18-35)</t>
  </si>
  <si>
    <t>He, M., Heindel, W. C., Nassar, M. R., Siefert, E. M., &amp; Festa, E. K. (2020). Age-related changes in the functional integrity of the phasic alerting system: A pupillometric investigation. Neurobiology of Aging, 91, 136–147. https://doi.org/10.1016/j.neurobiolaging.2020.02.025</t>
  </si>
  <si>
    <t>HE et al, 2020_old</t>
  </si>
  <si>
    <t>Means and SD pulled from table. Effect SD for ER was gemerated by choosing a conservative correlation value (.6)  based on prior studies and using the condition variances.</t>
  </si>
  <si>
    <t>53dB</t>
  </si>
  <si>
    <t>100 msec signal. SOA of 150 (treated as 200msec)</t>
  </si>
  <si>
    <t>HE et al, 2020_young</t>
  </si>
  <si>
    <t>Means and SD pulled from table. Effect SD for ER was gemerated by choosing a conservative correlation value (.6) based on prior studies and using the condition variances.</t>
  </si>
  <si>
    <t>Han, T., &amp; Proctor, R. W. (2023). Effects of a neutral warning signal under increased temporal uncertainty. Memory &amp; Cognition, 51(6), 1346–1357. https://doi.org/10.3758/s13421-023-01404-8</t>
  </si>
  <si>
    <t>Han&amp;Proctor, 2023 E1</t>
  </si>
  <si>
    <t xml:space="preserve"> Only compatible trials were used. Means and SD pulled from table</t>
  </si>
  <si>
    <t xml:space="preserve">50 msec tone, followed by 50 200 or 400 (SOA of 100, 250, 450). </t>
  </si>
  <si>
    <t>TPC</t>
  </si>
  <si>
    <t>Covar50ER</t>
  </si>
  <si>
    <t>Covar200ER</t>
  </si>
  <si>
    <t>Covar400ER</t>
  </si>
  <si>
    <t>Covar50RT</t>
  </si>
  <si>
    <t>Covar200RT</t>
  </si>
  <si>
    <t>Covar400RT</t>
  </si>
  <si>
    <t>GG_correction</t>
  </si>
  <si>
    <t>Y</t>
  </si>
  <si>
    <t>NA+AO19</t>
  </si>
  <si>
    <t>Effect SD for ER &amp; RT was made equal to PKSB. This was a conservative choice, and made sence given similarity of sample &amp; methods.  Only used the 'Novel' condition.</t>
  </si>
  <si>
    <t>FEEDBACK</t>
  </si>
  <si>
    <t>YES</t>
  </si>
  <si>
    <t>NO</t>
  </si>
  <si>
    <t>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</si>
</sst>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ptos Narrow"/>
      <family val="2"/>
      <scheme val="minor"/>
    </font>
    <font>
      <b/>
      <sz val="16"/>
      <color rgb="FF000000"/>
      <name val="Aptos Narrow"/>
    </font>
    <font>
      <b/>
      <sz val="12"/>
      <color rgb="FF000000"/>
      <name val="Aptos Narrow"/>
    </font>
    <font>
      <b/>
      <sz val="12"/>
      <color rgb="FF000000"/>
      <name val="Arial"/>
      <family val="2"/>
    </font>
    <font>
      <b/>
      <sz val="16"/>
      <color rgb="FF000000"/>
      <name val="Arial"/>
      <family val="2"/>
    </font>
    <font>
      <sz val="16"/>
      <color rgb="FF000000"/>
      <name val="Aptos Narrow"/>
    </font>
    <font>
      <sz val="14"/>
      <color rgb="FF000000"/>
      <name val="Arial"/>
      <family val="2"/>
    </font>
    <font>
      <sz val="12"/>
      <color rgb="FF000000"/>
      <name val="Arial"/>
      <family val="2"/>
    </font>
    <font>
      <i/>
      <sz val="16"/>
      <color rgb="FF000000"/>
      <name val="Arial"/>
      <family val="2"/>
    </font>
    <font>
      <sz val="16"/>
      <color rgb="FF000000"/>
      <name val="Arial"/>
      <family val="2"/>
    </font>
    <font>
      <sz val="10"/>
      <color rgb="FF000000"/>
      <name val="Helvetica Neue"/>
      <family val="2"/>
    </font>
    <font>
      <b/>
      <sz val="10"/>
      <color rgb="FF000000"/>
      <name val="Helvetica Neue"/>
      <family val="2"/>
    </font>
    <font>
      <sz val="16"/>
      <color theme="1"/>
      <name val="Aptos Narrow"/>
      <family val="2"/>
      <scheme val="minor"/>
    </font>
    <font>
      <sz val="10"/>
      <color theme="1"/>
      <name val="Helvetica Neue"/>
      <family val="2"/>
    </font>
    <font>
      <sz val="14"/>
      <color rgb="FF000000"/>
      <name val="Aptos Narrow"/>
      <scheme val="minor"/>
    </font>
  </fonts>
  <fills count="25">
    <fill>
      <patternFill patternType="none"/>
    </fill>
    <fill>
      <patternFill patternType="gray125"/>
    </fill>
    <fill>
      <patternFill patternType="solid">
        <fgColor rgb="FFFFBCFF"/>
        <bgColor rgb="FFFFBCFF"/>
      </patternFill>
    </fill>
    <fill>
      <patternFill patternType="solid">
        <fgColor rgb="FFCA9CB2"/>
        <bgColor rgb="FFCA9CB2"/>
      </patternFill>
    </fill>
    <fill>
      <patternFill patternType="solid">
        <fgColor rgb="FF61CBF3"/>
        <bgColor rgb="FF61CBF3"/>
      </patternFill>
    </fill>
    <fill>
      <patternFill patternType="solid">
        <fgColor theme="8" tint="0.59999389629810485"/>
        <bgColor indexed="64"/>
      </patternFill>
    </fill>
    <fill>
      <patternFill patternType="solid">
        <fgColor rgb="FF00B050"/>
        <bgColor rgb="FF00B050"/>
      </patternFill>
    </fill>
    <fill>
      <patternFill patternType="solid">
        <fgColor rgb="FFFFFFFF"/>
        <bgColor rgb="FFFFFFFF"/>
      </patternFill>
    </fill>
    <fill>
      <patternFill patternType="solid">
        <fgColor rgb="FF05B050"/>
        <bgColor rgb="FFFFBCFF"/>
      </patternFill>
    </fill>
    <fill>
      <patternFill patternType="solid">
        <fgColor rgb="FF00B0F0"/>
        <bgColor indexed="64"/>
      </patternFill>
    </fill>
    <fill>
      <patternFill patternType="solid">
        <fgColor rgb="FF9E7A8A"/>
        <bgColor rgb="FFCA9CB2"/>
      </patternFill>
    </fill>
    <fill>
      <patternFill patternType="solid">
        <fgColor rgb="FF9E7A8A"/>
        <bgColor indexed="64"/>
      </patternFill>
    </fill>
    <fill>
      <patternFill patternType="solid">
        <fgColor theme="4" tint="0.59999389629810485"/>
        <bgColor rgb="FF61CBF3"/>
      </patternFill>
    </fill>
    <fill>
      <patternFill patternType="solid">
        <fgColor theme="4" tint="0.59999389629810485"/>
        <bgColor indexed="64"/>
      </patternFill>
    </fill>
    <fill>
      <patternFill patternType="solid">
        <fgColor theme="7" tint="0.59999389629810485"/>
        <bgColor rgb="FF61CBF3"/>
      </patternFill>
    </fill>
    <fill>
      <patternFill patternType="solid">
        <fgColor theme="7" tint="0.59999389629810485"/>
        <bgColor indexed="64"/>
      </patternFill>
    </fill>
    <fill>
      <patternFill patternType="solid">
        <fgColor rgb="FF00B0F0"/>
        <bgColor rgb="FF61CBF3"/>
      </patternFill>
    </fill>
    <fill>
      <patternFill patternType="solid">
        <fgColor rgb="FFFC676A"/>
        <bgColor rgb="FFFFBCFF"/>
      </patternFill>
    </fill>
    <fill>
      <patternFill patternType="solid">
        <fgColor rgb="FFFC676A"/>
        <bgColor rgb="FF00B050"/>
      </patternFill>
    </fill>
    <fill>
      <patternFill patternType="solid">
        <fgColor rgb="FFFC676A"/>
        <bgColor indexed="64"/>
      </patternFill>
    </fill>
    <fill>
      <patternFill patternType="solid">
        <fgColor rgb="FFFC676A"/>
        <bgColor rgb="FFCA9CB2"/>
      </patternFill>
    </fill>
    <fill>
      <patternFill patternType="solid">
        <fgColor rgb="FFFC676A"/>
        <bgColor rgb="FF61CBF3"/>
      </patternFill>
    </fill>
    <fill>
      <patternFill patternType="solid">
        <fgColor rgb="FFFC676A"/>
        <bgColor rgb="FFFFFFFF"/>
      </patternFill>
    </fill>
    <fill>
      <patternFill patternType="solid">
        <fgColor theme="9"/>
        <bgColor rgb="FF00B050"/>
      </patternFill>
    </fill>
    <fill>
      <patternFill patternType="solid">
        <fgColor theme="0"/>
        <bgColor rgb="FFFFBC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theme="0"/>
      </left>
      <right style="thin">
        <color theme="0"/>
      </right>
      <top style="thin">
        <color theme="0"/>
      </top>
      <bottom style="thin">
        <color theme="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diagonal/>
    </border>
  </borders>
  <cellStyleXfs count="1">
    <xf numFmtId="0" fontId="0" fillId="0" borderId="0"/>
  </cellStyleXfs>
  <cellXfs count="62">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1" fillId="4" borderId="0" xfId="0" applyFont="1" applyFill="1" applyAlignment="1">
      <alignment horizontal="left"/>
    </xf>
    <xf numFmtId="0" fontId="1" fillId="0" borderId="0" xfId="0" applyFont="1" applyAlignment="1">
      <alignment horizontal="left"/>
    </xf>
    <xf numFmtId="0" fontId="1" fillId="5" borderId="0" xfId="0" applyFont="1" applyFill="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xf numFmtId="0" fontId="5" fillId="2" borderId="1" xfId="0" applyFont="1" applyFill="1" applyBorder="1" applyAlignment="1">
      <alignment horizontal="left"/>
    </xf>
    <xf numFmtId="0" fontId="5" fillId="3" borderId="1" xfId="0" applyFont="1" applyFill="1" applyBorder="1" applyAlignment="1">
      <alignment horizontal="left"/>
    </xf>
    <xf numFmtId="0" fontId="5" fillId="3" borderId="0" xfId="0" applyFont="1" applyFill="1" applyAlignment="1">
      <alignment horizontal="left"/>
    </xf>
    <xf numFmtId="0" fontId="0" fillId="0" borderId="1" xfId="0" applyBorder="1" applyAlignment="1">
      <alignment horizontal="left"/>
    </xf>
    <xf numFmtId="0" fontId="0" fillId="5" borderId="1" xfId="0" applyFill="1" applyBorder="1" applyAlignment="1">
      <alignment horizontal="left"/>
    </xf>
    <xf numFmtId="0" fontId="6" fillId="7" borderId="1" xfId="0" applyFont="1" applyFill="1" applyBorder="1"/>
    <xf numFmtId="0" fontId="0" fillId="7" borderId="1" xfId="0" applyFill="1" applyBorder="1"/>
    <xf numFmtId="0" fontId="5" fillId="2" borderId="0" xfId="0" applyFont="1" applyFill="1" applyAlignment="1">
      <alignment horizontal="left"/>
    </xf>
    <xf numFmtId="0" fontId="5" fillId="2" borderId="2" xfId="0" applyFont="1" applyFill="1" applyBorder="1" applyAlignment="1">
      <alignment horizontal="left"/>
    </xf>
    <xf numFmtId="0" fontId="0" fillId="0" borderId="2" xfId="0" applyBorder="1" applyAlignment="1">
      <alignment horizontal="left"/>
    </xf>
    <xf numFmtId="0" fontId="0" fillId="0" borderId="0" xfId="0" applyAlignment="1">
      <alignment horizontal="left"/>
    </xf>
    <xf numFmtId="0" fontId="5" fillId="5" borderId="0" xfId="0" applyFont="1" applyFill="1" applyAlignment="1">
      <alignment horizontal="left"/>
    </xf>
    <xf numFmtId="0" fontId="5" fillId="0" borderId="0" xfId="0" applyFont="1" applyAlignment="1">
      <alignment horizontal="left"/>
    </xf>
    <xf numFmtId="0" fontId="0" fillId="9" borderId="0" xfId="0" applyFill="1"/>
    <xf numFmtId="0" fontId="1" fillId="10" borderId="0" xfId="0" applyFont="1" applyFill="1" applyAlignment="1">
      <alignment horizontal="left"/>
    </xf>
    <xf numFmtId="0" fontId="0" fillId="11" borderId="0" xfId="0" applyFill="1"/>
    <xf numFmtId="0" fontId="5" fillId="10" borderId="0" xfId="0" applyFont="1" applyFill="1" applyAlignment="1">
      <alignment horizontal="left"/>
    </xf>
    <xf numFmtId="0" fontId="1" fillId="12" borderId="0" xfId="0" applyFont="1" applyFill="1" applyAlignment="1">
      <alignment horizontal="left"/>
    </xf>
    <xf numFmtId="0" fontId="1" fillId="14" borderId="0" xfId="0" applyFont="1" applyFill="1" applyAlignment="1">
      <alignment horizontal="left"/>
    </xf>
    <xf numFmtId="0" fontId="11" fillId="0" borderId="0" xfId="0" applyFont="1"/>
    <xf numFmtId="0" fontId="10" fillId="0" borderId="0" xfId="0" applyFont="1"/>
    <xf numFmtId="0" fontId="5" fillId="6" borderId="5" xfId="0" applyFont="1" applyFill="1" applyBorder="1" applyAlignment="1">
      <alignment horizontal="left"/>
    </xf>
    <xf numFmtId="0" fontId="5" fillId="8" borderId="5" xfId="0" applyFont="1" applyFill="1" applyBorder="1" applyAlignment="1">
      <alignment horizontal="left"/>
    </xf>
    <xf numFmtId="0" fontId="5" fillId="6" borderId="3" xfId="0" applyFont="1" applyFill="1" applyBorder="1" applyAlignment="1">
      <alignment horizontal="left"/>
    </xf>
    <xf numFmtId="0" fontId="5" fillId="3" borderId="6" xfId="0" applyFont="1" applyFill="1" applyBorder="1" applyAlignment="1">
      <alignment horizontal="left"/>
    </xf>
    <xf numFmtId="0" fontId="12" fillId="11" borderId="4" xfId="0" applyFont="1" applyFill="1" applyBorder="1"/>
    <xf numFmtId="0" fontId="5" fillId="10" borderId="5" xfId="0" applyFont="1" applyFill="1" applyBorder="1" applyAlignment="1">
      <alignment horizontal="left"/>
    </xf>
    <xf numFmtId="0" fontId="0" fillId="11" borderId="4" xfId="0" applyFill="1" applyBorder="1"/>
    <xf numFmtId="0" fontId="5" fillId="12" borderId="4" xfId="0" applyFont="1" applyFill="1" applyBorder="1" applyAlignment="1">
      <alignment horizontal="left"/>
    </xf>
    <xf numFmtId="0" fontId="0" fillId="13" borderId="4" xfId="0" applyFill="1" applyBorder="1"/>
    <xf numFmtId="0" fontId="5" fillId="10" borderId="4" xfId="0" applyFont="1" applyFill="1" applyBorder="1" applyAlignment="1">
      <alignment horizontal="left"/>
    </xf>
    <xf numFmtId="0" fontId="5" fillId="14" borderId="4" xfId="0" applyFont="1" applyFill="1" applyBorder="1" applyAlignment="1">
      <alignment horizontal="left"/>
    </xf>
    <xf numFmtId="0" fontId="0" fillId="15" borderId="4" xfId="0" applyFill="1" applyBorder="1"/>
    <xf numFmtId="0" fontId="12" fillId="9" borderId="4" xfId="0" applyFont="1" applyFill="1" applyBorder="1"/>
    <xf numFmtId="0" fontId="1" fillId="16" borderId="0" xfId="0" applyFont="1" applyFill="1" applyAlignment="1">
      <alignment horizontal="left"/>
    </xf>
    <xf numFmtId="0" fontId="5" fillId="17" borderId="1" xfId="0" applyFont="1" applyFill="1" applyBorder="1" applyAlignment="1">
      <alignment horizontal="left"/>
    </xf>
    <xf numFmtId="0" fontId="5" fillId="18" borderId="5" xfId="0" applyFont="1" applyFill="1" applyBorder="1" applyAlignment="1">
      <alignment horizontal="left"/>
    </xf>
    <xf numFmtId="0" fontId="12" fillId="19" borderId="4" xfId="0" applyFont="1" applyFill="1" applyBorder="1"/>
    <xf numFmtId="0" fontId="5" fillId="20" borderId="6" xfId="0" applyFont="1" applyFill="1" applyBorder="1" applyAlignment="1">
      <alignment horizontal="left"/>
    </xf>
    <xf numFmtId="0" fontId="5" fillId="20" borderId="1" xfId="0" applyFont="1" applyFill="1" applyBorder="1" applyAlignment="1">
      <alignment horizontal="left"/>
    </xf>
    <xf numFmtId="0" fontId="5" fillId="20" borderId="5" xfId="0" applyFont="1" applyFill="1" applyBorder="1" applyAlignment="1">
      <alignment horizontal="left"/>
    </xf>
    <xf numFmtId="0" fontId="0" fillId="19" borderId="4" xfId="0" applyFill="1" applyBorder="1"/>
    <xf numFmtId="0" fontId="5" fillId="21" borderId="4" xfId="0" applyFont="1" applyFill="1" applyBorder="1" applyAlignment="1">
      <alignment horizontal="left"/>
    </xf>
    <xf numFmtId="0" fontId="5" fillId="20" borderId="4" xfId="0" applyFont="1" applyFill="1" applyBorder="1" applyAlignment="1">
      <alignment horizontal="left"/>
    </xf>
    <xf numFmtId="0" fontId="0" fillId="19" borderId="1" xfId="0" applyFill="1" applyBorder="1" applyAlignment="1">
      <alignment horizontal="left"/>
    </xf>
    <xf numFmtId="0" fontId="6" fillId="22" borderId="1" xfId="0" applyFont="1" applyFill="1" applyBorder="1"/>
    <xf numFmtId="0" fontId="10" fillId="19" borderId="0" xfId="0" applyFont="1" applyFill="1"/>
    <xf numFmtId="0" fontId="0" fillId="19" borderId="0" xfId="0" applyFill="1"/>
    <xf numFmtId="0" fontId="7" fillId="19" borderId="1" xfId="0" applyFont="1" applyFill="1" applyBorder="1" applyAlignment="1">
      <alignment horizontal="left"/>
    </xf>
    <xf numFmtId="0" fontId="5" fillId="23" borderId="5" xfId="0" applyFont="1" applyFill="1" applyBorder="1" applyAlignment="1">
      <alignment horizontal="left"/>
    </xf>
    <xf numFmtId="0" fontId="13" fillId="19" borderId="0" xfId="0" applyFont="1" applyFill="1"/>
    <xf numFmtId="11" fontId="7" fillId="19" borderId="1" xfId="0" applyNumberFormat="1" applyFont="1" applyFill="1" applyBorder="1" applyAlignment="1">
      <alignment horizontal="left"/>
    </xf>
    <xf numFmtId="0" fontId="14" fillId="24" borderId="7" xfId="0" applyFont="1" applyFill="1" applyBorder="1" applyAlignment="1">
      <alignment horizontal="left"/>
    </xf>
  </cellXfs>
  <cellStyles count="1">
    <cellStyle name="Normal" xfId="0" builtinId="0"/>
  </cellStyles>
  <dxfs count="0"/>
  <tableStyles count="0" defaultTableStyle="TableStyleMedium2" defaultPivotStyle="PivotStyleLight16"/>
  <colors>
    <mruColors>
      <color rgb="FFFC676A"/>
      <color rgb="FF9E7A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13858-BFDD-A24F-8DD2-BF9FB86BAA9E}">
  <dimension ref="A1:BN26"/>
  <sheetViews>
    <sheetView tabSelected="1" topLeftCell="AJ1" workbookViewId="0">
      <selection activeCell="AK2" sqref="AK2"/>
    </sheetView>
  </sheetViews>
  <sheetFormatPr baseColWidth="10" defaultRowHeight="16" x14ac:dyDescent="0.2"/>
  <cols>
    <col min="1" max="1" width="23.6640625" customWidth="1"/>
    <col min="2" max="2" width="27.1640625" customWidth="1"/>
    <col min="3" max="3" width="48.5" customWidth="1"/>
    <col min="4" max="4" width="23" customWidth="1"/>
    <col min="5" max="5" width="29.6640625" customWidth="1"/>
    <col min="6" max="6" width="22.33203125" customWidth="1"/>
    <col min="7" max="7" width="23.6640625" customWidth="1"/>
    <col min="8" max="8" width="32.1640625" customWidth="1"/>
    <col min="9" max="9" width="29" customWidth="1"/>
    <col min="10" max="10" width="21.83203125" customWidth="1"/>
    <col min="11" max="11" width="29.1640625" customWidth="1"/>
    <col min="12" max="12" width="27.83203125" customWidth="1"/>
    <col min="13" max="13" width="27.1640625" customWidth="1"/>
    <col min="14" max="14" width="17.33203125" customWidth="1"/>
    <col min="15" max="15" width="23.6640625" customWidth="1"/>
    <col min="16" max="16" width="24.33203125" customWidth="1"/>
    <col min="17" max="17" width="24.6640625" customWidth="1"/>
    <col min="18" max="18" width="19.6640625" customWidth="1"/>
    <col min="19" max="20" width="22.6640625" customWidth="1"/>
    <col min="21" max="21" width="30.6640625" customWidth="1"/>
    <col min="22" max="22" width="22.33203125" customWidth="1"/>
    <col min="23" max="23" width="30.33203125" customWidth="1"/>
    <col min="24" max="24" width="26" customWidth="1"/>
    <col min="25" max="25" width="31.1640625" customWidth="1"/>
    <col min="26" max="26" width="26.83203125" customWidth="1"/>
    <col min="27" max="27" width="29.1640625" customWidth="1"/>
    <col min="29" max="29" width="20.33203125" customWidth="1"/>
    <col min="30" max="30" width="19.33203125" customWidth="1"/>
    <col min="31" max="31" width="29.33203125" customWidth="1"/>
    <col min="32" max="32" width="31" style="24" customWidth="1"/>
    <col min="33" max="33" width="46.1640625" customWidth="1"/>
    <col min="34" max="34" width="23.1640625" customWidth="1"/>
    <col min="35" max="35" width="35.5" customWidth="1"/>
    <col min="36" max="36" width="31.1640625" customWidth="1"/>
    <col min="37" max="37" width="29.83203125" customWidth="1"/>
    <col min="39" max="39" width="30.6640625" customWidth="1"/>
    <col min="41" max="41" width="23.1640625" customWidth="1"/>
    <col min="42" max="42" width="19" customWidth="1"/>
    <col min="43" max="43" width="23" customWidth="1"/>
    <col min="45" max="45" width="27" customWidth="1"/>
    <col min="47" max="47" width="29.6640625" customWidth="1"/>
    <col min="52" max="52" width="103.5" customWidth="1"/>
    <col min="54" max="54" width="113.83203125" customWidth="1"/>
    <col min="55" max="55" width="20.1640625" customWidth="1"/>
    <col min="56" max="56" width="22.5" customWidth="1"/>
    <col min="57" max="58" width="35.83203125" customWidth="1"/>
    <col min="59" max="59" width="24.33203125" customWidth="1"/>
    <col min="60" max="60" width="27.5" customWidth="1"/>
    <col min="61" max="61" width="16.6640625" customWidth="1"/>
    <col min="62" max="62" width="29.33203125" customWidth="1"/>
    <col min="63" max="63" width="22.1640625" customWidth="1"/>
    <col min="64" max="64" width="27.83203125" customWidth="1"/>
    <col min="65" max="65" width="19.5" customWidth="1"/>
  </cols>
  <sheetData>
    <row r="1" spans="1:66" ht="22" x14ac:dyDescent="0.3">
      <c r="A1" s="1" t="s">
        <v>0</v>
      </c>
      <c r="B1" s="1" t="s">
        <v>1</v>
      </c>
      <c r="C1" s="1" t="s">
        <v>2</v>
      </c>
      <c r="D1" s="2" t="s">
        <v>3</v>
      </c>
      <c r="E1" s="2" t="s">
        <v>4</v>
      </c>
      <c r="F1" s="3" t="s">
        <v>5</v>
      </c>
      <c r="G1" s="3" t="s">
        <v>6</v>
      </c>
      <c r="H1" s="2" t="s">
        <v>7</v>
      </c>
      <c r="I1" s="2" t="s">
        <v>8</v>
      </c>
      <c r="J1" s="3" t="s">
        <v>9</v>
      </c>
      <c r="K1" s="3" t="s">
        <v>10</v>
      </c>
      <c r="L1" s="2" t="s">
        <v>11</v>
      </c>
      <c r="M1" s="2" t="s">
        <v>12</v>
      </c>
      <c r="N1" s="43" t="s">
        <v>13</v>
      </c>
      <c r="O1" s="43" t="s">
        <v>14</v>
      </c>
      <c r="P1" s="2" t="s">
        <v>15</v>
      </c>
      <c r="Q1" s="2" t="s">
        <v>16</v>
      </c>
      <c r="R1" s="43" t="s">
        <v>17</v>
      </c>
      <c r="S1" s="43" t="s">
        <v>18</v>
      </c>
      <c r="T1" s="2" t="s">
        <v>19</v>
      </c>
      <c r="U1" s="2" t="s">
        <v>20</v>
      </c>
      <c r="V1" s="2" t="s">
        <v>21</v>
      </c>
      <c r="W1" s="2" t="s">
        <v>22</v>
      </c>
      <c r="X1" s="2" t="s">
        <v>23</v>
      </c>
      <c r="Y1" s="2" t="s">
        <v>24</v>
      </c>
      <c r="Z1" s="2" t="s">
        <v>25</v>
      </c>
      <c r="AA1" s="2" t="s">
        <v>26</v>
      </c>
      <c r="AB1" s="1" t="s">
        <v>27</v>
      </c>
      <c r="AC1" s="1" t="s">
        <v>28</v>
      </c>
      <c r="AD1" s="1" t="s">
        <v>29</v>
      </c>
      <c r="AE1" s="1" t="s">
        <v>139</v>
      </c>
      <c r="AF1" s="23" t="s">
        <v>30</v>
      </c>
      <c r="AG1" s="23" t="s">
        <v>31</v>
      </c>
      <c r="AH1" s="26" t="s">
        <v>32</v>
      </c>
      <c r="AI1" s="26" t="s">
        <v>33</v>
      </c>
      <c r="AJ1" s="23" t="s">
        <v>34</v>
      </c>
      <c r="AK1" s="23" t="s">
        <v>35</v>
      </c>
      <c r="AL1" s="27" t="s">
        <v>36</v>
      </c>
      <c r="AM1" s="27" t="s">
        <v>37</v>
      </c>
      <c r="AN1" s="23" t="s">
        <v>38</v>
      </c>
      <c r="AO1" s="23" t="s">
        <v>39</v>
      </c>
      <c r="AP1" s="27" t="s">
        <v>40</v>
      </c>
      <c r="AQ1" s="27" t="s">
        <v>41</v>
      </c>
      <c r="AR1" s="2" t="s">
        <v>42</v>
      </c>
      <c r="AS1" s="2" t="s">
        <v>43</v>
      </c>
      <c r="AT1" s="2" t="s">
        <v>44</v>
      </c>
      <c r="AU1" s="2" t="s">
        <v>45</v>
      </c>
      <c r="AV1" s="2" t="s">
        <v>46</v>
      </c>
      <c r="AW1" s="2" t="s">
        <v>47</v>
      </c>
      <c r="AX1" s="1" t="s">
        <v>48</v>
      </c>
      <c r="AY1" s="1" t="s">
        <v>49</v>
      </c>
      <c r="AZ1" s="4" t="s">
        <v>50</v>
      </c>
      <c r="BA1" s="4" t="s">
        <v>51</v>
      </c>
      <c r="BB1" s="4" t="s">
        <v>52</v>
      </c>
      <c r="BC1" s="5" t="s">
        <v>53</v>
      </c>
      <c r="BD1" s="4" t="s">
        <v>153</v>
      </c>
      <c r="BE1" s="5" t="s">
        <v>54</v>
      </c>
      <c r="BF1" s="5" t="s">
        <v>150</v>
      </c>
      <c r="BG1" s="6" t="s">
        <v>140</v>
      </c>
      <c r="BH1" s="6" t="s">
        <v>141</v>
      </c>
      <c r="BI1" s="7" t="s">
        <v>142</v>
      </c>
      <c r="BJ1" s="6" t="s">
        <v>143</v>
      </c>
      <c r="BK1" s="6" t="s">
        <v>144</v>
      </c>
      <c r="BL1" s="7" t="s">
        <v>145</v>
      </c>
      <c r="BM1" s="8" t="s">
        <v>55</v>
      </c>
      <c r="BN1" s="28" t="s">
        <v>146</v>
      </c>
    </row>
    <row r="2" spans="1:66" ht="22" x14ac:dyDescent="0.3">
      <c r="A2" s="9" t="s">
        <v>56</v>
      </c>
      <c r="B2" s="9" t="s">
        <v>57</v>
      </c>
      <c r="C2" s="30" t="s">
        <v>58</v>
      </c>
      <c r="D2" s="34">
        <v>5.2</v>
      </c>
      <c r="E2" s="34" t="s">
        <v>59</v>
      </c>
      <c r="F2" s="42">
        <v>325</v>
      </c>
      <c r="G2" s="42" t="s">
        <v>59</v>
      </c>
      <c r="H2" s="34">
        <v>11.6</v>
      </c>
      <c r="I2" s="34" t="s">
        <v>59</v>
      </c>
      <c r="J2" s="42">
        <v>293</v>
      </c>
      <c r="K2" s="42" t="s">
        <v>60</v>
      </c>
      <c r="L2" s="34">
        <v>11.1</v>
      </c>
      <c r="M2" s="34" t="s">
        <v>59</v>
      </c>
      <c r="N2" s="42">
        <v>262</v>
      </c>
      <c r="O2" s="42" t="s">
        <v>59</v>
      </c>
      <c r="P2" s="34">
        <v>9.8000000000000007</v>
      </c>
      <c r="Q2" s="34" t="s">
        <v>59</v>
      </c>
      <c r="R2" s="42">
        <v>274</v>
      </c>
      <c r="S2" s="42" t="s">
        <v>59</v>
      </c>
      <c r="T2" s="33">
        <f t="array" ref="T2:T23">LN(0.01*D2:D23)</f>
        <v>-2.9565115604007097</v>
      </c>
      <c r="U2" s="10">
        <f t="array" ref="U2:U7">3.19/(AE2:AE7)</f>
        <v>7.9750000000000001E-2</v>
      </c>
      <c r="V2" s="10">
        <f t="array" ref="V2:V23">LN(0.01*H2:H23)</f>
        <v>-2.1541650878757723</v>
      </c>
      <c r="W2" s="10">
        <f t="array" ref="W2:W7">3.29/(AE2:AE7)</f>
        <v>8.2250000000000004E-2</v>
      </c>
      <c r="X2" s="10">
        <f t="array" ref="X2:X23">LN(0.01*L2:L23)</f>
        <v>-2.1982250776698029</v>
      </c>
      <c r="Y2" s="10">
        <f t="array" ref="Y2:Y7">3.29/(AE2:AE7)</f>
        <v>8.2250000000000004E-2</v>
      </c>
      <c r="Z2" s="10">
        <f t="array" ref="Z2:Z23">LN(0.01*P2:P23)</f>
        <v>-2.322787800311565</v>
      </c>
      <c r="AA2" s="10">
        <f t="array" ref="AA2:AA7">3.29/(AE2:AE7)</f>
        <v>8.2250000000000004E-2</v>
      </c>
      <c r="AB2" s="9">
        <v>9</v>
      </c>
      <c r="AC2" s="9" t="s">
        <v>61</v>
      </c>
      <c r="AD2" s="9">
        <v>360</v>
      </c>
      <c r="AE2" s="9">
        <v>40</v>
      </c>
      <c r="AF2" s="35">
        <f t="array" ref="AF2:AF23">H2:H23 - D2:D23</f>
        <v>6.3999999999999995</v>
      </c>
      <c r="AG2" s="36">
        <v>6.87</v>
      </c>
      <c r="AH2" s="37">
        <f t="array" ref="AH2:AH23">J2:J23-F2:F23</f>
        <v>-32</v>
      </c>
      <c r="AI2" s="38">
        <v>22.14</v>
      </c>
      <c r="AJ2" s="39">
        <f t="array" ref="AJ2:AJ23">L2:L23-D2:D23</f>
        <v>5.8999999999999995</v>
      </c>
      <c r="AK2" s="36">
        <v>6.34</v>
      </c>
      <c r="AL2" s="40">
        <f t="array" ref="AL2:AL23">N2:N23-F2:F23</f>
        <v>-63</v>
      </c>
      <c r="AM2" s="41">
        <v>43.59</v>
      </c>
      <c r="AN2" s="39">
        <f t="array" ref="AN2:AN23">P2:P23 - D2:D23</f>
        <v>4.6000000000000005</v>
      </c>
      <c r="AO2" s="36">
        <v>4.9400000000000004</v>
      </c>
      <c r="AP2" s="40">
        <f t="array" ref="AP2:AP23">R2:R23-F2:F23</f>
        <v>-51</v>
      </c>
      <c r="AQ2" s="41">
        <v>35.29</v>
      </c>
      <c r="AR2" s="33">
        <f t="array" ref="AR2:AR23">V2:V23-T2:T23</f>
        <v>0.8023464725249374</v>
      </c>
      <c r="AS2" s="10">
        <v>2.4700000000000002</v>
      </c>
      <c r="AT2" s="10">
        <f t="array" ref="AT2:AT23">X2:X23 - T2:T23</f>
        <v>0.75828648273090682</v>
      </c>
      <c r="AU2" s="10">
        <v>2.29</v>
      </c>
      <c r="AV2" s="10">
        <f t="array" ref="AV2:AV6">Z2:Z25-T2:T25</f>
        <v>0.63372376008914477</v>
      </c>
      <c r="AW2" s="10">
        <v>1.83</v>
      </c>
      <c r="AX2" s="9">
        <v>1</v>
      </c>
      <c r="AY2" s="9" t="s">
        <v>62</v>
      </c>
      <c r="AZ2" s="12" t="s">
        <v>63</v>
      </c>
      <c r="BA2" s="12" t="s">
        <v>61</v>
      </c>
      <c r="BB2" s="12" t="s">
        <v>64</v>
      </c>
      <c r="BC2" s="13">
        <v>1</v>
      </c>
      <c r="BD2" s="12">
        <v>1</v>
      </c>
      <c r="BE2" s="13" t="s">
        <v>65</v>
      </c>
      <c r="BF2" s="61" t="s">
        <v>151</v>
      </c>
      <c r="BG2" s="53" t="s">
        <v>77</v>
      </c>
      <c r="BH2" s="53" t="s">
        <v>77</v>
      </c>
      <c r="BI2" s="53" t="s">
        <v>77</v>
      </c>
      <c r="BJ2" s="53" t="s">
        <v>77</v>
      </c>
      <c r="BK2" s="53" t="s">
        <v>77</v>
      </c>
      <c r="BL2" s="53" t="s">
        <v>77</v>
      </c>
      <c r="BM2" s="14">
        <v>1</v>
      </c>
      <c r="BN2" s="29" t="s">
        <v>27</v>
      </c>
    </row>
    <row r="3" spans="1:66" ht="22" x14ac:dyDescent="0.3">
      <c r="A3" s="9" t="s">
        <v>66</v>
      </c>
      <c r="B3" s="9" t="s">
        <v>75</v>
      </c>
      <c r="C3" s="58" t="s">
        <v>68</v>
      </c>
      <c r="D3" s="34">
        <v>0.55000000000000004</v>
      </c>
      <c r="E3" s="34">
        <v>1.3</v>
      </c>
      <c r="F3" s="42">
        <v>397</v>
      </c>
      <c r="G3" s="42">
        <v>61</v>
      </c>
      <c r="H3" s="34">
        <v>0.46</v>
      </c>
      <c r="I3" s="34">
        <v>1.4</v>
      </c>
      <c r="J3" s="42">
        <v>347</v>
      </c>
      <c r="K3" s="42">
        <v>75</v>
      </c>
      <c r="L3" s="34">
        <v>0.3</v>
      </c>
      <c r="M3" s="34">
        <v>0.8</v>
      </c>
      <c r="N3" s="42">
        <v>325</v>
      </c>
      <c r="O3" s="42">
        <v>66</v>
      </c>
      <c r="P3" s="34">
        <v>0.4</v>
      </c>
      <c r="Q3" s="34">
        <v>1.3</v>
      </c>
      <c r="R3" s="42">
        <v>337</v>
      </c>
      <c r="S3" s="42">
        <v>67</v>
      </c>
      <c r="T3" s="33">
        <v>-5.2030071867437115</v>
      </c>
      <c r="U3" s="10">
        <v>0.21266666666666667</v>
      </c>
      <c r="V3" s="10">
        <v>-5.3816989754870876</v>
      </c>
      <c r="W3" s="10">
        <v>0.21933333333333332</v>
      </c>
      <c r="X3" s="10">
        <v>-5.8091429903140277</v>
      </c>
      <c r="Y3" s="10">
        <v>0.21933333333333332</v>
      </c>
      <c r="Z3" s="10">
        <v>-5.521460917862246</v>
      </c>
      <c r="AA3" s="10">
        <v>0.21933333333333332</v>
      </c>
      <c r="AB3" s="9">
        <v>36</v>
      </c>
      <c r="AC3" s="9" t="s">
        <v>61</v>
      </c>
      <c r="AD3" s="9">
        <v>180</v>
      </c>
      <c r="AE3" s="9">
        <v>15</v>
      </c>
      <c r="AF3" s="35">
        <v>-9.0000000000000024E-2</v>
      </c>
      <c r="AG3" s="36">
        <v>1.9</v>
      </c>
      <c r="AH3" s="37">
        <v>-50</v>
      </c>
      <c r="AI3" s="38">
        <v>52</v>
      </c>
      <c r="AJ3" s="39">
        <v>-0.25000000000000006</v>
      </c>
      <c r="AK3" s="36">
        <v>0.78</v>
      </c>
      <c r="AL3" s="40">
        <v>-72</v>
      </c>
      <c r="AM3" s="41">
        <v>47</v>
      </c>
      <c r="AN3" s="39">
        <v>-0.15000000000000002</v>
      </c>
      <c r="AO3" s="36">
        <v>0.39</v>
      </c>
      <c r="AP3" s="40">
        <v>-60</v>
      </c>
      <c r="AQ3" s="41">
        <v>60</v>
      </c>
      <c r="AR3" s="33">
        <v>-0.1786917887433761</v>
      </c>
      <c r="AS3" s="10">
        <v>0.35799999999999998</v>
      </c>
      <c r="AT3" s="10">
        <v>-0.60613580357031616</v>
      </c>
      <c r="AU3" s="10">
        <v>0.75</v>
      </c>
      <c r="AV3" s="10">
        <v>-0.31845373111853448</v>
      </c>
      <c r="AW3" s="10">
        <v>0.39</v>
      </c>
      <c r="AX3" s="9">
        <v>2</v>
      </c>
      <c r="AY3" s="9" t="s">
        <v>62</v>
      </c>
      <c r="AZ3" s="12" t="s">
        <v>69</v>
      </c>
      <c r="BA3" s="12" t="s">
        <v>70</v>
      </c>
      <c r="BB3" s="12" t="s">
        <v>71</v>
      </c>
      <c r="BC3" s="13">
        <v>1</v>
      </c>
      <c r="BD3" s="12">
        <v>2</v>
      </c>
      <c r="BE3" s="13" t="s">
        <v>65</v>
      </c>
      <c r="BF3" s="61" t="s">
        <v>152</v>
      </c>
      <c r="BG3" s="60">
        <v>5.2910049999999997E-4</v>
      </c>
      <c r="BH3" s="60">
        <v>-1.587302E-5</v>
      </c>
      <c r="BI3" s="60">
        <v>-2.1164020000000001E-5</v>
      </c>
      <c r="BJ3" s="57">
        <v>3382.3560000000002</v>
      </c>
      <c r="BK3" s="57">
        <v>2936.0920000000001</v>
      </c>
      <c r="BL3" s="57">
        <v>2348.9290000000001</v>
      </c>
      <c r="BM3" s="14">
        <v>2</v>
      </c>
      <c r="BN3" s="29" t="s">
        <v>27</v>
      </c>
    </row>
    <row r="4" spans="1:66" ht="22" x14ac:dyDescent="0.3">
      <c r="A4" s="9" t="s">
        <v>72</v>
      </c>
      <c r="B4" s="9" t="s">
        <v>75</v>
      </c>
      <c r="C4" s="58" t="s">
        <v>73</v>
      </c>
      <c r="D4" s="34">
        <v>0.7</v>
      </c>
      <c r="E4" s="34">
        <v>1.9</v>
      </c>
      <c r="F4" s="42">
        <v>350</v>
      </c>
      <c r="G4" s="42">
        <v>44</v>
      </c>
      <c r="H4" s="34">
        <v>3.1</v>
      </c>
      <c r="I4" s="34">
        <v>4</v>
      </c>
      <c r="J4" s="42">
        <v>283</v>
      </c>
      <c r="K4" s="42">
        <v>41</v>
      </c>
      <c r="L4" s="34">
        <v>2</v>
      </c>
      <c r="M4" s="34">
        <v>2.9</v>
      </c>
      <c r="N4" s="42">
        <v>273</v>
      </c>
      <c r="O4" s="42">
        <v>40.22</v>
      </c>
      <c r="P4" s="34">
        <v>0.9</v>
      </c>
      <c r="Q4" s="34">
        <v>2.5</v>
      </c>
      <c r="R4" s="42">
        <v>286</v>
      </c>
      <c r="S4" s="42">
        <v>33.130000000000003</v>
      </c>
      <c r="T4" s="33">
        <v>-4.9618451299268242</v>
      </c>
      <c r="U4" s="10">
        <v>0.21266666666666667</v>
      </c>
      <c r="V4" s="10">
        <v>-3.4737680744969905</v>
      </c>
      <c r="W4" s="10">
        <v>0.21933333333333332</v>
      </c>
      <c r="X4" s="10">
        <v>-3.912023005428146</v>
      </c>
      <c r="Y4" s="10">
        <v>0.21933333333333332</v>
      </c>
      <c r="Z4" s="10">
        <v>-4.7105307016459177</v>
      </c>
      <c r="AA4" s="10">
        <v>0.21933333333333332</v>
      </c>
      <c r="AB4" s="9">
        <v>36</v>
      </c>
      <c r="AC4" s="9" t="s">
        <v>61</v>
      </c>
      <c r="AD4" s="9">
        <v>180</v>
      </c>
      <c r="AE4" s="9">
        <v>15</v>
      </c>
      <c r="AF4" s="35">
        <v>2.4000000000000004</v>
      </c>
      <c r="AG4" s="36">
        <v>4.2</v>
      </c>
      <c r="AH4" s="37">
        <v>-67</v>
      </c>
      <c r="AI4" s="38">
        <v>36.33</v>
      </c>
      <c r="AJ4" s="39">
        <v>1.3</v>
      </c>
      <c r="AK4" s="36">
        <v>3.11</v>
      </c>
      <c r="AL4" s="40">
        <v>-77</v>
      </c>
      <c r="AM4" s="41">
        <v>41</v>
      </c>
      <c r="AN4" s="39">
        <v>0.20000000000000007</v>
      </c>
      <c r="AO4" s="36">
        <v>2.1</v>
      </c>
      <c r="AP4" s="40">
        <v>-64</v>
      </c>
      <c r="AQ4" s="41">
        <v>34.479999999999997</v>
      </c>
      <c r="AR4" s="33">
        <v>1.4880770554298337</v>
      </c>
      <c r="AS4" s="10">
        <v>3.11</v>
      </c>
      <c r="AT4" s="10">
        <v>1.0498221244986783</v>
      </c>
      <c r="AU4" s="10">
        <v>1.81</v>
      </c>
      <c r="AV4" s="10">
        <v>0.25131442828090655</v>
      </c>
      <c r="AW4" s="10">
        <v>0.31</v>
      </c>
      <c r="AX4" s="9">
        <v>2</v>
      </c>
      <c r="AY4" s="9" t="s">
        <v>62</v>
      </c>
      <c r="AZ4" s="12" t="s">
        <v>69</v>
      </c>
      <c r="BA4" s="12" t="s">
        <v>70</v>
      </c>
      <c r="BB4" s="12" t="s">
        <v>71</v>
      </c>
      <c r="BC4" s="13">
        <v>1</v>
      </c>
      <c r="BD4" s="12">
        <v>2</v>
      </c>
      <c r="BE4" s="13" t="s">
        <v>65</v>
      </c>
      <c r="BF4" s="61" t="s">
        <v>151</v>
      </c>
      <c r="BG4" s="60">
        <v>8.4656079999999995E-3</v>
      </c>
      <c r="BH4" s="57">
        <v>1.3051149999999999E-2</v>
      </c>
      <c r="BI4" s="57">
        <v>2.7865959999999999E-2</v>
      </c>
      <c r="BJ4" s="57">
        <v>1142.4849999999999</v>
      </c>
      <c r="BK4" s="57">
        <v>944.4298</v>
      </c>
      <c r="BL4" s="57">
        <v>930</v>
      </c>
      <c r="BM4" s="14">
        <v>3</v>
      </c>
      <c r="BN4" s="29" t="s">
        <v>27</v>
      </c>
    </row>
    <row r="5" spans="1:66" ht="22" x14ac:dyDescent="0.3">
      <c r="A5" s="9" t="s">
        <v>74</v>
      </c>
      <c r="B5" s="9" t="s">
        <v>75</v>
      </c>
      <c r="C5" s="30" t="s">
        <v>76</v>
      </c>
      <c r="D5" s="34">
        <v>4.38</v>
      </c>
      <c r="E5" s="34">
        <v>4.0999999999999996</v>
      </c>
      <c r="F5" s="42">
        <v>408</v>
      </c>
      <c r="G5" s="42">
        <v>38.700000000000003</v>
      </c>
      <c r="H5" s="34">
        <v>6.45</v>
      </c>
      <c r="I5" s="34">
        <v>5.2</v>
      </c>
      <c r="J5" s="42">
        <v>356</v>
      </c>
      <c r="K5" s="42">
        <v>39.299999999999997</v>
      </c>
      <c r="L5" s="34">
        <v>5.29</v>
      </c>
      <c r="M5" s="34">
        <v>5.3</v>
      </c>
      <c r="N5" s="42">
        <v>335</v>
      </c>
      <c r="O5" s="42">
        <v>33.799999999999997</v>
      </c>
      <c r="P5" s="34" t="s">
        <v>77</v>
      </c>
      <c r="Q5" s="34" t="s">
        <v>77</v>
      </c>
      <c r="R5" s="42" t="s">
        <v>77</v>
      </c>
      <c r="S5" s="42" t="s">
        <v>77</v>
      </c>
      <c r="T5" s="33">
        <v>-3.1281214615997368</v>
      </c>
      <c r="U5" s="10">
        <v>9.9687499999999998E-2</v>
      </c>
      <c r="V5" s="10">
        <v>-2.7410900551804103</v>
      </c>
      <c r="W5" s="10">
        <v>0.1028125</v>
      </c>
      <c r="X5" s="10">
        <v>-2.9393519401178834</v>
      </c>
      <c r="Y5" s="10">
        <v>0.1028125</v>
      </c>
      <c r="Z5" s="10" t="e">
        <v>#VALUE!</v>
      </c>
      <c r="AA5" s="10">
        <v>0.1028125</v>
      </c>
      <c r="AB5" s="9">
        <v>24</v>
      </c>
      <c r="AC5" s="9" t="s">
        <v>78</v>
      </c>
      <c r="AD5" s="9">
        <v>256</v>
      </c>
      <c r="AE5" s="9">
        <v>32</v>
      </c>
      <c r="AF5" s="35">
        <v>2.0700000000000003</v>
      </c>
      <c r="AG5" s="36">
        <v>5.8</v>
      </c>
      <c r="AH5" s="37">
        <v>-52</v>
      </c>
      <c r="AI5" s="38">
        <v>25</v>
      </c>
      <c r="AJ5" s="39">
        <v>0.91000000000000014</v>
      </c>
      <c r="AK5" s="36">
        <v>4.8</v>
      </c>
      <c r="AL5" s="40">
        <v>-73</v>
      </c>
      <c r="AM5" s="41">
        <v>25</v>
      </c>
      <c r="AN5" s="39" t="e">
        <v>#VALUE!</v>
      </c>
      <c r="AO5" s="36" t="s">
        <v>77</v>
      </c>
      <c r="AP5" s="40" t="e">
        <v>#VALUE!</v>
      </c>
      <c r="AQ5" s="41" t="s">
        <v>77</v>
      </c>
      <c r="AR5" s="33">
        <v>0.38703140641932654</v>
      </c>
      <c r="AS5" s="10">
        <v>3.76</v>
      </c>
      <c r="AT5" s="10">
        <v>0.18876952148185344</v>
      </c>
      <c r="AU5" s="10">
        <v>1.74</v>
      </c>
      <c r="AV5" s="10" t="e">
        <v>#VALUE!</v>
      </c>
      <c r="AW5" s="10" t="s">
        <v>77</v>
      </c>
      <c r="AX5" s="9">
        <v>2</v>
      </c>
      <c r="AY5" s="9" t="s">
        <v>62</v>
      </c>
      <c r="AZ5" s="12" t="s">
        <v>79</v>
      </c>
      <c r="BA5" s="12" t="s">
        <v>61</v>
      </c>
      <c r="BB5" s="12" t="s">
        <v>80</v>
      </c>
      <c r="BC5" s="13">
        <v>1</v>
      </c>
      <c r="BD5" s="12">
        <v>3</v>
      </c>
      <c r="BE5" s="13" t="s">
        <v>65</v>
      </c>
      <c r="BF5" s="61" t="s">
        <v>151</v>
      </c>
      <c r="BG5" s="59">
        <v>4.7876259999999997E-2</v>
      </c>
      <c r="BH5" s="59">
        <v>0.1069504</v>
      </c>
      <c r="BI5" s="59" t="s">
        <v>77</v>
      </c>
      <c r="BJ5" s="59">
        <v>1205.4000000000001</v>
      </c>
      <c r="BK5" s="59">
        <v>1006.0069999999999</v>
      </c>
      <c r="BL5" s="59" t="s">
        <v>77</v>
      </c>
      <c r="BM5" s="14">
        <v>4</v>
      </c>
      <c r="BN5" s="29" t="s">
        <v>27</v>
      </c>
    </row>
    <row r="6" spans="1:66" ht="22" x14ac:dyDescent="0.3">
      <c r="A6" s="9" t="s">
        <v>81</v>
      </c>
      <c r="B6" s="9" t="s">
        <v>75</v>
      </c>
      <c r="C6" s="30" t="s">
        <v>82</v>
      </c>
      <c r="D6" s="34">
        <v>5.47</v>
      </c>
      <c r="E6" s="34">
        <v>5.6</v>
      </c>
      <c r="F6" s="42">
        <v>414</v>
      </c>
      <c r="G6" s="42">
        <v>47.7</v>
      </c>
      <c r="H6" s="34">
        <v>9.35</v>
      </c>
      <c r="I6" s="34">
        <v>6.5</v>
      </c>
      <c r="J6" s="42">
        <v>376</v>
      </c>
      <c r="K6" s="42">
        <v>47.2</v>
      </c>
      <c r="L6" s="34">
        <v>6.57</v>
      </c>
      <c r="M6" s="34">
        <v>5.2</v>
      </c>
      <c r="N6" s="42">
        <v>344</v>
      </c>
      <c r="O6" s="42">
        <v>44.7</v>
      </c>
      <c r="P6" s="34" t="s">
        <v>77</v>
      </c>
      <c r="Q6" s="34" t="s">
        <v>77</v>
      </c>
      <c r="R6" s="42" t="s">
        <v>77</v>
      </c>
      <c r="S6" s="42" t="s">
        <v>77</v>
      </c>
      <c r="T6" s="33">
        <v>-2.9058915695542016</v>
      </c>
      <c r="U6" s="10">
        <v>9.9687499999999998E-2</v>
      </c>
      <c r="V6" s="10">
        <v>-2.3697938426874958</v>
      </c>
      <c r="W6" s="10">
        <v>0.1028125</v>
      </c>
      <c r="X6" s="10">
        <v>-2.7226563534915722</v>
      </c>
      <c r="Y6" s="10">
        <v>0.1028125</v>
      </c>
      <c r="Z6" s="10" t="e">
        <v>#VALUE!</v>
      </c>
      <c r="AA6" s="10">
        <v>0.1028125</v>
      </c>
      <c r="AB6" s="9">
        <v>24</v>
      </c>
      <c r="AC6" s="9" t="s">
        <v>78</v>
      </c>
      <c r="AD6" s="9">
        <v>256</v>
      </c>
      <c r="AE6" s="9">
        <v>32</v>
      </c>
      <c r="AF6" s="35">
        <v>3.88</v>
      </c>
      <c r="AG6" s="36">
        <v>7.3</v>
      </c>
      <c r="AH6" s="37">
        <v>-38</v>
      </c>
      <c r="AI6" s="38">
        <v>25.4</v>
      </c>
      <c r="AJ6" s="39">
        <v>1.1000000000000005</v>
      </c>
      <c r="AK6" s="36">
        <v>5.7</v>
      </c>
      <c r="AL6" s="40">
        <v>-70</v>
      </c>
      <c r="AM6" s="41">
        <v>26.6</v>
      </c>
      <c r="AN6" s="39" t="e">
        <v>#VALUE!</v>
      </c>
      <c r="AO6" s="36" t="s">
        <v>77</v>
      </c>
      <c r="AP6" s="40" t="e">
        <v>#VALUE!</v>
      </c>
      <c r="AQ6" s="41" t="s">
        <v>77</v>
      </c>
      <c r="AR6" s="33">
        <v>0.53609772686670576</v>
      </c>
      <c r="AS6" s="10">
        <v>3.02</v>
      </c>
      <c r="AT6" s="10">
        <v>0.18323521606262938</v>
      </c>
      <c r="AU6" s="10">
        <v>0.85</v>
      </c>
      <c r="AV6" s="10" t="e">
        <v>#VALUE!</v>
      </c>
      <c r="AW6" s="10" t="s">
        <v>77</v>
      </c>
      <c r="AX6" s="9">
        <v>1</v>
      </c>
      <c r="AY6" s="9" t="s">
        <v>62</v>
      </c>
      <c r="AZ6" s="12" t="s">
        <v>79</v>
      </c>
      <c r="BA6" s="12" t="s">
        <v>61</v>
      </c>
      <c r="BB6" s="12" t="s">
        <v>80</v>
      </c>
      <c r="BC6" s="13">
        <v>1</v>
      </c>
      <c r="BD6" s="12">
        <v>3</v>
      </c>
      <c r="BE6" s="13" t="s">
        <v>65</v>
      </c>
      <c r="BF6" s="61" t="s">
        <v>151</v>
      </c>
      <c r="BG6" s="59">
        <v>0.1006465</v>
      </c>
      <c r="BH6" s="59">
        <v>0.1266979</v>
      </c>
      <c r="BI6" s="59" t="s">
        <v>77</v>
      </c>
      <c r="BJ6" s="59">
        <v>1930.4559999999999</v>
      </c>
      <c r="BK6" s="59">
        <v>1784.125</v>
      </c>
      <c r="BL6" s="59" t="s">
        <v>77</v>
      </c>
      <c r="BM6" s="14">
        <v>5</v>
      </c>
      <c r="BN6" s="29" t="s">
        <v>27</v>
      </c>
    </row>
    <row r="7" spans="1:66" ht="22" x14ac:dyDescent="0.3">
      <c r="A7" s="9" t="s">
        <v>83</v>
      </c>
      <c r="B7" s="9" t="s">
        <v>75</v>
      </c>
      <c r="C7" s="30" t="s">
        <v>84</v>
      </c>
      <c r="D7" s="34">
        <v>0.73</v>
      </c>
      <c r="E7" s="34">
        <v>1.03</v>
      </c>
      <c r="F7" s="42">
        <v>350</v>
      </c>
      <c r="G7" s="42">
        <v>50.51</v>
      </c>
      <c r="H7" s="34" t="s">
        <v>77</v>
      </c>
      <c r="I7" s="34" t="s">
        <v>77</v>
      </c>
      <c r="J7" s="42" t="s">
        <v>77</v>
      </c>
      <c r="K7" s="42" t="s">
        <v>77</v>
      </c>
      <c r="L7" s="34">
        <v>0.6</v>
      </c>
      <c r="M7" s="34">
        <v>1.23</v>
      </c>
      <c r="N7" s="42">
        <v>299</v>
      </c>
      <c r="O7" s="42">
        <v>43.8</v>
      </c>
      <c r="P7" s="34">
        <v>0.6</v>
      </c>
      <c r="Q7" s="34">
        <v>2.5</v>
      </c>
      <c r="R7" s="42">
        <v>302</v>
      </c>
      <c r="S7" s="42">
        <v>39.200000000000003</v>
      </c>
      <c r="T7" s="33">
        <v>-4.9198809308277918</v>
      </c>
      <c r="U7" s="10">
        <v>0.13869565217391305</v>
      </c>
      <c r="V7" s="10" t="e">
        <v>#VALUE!</v>
      </c>
      <c r="W7" s="10">
        <v>0.14304347826086958</v>
      </c>
      <c r="X7" s="10">
        <v>-5.1159958097540823</v>
      </c>
      <c r="Y7" s="10">
        <v>0.14304347826086958</v>
      </c>
      <c r="Z7" s="10">
        <v>-5.1159958097540823</v>
      </c>
      <c r="AA7" s="10">
        <v>0.14304347826086958</v>
      </c>
      <c r="AB7" s="9">
        <v>34</v>
      </c>
      <c r="AC7" s="9" t="s">
        <v>85</v>
      </c>
      <c r="AD7" s="9">
        <v>210</v>
      </c>
      <c r="AE7" s="9">
        <v>23</v>
      </c>
      <c r="AF7" s="35" t="e">
        <v>#VALUE!</v>
      </c>
      <c r="AG7" s="36" t="e">
        <v>#VALUE!</v>
      </c>
      <c r="AH7" s="37" t="e">
        <v>#VALUE!</v>
      </c>
      <c r="AI7" s="38" t="e">
        <v>#VALUE!</v>
      </c>
      <c r="AJ7" s="39">
        <v>-0.13</v>
      </c>
      <c r="AK7" s="36">
        <v>1.6</v>
      </c>
      <c r="AL7" s="40">
        <v>-51</v>
      </c>
      <c r="AM7" s="41">
        <v>24.7</v>
      </c>
      <c r="AN7" s="39">
        <v>-0.13</v>
      </c>
      <c r="AO7" s="36">
        <v>2.63</v>
      </c>
      <c r="AP7" s="40">
        <v>-48</v>
      </c>
      <c r="AQ7" s="41">
        <v>31</v>
      </c>
      <c r="AR7" s="33" t="e">
        <v>#VALUE!</v>
      </c>
      <c r="AS7" s="10" t="s">
        <v>86</v>
      </c>
      <c r="AT7" s="10">
        <v>-0.19611487892629054</v>
      </c>
      <c r="AU7" s="10">
        <v>3.39</v>
      </c>
      <c r="AV7" s="10">
        <v>-0.19997799999999977</v>
      </c>
      <c r="AW7" s="10">
        <v>3.39</v>
      </c>
      <c r="AX7" s="9">
        <v>2</v>
      </c>
      <c r="AY7" s="9" t="s">
        <v>62</v>
      </c>
      <c r="AZ7" s="12" t="s">
        <v>87</v>
      </c>
      <c r="BA7" s="12" t="s">
        <v>88</v>
      </c>
      <c r="BB7" s="12" t="s">
        <v>89</v>
      </c>
      <c r="BC7" s="13">
        <v>2</v>
      </c>
      <c r="BD7" s="12">
        <v>4</v>
      </c>
      <c r="BE7" s="13" t="s">
        <v>90</v>
      </c>
      <c r="BF7" s="61" t="s">
        <v>152</v>
      </c>
      <c r="BG7" s="59" t="s">
        <v>77</v>
      </c>
      <c r="BH7" s="59">
        <v>-4.6791900000000002E-4</v>
      </c>
      <c r="BI7" s="59">
        <v>2.6871960000000002E-3</v>
      </c>
      <c r="BJ7" s="59" t="s">
        <v>77</v>
      </c>
      <c r="BK7" s="59">
        <v>1928.2460000000001</v>
      </c>
      <c r="BL7" s="59">
        <v>1575.952</v>
      </c>
      <c r="BM7" s="14">
        <v>6</v>
      </c>
      <c r="BN7" s="29" t="s">
        <v>27</v>
      </c>
    </row>
    <row r="8" spans="1:66" ht="22" x14ac:dyDescent="0.3">
      <c r="A8" s="9" t="s">
        <v>91</v>
      </c>
      <c r="B8" s="9" t="s">
        <v>75</v>
      </c>
      <c r="C8" s="30" t="s">
        <v>92</v>
      </c>
      <c r="D8" s="34">
        <v>1.2</v>
      </c>
      <c r="E8" s="34">
        <v>0.5</v>
      </c>
      <c r="F8" s="42">
        <v>299</v>
      </c>
      <c r="G8" s="42">
        <v>37</v>
      </c>
      <c r="H8" s="34" t="s">
        <v>77</v>
      </c>
      <c r="I8" s="34" t="s">
        <v>77</v>
      </c>
      <c r="J8" s="42" t="s">
        <v>77</v>
      </c>
      <c r="K8" s="42" t="s">
        <v>77</v>
      </c>
      <c r="L8" s="34">
        <v>1.1000000000000001</v>
      </c>
      <c r="M8" s="34">
        <v>1.1000000000000001</v>
      </c>
      <c r="N8" s="42">
        <v>269</v>
      </c>
      <c r="O8" s="42">
        <v>29.2</v>
      </c>
      <c r="P8" s="34">
        <v>1.5</v>
      </c>
      <c r="Q8" s="34">
        <v>1.3</v>
      </c>
      <c r="R8" s="42">
        <v>261</v>
      </c>
      <c r="S8" s="42">
        <v>26.7</v>
      </c>
      <c r="T8" s="33">
        <v>-4.4228486291941369</v>
      </c>
      <c r="U8" s="10">
        <v>1.58E-3</v>
      </c>
      <c r="V8" s="10" t="e">
        <v>#VALUE!</v>
      </c>
      <c r="W8" s="10" t="s">
        <v>77</v>
      </c>
      <c r="X8" s="10">
        <v>-4.5098600061837661</v>
      </c>
      <c r="Y8" s="10">
        <v>7.9000000000000008E-3</v>
      </c>
      <c r="Z8" s="10">
        <v>-4.1997050778799272</v>
      </c>
      <c r="AA8" s="10">
        <v>2.2599999999999999E-2</v>
      </c>
      <c r="AB8" s="9">
        <v>7</v>
      </c>
      <c r="AC8" s="9" t="s">
        <v>93</v>
      </c>
      <c r="AD8" s="9">
        <v>52500</v>
      </c>
      <c r="AE8" s="9">
        <v>145</v>
      </c>
      <c r="AF8" s="35" t="e">
        <v>#VALUE!</v>
      </c>
      <c r="AG8" s="36" t="e">
        <v>#VALUE!</v>
      </c>
      <c r="AH8" s="37" t="e">
        <v>#VALUE!</v>
      </c>
      <c r="AI8" s="38" t="e">
        <v>#VALUE!</v>
      </c>
      <c r="AJ8" s="39">
        <v>-9.9999999999999867E-2</v>
      </c>
      <c r="AK8" s="36">
        <v>0.8</v>
      </c>
      <c r="AL8" s="40">
        <v>-30</v>
      </c>
      <c r="AM8" s="41">
        <v>11.22</v>
      </c>
      <c r="AN8" s="39">
        <v>0.30000000000000004</v>
      </c>
      <c r="AO8" s="36">
        <v>1.2</v>
      </c>
      <c r="AP8" s="40">
        <v>-38</v>
      </c>
      <c r="AQ8" s="41">
        <v>15.49</v>
      </c>
      <c r="AR8" s="33" t="e">
        <v>#VALUE!</v>
      </c>
      <c r="AS8" s="10" t="s">
        <v>86</v>
      </c>
      <c r="AT8" s="10">
        <v>-8.7011376989629241E-2</v>
      </c>
      <c r="AU8" s="10">
        <v>4.7699999999999996</v>
      </c>
      <c r="AV8" s="10">
        <v>0.22541000000000011</v>
      </c>
      <c r="AW8" s="10">
        <v>2.12</v>
      </c>
      <c r="AX8" s="9">
        <v>1</v>
      </c>
      <c r="AY8" s="9" t="s">
        <v>94</v>
      </c>
      <c r="AZ8" s="12" t="s">
        <v>95</v>
      </c>
      <c r="BA8" s="12" t="s">
        <v>96</v>
      </c>
      <c r="BB8" s="12" t="s">
        <v>97</v>
      </c>
      <c r="BC8" s="13">
        <v>2</v>
      </c>
      <c r="BD8" s="12">
        <v>4</v>
      </c>
      <c r="BE8" s="13" t="s">
        <v>90</v>
      </c>
      <c r="BF8" s="61" t="s">
        <v>152</v>
      </c>
      <c r="BG8" s="59" t="s">
        <v>77</v>
      </c>
      <c r="BH8" s="59">
        <v>3.915005E-3</v>
      </c>
      <c r="BI8" s="59">
        <v>3.559301E-3</v>
      </c>
      <c r="BJ8" s="59" t="s">
        <v>77</v>
      </c>
      <c r="BK8" s="59">
        <v>1044.414</v>
      </c>
      <c r="BL8" s="59">
        <v>919.34220000000005</v>
      </c>
      <c r="BM8" s="14">
        <v>7</v>
      </c>
      <c r="BN8" s="29" t="s">
        <v>27</v>
      </c>
    </row>
    <row r="9" spans="1:66" ht="22" x14ac:dyDescent="0.3">
      <c r="A9" s="9" t="s">
        <v>91</v>
      </c>
      <c r="B9" s="9" t="s">
        <v>75</v>
      </c>
      <c r="C9" s="30" t="s">
        <v>98</v>
      </c>
      <c r="D9" s="34">
        <v>1.2</v>
      </c>
      <c r="E9" s="34">
        <v>0.65</v>
      </c>
      <c r="F9" s="42">
        <v>299</v>
      </c>
      <c r="G9" s="42">
        <v>37.119999999999997</v>
      </c>
      <c r="H9" s="34" t="s">
        <v>77</v>
      </c>
      <c r="I9" s="34" t="s">
        <v>77</v>
      </c>
      <c r="J9" s="42" t="s">
        <v>77</v>
      </c>
      <c r="K9" s="42" t="s">
        <v>77</v>
      </c>
      <c r="L9" s="34">
        <v>1.9</v>
      </c>
      <c r="M9" s="34">
        <v>1.3</v>
      </c>
      <c r="N9" s="42">
        <v>272</v>
      </c>
      <c r="O9" s="42">
        <v>29</v>
      </c>
      <c r="P9" s="34">
        <v>1.9</v>
      </c>
      <c r="Q9" s="34">
        <v>1.8</v>
      </c>
      <c r="R9" s="42">
        <v>267</v>
      </c>
      <c r="S9" s="42">
        <v>31.9</v>
      </c>
      <c r="T9" s="33">
        <v>-4.4228486291941369</v>
      </c>
      <c r="U9" s="10">
        <v>1.58E-3</v>
      </c>
      <c r="V9" s="10" t="e">
        <v>#VALUE!</v>
      </c>
      <c r="W9" s="10" t="s">
        <v>77</v>
      </c>
      <c r="X9" s="10">
        <v>-3.9633162998156966</v>
      </c>
      <c r="Y9" s="10">
        <v>7.9000000000000008E-3</v>
      </c>
      <c r="Z9" s="10">
        <v>-3.9633162998156966</v>
      </c>
      <c r="AA9" s="10">
        <v>2.2599999999999999E-2</v>
      </c>
      <c r="AB9" s="9">
        <v>7</v>
      </c>
      <c r="AC9" s="9" t="s">
        <v>99</v>
      </c>
      <c r="AD9" s="9">
        <v>52500</v>
      </c>
      <c r="AE9" s="9">
        <v>152</v>
      </c>
      <c r="AF9" s="35" t="e">
        <v>#VALUE!</v>
      </c>
      <c r="AG9" s="36" t="e">
        <v>#VALUE!</v>
      </c>
      <c r="AH9" s="37" t="e">
        <v>#VALUE!</v>
      </c>
      <c r="AI9" s="38" t="e">
        <v>#VALUE!</v>
      </c>
      <c r="AJ9" s="39">
        <v>0.7</v>
      </c>
      <c r="AK9" s="36">
        <v>0.96</v>
      </c>
      <c r="AL9" s="40">
        <v>-27</v>
      </c>
      <c r="AM9" s="41">
        <v>13.2</v>
      </c>
      <c r="AN9" s="39">
        <v>0.7</v>
      </c>
      <c r="AO9" s="36">
        <v>1.5</v>
      </c>
      <c r="AP9" s="40">
        <v>-32</v>
      </c>
      <c r="AQ9" s="41">
        <v>10</v>
      </c>
      <c r="AR9" s="33" t="e">
        <v>#VALUE!</v>
      </c>
      <c r="AS9" s="10" t="s">
        <v>86</v>
      </c>
      <c r="AT9" s="10">
        <v>0.45953232937844035</v>
      </c>
      <c r="AU9" s="10">
        <v>2.15</v>
      </c>
      <c r="AV9" s="10">
        <v>0.46586700000000025</v>
      </c>
      <c r="AW9" s="10">
        <v>1.86</v>
      </c>
      <c r="AX9" s="9">
        <v>1</v>
      </c>
      <c r="AY9" s="9" t="s">
        <v>62</v>
      </c>
      <c r="AZ9" s="12" t="s">
        <v>95</v>
      </c>
      <c r="BA9" s="12" t="s">
        <v>77</v>
      </c>
      <c r="BB9" s="12" t="s">
        <v>97</v>
      </c>
      <c r="BC9" s="13">
        <v>2</v>
      </c>
      <c r="BD9" s="12">
        <v>4</v>
      </c>
      <c r="BE9" s="13" t="s">
        <v>90</v>
      </c>
      <c r="BF9" s="61" t="s">
        <v>152</v>
      </c>
      <c r="BG9" s="59" t="s">
        <v>77</v>
      </c>
      <c r="BH9" s="59">
        <v>5.6557209999999998E-3</v>
      </c>
      <c r="BI9" s="59">
        <v>5.7329929999999996E-3</v>
      </c>
      <c r="BJ9" s="59" t="s">
        <v>77</v>
      </c>
      <c r="BK9" s="59">
        <v>1021.727</v>
      </c>
      <c r="BL9" s="59">
        <v>1148.298</v>
      </c>
      <c r="BM9" s="14">
        <v>8</v>
      </c>
      <c r="BN9" s="29" t="s">
        <v>27</v>
      </c>
    </row>
    <row r="10" spans="1:66" s="56" customFormat="1" ht="22" x14ac:dyDescent="0.3">
      <c r="A10" s="44" t="s">
        <v>100</v>
      </c>
      <c r="B10" s="44" t="s">
        <v>57</v>
      </c>
      <c r="C10" s="45" t="s">
        <v>101</v>
      </c>
      <c r="D10" s="46">
        <v>0.9</v>
      </c>
      <c r="E10" s="46">
        <v>2</v>
      </c>
      <c r="F10" s="46">
        <v>460</v>
      </c>
      <c r="G10" s="46">
        <v>29</v>
      </c>
      <c r="H10" s="46">
        <v>1.6</v>
      </c>
      <c r="I10" s="46">
        <v>2</v>
      </c>
      <c r="J10" s="46">
        <v>357</v>
      </c>
      <c r="K10" s="46">
        <v>27</v>
      </c>
      <c r="L10" s="46">
        <v>0.2</v>
      </c>
      <c r="M10" s="46">
        <v>0.9</v>
      </c>
      <c r="N10" s="46">
        <v>329</v>
      </c>
      <c r="O10" s="46">
        <v>27</v>
      </c>
      <c r="P10" s="46">
        <v>0.6</v>
      </c>
      <c r="Q10" s="46">
        <v>1.2</v>
      </c>
      <c r="R10" s="46">
        <v>326</v>
      </c>
      <c r="S10" s="46">
        <v>32</v>
      </c>
      <c r="T10" s="47">
        <v>-4.7105307016459177</v>
      </c>
      <c r="U10" s="48" t="e">
        <f t="array" ref="U10:U23">3.29/(AE10:AE23)</f>
        <v>#DIV/0!</v>
      </c>
      <c r="V10" s="48">
        <v>-4.1351665567423561</v>
      </c>
      <c r="W10" s="48" t="e">
        <f t="array" ref="W10:W23">3.29/(AE10:AE23)</f>
        <v>#DIV/0!</v>
      </c>
      <c r="X10" s="48">
        <v>-6.2146080984221914</v>
      </c>
      <c r="Y10" s="48" t="e">
        <f t="array" ref="Y10:Y23">3.29/(AE10:AE23)</f>
        <v>#DIV/0!</v>
      </c>
      <c r="Z10" s="48">
        <v>-5.1159958097540823</v>
      </c>
      <c r="AA10" s="48" t="e">
        <f t="array" ref="AA10:AA23">3.29/(AE10:AE23)</f>
        <v>#DIV/0!</v>
      </c>
      <c r="AB10" s="44">
        <v>24</v>
      </c>
      <c r="AC10" s="44">
        <v>22.7</v>
      </c>
      <c r="AD10" s="44">
        <v>104</v>
      </c>
      <c r="AE10" s="44"/>
      <c r="AF10" s="49">
        <v>0.70000000000000007</v>
      </c>
      <c r="AG10" s="50">
        <v>1.91</v>
      </c>
      <c r="AH10" s="51">
        <v>-103</v>
      </c>
      <c r="AI10" s="50">
        <v>34.54</v>
      </c>
      <c r="AJ10" s="52">
        <v>-0.7</v>
      </c>
      <c r="AK10" s="50">
        <v>1.91</v>
      </c>
      <c r="AL10" s="51">
        <v>-131</v>
      </c>
      <c r="AM10" s="50">
        <v>43.93</v>
      </c>
      <c r="AN10" s="52">
        <v>-0.30000000000000004</v>
      </c>
      <c r="AO10" s="50">
        <v>0.82</v>
      </c>
      <c r="AP10" s="51">
        <v>-134</v>
      </c>
      <c r="AQ10" s="50">
        <v>44.94</v>
      </c>
      <c r="AR10" s="47">
        <v>0.57536414490356158</v>
      </c>
      <c r="AS10" s="48">
        <v>1.54</v>
      </c>
      <c r="AT10" s="48">
        <v>-1.5040773967762737</v>
      </c>
      <c r="AU10" s="48">
        <v>2.33</v>
      </c>
      <c r="AV10" s="48">
        <v>-0.40997799999999973</v>
      </c>
      <c r="AW10" s="48">
        <v>0.81</v>
      </c>
      <c r="AX10" s="44">
        <v>1</v>
      </c>
      <c r="AY10" s="44" t="s">
        <v>62</v>
      </c>
      <c r="AZ10" s="53" t="s">
        <v>102</v>
      </c>
      <c r="BA10" s="53" t="s">
        <v>103</v>
      </c>
      <c r="BB10" s="53" t="s">
        <v>104</v>
      </c>
      <c r="BC10" s="53">
        <v>1</v>
      </c>
      <c r="BD10" s="53">
        <v>8</v>
      </c>
      <c r="BE10" s="53" t="s">
        <v>90</v>
      </c>
      <c r="BG10" s="59" t="s">
        <v>77</v>
      </c>
      <c r="BH10" s="59" t="s">
        <v>77</v>
      </c>
      <c r="BI10" s="59" t="s">
        <v>77</v>
      </c>
      <c r="BJ10" s="59" t="s">
        <v>77</v>
      </c>
      <c r="BK10" s="59" t="s">
        <v>77</v>
      </c>
      <c r="BL10" s="59" t="s">
        <v>77</v>
      </c>
      <c r="BM10" s="54">
        <v>9</v>
      </c>
      <c r="BN10" s="55" t="s">
        <v>147</v>
      </c>
    </row>
    <row r="11" spans="1:66" s="56" customFormat="1" ht="22" x14ac:dyDescent="0.3">
      <c r="A11" s="44" t="s">
        <v>100</v>
      </c>
      <c r="B11" s="44" t="s">
        <v>57</v>
      </c>
      <c r="C11" s="45" t="s">
        <v>105</v>
      </c>
      <c r="D11" s="46">
        <v>0.9</v>
      </c>
      <c r="E11" s="46">
        <v>2</v>
      </c>
      <c r="F11" s="46">
        <v>384</v>
      </c>
      <c r="G11" s="46">
        <v>22</v>
      </c>
      <c r="H11" s="46">
        <v>1.3</v>
      </c>
      <c r="I11" s="46">
        <v>2.4</v>
      </c>
      <c r="J11" s="46">
        <v>318</v>
      </c>
      <c r="K11" s="46">
        <v>22</v>
      </c>
      <c r="L11" s="46">
        <v>0.7</v>
      </c>
      <c r="M11" s="46">
        <v>1.5</v>
      </c>
      <c r="N11" s="46">
        <v>291</v>
      </c>
      <c r="O11" s="46">
        <v>34</v>
      </c>
      <c r="P11" s="46">
        <v>0.3</v>
      </c>
      <c r="Q11" s="46">
        <v>1.1000000000000001</v>
      </c>
      <c r="R11" s="46">
        <v>287</v>
      </c>
      <c r="S11" s="46">
        <v>32</v>
      </c>
      <c r="T11" s="47">
        <v>-4.7105307016459177</v>
      </c>
      <c r="U11" s="48" t="e">
        <v>#DIV/0!</v>
      </c>
      <c r="V11" s="48">
        <v>-4.3428059215206005</v>
      </c>
      <c r="W11" s="48" t="e">
        <v>#DIV/0!</v>
      </c>
      <c r="X11" s="48">
        <v>-4.9618451299268242</v>
      </c>
      <c r="Y11" s="48" t="e">
        <v>#DIV/0!</v>
      </c>
      <c r="Z11" s="48">
        <v>-5.8091429903140277</v>
      </c>
      <c r="AA11" s="48" t="e">
        <v>#DIV/0!</v>
      </c>
      <c r="AB11" s="44">
        <v>24</v>
      </c>
      <c r="AC11" s="44">
        <v>22.7</v>
      </c>
      <c r="AD11" s="44">
        <v>104</v>
      </c>
      <c r="AE11" s="44"/>
      <c r="AF11" s="49">
        <v>0.4</v>
      </c>
      <c r="AG11" s="50">
        <v>1.0900000000000001</v>
      </c>
      <c r="AH11" s="51">
        <v>-66</v>
      </c>
      <c r="AI11" s="50">
        <v>22.13</v>
      </c>
      <c r="AJ11" s="52">
        <v>-0.20000000000000007</v>
      </c>
      <c r="AK11" s="50">
        <v>0.55000000000000004</v>
      </c>
      <c r="AL11" s="51">
        <v>-93</v>
      </c>
      <c r="AM11" s="50">
        <v>31.19</v>
      </c>
      <c r="AN11" s="52">
        <v>-0.60000000000000009</v>
      </c>
      <c r="AO11" s="50">
        <v>1.64</v>
      </c>
      <c r="AP11" s="51">
        <v>-97</v>
      </c>
      <c r="AQ11" s="50">
        <v>32.53</v>
      </c>
      <c r="AR11" s="47">
        <v>0.36772478012531717</v>
      </c>
      <c r="AS11" s="48">
        <v>0.91700000000000004</v>
      </c>
      <c r="AT11" s="48">
        <v>-0.25131442828090655</v>
      </c>
      <c r="AU11" s="48">
        <v>1.1100000000000001</v>
      </c>
      <c r="AV11" s="48">
        <v>-1.5126059999999999</v>
      </c>
      <c r="AW11" s="48">
        <v>1.58</v>
      </c>
      <c r="AX11" s="44">
        <v>2</v>
      </c>
      <c r="AY11" s="44" t="s">
        <v>62</v>
      </c>
      <c r="AZ11" s="53" t="s">
        <v>102</v>
      </c>
      <c r="BA11" s="53" t="s">
        <v>103</v>
      </c>
      <c r="BB11" s="53" t="s">
        <v>106</v>
      </c>
      <c r="BC11" s="53">
        <v>1</v>
      </c>
      <c r="BD11" s="53">
        <v>8</v>
      </c>
      <c r="BE11" s="53" t="s">
        <v>90</v>
      </c>
      <c r="BG11" s="59" t="s">
        <v>77</v>
      </c>
      <c r="BH11" s="59" t="s">
        <v>77</v>
      </c>
      <c r="BI11" s="59" t="s">
        <v>77</v>
      </c>
      <c r="BJ11" s="59" t="s">
        <v>77</v>
      </c>
      <c r="BK11" s="59" t="s">
        <v>77</v>
      </c>
      <c r="BL11" s="59" t="s">
        <v>77</v>
      </c>
      <c r="BM11" s="54">
        <v>10</v>
      </c>
      <c r="BN11" s="55" t="s">
        <v>147</v>
      </c>
    </row>
    <row r="12" spans="1:66" s="56" customFormat="1" ht="22" x14ac:dyDescent="0.3">
      <c r="A12" s="44" t="s">
        <v>100</v>
      </c>
      <c r="B12" s="44" t="s">
        <v>57</v>
      </c>
      <c r="C12" s="45" t="s">
        <v>107</v>
      </c>
      <c r="D12" s="46">
        <v>3.2</v>
      </c>
      <c r="E12" s="46">
        <v>4.9000000000000004</v>
      </c>
      <c r="F12" s="46">
        <v>660</v>
      </c>
      <c r="G12" s="46">
        <v>54</v>
      </c>
      <c r="H12" s="46">
        <v>5.8</v>
      </c>
      <c r="I12" s="46">
        <v>4.16</v>
      </c>
      <c r="J12" s="46">
        <v>553</v>
      </c>
      <c r="K12" s="46">
        <v>39</v>
      </c>
      <c r="L12" s="46">
        <v>3.9</v>
      </c>
      <c r="M12" s="46">
        <v>5.0999999999999996</v>
      </c>
      <c r="N12" s="46">
        <v>520</v>
      </c>
      <c r="O12" s="46">
        <v>42</v>
      </c>
      <c r="P12" s="46">
        <v>4.7</v>
      </c>
      <c r="Q12" s="46">
        <v>4.4000000000000004</v>
      </c>
      <c r="R12" s="46">
        <v>509</v>
      </c>
      <c r="S12" s="46">
        <v>39</v>
      </c>
      <c r="T12" s="47">
        <v>-3.4420193761824103</v>
      </c>
      <c r="U12" s="48" t="e">
        <v>#DIV/0!</v>
      </c>
      <c r="V12" s="48">
        <v>-2.8473122684357177</v>
      </c>
      <c r="W12" s="48" t="e">
        <v>#DIV/0!</v>
      </c>
      <c r="X12" s="48">
        <v>-3.2441936328524905</v>
      </c>
      <c r="Y12" s="48" t="e">
        <v>#DIV/0!</v>
      </c>
      <c r="Z12" s="48">
        <v>-3.0576076772720784</v>
      </c>
      <c r="AA12" s="48" t="e">
        <v>#DIV/0!</v>
      </c>
      <c r="AB12" s="44">
        <v>24</v>
      </c>
      <c r="AC12" s="44">
        <v>26.8</v>
      </c>
      <c r="AD12" s="44">
        <v>104</v>
      </c>
      <c r="AE12" s="44"/>
      <c r="AF12" s="49">
        <v>2.5999999999999996</v>
      </c>
      <c r="AG12" s="50">
        <v>7.8</v>
      </c>
      <c r="AH12" s="51">
        <v>-107</v>
      </c>
      <c r="AI12" s="50">
        <v>52.84</v>
      </c>
      <c r="AJ12" s="52">
        <v>0.69999999999999973</v>
      </c>
      <c r="AK12" s="50">
        <v>2.11</v>
      </c>
      <c r="AL12" s="51">
        <v>-140</v>
      </c>
      <c r="AM12" s="50">
        <v>69.13</v>
      </c>
      <c r="AN12" s="52">
        <v>1.5</v>
      </c>
      <c r="AO12" s="50">
        <v>4.5</v>
      </c>
      <c r="AP12" s="51">
        <v>-151</v>
      </c>
      <c r="AQ12" s="50">
        <v>74.56</v>
      </c>
      <c r="AR12" s="47">
        <v>0.59470710774669255</v>
      </c>
      <c r="AS12" s="48">
        <v>3.5</v>
      </c>
      <c r="AT12" s="48">
        <v>0.19782574332991976</v>
      </c>
      <c r="AU12" s="48">
        <v>1.1200000000000001</v>
      </c>
      <c r="AV12" s="48">
        <v>0.37942699999999974</v>
      </c>
      <c r="AW12" s="48">
        <v>2.0699999999999998</v>
      </c>
      <c r="AX12" s="44">
        <v>1</v>
      </c>
      <c r="AY12" s="44" t="s">
        <v>62</v>
      </c>
      <c r="AZ12" s="53" t="s">
        <v>102</v>
      </c>
      <c r="BA12" s="53" t="s">
        <v>103</v>
      </c>
      <c r="BB12" s="53" t="s">
        <v>106</v>
      </c>
      <c r="BC12" s="53">
        <v>1</v>
      </c>
      <c r="BD12" s="53">
        <v>9</v>
      </c>
      <c r="BE12" s="53" t="s">
        <v>90</v>
      </c>
      <c r="BG12" s="59" t="s">
        <v>77</v>
      </c>
      <c r="BH12" s="59" t="s">
        <v>77</v>
      </c>
      <c r="BI12" s="59" t="s">
        <v>77</v>
      </c>
      <c r="BJ12" s="59" t="s">
        <v>77</v>
      </c>
      <c r="BK12" s="59" t="s">
        <v>77</v>
      </c>
      <c r="BL12" s="59" t="s">
        <v>77</v>
      </c>
      <c r="BM12" s="54">
        <v>11</v>
      </c>
      <c r="BN12" s="55" t="s">
        <v>147</v>
      </c>
    </row>
    <row r="13" spans="1:66" s="56" customFormat="1" ht="22" x14ac:dyDescent="0.3">
      <c r="A13" s="44" t="s">
        <v>100</v>
      </c>
      <c r="B13" s="44" t="s">
        <v>57</v>
      </c>
      <c r="C13" s="45" t="s">
        <v>108</v>
      </c>
      <c r="D13" s="46">
        <v>2.7</v>
      </c>
      <c r="E13" s="46">
        <v>2.2000000000000002</v>
      </c>
      <c r="F13" s="46">
        <v>496</v>
      </c>
      <c r="G13" s="46">
        <v>44</v>
      </c>
      <c r="H13" s="46">
        <v>3.2</v>
      </c>
      <c r="I13" s="46">
        <v>4.16</v>
      </c>
      <c r="J13" s="46">
        <v>444</v>
      </c>
      <c r="K13" s="46">
        <v>34</v>
      </c>
      <c r="L13" s="46">
        <v>4.8</v>
      </c>
      <c r="M13" s="46">
        <v>3.7</v>
      </c>
      <c r="N13" s="46">
        <v>406</v>
      </c>
      <c r="O13" s="46">
        <v>39</v>
      </c>
      <c r="P13" s="46">
        <v>5.3</v>
      </c>
      <c r="Q13" s="46">
        <v>4.7</v>
      </c>
      <c r="R13" s="46">
        <v>410</v>
      </c>
      <c r="S13" s="46">
        <v>34</v>
      </c>
      <c r="T13" s="47">
        <v>-3.6119184129778077</v>
      </c>
      <c r="U13" s="48" t="e">
        <v>#DIV/0!</v>
      </c>
      <c r="V13" s="48">
        <v>-3.4420193761824103</v>
      </c>
      <c r="W13" s="48" t="e">
        <v>#DIV/0!</v>
      </c>
      <c r="X13" s="48">
        <v>-3.0365542680742461</v>
      </c>
      <c r="Y13" s="48" t="e">
        <v>#DIV/0!</v>
      </c>
      <c r="Z13" s="48">
        <v>-2.9374633654300153</v>
      </c>
      <c r="AA13" s="48" t="e">
        <v>#DIV/0!</v>
      </c>
      <c r="AB13" s="44">
        <v>24</v>
      </c>
      <c r="AC13" s="44">
        <v>26.8</v>
      </c>
      <c r="AD13" s="44">
        <v>104</v>
      </c>
      <c r="AE13" s="44"/>
      <c r="AF13" s="49">
        <v>0.5</v>
      </c>
      <c r="AG13" s="50">
        <v>1.5</v>
      </c>
      <c r="AH13" s="51">
        <v>-52</v>
      </c>
      <c r="AI13" s="50">
        <v>25.67</v>
      </c>
      <c r="AJ13" s="52">
        <v>2.0999999999999996</v>
      </c>
      <c r="AK13" s="50">
        <v>6.33</v>
      </c>
      <c r="AL13" s="51">
        <v>-90</v>
      </c>
      <c r="AM13" s="50">
        <v>44.44</v>
      </c>
      <c r="AN13" s="52">
        <v>2.5999999999999996</v>
      </c>
      <c r="AO13" s="50">
        <v>7.84</v>
      </c>
      <c r="AP13" s="51">
        <v>-86</v>
      </c>
      <c r="AQ13" s="50">
        <v>42.47</v>
      </c>
      <c r="AR13" s="47">
        <v>0.16989903679539742</v>
      </c>
      <c r="AS13" s="48">
        <v>0.81</v>
      </c>
      <c r="AT13" s="48">
        <v>0.57536414490356158</v>
      </c>
      <c r="AU13" s="48">
        <v>3.08</v>
      </c>
      <c r="AV13" s="48">
        <v>0.67888400000000004</v>
      </c>
      <c r="AW13" s="48">
        <v>3.83</v>
      </c>
      <c r="AX13" s="44">
        <v>2</v>
      </c>
      <c r="AY13" s="44" t="s">
        <v>62</v>
      </c>
      <c r="AZ13" s="53" t="s">
        <v>109</v>
      </c>
      <c r="BA13" s="53" t="s">
        <v>103</v>
      </c>
      <c r="BB13" s="53" t="s">
        <v>106</v>
      </c>
      <c r="BC13" s="53">
        <v>1</v>
      </c>
      <c r="BD13" s="53">
        <v>9</v>
      </c>
      <c r="BE13" s="53" t="s">
        <v>90</v>
      </c>
      <c r="BG13" s="59" t="s">
        <v>77</v>
      </c>
      <c r="BH13" s="59" t="s">
        <v>77</v>
      </c>
      <c r="BI13" s="59" t="s">
        <v>77</v>
      </c>
      <c r="BJ13" s="59" t="s">
        <v>77</v>
      </c>
      <c r="BK13" s="59" t="s">
        <v>77</v>
      </c>
      <c r="BL13" s="59" t="s">
        <v>77</v>
      </c>
      <c r="BM13" s="54">
        <v>12</v>
      </c>
      <c r="BN13" s="55" t="s">
        <v>147</v>
      </c>
    </row>
    <row r="14" spans="1:66" s="56" customFormat="1" ht="22" x14ac:dyDescent="0.3">
      <c r="A14" s="44" t="s">
        <v>100</v>
      </c>
      <c r="B14" s="44" t="s">
        <v>57</v>
      </c>
      <c r="C14" s="45" t="s">
        <v>110</v>
      </c>
      <c r="D14" s="46">
        <v>1.4</v>
      </c>
      <c r="E14" s="46">
        <v>2.7</v>
      </c>
      <c r="F14" s="46">
        <v>548</v>
      </c>
      <c r="G14" s="46">
        <v>29</v>
      </c>
      <c r="H14" s="46">
        <v>1.8</v>
      </c>
      <c r="I14" s="46">
        <v>2.4</v>
      </c>
      <c r="J14" s="46">
        <v>485</v>
      </c>
      <c r="K14" s="46">
        <v>25</v>
      </c>
      <c r="L14" s="46">
        <v>1</v>
      </c>
      <c r="M14" s="46">
        <v>2.9</v>
      </c>
      <c r="N14" s="46">
        <v>439</v>
      </c>
      <c r="O14" s="46">
        <v>25</v>
      </c>
      <c r="P14" s="46">
        <v>1.1000000000000001</v>
      </c>
      <c r="Q14" s="46">
        <v>1.5</v>
      </c>
      <c r="R14" s="46">
        <v>437</v>
      </c>
      <c r="S14" s="46">
        <v>42</v>
      </c>
      <c r="T14" s="47">
        <v>-4.2686979493668789</v>
      </c>
      <c r="U14" s="48" t="e">
        <v>#DIV/0!</v>
      </c>
      <c r="V14" s="48">
        <v>-4.0173835210859723</v>
      </c>
      <c r="W14" s="48" t="e">
        <v>#DIV/0!</v>
      </c>
      <c r="X14" s="48">
        <v>-4.6051701859880909</v>
      </c>
      <c r="Y14" s="48" t="e">
        <v>#DIV/0!</v>
      </c>
      <c r="Z14" s="48">
        <v>-4.5098600061837661</v>
      </c>
      <c r="AA14" s="48" t="e">
        <v>#DIV/0!</v>
      </c>
      <c r="AB14" s="44">
        <v>24</v>
      </c>
      <c r="AC14" s="44">
        <v>24.2</v>
      </c>
      <c r="AD14" s="44">
        <v>104</v>
      </c>
      <c r="AE14" s="44"/>
      <c r="AF14" s="49">
        <v>0.40000000000000013</v>
      </c>
      <c r="AG14" s="50">
        <v>1.72</v>
      </c>
      <c r="AH14" s="51">
        <v>-63</v>
      </c>
      <c r="AI14" s="50">
        <v>38.22</v>
      </c>
      <c r="AJ14" s="52">
        <v>-0.39999999999999991</v>
      </c>
      <c r="AK14" s="50">
        <v>1.73</v>
      </c>
      <c r="AL14" s="51">
        <v>-109</v>
      </c>
      <c r="AM14" s="50">
        <v>66.12</v>
      </c>
      <c r="AN14" s="52">
        <v>-0.29999999999999982</v>
      </c>
      <c r="AO14" s="50">
        <v>1.29</v>
      </c>
      <c r="AP14" s="51">
        <v>-111</v>
      </c>
      <c r="AQ14" s="50">
        <v>67.33</v>
      </c>
      <c r="AR14" s="47">
        <v>0.25131442828090655</v>
      </c>
      <c r="AS14" s="48">
        <v>1.25</v>
      </c>
      <c r="AT14" s="48">
        <v>-0.33647223662121206</v>
      </c>
      <c r="AU14" s="48">
        <v>1.45</v>
      </c>
      <c r="AV14" s="48">
        <v>-0.24511500000000019</v>
      </c>
      <c r="AW14" s="48">
        <v>1.05</v>
      </c>
      <c r="AX14" s="44">
        <v>2</v>
      </c>
      <c r="AY14" s="44" t="s">
        <v>62</v>
      </c>
      <c r="AZ14" s="53" t="s">
        <v>111</v>
      </c>
      <c r="BA14" s="53" t="s">
        <v>103</v>
      </c>
      <c r="BB14" s="53" t="s">
        <v>106</v>
      </c>
      <c r="BC14" s="53">
        <v>1</v>
      </c>
      <c r="BD14" s="53">
        <v>10</v>
      </c>
      <c r="BE14" s="53" t="s">
        <v>90</v>
      </c>
      <c r="BG14" s="59" t="s">
        <v>77</v>
      </c>
      <c r="BH14" s="59" t="s">
        <v>77</v>
      </c>
      <c r="BI14" s="59" t="s">
        <v>77</v>
      </c>
      <c r="BJ14" s="59" t="s">
        <v>77</v>
      </c>
      <c r="BK14" s="59" t="s">
        <v>77</v>
      </c>
      <c r="BL14" s="59" t="s">
        <v>77</v>
      </c>
      <c r="BM14" s="54">
        <v>13</v>
      </c>
      <c r="BN14" s="55" t="s">
        <v>147</v>
      </c>
    </row>
    <row r="15" spans="1:66" ht="22" x14ac:dyDescent="0.3">
      <c r="A15" s="9" t="s">
        <v>112</v>
      </c>
      <c r="B15" s="9" t="s">
        <v>57</v>
      </c>
      <c r="C15" s="30" t="s">
        <v>113</v>
      </c>
      <c r="D15" s="34">
        <v>1.2</v>
      </c>
      <c r="E15" s="34" t="s">
        <v>59</v>
      </c>
      <c r="F15" s="42">
        <v>323</v>
      </c>
      <c r="G15" s="42" t="s">
        <v>59</v>
      </c>
      <c r="H15" s="34" t="s">
        <v>77</v>
      </c>
      <c r="I15" s="34" t="s">
        <v>59</v>
      </c>
      <c r="J15" s="42" t="s">
        <v>77</v>
      </c>
      <c r="K15" s="42" t="s">
        <v>59</v>
      </c>
      <c r="L15" s="34">
        <v>1.2</v>
      </c>
      <c r="M15" s="34" t="s">
        <v>59</v>
      </c>
      <c r="N15" s="42">
        <v>265</v>
      </c>
      <c r="O15" s="42" t="s">
        <v>59</v>
      </c>
      <c r="P15" s="34">
        <v>2.2000000000000002</v>
      </c>
      <c r="Q15" s="34" t="s">
        <v>59</v>
      </c>
      <c r="R15" s="42">
        <v>279</v>
      </c>
      <c r="S15" s="42" t="s">
        <v>59</v>
      </c>
      <c r="T15" s="33">
        <v>-4.4228486291941369</v>
      </c>
      <c r="U15" s="10">
        <v>5.4833333333333331E-2</v>
      </c>
      <c r="V15" s="10" t="e">
        <v>#VALUE!</v>
      </c>
      <c r="W15" s="10">
        <v>5.4833333333333331E-2</v>
      </c>
      <c r="X15" s="10">
        <v>-4.4228486291941369</v>
      </c>
      <c r="Y15" s="10">
        <v>5.4833333333333331E-2</v>
      </c>
      <c r="Z15" s="10">
        <v>-3.8167128256238212</v>
      </c>
      <c r="AA15" s="10">
        <v>5.4833333333333331E-2</v>
      </c>
      <c r="AB15" s="9">
        <v>20</v>
      </c>
      <c r="AC15" s="9" t="s">
        <v>114</v>
      </c>
      <c r="AD15" s="9">
        <v>180</v>
      </c>
      <c r="AE15" s="9">
        <v>60</v>
      </c>
      <c r="AF15" s="35" t="e">
        <v>#VALUE!</v>
      </c>
      <c r="AG15" s="36" t="s">
        <v>77</v>
      </c>
      <c r="AH15" s="37" t="e">
        <v>#VALUE!</v>
      </c>
      <c r="AI15" s="38" t="s">
        <v>77</v>
      </c>
      <c r="AJ15" s="39">
        <v>0</v>
      </c>
      <c r="AK15" s="36">
        <v>6.34</v>
      </c>
      <c r="AL15" s="40">
        <v>-58</v>
      </c>
      <c r="AM15" s="41">
        <v>43.59</v>
      </c>
      <c r="AN15" s="39">
        <v>1.0000000000000002</v>
      </c>
      <c r="AO15" s="36">
        <v>4.9400000000000004</v>
      </c>
      <c r="AP15" s="40">
        <v>-44</v>
      </c>
      <c r="AQ15" s="41">
        <v>35.29</v>
      </c>
      <c r="AR15" s="33" t="e">
        <v>#VALUE!</v>
      </c>
      <c r="AS15" s="10" t="s">
        <v>86</v>
      </c>
      <c r="AT15" s="10">
        <v>0</v>
      </c>
      <c r="AU15" s="10">
        <v>2.2639999999999998</v>
      </c>
      <c r="AV15" s="10">
        <v>0.61553300000000011</v>
      </c>
      <c r="AW15" s="10">
        <v>0.84299999999999997</v>
      </c>
      <c r="AX15" s="9">
        <v>1</v>
      </c>
      <c r="AY15" s="9" t="s">
        <v>94</v>
      </c>
      <c r="AZ15" s="12" t="s">
        <v>149</v>
      </c>
      <c r="BA15" s="12" t="s">
        <v>77</v>
      </c>
      <c r="BB15" s="12" t="s">
        <v>115</v>
      </c>
      <c r="BC15" s="13">
        <v>2</v>
      </c>
      <c r="BD15" s="12">
        <v>5</v>
      </c>
      <c r="BE15" s="13" t="s">
        <v>65</v>
      </c>
      <c r="BF15" s="61" t="s">
        <v>152</v>
      </c>
      <c r="BG15" s="59" t="s">
        <v>77</v>
      </c>
      <c r="BH15" s="59" t="s">
        <v>77</v>
      </c>
      <c r="BI15" s="59" t="s">
        <v>77</v>
      </c>
      <c r="BJ15" s="59" t="s">
        <v>77</v>
      </c>
      <c r="BK15" s="59" t="s">
        <v>77</v>
      </c>
      <c r="BL15" s="59" t="s">
        <v>77</v>
      </c>
      <c r="BM15" s="14">
        <v>14</v>
      </c>
      <c r="BN15" s="29" t="s">
        <v>27</v>
      </c>
    </row>
    <row r="16" spans="1:66" ht="22" x14ac:dyDescent="0.3">
      <c r="A16" s="9" t="s">
        <v>112</v>
      </c>
      <c r="B16" s="9" t="s">
        <v>57</v>
      </c>
      <c r="C16" s="30" t="s">
        <v>116</v>
      </c>
      <c r="D16" s="34">
        <v>1</v>
      </c>
      <c r="E16" s="34" t="s">
        <v>59</v>
      </c>
      <c r="F16" s="42">
        <v>335</v>
      </c>
      <c r="G16" s="42" t="s">
        <v>59</v>
      </c>
      <c r="H16" s="34" t="s">
        <v>77</v>
      </c>
      <c r="I16" s="34" t="s">
        <v>59</v>
      </c>
      <c r="J16" s="42" t="s">
        <v>77</v>
      </c>
      <c r="K16" s="42" t="s">
        <v>59</v>
      </c>
      <c r="L16" s="34">
        <v>0.4</v>
      </c>
      <c r="M16" s="34" t="s">
        <v>59</v>
      </c>
      <c r="N16" s="42">
        <v>302</v>
      </c>
      <c r="O16" s="42" t="s">
        <v>59</v>
      </c>
      <c r="P16" s="34">
        <v>0.3</v>
      </c>
      <c r="Q16" s="34" t="s">
        <v>59</v>
      </c>
      <c r="R16" s="42">
        <v>299</v>
      </c>
      <c r="S16" s="42" t="s">
        <v>59</v>
      </c>
      <c r="T16" s="33">
        <v>-4.6051701859880909</v>
      </c>
      <c r="U16" s="10">
        <v>5.4833333333333331E-2</v>
      </c>
      <c r="V16" s="10" t="e">
        <v>#VALUE!</v>
      </c>
      <c r="W16" s="10">
        <v>5.4833333333333331E-2</v>
      </c>
      <c r="X16" s="10">
        <v>-5.521460917862246</v>
      </c>
      <c r="Y16" s="10">
        <v>5.4833333333333331E-2</v>
      </c>
      <c r="Z16" s="10">
        <v>-5.8091429903140277</v>
      </c>
      <c r="AA16" s="10">
        <v>5.4833333333333331E-2</v>
      </c>
      <c r="AB16" s="9">
        <v>15</v>
      </c>
      <c r="AC16" s="9" t="s">
        <v>114</v>
      </c>
      <c r="AD16" s="9">
        <v>180</v>
      </c>
      <c r="AE16" s="9">
        <v>60</v>
      </c>
      <c r="AF16" s="35" t="e">
        <v>#VALUE!</v>
      </c>
      <c r="AG16" s="36" t="s">
        <v>77</v>
      </c>
      <c r="AH16" s="37" t="e">
        <v>#VALUE!</v>
      </c>
      <c r="AI16" s="38" t="s">
        <v>77</v>
      </c>
      <c r="AJ16" s="39">
        <v>-0.6</v>
      </c>
      <c r="AK16" s="36">
        <v>6.34</v>
      </c>
      <c r="AL16" s="40">
        <v>-33</v>
      </c>
      <c r="AM16" s="41">
        <v>43.59</v>
      </c>
      <c r="AN16" s="39">
        <v>-0.7</v>
      </c>
      <c r="AO16" s="36">
        <v>4.9400000000000004</v>
      </c>
      <c r="AP16" s="40">
        <v>-36</v>
      </c>
      <c r="AQ16" s="41">
        <v>35.29</v>
      </c>
      <c r="AR16" s="33" t="e">
        <v>#VALUE!</v>
      </c>
      <c r="AS16" s="10" t="s">
        <v>86</v>
      </c>
      <c r="AT16" s="10">
        <v>-0.91629073187415511</v>
      </c>
      <c r="AU16" s="10">
        <v>2.2639999999999998</v>
      </c>
      <c r="AV16" s="10">
        <v>-1.2061380000000002</v>
      </c>
      <c r="AW16" s="10">
        <v>0.84299999999999997</v>
      </c>
      <c r="AX16" s="9">
        <v>1</v>
      </c>
      <c r="AY16" s="9" t="s">
        <v>94</v>
      </c>
      <c r="AZ16" s="12" t="s">
        <v>149</v>
      </c>
      <c r="BA16" s="12" t="s">
        <v>77</v>
      </c>
      <c r="BB16" s="12" t="s">
        <v>115</v>
      </c>
      <c r="BC16" s="13">
        <v>2</v>
      </c>
      <c r="BD16" s="12">
        <v>5</v>
      </c>
      <c r="BE16" s="13" t="s">
        <v>65</v>
      </c>
      <c r="BF16" s="61" t="s">
        <v>152</v>
      </c>
      <c r="BG16" s="59" t="s">
        <v>77</v>
      </c>
      <c r="BH16" s="59" t="s">
        <v>77</v>
      </c>
      <c r="BI16" s="59" t="s">
        <v>77</v>
      </c>
      <c r="BJ16" s="59" t="s">
        <v>77</v>
      </c>
      <c r="BK16" s="59" t="s">
        <v>77</v>
      </c>
      <c r="BL16" s="59" t="s">
        <v>77</v>
      </c>
      <c r="BM16" s="14">
        <v>15</v>
      </c>
      <c r="BN16" s="29" t="s">
        <v>27</v>
      </c>
    </row>
    <row r="17" spans="1:66" ht="22" x14ac:dyDescent="0.3">
      <c r="A17" s="9" t="s">
        <v>112</v>
      </c>
      <c r="B17" s="9" t="s">
        <v>57</v>
      </c>
      <c r="C17" s="30" t="s">
        <v>117</v>
      </c>
      <c r="D17" s="34">
        <v>2.1</v>
      </c>
      <c r="E17" s="34" t="s">
        <v>59</v>
      </c>
      <c r="F17" s="42">
        <v>360</v>
      </c>
      <c r="G17" s="42" t="s">
        <v>59</v>
      </c>
      <c r="H17" s="34" t="s">
        <v>77</v>
      </c>
      <c r="I17" s="34" t="s">
        <v>59</v>
      </c>
      <c r="J17" s="42" t="s">
        <v>77</v>
      </c>
      <c r="K17" s="42" t="s">
        <v>59</v>
      </c>
      <c r="L17" s="34">
        <v>0</v>
      </c>
      <c r="M17" s="34" t="s">
        <v>59</v>
      </c>
      <c r="N17" s="42">
        <v>320</v>
      </c>
      <c r="O17" s="42" t="s">
        <v>59</v>
      </c>
      <c r="P17" s="34">
        <v>0</v>
      </c>
      <c r="Q17" s="34" t="s">
        <v>59</v>
      </c>
      <c r="R17" s="42">
        <v>329</v>
      </c>
      <c r="S17" s="42" t="s">
        <v>59</v>
      </c>
      <c r="T17" s="33">
        <v>-3.8632328412587138</v>
      </c>
      <c r="U17" s="10">
        <v>8.2250000000000004E-2</v>
      </c>
      <c r="V17" s="10" t="e">
        <v>#VALUE!</v>
      </c>
      <c r="W17" s="10">
        <v>8.2250000000000004E-2</v>
      </c>
      <c r="X17" s="10" t="e">
        <v>#NUM!</v>
      </c>
      <c r="Y17" s="10">
        <v>8.2250000000000004E-2</v>
      </c>
      <c r="Z17" s="10" t="e">
        <v>#NUM!</v>
      </c>
      <c r="AA17" s="10">
        <v>8.2250000000000004E-2</v>
      </c>
      <c r="AB17" s="9">
        <v>8</v>
      </c>
      <c r="AC17" s="9" t="s">
        <v>114</v>
      </c>
      <c r="AD17" s="9">
        <v>120</v>
      </c>
      <c r="AE17" s="9">
        <v>40</v>
      </c>
      <c r="AF17" s="35" t="e">
        <v>#VALUE!</v>
      </c>
      <c r="AG17" s="36" t="s">
        <v>77</v>
      </c>
      <c r="AH17" s="37" t="e">
        <v>#VALUE!</v>
      </c>
      <c r="AI17" s="38" t="s">
        <v>77</v>
      </c>
      <c r="AJ17" s="39">
        <v>-2.1</v>
      </c>
      <c r="AK17" s="36">
        <v>6.34</v>
      </c>
      <c r="AL17" s="40">
        <v>-40</v>
      </c>
      <c r="AM17" s="41">
        <v>43.59</v>
      </c>
      <c r="AN17" s="39">
        <v>-2.1</v>
      </c>
      <c r="AO17" s="36">
        <v>4.9400000000000004</v>
      </c>
      <c r="AP17" s="40">
        <v>-31</v>
      </c>
      <c r="AQ17" s="41">
        <v>35.29</v>
      </c>
      <c r="AR17" s="33" t="e">
        <v>#VALUE!</v>
      </c>
      <c r="AS17" s="10" t="s">
        <v>86</v>
      </c>
      <c r="AT17" s="10" t="e">
        <v>#NUM!</v>
      </c>
      <c r="AU17" s="10" t="s">
        <v>86</v>
      </c>
      <c r="AV17" s="10" t="e">
        <f>#VALUE!</f>
        <v>#VALUE!</v>
      </c>
      <c r="AW17" s="10" t="s">
        <v>86</v>
      </c>
      <c r="AX17" s="9">
        <v>1</v>
      </c>
      <c r="AY17" s="9" t="s">
        <v>94</v>
      </c>
      <c r="AZ17" s="12" t="s">
        <v>149</v>
      </c>
      <c r="BA17" s="12" t="s">
        <v>77</v>
      </c>
      <c r="BB17" s="12" t="s">
        <v>118</v>
      </c>
      <c r="BC17" s="13">
        <v>3</v>
      </c>
      <c r="BD17" s="12">
        <v>5</v>
      </c>
      <c r="BE17" s="13" t="s">
        <v>65</v>
      </c>
      <c r="BF17" s="61" t="s">
        <v>152</v>
      </c>
      <c r="BG17" s="59" t="s">
        <v>77</v>
      </c>
      <c r="BH17" s="59" t="s">
        <v>77</v>
      </c>
      <c r="BI17" s="59" t="s">
        <v>77</v>
      </c>
      <c r="BJ17" s="59" t="s">
        <v>77</v>
      </c>
      <c r="BK17" s="59" t="s">
        <v>77</v>
      </c>
      <c r="BL17" s="59" t="s">
        <v>77</v>
      </c>
      <c r="BM17" s="14" t="s">
        <v>77</v>
      </c>
      <c r="BN17" s="29" t="s">
        <v>27</v>
      </c>
    </row>
    <row r="18" spans="1:66" ht="22" x14ac:dyDescent="0.3">
      <c r="A18" s="9" t="s">
        <v>119</v>
      </c>
      <c r="B18" s="9" t="s">
        <v>75</v>
      </c>
      <c r="C18" s="30" t="s">
        <v>120</v>
      </c>
      <c r="D18" s="34">
        <v>7.1</v>
      </c>
      <c r="E18" s="34">
        <v>5.5</v>
      </c>
      <c r="F18" s="42">
        <v>637</v>
      </c>
      <c r="G18" s="42">
        <v>74.8</v>
      </c>
      <c r="H18" s="34" t="s">
        <v>77</v>
      </c>
      <c r="I18" s="34" t="s">
        <v>77</v>
      </c>
      <c r="J18" s="42" t="s">
        <v>77</v>
      </c>
      <c r="K18" s="42" t="s">
        <v>77</v>
      </c>
      <c r="L18" s="34" t="s">
        <v>77</v>
      </c>
      <c r="M18" s="34" t="s">
        <v>77</v>
      </c>
      <c r="N18" s="42" t="s">
        <v>77</v>
      </c>
      <c r="O18" s="42" t="s">
        <v>77</v>
      </c>
      <c r="P18" s="34">
        <v>8.9</v>
      </c>
      <c r="Q18" s="34">
        <v>5.9</v>
      </c>
      <c r="R18" s="42">
        <v>596</v>
      </c>
      <c r="S18" s="42">
        <v>74.599999999999994</v>
      </c>
      <c r="T18" s="33">
        <v>-2.6450754019408218</v>
      </c>
      <c r="U18" s="10">
        <v>1.6287128712871288E-2</v>
      </c>
      <c r="V18" s="10" t="e">
        <v>#VALUE!</v>
      </c>
      <c r="W18" s="10">
        <v>1.6287128712871288E-2</v>
      </c>
      <c r="X18" s="10" t="e">
        <v>#VALUE!</v>
      </c>
      <c r="Y18" s="10">
        <v>1.6287128712871288E-2</v>
      </c>
      <c r="Z18" s="10">
        <v>-2.4191189092499972</v>
      </c>
      <c r="AA18" s="10">
        <v>1.6287128712871288E-2</v>
      </c>
      <c r="AB18" s="9">
        <v>41</v>
      </c>
      <c r="AC18" s="9" t="s">
        <v>121</v>
      </c>
      <c r="AD18" s="9">
        <v>404</v>
      </c>
      <c r="AE18" s="9">
        <v>202</v>
      </c>
      <c r="AF18" s="35" t="e">
        <v>#VALUE!</v>
      </c>
      <c r="AG18" s="36" t="s">
        <v>77</v>
      </c>
      <c r="AH18" s="37" t="e">
        <v>#VALUE!</v>
      </c>
      <c r="AI18" s="38" t="s">
        <v>77</v>
      </c>
      <c r="AJ18" s="39" t="e">
        <v>#VALUE!</v>
      </c>
      <c r="AK18" s="36" t="s">
        <v>77</v>
      </c>
      <c r="AL18" s="40" t="e">
        <v>#VALUE!</v>
      </c>
      <c r="AM18" s="41" t="s">
        <v>77</v>
      </c>
      <c r="AN18" s="39">
        <v>1.8000000000000007</v>
      </c>
      <c r="AO18" s="36">
        <v>2.8</v>
      </c>
      <c r="AP18" s="40">
        <v>-41</v>
      </c>
      <c r="AQ18" s="41">
        <v>22.55</v>
      </c>
      <c r="AR18" s="33" t="e">
        <v>#VALUE!</v>
      </c>
      <c r="AS18" s="10" t="s">
        <v>86</v>
      </c>
      <c r="AT18" s="10" t="e">
        <v>#VALUE!</v>
      </c>
      <c r="AU18" s="10" t="s">
        <v>86</v>
      </c>
      <c r="AV18" s="10">
        <v>0.24549299999999999</v>
      </c>
      <c r="AW18" s="10">
        <v>2.4500000000000002</v>
      </c>
      <c r="AX18" s="9">
        <v>1</v>
      </c>
      <c r="AY18" s="9" t="s">
        <v>94</v>
      </c>
      <c r="AZ18" s="12" t="s">
        <v>122</v>
      </c>
      <c r="BA18" s="12" t="s">
        <v>77</v>
      </c>
      <c r="BB18" s="12" t="s">
        <v>123</v>
      </c>
      <c r="BC18" s="13">
        <v>3</v>
      </c>
      <c r="BD18" s="12">
        <v>6</v>
      </c>
      <c r="BE18" s="13" t="s">
        <v>65</v>
      </c>
      <c r="BF18" s="61" t="s">
        <v>152</v>
      </c>
      <c r="BG18" s="59" t="s">
        <v>77</v>
      </c>
      <c r="BH18" s="59" t="s">
        <v>77</v>
      </c>
      <c r="BI18" s="59">
        <v>0.28832649999999999</v>
      </c>
      <c r="BJ18" s="59" t="s">
        <v>77</v>
      </c>
      <c r="BK18" s="59" t="s">
        <v>77</v>
      </c>
      <c r="BL18" s="59">
        <v>5326.451</v>
      </c>
      <c r="BM18" s="15">
        <v>16</v>
      </c>
      <c r="BN18" s="29" t="s">
        <v>27</v>
      </c>
    </row>
    <row r="19" spans="1:66" ht="22" x14ac:dyDescent="0.3">
      <c r="A19" s="9" t="s">
        <v>119</v>
      </c>
      <c r="B19" s="9" t="s">
        <v>75</v>
      </c>
      <c r="C19" s="30" t="s">
        <v>124</v>
      </c>
      <c r="D19" s="34">
        <v>9</v>
      </c>
      <c r="E19" s="34">
        <v>7</v>
      </c>
      <c r="F19" s="42">
        <v>617</v>
      </c>
      <c r="G19" s="42">
        <v>76.5</v>
      </c>
      <c r="H19" s="34" t="s">
        <v>77</v>
      </c>
      <c r="I19" s="34" t="s">
        <v>77</v>
      </c>
      <c r="J19" s="42" t="s">
        <v>77</v>
      </c>
      <c r="K19" s="42" t="s">
        <v>77</v>
      </c>
      <c r="L19" s="34" t="s">
        <v>77</v>
      </c>
      <c r="M19" s="34" t="s">
        <v>77</v>
      </c>
      <c r="N19" s="42" t="s">
        <v>77</v>
      </c>
      <c r="O19" s="42" t="s">
        <v>77</v>
      </c>
      <c r="P19" s="34">
        <v>10.4</v>
      </c>
      <c r="Q19" s="34">
        <v>7.6</v>
      </c>
      <c r="R19" s="42">
        <v>583</v>
      </c>
      <c r="S19" s="42">
        <v>76.400000000000006</v>
      </c>
      <c r="T19" s="33">
        <v>-2.4079456086518722</v>
      </c>
      <c r="U19" s="10">
        <v>1.6287128712871288E-2</v>
      </c>
      <c r="V19" s="10" t="e">
        <v>#VALUE!</v>
      </c>
      <c r="W19" s="10">
        <v>1.6287128712871288E-2</v>
      </c>
      <c r="X19" s="10" t="e">
        <v>#VALUE!</v>
      </c>
      <c r="Y19" s="10">
        <v>1.6287128712871288E-2</v>
      </c>
      <c r="Z19" s="10">
        <v>-2.2633643798407643</v>
      </c>
      <c r="AA19" s="10">
        <v>1.6287128712871288E-2</v>
      </c>
      <c r="AB19" s="9">
        <v>42</v>
      </c>
      <c r="AC19" s="9" t="s">
        <v>125</v>
      </c>
      <c r="AD19" s="9">
        <v>404</v>
      </c>
      <c r="AE19" s="9">
        <v>202</v>
      </c>
      <c r="AF19" s="35" t="e">
        <v>#VALUE!</v>
      </c>
      <c r="AG19" s="36" t="s">
        <v>77</v>
      </c>
      <c r="AH19" s="37" t="e">
        <v>#VALUE!</v>
      </c>
      <c r="AI19" s="38" t="s">
        <v>77</v>
      </c>
      <c r="AJ19" s="39" t="e">
        <v>#VALUE!</v>
      </c>
      <c r="AK19" s="36" t="s">
        <v>77</v>
      </c>
      <c r="AL19" s="40" t="e">
        <v>#VALUE!</v>
      </c>
      <c r="AM19" s="41" t="s">
        <v>148</v>
      </c>
      <c r="AN19" s="39">
        <v>1.4000000000000004</v>
      </c>
      <c r="AO19" s="36">
        <v>2.9</v>
      </c>
      <c r="AP19" s="40">
        <v>-34</v>
      </c>
      <c r="AQ19" s="41">
        <v>13.43</v>
      </c>
      <c r="AR19" s="33" t="e">
        <v>#VALUE!</v>
      </c>
      <c r="AS19" s="10" t="s">
        <v>86</v>
      </c>
      <c r="AT19" s="10" t="e">
        <v>#VALUE!</v>
      </c>
      <c r="AU19" s="10" t="s">
        <v>86</v>
      </c>
      <c r="AV19" s="10">
        <v>0.16008500000000001</v>
      </c>
      <c r="AW19" s="10">
        <v>2.34</v>
      </c>
      <c r="AX19" s="9">
        <v>1</v>
      </c>
      <c r="AY19" s="9" t="s">
        <v>94</v>
      </c>
      <c r="AZ19" s="12" t="s">
        <v>122</v>
      </c>
      <c r="BA19" s="12" t="s">
        <v>77</v>
      </c>
      <c r="BB19" s="12" t="s">
        <v>123</v>
      </c>
      <c r="BC19" s="13">
        <v>3</v>
      </c>
      <c r="BD19" s="12">
        <v>6</v>
      </c>
      <c r="BE19" s="13" t="s">
        <v>65</v>
      </c>
      <c r="BF19" s="61" t="s">
        <v>152</v>
      </c>
      <c r="BG19" s="59" t="s">
        <v>77</v>
      </c>
      <c r="BH19" s="59" t="s">
        <v>77</v>
      </c>
      <c r="BI19" s="59">
        <v>0.49277840000000001</v>
      </c>
      <c r="BJ19" s="59" t="s">
        <v>77</v>
      </c>
      <c r="BK19" s="59" t="s">
        <v>77</v>
      </c>
      <c r="BL19" s="59">
        <v>6048.3559999999998</v>
      </c>
      <c r="BM19" s="15">
        <v>17</v>
      </c>
      <c r="BN19" s="29" t="s">
        <v>27</v>
      </c>
    </row>
    <row r="20" spans="1:66" ht="22" x14ac:dyDescent="0.3">
      <c r="A20" s="9" t="s">
        <v>119</v>
      </c>
      <c r="B20" s="9" t="s">
        <v>75</v>
      </c>
      <c r="C20" s="30" t="s">
        <v>126</v>
      </c>
      <c r="D20" s="34">
        <v>7.2</v>
      </c>
      <c r="E20" s="34">
        <v>4.3</v>
      </c>
      <c r="F20" s="42">
        <v>613</v>
      </c>
      <c r="G20" s="42">
        <v>67.3</v>
      </c>
      <c r="H20" s="34" t="s">
        <v>77</v>
      </c>
      <c r="I20" s="34" t="s">
        <v>77</v>
      </c>
      <c r="J20" s="42" t="s">
        <v>77</v>
      </c>
      <c r="K20" s="42" t="s">
        <v>77</v>
      </c>
      <c r="L20" s="34" t="s">
        <v>77</v>
      </c>
      <c r="M20" s="34" t="s">
        <v>77</v>
      </c>
      <c r="N20" s="42" t="s">
        <v>77</v>
      </c>
      <c r="O20" s="42" t="s">
        <v>77</v>
      </c>
      <c r="P20" s="34">
        <v>8.5</v>
      </c>
      <c r="Q20" s="34">
        <v>5.0999999999999996</v>
      </c>
      <c r="R20" s="42">
        <v>579</v>
      </c>
      <c r="S20" s="42">
        <v>70.2</v>
      </c>
      <c r="T20" s="33">
        <v>-2.6310891599660815</v>
      </c>
      <c r="U20" s="10">
        <v>1.6287128712871288E-2</v>
      </c>
      <c r="V20" s="10" t="e">
        <v>#VALUE!</v>
      </c>
      <c r="W20" s="10">
        <v>1.6287128712871288E-2</v>
      </c>
      <c r="X20" s="10" t="e">
        <v>#VALUE!</v>
      </c>
      <c r="Y20" s="10">
        <v>1.6287128712871288E-2</v>
      </c>
      <c r="Z20" s="10">
        <v>-2.4651040224918206</v>
      </c>
      <c r="AA20" s="10">
        <v>1.6287128712871288E-2</v>
      </c>
      <c r="AB20" s="9">
        <v>71</v>
      </c>
      <c r="AC20" s="9" t="s">
        <v>127</v>
      </c>
      <c r="AD20" s="9">
        <v>404</v>
      </c>
      <c r="AE20" s="9">
        <v>202</v>
      </c>
      <c r="AF20" s="35" t="e">
        <v>#VALUE!</v>
      </c>
      <c r="AG20" s="36" t="s">
        <v>77</v>
      </c>
      <c r="AH20" s="37" t="e">
        <v>#VALUE!</v>
      </c>
      <c r="AI20" s="38" t="s">
        <v>77</v>
      </c>
      <c r="AJ20" s="39" t="e">
        <v>#VALUE!</v>
      </c>
      <c r="AK20" s="36" t="s">
        <v>77</v>
      </c>
      <c r="AL20" s="40" t="e">
        <v>#VALUE!</v>
      </c>
      <c r="AM20" s="41" t="s">
        <v>77</v>
      </c>
      <c r="AN20" s="39">
        <v>1.2999999999999998</v>
      </c>
      <c r="AO20" s="36">
        <v>2.7</v>
      </c>
      <c r="AP20" s="40">
        <v>-34</v>
      </c>
      <c r="AQ20" s="41">
        <v>22.58</v>
      </c>
      <c r="AR20" s="33" t="e">
        <v>#VALUE!</v>
      </c>
      <c r="AS20" s="10" t="s">
        <v>86</v>
      </c>
      <c r="AT20" s="10" t="e">
        <v>#VALUE!</v>
      </c>
      <c r="AU20" s="10" t="s">
        <v>86</v>
      </c>
      <c r="AV20" s="10">
        <v>0.180093</v>
      </c>
      <c r="AW20" s="10">
        <v>2.37</v>
      </c>
      <c r="AX20" s="9">
        <v>1</v>
      </c>
      <c r="AY20" s="9" t="s">
        <v>94</v>
      </c>
      <c r="AZ20" s="12" t="s">
        <v>122</v>
      </c>
      <c r="BA20" s="12" t="s">
        <v>77</v>
      </c>
      <c r="BB20" s="12" t="s">
        <v>123</v>
      </c>
      <c r="BC20" s="13">
        <v>3</v>
      </c>
      <c r="BD20" s="12">
        <v>6</v>
      </c>
      <c r="BE20" s="13" t="s">
        <v>65</v>
      </c>
      <c r="BF20" s="61" t="s">
        <v>152</v>
      </c>
      <c r="BG20" s="59" t="s">
        <v>77</v>
      </c>
      <c r="BH20" s="59" t="s">
        <v>77</v>
      </c>
      <c r="BI20" s="59">
        <v>0.18679019999999999</v>
      </c>
      <c r="BJ20" s="59" t="s">
        <v>77</v>
      </c>
      <c r="BK20" s="59" t="s">
        <v>77</v>
      </c>
      <c r="BL20" s="59">
        <v>4471.3630000000003</v>
      </c>
      <c r="BM20" s="15">
        <v>18</v>
      </c>
      <c r="BN20" s="29" t="s">
        <v>27</v>
      </c>
    </row>
    <row r="21" spans="1:66" ht="22" x14ac:dyDescent="0.3">
      <c r="A21" s="9" t="s">
        <v>128</v>
      </c>
      <c r="B21" s="9" t="s">
        <v>67</v>
      </c>
      <c r="C21" s="31" t="s">
        <v>129</v>
      </c>
      <c r="D21" s="34">
        <v>0.3</v>
      </c>
      <c r="E21" s="34">
        <v>0.6</v>
      </c>
      <c r="F21" s="42">
        <v>454</v>
      </c>
      <c r="G21" s="42">
        <v>92</v>
      </c>
      <c r="H21" s="34" t="s">
        <v>77</v>
      </c>
      <c r="I21" s="34" t="s">
        <v>77</v>
      </c>
      <c r="J21" s="42" t="s">
        <v>77</v>
      </c>
      <c r="K21" s="42" t="s">
        <v>77</v>
      </c>
      <c r="L21" s="34">
        <v>0.3</v>
      </c>
      <c r="M21" s="34">
        <v>0.7</v>
      </c>
      <c r="N21" s="42">
        <v>402</v>
      </c>
      <c r="O21" s="42">
        <v>79</v>
      </c>
      <c r="P21" s="34" t="s">
        <v>77</v>
      </c>
      <c r="Q21" s="34" t="s">
        <v>77</v>
      </c>
      <c r="R21" s="42" t="s">
        <v>77</v>
      </c>
      <c r="S21" s="42" t="s">
        <v>77</v>
      </c>
      <c r="T21" s="33">
        <v>-5.8091429903140277</v>
      </c>
      <c r="U21" s="10">
        <v>5.4833333333333331E-2</v>
      </c>
      <c r="V21" s="10" t="e">
        <v>#VALUE!</v>
      </c>
      <c r="W21" s="10">
        <v>5.4833333333333331E-2</v>
      </c>
      <c r="X21" s="10">
        <v>-5.8091429903140277</v>
      </c>
      <c r="Y21" s="10">
        <v>5.4833333333333331E-2</v>
      </c>
      <c r="Z21" s="10" t="e">
        <v>#VALUE!</v>
      </c>
      <c r="AA21" s="10">
        <v>5.4833333333333331E-2</v>
      </c>
      <c r="AB21" s="9">
        <v>25</v>
      </c>
      <c r="AC21" s="9">
        <v>75</v>
      </c>
      <c r="AD21" s="9"/>
      <c r="AE21" s="9">
        <v>60</v>
      </c>
      <c r="AF21" s="35" t="e">
        <v>#VALUE!</v>
      </c>
      <c r="AG21" s="36" t="e">
        <v>#VALUE!</v>
      </c>
      <c r="AH21" s="37" t="e">
        <v>#VALUE!</v>
      </c>
      <c r="AI21" s="38" t="e">
        <v>#VALUE!</v>
      </c>
      <c r="AJ21" s="39">
        <v>0</v>
      </c>
      <c r="AK21" s="36">
        <v>0.97</v>
      </c>
      <c r="AL21" s="40">
        <v>-52</v>
      </c>
      <c r="AM21" s="41">
        <v>23</v>
      </c>
      <c r="AN21" s="39" t="e">
        <v>#VALUE!</v>
      </c>
      <c r="AO21" s="36" t="e">
        <v>#VALUE!</v>
      </c>
      <c r="AP21" s="40" t="e">
        <v>#VALUE!</v>
      </c>
      <c r="AQ21" s="41" t="e">
        <v>#VALUE!</v>
      </c>
      <c r="AR21" s="33" t="e">
        <v>#VALUE!</v>
      </c>
      <c r="AS21" s="10" t="s">
        <v>86</v>
      </c>
      <c r="AT21" s="10">
        <v>0</v>
      </c>
      <c r="AU21" s="10">
        <v>2.4900000000000002</v>
      </c>
      <c r="AV21" s="10" t="e">
        <f>#VALUE!</f>
        <v>#VALUE!</v>
      </c>
      <c r="AW21" s="10" t="s">
        <v>86</v>
      </c>
      <c r="AX21" s="9">
        <v>2</v>
      </c>
      <c r="AY21" s="9" t="s">
        <v>62</v>
      </c>
      <c r="AZ21" s="12" t="s">
        <v>130</v>
      </c>
      <c r="BA21" s="12" t="s">
        <v>131</v>
      </c>
      <c r="BB21" s="12" t="s">
        <v>132</v>
      </c>
      <c r="BC21" s="13">
        <v>2</v>
      </c>
      <c r="BD21" s="12">
        <v>7</v>
      </c>
      <c r="BE21" s="13" t="s">
        <v>65</v>
      </c>
      <c r="BF21" s="61" t="s">
        <v>152</v>
      </c>
      <c r="BG21" s="59" t="s">
        <v>77</v>
      </c>
      <c r="BH21" s="59" t="s">
        <v>77</v>
      </c>
      <c r="BI21" s="59" t="s">
        <v>77</v>
      </c>
      <c r="BJ21" s="59" t="s">
        <v>77</v>
      </c>
      <c r="BK21" s="59" t="s">
        <v>77</v>
      </c>
      <c r="BL21" s="59" t="s">
        <v>77</v>
      </c>
      <c r="BM21" s="14">
        <v>19</v>
      </c>
      <c r="BN21" s="29" t="s">
        <v>27</v>
      </c>
    </row>
    <row r="22" spans="1:66" ht="22" x14ac:dyDescent="0.3">
      <c r="A22" s="9" t="s">
        <v>128</v>
      </c>
      <c r="B22" s="9" t="s">
        <v>67</v>
      </c>
      <c r="C22" s="31" t="s">
        <v>133</v>
      </c>
      <c r="D22" s="34">
        <v>0.4</v>
      </c>
      <c r="E22" s="34">
        <v>0.6</v>
      </c>
      <c r="F22" s="42">
        <v>318</v>
      </c>
      <c r="G22" s="42">
        <v>27</v>
      </c>
      <c r="H22" s="34" t="s">
        <v>77</v>
      </c>
      <c r="I22" s="34" t="s">
        <v>77</v>
      </c>
      <c r="J22" s="42" t="s">
        <v>77</v>
      </c>
      <c r="K22" s="42" t="s">
        <v>77</v>
      </c>
      <c r="L22" s="34">
        <v>0.7</v>
      </c>
      <c r="M22" s="34">
        <v>1.2</v>
      </c>
      <c r="N22" s="42">
        <v>292</v>
      </c>
      <c r="O22" s="42">
        <v>18.899999999999999</v>
      </c>
      <c r="P22" s="34" t="s">
        <v>77</v>
      </c>
      <c r="Q22" s="34" t="s">
        <v>77</v>
      </c>
      <c r="R22" s="42" t="s">
        <v>77</v>
      </c>
      <c r="S22" s="42" t="s">
        <v>77</v>
      </c>
      <c r="T22" s="33">
        <v>-5.521460917862246</v>
      </c>
      <c r="U22" s="10">
        <v>5.4833333333333331E-2</v>
      </c>
      <c r="V22" s="10" t="e">
        <v>#VALUE!</v>
      </c>
      <c r="W22" s="10">
        <v>5.4833333333333331E-2</v>
      </c>
      <c r="X22" s="10">
        <v>-4.9618451299268242</v>
      </c>
      <c r="Y22" s="10">
        <v>5.4833333333333331E-2</v>
      </c>
      <c r="Z22" s="10" t="e">
        <v>#VALUE!</v>
      </c>
      <c r="AA22" s="10">
        <v>5.4833333333333331E-2</v>
      </c>
      <c r="AB22" s="9">
        <v>25</v>
      </c>
      <c r="AC22" s="9">
        <v>20</v>
      </c>
      <c r="AD22" s="9"/>
      <c r="AE22" s="9">
        <v>60</v>
      </c>
      <c r="AF22" s="35" t="e">
        <v>#VALUE!</v>
      </c>
      <c r="AG22" s="36" t="e">
        <v>#VALUE!</v>
      </c>
      <c r="AH22" s="37" t="e">
        <v>#VALUE!</v>
      </c>
      <c r="AI22" s="38" t="e">
        <v>#VALUE!</v>
      </c>
      <c r="AJ22" s="39">
        <v>0.29999999999999993</v>
      </c>
      <c r="AK22" s="36">
        <v>1.1599999999999999</v>
      </c>
      <c r="AL22" s="40">
        <v>-26</v>
      </c>
      <c r="AM22" s="41">
        <v>11.5</v>
      </c>
      <c r="AN22" s="39" t="e">
        <v>#VALUE!</v>
      </c>
      <c r="AO22" s="36" t="e">
        <v>#VALUE!</v>
      </c>
      <c r="AP22" s="40" t="e">
        <v>#VALUE!</v>
      </c>
      <c r="AQ22" s="41" t="e">
        <v>#VALUE!</v>
      </c>
      <c r="AR22" s="33" t="e">
        <v>#VALUE!</v>
      </c>
      <c r="AS22" s="10" t="s">
        <v>86</v>
      </c>
      <c r="AT22" s="10">
        <v>0.55961578793542177</v>
      </c>
      <c r="AU22" s="10">
        <v>2.19</v>
      </c>
      <c r="AV22" s="10" t="e">
        <f>#VALUE!</f>
        <v>#VALUE!</v>
      </c>
      <c r="AW22" s="10" t="s">
        <v>86</v>
      </c>
      <c r="AX22" s="9">
        <v>2</v>
      </c>
      <c r="AY22" s="9" t="s">
        <v>62</v>
      </c>
      <c r="AZ22" s="12" t="s">
        <v>134</v>
      </c>
      <c r="BA22" s="12" t="s">
        <v>131</v>
      </c>
      <c r="BB22" s="12" t="s">
        <v>132</v>
      </c>
      <c r="BC22" s="13">
        <v>2</v>
      </c>
      <c r="BD22" s="12">
        <v>7</v>
      </c>
      <c r="BE22" s="13" t="s">
        <v>65</v>
      </c>
      <c r="BF22" s="61" t="s">
        <v>152</v>
      </c>
      <c r="BG22" s="59" t="s">
        <v>77</v>
      </c>
      <c r="BH22" s="59" t="s">
        <v>77</v>
      </c>
      <c r="BI22" s="59" t="s">
        <v>77</v>
      </c>
      <c r="BJ22" s="59" t="s">
        <v>77</v>
      </c>
      <c r="BK22" s="59" t="s">
        <v>77</v>
      </c>
      <c r="BL22" s="59" t="s">
        <v>77</v>
      </c>
      <c r="BM22" s="14">
        <v>20</v>
      </c>
      <c r="BN22" s="29" t="s">
        <v>27</v>
      </c>
    </row>
    <row r="23" spans="1:66" ht="22" x14ac:dyDescent="0.3">
      <c r="A23" s="16" t="s">
        <v>135</v>
      </c>
      <c r="B23" s="17" t="s">
        <v>75</v>
      </c>
      <c r="C23" s="32" t="s">
        <v>136</v>
      </c>
      <c r="D23" s="34">
        <v>1.1000000000000001</v>
      </c>
      <c r="E23" s="34">
        <v>2.4</v>
      </c>
      <c r="F23" s="42">
        <v>331</v>
      </c>
      <c r="G23" s="42">
        <v>51</v>
      </c>
      <c r="H23" s="34">
        <v>1.9</v>
      </c>
      <c r="I23" s="34">
        <v>3.9</v>
      </c>
      <c r="J23" s="42">
        <v>286</v>
      </c>
      <c r="K23" s="42">
        <v>44</v>
      </c>
      <c r="L23" s="34">
        <v>3.9</v>
      </c>
      <c r="M23" s="34">
        <v>6</v>
      </c>
      <c r="N23" s="42">
        <v>264</v>
      </c>
      <c r="O23" s="42">
        <v>45</v>
      </c>
      <c r="P23" s="34" t="s">
        <v>77</v>
      </c>
      <c r="Q23" s="34" t="s">
        <v>77</v>
      </c>
      <c r="R23" s="42" t="s">
        <v>77</v>
      </c>
      <c r="S23" s="42" t="s">
        <v>77</v>
      </c>
      <c r="T23" s="11">
        <v>-4.5098600061837661</v>
      </c>
      <c r="U23" s="11">
        <v>0.10966666666666666</v>
      </c>
      <c r="V23" s="11">
        <v>-3.9633162998156966</v>
      </c>
      <c r="W23" s="11">
        <v>0.10966666666666666</v>
      </c>
      <c r="X23" s="11">
        <v>-3.2441936328524905</v>
      </c>
      <c r="Y23" s="11">
        <v>0.10966666666666666</v>
      </c>
      <c r="Z23" s="11" t="e">
        <v>#VALUE!</v>
      </c>
      <c r="AA23" s="11">
        <v>0.10966666666666666</v>
      </c>
      <c r="AB23" s="17">
        <v>36</v>
      </c>
      <c r="AC23" s="17" t="s">
        <v>61</v>
      </c>
      <c r="AD23" s="17">
        <v>240</v>
      </c>
      <c r="AE23" s="17">
        <v>30</v>
      </c>
      <c r="AF23" s="25">
        <v>0.79999999999999982</v>
      </c>
      <c r="AG23" s="36">
        <v>4.5</v>
      </c>
      <c r="AH23" s="37">
        <v>-45</v>
      </c>
      <c r="AI23" s="38">
        <v>32.6</v>
      </c>
      <c r="AJ23" s="39">
        <v>2.8</v>
      </c>
      <c r="AK23" s="36">
        <v>6.1</v>
      </c>
      <c r="AL23" s="40">
        <v>-67</v>
      </c>
      <c r="AM23" s="41">
        <v>34.299999999999997</v>
      </c>
      <c r="AN23" s="39" t="e">
        <v>#VALUE!</v>
      </c>
      <c r="AO23" s="36" t="e">
        <v>#VALUE!</v>
      </c>
      <c r="AP23" s="40" t="e">
        <v>#VALUE!</v>
      </c>
      <c r="AQ23" s="41" t="e">
        <v>#VALUE!</v>
      </c>
      <c r="AR23" s="11">
        <v>0.54654370636806959</v>
      </c>
      <c r="AS23" s="11">
        <v>1.21</v>
      </c>
      <c r="AT23" s="11">
        <v>1.2656663733312756</v>
      </c>
      <c r="AU23" s="11">
        <v>4</v>
      </c>
      <c r="AV23" s="11" t="e">
        <f>#VALUE!</f>
        <v>#VALUE!</v>
      </c>
      <c r="AW23" s="11" t="e">
        <f>#VALUE!</f>
        <v>#VALUE!</v>
      </c>
      <c r="AX23" s="16">
        <v>2</v>
      </c>
      <c r="AY23" s="16" t="s">
        <v>62</v>
      </c>
      <c r="AZ23" s="18" t="s">
        <v>137</v>
      </c>
      <c r="BA23" s="19" t="s">
        <v>70</v>
      </c>
      <c r="BB23" s="18" t="s">
        <v>138</v>
      </c>
      <c r="BC23" s="20">
        <v>1</v>
      </c>
      <c r="BD23" s="21">
        <v>2</v>
      </c>
      <c r="BE23" s="20" t="s">
        <v>90</v>
      </c>
      <c r="BF23" s="61" t="s">
        <v>151</v>
      </c>
      <c r="BG23" s="60">
        <v>4.2328039999999997E-3</v>
      </c>
      <c r="BH23" s="57">
        <v>1.9047620000000001E-2</v>
      </c>
      <c r="BI23" s="57" t="s">
        <v>77</v>
      </c>
      <c r="BJ23" s="57">
        <v>1710.7049999999999</v>
      </c>
      <c r="BK23" s="57">
        <v>1730.223</v>
      </c>
      <c r="BL23" s="57" t="s">
        <v>77</v>
      </c>
      <c r="BM23" s="21">
        <v>21</v>
      </c>
      <c r="BN23" s="29" t="s">
        <v>27</v>
      </c>
    </row>
    <row r="24" spans="1:66" x14ac:dyDescent="0.2">
      <c r="J24" s="22"/>
      <c r="K24" s="22"/>
    </row>
    <row r="26" spans="1:66" x14ac:dyDescent="0.2">
      <c r="AE26">
        <f>MEDIAN(AE2:AE25)</f>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McCormick</dc:creator>
  <cp:lastModifiedBy>Colin McCormick</cp:lastModifiedBy>
  <dcterms:created xsi:type="dcterms:W3CDTF">2024-02-07T18:46:24Z</dcterms:created>
  <dcterms:modified xsi:type="dcterms:W3CDTF">2024-11-18T16:52:49Z</dcterms:modified>
</cp:coreProperties>
</file>