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teractieTech\pract3\"/>
    </mc:Choice>
  </mc:AlternateContent>
  <bookViews>
    <workbookView xWindow="0" yWindow="0" windowWidth="24000" windowHeight="9735" activeTab="3"/>
  </bookViews>
  <sheets>
    <sheet name="Formulierreacties 1" sheetId="1" r:id="rId1"/>
    <sheet name="PSSUQ" sheetId="2" r:id="rId2"/>
    <sheet name="SEQ" sheetId="4" r:id="rId3"/>
    <sheet name="ASQ" sheetId="3" r:id="rId4"/>
  </sheets>
  <calcPr calcId="152511"/>
</workbook>
</file>

<file path=xl/calcChain.xml><?xml version="1.0" encoding="utf-8"?>
<calcChain xmlns="http://schemas.openxmlformats.org/spreadsheetml/2006/main">
  <c r="AE15" i="3" l="1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4" i="4" l="1"/>
  <c r="N5" i="4"/>
  <c r="N6" i="4"/>
  <c r="N7" i="4"/>
  <c r="N8" i="4"/>
  <c r="N9" i="4"/>
  <c r="N10" i="4"/>
  <c r="N11" i="4"/>
  <c r="N12" i="4"/>
  <c r="N3" i="4"/>
  <c r="P4" i="4"/>
  <c r="P5" i="4"/>
  <c r="P6" i="4"/>
  <c r="P7" i="4"/>
  <c r="P8" i="4"/>
  <c r="P9" i="4"/>
  <c r="P10" i="4"/>
  <c r="P11" i="4"/>
  <c r="P12" i="4"/>
  <c r="P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AD20" i="3" l="1"/>
  <c r="AA20" i="3"/>
  <c r="X20" i="3"/>
  <c r="U20" i="3"/>
  <c r="R20" i="3"/>
  <c r="O20" i="3"/>
  <c r="L20" i="3"/>
  <c r="I20" i="3"/>
  <c r="F20" i="3"/>
  <c r="C20" i="3"/>
  <c r="AD19" i="3"/>
  <c r="AA19" i="3"/>
  <c r="X19" i="3"/>
  <c r="U19" i="3"/>
  <c r="R19" i="3"/>
  <c r="O19" i="3"/>
  <c r="L19" i="3"/>
  <c r="I19" i="3"/>
  <c r="F19" i="3"/>
  <c r="C19" i="3"/>
  <c r="AD18" i="3"/>
  <c r="AA18" i="3"/>
  <c r="X18" i="3"/>
  <c r="U18" i="3"/>
  <c r="R18" i="3"/>
  <c r="O18" i="3"/>
  <c r="L18" i="3"/>
  <c r="I18" i="3"/>
  <c r="F18" i="3"/>
  <c r="C18" i="3"/>
  <c r="B24" i="3"/>
  <c r="J29" i="3" l="1"/>
  <c r="H29" i="3"/>
  <c r="E28" i="3"/>
  <c r="D27" i="3"/>
  <c r="I25" i="3"/>
  <c r="D25" i="3"/>
  <c r="C24" i="3"/>
  <c r="E29" i="3"/>
  <c r="E33" i="3"/>
  <c r="F32" i="3"/>
  <c r="G32" i="3"/>
  <c r="H32" i="3"/>
  <c r="D24" i="3"/>
  <c r="H24" i="3"/>
  <c r="H25" i="3"/>
  <c r="E26" i="3"/>
  <c r="I26" i="3"/>
  <c r="G27" i="3"/>
  <c r="K27" i="3"/>
  <c r="J28" i="3"/>
  <c r="K30" i="3"/>
  <c r="E32" i="3"/>
  <c r="F29" i="3"/>
  <c r="F33" i="3"/>
  <c r="G33" i="3"/>
  <c r="I32" i="3"/>
  <c r="E24" i="3"/>
  <c r="I24" i="3"/>
  <c r="E25" i="3"/>
  <c r="F26" i="3"/>
  <c r="J26" i="3"/>
  <c r="H27" i="3"/>
  <c r="G28" i="3"/>
  <c r="K28" i="3"/>
  <c r="K29" i="3"/>
  <c r="J31" i="3"/>
  <c r="B29" i="3"/>
  <c r="C26" i="3"/>
  <c r="E31" i="3"/>
  <c r="B32" i="3"/>
  <c r="F30" i="3"/>
  <c r="G30" i="3"/>
  <c r="H31" i="3"/>
  <c r="I33" i="3"/>
  <c r="F24" i="3"/>
  <c r="J24" i="3"/>
  <c r="F25" i="3"/>
  <c r="J25" i="3"/>
  <c r="G26" i="3"/>
  <c r="K26" i="3"/>
  <c r="I27" i="3"/>
  <c r="H28" i="3"/>
  <c r="I30" i="3"/>
  <c r="K31" i="3"/>
  <c r="B28" i="3"/>
  <c r="B26" i="3"/>
  <c r="E30" i="3"/>
  <c r="F31" i="3"/>
  <c r="G31" i="3"/>
  <c r="H33" i="3"/>
  <c r="J33" i="3"/>
  <c r="G24" i="3"/>
  <c r="K24" i="3"/>
  <c r="G25" i="3"/>
  <c r="K25" i="3"/>
  <c r="H26" i="3"/>
  <c r="F27" i="3"/>
  <c r="J27" i="3"/>
  <c r="I28" i="3"/>
  <c r="I29" i="3"/>
  <c r="J30" i="3"/>
  <c r="K32" i="3"/>
  <c r="L16" i="3"/>
  <c r="B30" i="3"/>
  <c r="B33" i="3"/>
  <c r="C16" i="3"/>
  <c r="O16" i="3"/>
  <c r="AA16" i="3"/>
  <c r="B27" i="3"/>
  <c r="C28" i="3"/>
  <c r="C29" i="3"/>
  <c r="C30" i="3"/>
  <c r="C31" i="3"/>
  <c r="C32" i="3"/>
  <c r="C33" i="3"/>
  <c r="F16" i="3"/>
  <c r="R16" i="3"/>
  <c r="AD16" i="3"/>
  <c r="C27" i="3"/>
  <c r="D28" i="3"/>
  <c r="D29" i="3"/>
  <c r="D30" i="3"/>
  <c r="D31" i="3"/>
  <c r="D32" i="3"/>
  <c r="D33" i="3"/>
  <c r="X16" i="3"/>
  <c r="B31" i="3"/>
  <c r="I16" i="3"/>
  <c r="U16" i="3"/>
  <c r="R2" i="2"/>
  <c r="R3" i="2" s="1"/>
  <c r="Q10" i="4" s="1"/>
  <c r="Q4" i="4" l="1"/>
  <c r="O11" i="4"/>
  <c r="O7" i="4"/>
  <c r="O3" i="4"/>
  <c r="Q3" i="4"/>
  <c r="Q11" i="4"/>
  <c r="O8" i="4"/>
  <c r="Q5" i="4"/>
  <c r="O10" i="4"/>
  <c r="O6" i="4"/>
  <c r="Q9" i="4"/>
  <c r="Q8" i="4"/>
  <c r="Q12" i="4"/>
  <c r="O12" i="4"/>
  <c r="O4" i="4"/>
  <c r="O9" i="4"/>
  <c r="O5" i="4"/>
  <c r="Q7" i="4"/>
  <c r="Q6" i="4"/>
  <c r="O3" i="2" l="1"/>
  <c r="M11" i="2"/>
  <c r="O14" i="2"/>
  <c r="O6" i="2"/>
  <c r="L20" i="2"/>
  <c r="O10" i="2"/>
  <c r="L22" i="2"/>
  <c r="O13" i="2"/>
  <c r="O5" i="2"/>
  <c r="L21" i="2"/>
  <c r="O9" i="2"/>
  <c r="O12" i="2"/>
  <c r="O8" i="2"/>
  <c r="N21" i="2"/>
  <c r="M16" i="2"/>
  <c r="L23" i="2"/>
  <c r="N22" i="2"/>
  <c r="M7" i="2"/>
  <c r="O11" i="2"/>
  <c r="N23" i="2"/>
  <c r="O4" i="2"/>
  <c r="M3" i="2"/>
  <c r="O7" i="2"/>
  <c r="M17" i="2"/>
  <c r="O17" i="2"/>
  <c r="O16" i="2"/>
  <c r="O15" i="2"/>
  <c r="M14" i="2"/>
  <c r="M10" i="2"/>
  <c r="M6" i="2"/>
  <c r="M13" i="2"/>
  <c r="M9" i="2"/>
  <c r="M5" i="2"/>
  <c r="M15" i="2"/>
  <c r="M12" i="2"/>
  <c r="M8" i="2"/>
  <c r="M4" i="2"/>
  <c r="O22" i="2" l="1"/>
  <c r="O21" i="2"/>
  <c r="M21" i="2"/>
  <c r="M22" i="2"/>
  <c r="M2" i="2"/>
  <c r="N20" i="2"/>
  <c r="O2" i="2"/>
  <c r="M20" i="2" l="1"/>
  <c r="M23" i="2"/>
  <c r="O20" i="2"/>
  <c r="O23" i="2"/>
</calcChain>
</file>

<file path=xl/sharedStrings.xml><?xml version="1.0" encoding="utf-8"?>
<sst xmlns="http://schemas.openxmlformats.org/spreadsheetml/2006/main" count="145" uniqueCount="79">
  <si>
    <t>Tijdstempel</t>
  </si>
  <si>
    <t>In het algemeen ben ik tevreden over het afronden van de taken in dit scenario. []</t>
  </si>
  <si>
    <t>In het algemeen ben ik tevreden over de tijd die nodig was om de taken in dit scenario af te ronden. []</t>
  </si>
  <si>
    <t>In het algemeen ben ik tevreden over de hulpinformatie die beschikbaar was tijdens het uitvoeren van de taken in dit scenario. []</t>
  </si>
  <si>
    <t>In het algemeen ben ik tevreden over hoe makkelijk het systeem in gebruik is []</t>
  </si>
  <si>
    <t>Het was gemakkelijk het systeem te gebruiken []</t>
  </si>
  <si>
    <t>Ik was in staat om de scenario's snel af te ronden met het systeem []</t>
  </si>
  <si>
    <t>Ik voel me prettig wanneer ik dit systeem gebruik []</t>
  </si>
  <si>
    <t>Het was gemakkelijk om dit systeem te leren gebruiken []</t>
  </si>
  <si>
    <t>Ik geloof dat ik snel productief wordt als ik dit systeem gebruik []</t>
  </si>
  <si>
    <t>Het systeem gaf duidelijk aan wanneer ik een fout maakte en hoe ik die moest oplossen []</t>
  </si>
  <si>
    <t>Wanneer ik een fout maakte, was het eenvoudig en snel om dit te herstellen []</t>
  </si>
  <si>
    <t>De informatie (zoals online hulp, berichten op scherm etc..) die bij dit systeem horen zijn duidelijk []</t>
  </si>
  <si>
    <t>Het is makkelijk de informatie die ik wil te vinden []</t>
  </si>
  <si>
    <t>De informatie was effectief voor het voltooien van de taken []</t>
  </si>
  <si>
    <t>De organisatie van informatie op het scherm was duidelijk []</t>
  </si>
  <si>
    <t>De interface van dit systeem is fijn []</t>
  </si>
  <si>
    <t>De interface van dit systeem is plezant []</t>
  </si>
  <si>
    <t>Ik vond het prettig om het systeem te gebruiken []</t>
  </si>
  <si>
    <t>Dit systeem heeft alle functionaliteiten en mogelijkheden die ik verwachtte []</t>
  </si>
  <si>
    <t>Over het algemeen ben ik tevreden met dit systeem []</t>
  </si>
  <si>
    <t>Hoe makkelijk of moeilijk was het om deze taak af te ronden? []</t>
  </si>
  <si>
    <t>1    Helemaal mee eens</t>
  </si>
  <si>
    <t>1    Helemaal mee eens</t>
  </si>
  <si>
    <t>1      Helemaal mee eens</t>
  </si>
  <si>
    <t>7      Helemaal niet mee eens</t>
  </si>
  <si>
    <t>1             Heel erg makkelijk</t>
  </si>
  <si>
    <t>Geen mening</t>
  </si>
  <si>
    <t>scenario 1:</t>
  </si>
  <si>
    <t>PSSUQ</t>
  </si>
  <si>
    <t>MEAN</t>
  </si>
  <si>
    <t>LOWER</t>
  </si>
  <si>
    <t>UPPER</t>
  </si>
  <si>
    <t>n</t>
  </si>
  <si>
    <t>STDDEv</t>
  </si>
  <si>
    <t xml:space="preserve">df </t>
  </si>
  <si>
    <t>t_crit</t>
  </si>
  <si>
    <t>avg 1 - 6</t>
  </si>
  <si>
    <t>avg 7-12</t>
  </si>
  <si>
    <t>avg 13-15</t>
  </si>
  <si>
    <t>avg 1-16</t>
  </si>
  <si>
    <t>SEQ</t>
  </si>
  <si>
    <t>Scenario</t>
  </si>
  <si>
    <t>sc1.1</t>
  </si>
  <si>
    <t>sc1.2</t>
  </si>
  <si>
    <t>sc1.3</t>
  </si>
  <si>
    <t>sc2.1</t>
  </si>
  <si>
    <t>sc2.2</t>
  </si>
  <si>
    <t>sc2.3</t>
  </si>
  <si>
    <t>sc3.1</t>
  </si>
  <si>
    <t>sc3.2</t>
  </si>
  <si>
    <t>sc3.3</t>
  </si>
  <si>
    <t>sc4.1</t>
  </si>
  <si>
    <t>sc4.2</t>
  </si>
  <si>
    <t>sc4.3</t>
  </si>
  <si>
    <t>sc5.1</t>
  </si>
  <si>
    <t>sc5.2</t>
  </si>
  <si>
    <t>sc5.3</t>
  </si>
  <si>
    <t>sc6.1</t>
  </si>
  <si>
    <t>sc6.2</t>
  </si>
  <si>
    <t>sc6.3</t>
  </si>
  <si>
    <t>sc7.1</t>
  </si>
  <si>
    <t>sc7.2</t>
  </si>
  <si>
    <t>sc7.3</t>
  </si>
  <si>
    <t>sc8.1</t>
  </si>
  <si>
    <t>sc8.2</t>
  </si>
  <si>
    <t>sc8.3</t>
  </si>
  <si>
    <t>sc9.1</t>
  </si>
  <si>
    <t>sc9.2</t>
  </si>
  <si>
    <t>sc9.3</t>
  </si>
  <si>
    <t>sc10.1</t>
  </si>
  <si>
    <t>sc10.2</t>
  </si>
  <si>
    <t>sc10.3</t>
  </si>
  <si>
    <t>reactie</t>
  </si>
  <si>
    <t>mean</t>
  </si>
  <si>
    <t>stdev</t>
  </si>
  <si>
    <t>skew</t>
  </si>
  <si>
    <t>kurt</t>
  </si>
  <si>
    <t>mean_scen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</si>
</sst>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2" xfId="0" applyFont="1" applyFill="1" applyBorder="1"/>
    <xf numFmtId="0" fontId="4" fillId="0" borderId="3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Border="1"/>
    <xf numFmtId="0" fontId="2" fillId="0" borderId="1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.75" customHeight="1" x14ac:dyDescent="0.2"/>
  <cols>
    <col min="1" max="59" width="21.5703125" customWidth="1"/>
  </cols>
  <sheetData>
    <row r="1" spans="1:59" ht="15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1</v>
      </c>
      <c r="U1" t="s">
        <v>2</v>
      </c>
      <c r="V1" t="s">
        <v>3</v>
      </c>
      <c r="W1" t="s">
        <v>1</v>
      </c>
      <c r="X1" t="s">
        <v>2</v>
      </c>
      <c r="Y1" t="s">
        <v>3</v>
      </c>
      <c r="Z1" t="s">
        <v>1</v>
      </c>
      <c r="AA1" t="s">
        <v>2</v>
      </c>
      <c r="AB1" t="s">
        <v>3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s="1" t="s">
        <v>13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</row>
    <row r="2" spans="1:59" ht="15.75" customHeight="1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5.75" customHeight="1" x14ac:dyDescent="0.2">
      <c r="A3" s="2">
        <v>42095.758680300925</v>
      </c>
      <c r="B3" s="1">
        <v>2</v>
      </c>
      <c r="C3" s="1">
        <v>2</v>
      </c>
      <c r="D3" s="1" t="s">
        <v>22</v>
      </c>
      <c r="E3" s="1">
        <v>2</v>
      </c>
      <c r="F3" s="1">
        <v>2</v>
      </c>
      <c r="G3" s="1" t="s">
        <v>22</v>
      </c>
      <c r="H3" s="1">
        <v>4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3</v>
      </c>
      <c r="T3" s="1">
        <v>3</v>
      </c>
      <c r="U3" s="1">
        <v>3</v>
      </c>
      <c r="V3" s="1">
        <v>2</v>
      </c>
      <c r="W3" s="1">
        <v>2</v>
      </c>
      <c r="X3" s="1">
        <v>4</v>
      </c>
      <c r="Y3" s="1">
        <v>3</v>
      </c>
      <c r="Z3" s="1">
        <v>2</v>
      </c>
      <c r="AA3" s="1" t="s">
        <v>23</v>
      </c>
      <c r="AB3" s="1">
        <v>2</v>
      </c>
      <c r="AC3" s="1" t="s">
        <v>24</v>
      </c>
      <c r="AD3" s="1">
        <v>2</v>
      </c>
      <c r="AE3" s="1">
        <v>2</v>
      </c>
      <c r="AF3" s="1">
        <v>3</v>
      </c>
      <c r="AG3" s="1">
        <v>2</v>
      </c>
      <c r="AH3" s="1">
        <v>2</v>
      </c>
      <c r="AI3" s="1">
        <v>4</v>
      </c>
      <c r="AJ3" s="1">
        <v>2</v>
      </c>
      <c r="AK3" s="1">
        <v>2</v>
      </c>
      <c r="AL3" s="1" t="s">
        <v>25</v>
      </c>
      <c r="AM3" s="1">
        <v>3</v>
      </c>
      <c r="AN3" s="1">
        <v>3</v>
      </c>
      <c r="AO3" s="1">
        <v>4</v>
      </c>
      <c r="AQ3" s="1">
        <v>4</v>
      </c>
      <c r="AR3" s="1">
        <v>5</v>
      </c>
      <c r="AS3" s="1">
        <v>4</v>
      </c>
      <c r="AT3" s="1">
        <v>4</v>
      </c>
      <c r="AU3" s="1">
        <v>3</v>
      </c>
      <c r="AV3" s="1">
        <v>3</v>
      </c>
      <c r="AW3" s="1">
        <v>3</v>
      </c>
      <c r="AX3" s="1" t="s">
        <v>26</v>
      </c>
      <c r="AY3" s="1" t="s">
        <v>26</v>
      </c>
      <c r="AZ3" s="1">
        <v>6</v>
      </c>
      <c r="BA3" s="1">
        <v>6</v>
      </c>
      <c r="BB3" s="1">
        <v>3</v>
      </c>
      <c r="BC3" s="1">
        <v>3</v>
      </c>
      <c r="BD3" s="1">
        <v>3</v>
      </c>
      <c r="BE3" s="1">
        <v>3</v>
      </c>
      <c r="BF3" s="1">
        <v>2</v>
      </c>
      <c r="BG3" s="1">
        <v>2</v>
      </c>
    </row>
    <row r="4" spans="1:59" ht="15.75" customHeight="1" x14ac:dyDescent="0.2">
      <c r="A4" s="2">
        <v>42101.531984375004</v>
      </c>
      <c r="B4" s="1">
        <v>3</v>
      </c>
      <c r="C4" s="1">
        <v>2</v>
      </c>
      <c r="D4" s="1">
        <v>4</v>
      </c>
      <c r="E4" s="1">
        <v>3</v>
      </c>
      <c r="F4" s="1">
        <v>4</v>
      </c>
      <c r="G4" s="1">
        <v>3</v>
      </c>
      <c r="H4" s="1">
        <v>4</v>
      </c>
      <c r="I4" s="1">
        <v>5</v>
      </c>
      <c r="J4" s="1">
        <v>3</v>
      </c>
      <c r="K4" s="1">
        <v>4</v>
      </c>
      <c r="L4" s="1">
        <v>5</v>
      </c>
      <c r="M4" s="1">
        <v>3</v>
      </c>
      <c r="N4" s="1">
        <v>2</v>
      </c>
      <c r="O4" s="1">
        <v>2</v>
      </c>
      <c r="P4" s="1">
        <v>2</v>
      </c>
      <c r="Q4" s="1">
        <v>3</v>
      </c>
      <c r="R4" s="1">
        <v>3</v>
      </c>
      <c r="S4" s="1">
        <v>3</v>
      </c>
      <c r="T4" s="1">
        <v>3</v>
      </c>
      <c r="U4" s="1">
        <v>4</v>
      </c>
      <c r="V4" s="1">
        <v>3</v>
      </c>
      <c r="W4" s="1">
        <v>2</v>
      </c>
      <c r="X4" s="1">
        <v>2</v>
      </c>
      <c r="Y4" s="1">
        <v>3</v>
      </c>
      <c r="Z4" s="1">
        <v>4</v>
      </c>
      <c r="AA4" s="1">
        <v>3</v>
      </c>
      <c r="AB4" s="1">
        <v>3</v>
      </c>
      <c r="AC4" s="1">
        <v>2</v>
      </c>
      <c r="AD4" s="1">
        <v>2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 t="s">
        <v>27</v>
      </c>
      <c r="AL4" s="1" t="s">
        <v>25</v>
      </c>
      <c r="AM4" s="1">
        <v>5</v>
      </c>
      <c r="AN4" s="1" t="s">
        <v>27</v>
      </c>
      <c r="AO4" s="1">
        <v>4</v>
      </c>
      <c r="AQ4" s="1">
        <v>4</v>
      </c>
      <c r="AR4" s="1" t="s">
        <v>27</v>
      </c>
      <c r="AS4" s="1">
        <v>3</v>
      </c>
      <c r="AT4" s="1">
        <v>3</v>
      </c>
      <c r="AU4" s="1">
        <v>3</v>
      </c>
      <c r="AV4" s="1">
        <v>4</v>
      </c>
      <c r="AW4" s="1">
        <v>4</v>
      </c>
      <c r="AX4" s="1">
        <v>2</v>
      </c>
      <c r="AY4" s="1">
        <v>2</v>
      </c>
      <c r="AZ4" s="1">
        <v>5</v>
      </c>
      <c r="BA4" s="1">
        <v>4</v>
      </c>
      <c r="BB4" s="1">
        <v>2</v>
      </c>
      <c r="BC4" s="1">
        <v>3</v>
      </c>
      <c r="BD4" s="1">
        <v>5</v>
      </c>
      <c r="BE4" s="1">
        <v>3</v>
      </c>
      <c r="BF4" s="1">
        <v>4</v>
      </c>
      <c r="BG4" s="1">
        <v>3</v>
      </c>
    </row>
    <row r="5" spans="1:59" ht="15.75" customHeight="1" x14ac:dyDescent="0.2">
      <c r="A5" s="2">
        <v>42102.659282071756</v>
      </c>
      <c r="B5" s="1">
        <v>2</v>
      </c>
      <c r="C5" s="1">
        <v>3</v>
      </c>
      <c r="D5" s="1" t="s">
        <v>22</v>
      </c>
      <c r="E5" s="1" t="s">
        <v>24</v>
      </c>
      <c r="F5" s="1" t="s">
        <v>23</v>
      </c>
      <c r="G5" s="1">
        <v>2</v>
      </c>
      <c r="H5" s="1">
        <v>3</v>
      </c>
      <c r="I5" s="1">
        <v>3</v>
      </c>
      <c r="J5" s="1">
        <v>2</v>
      </c>
      <c r="K5" s="1">
        <v>4</v>
      </c>
      <c r="L5" s="1">
        <v>3</v>
      </c>
      <c r="M5" s="1" t="s">
        <v>22</v>
      </c>
      <c r="N5" s="1">
        <v>2</v>
      </c>
      <c r="O5" s="1">
        <v>2</v>
      </c>
      <c r="P5" s="1">
        <v>2</v>
      </c>
      <c r="Q5" s="1" t="s">
        <v>24</v>
      </c>
      <c r="R5" s="1" t="s">
        <v>23</v>
      </c>
      <c r="S5" s="1">
        <v>2</v>
      </c>
      <c r="T5" s="1">
        <v>2</v>
      </c>
      <c r="U5" s="1" t="s">
        <v>23</v>
      </c>
      <c r="V5" s="1">
        <v>3</v>
      </c>
      <c r="W5" s="1">
        <v>3</v>
      </c>
      <c r="X5" s="1">
        <v>2</v>
      </c>
      <c r="Y5" s="1" t="s">
        <v>22</v>
      </c>
      <c r="Z5" s="1" t="s">
        <v>24</v>
      </c>
      <c r="AA5" s="1" t="s">
        <v>23</v>
      </c>
      <c r="AB5" s="1" t="s">
        <v>22</v>
      </c>
      <c r="AC5" s="1">
        <v>3</v>
      </c>
      <c r="AD5" s="1">
        <v>4</v>
      </c>
      <c r="AE5" s="1" t="s">
        <v>22</v>
      </c>
      <c r="AF5" s="1">
        <v>2</v>
      </c>
      <c r="AG5" s="1">
        <v>2</v>
      </c>
      <c r="AH5" s="1">
        <v>3</v>
      </c>
      <c r="AI5" s="1" t="s">
        <v>22</v>
      </c>
      <c r="AJ5" s="1">
        <v>2</v>
      </c>
      <c r="AK5" s="1">
        <v>3</v>
      </c>
      <c r="AL5" s="1">
        <v>4</v>
      </c>
      <c r="AM5" s="1">
        <v>4</v>
      </c>
      <c r="AN5" s="1" t="s">
        <v>25</v>
      </c>
      <c r="AO5" s="1" t="s">
        <v>25</v>
      </c>
      <c r="AQ5" s="1" t="s">
        <v>25</v>
      </c>
      <c r="AR5" s="1" t="s">
        <v>25</v>
      </c>
      <c r="AS5" s="1" t="s">
        <v>22</v>
      </c>
      <c r="AT5" s="1" t="s">
        <v>22</v>
      </c>
      <c r="AU5" s="1">
        <v>3</v>
      </c>
      <c r="AV5" s="1">
        <v>3</v>
      </c>
      <c r="AW5" s="1">
        <v>2</v>
      </c>
      <c r="AX5" s="1" t="s">
        <v>26</v>
      </c>
      <c r="AY5" s="1" t="s">
        <v>26</v>
      </c>
      <c r="AZ5" s="1">
        <v>3</v>
      </c>
      <c r="BA5" s="1">
        <v>3</v>
      </c>
      <c r="BB5" s="1" t="s">
        <v>26</v>
      </c>
      <c r="BC5" s="1" t="s">
        <v>26</v>
      </c>
      <c r="BD5" s="1">
        <v>2</v>
      </c>
      <c r="BE5" s="1">
        <v>2</v>
      </c>
      <c r="BF5" s="1" t="s">
        <v>26</v>
      </c>
      <c r="BG5" s="1">
        <v>2</v>
      </c>
    </row>
    <row r="10" spans="1:59" ht="15.75" customHeight="1" x14ac:dyDescent="0.2">
      <c r="A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zoomScale="115" zoomScaleNormal="115" workbookViewId="0">
      <selection activeCell="S1" sqref="S1"/>
    </sheetView>
  </sheetViews>
  <sheetFormatPr defaultRowHeight="12.75" x14ac:dyDescent="0.2"/>
  <sheetData>
    <row r="1" spans="1:18" x14ac:dyDescent="0.2">
      <c r="A1" s="4" t="s">
        <v>29</v>
      </c>
      <c r="L1" s="3" t="s">
        <v>34</v>
      </c>
      <c r="M1" s="3" t="s">
        <v>31</v>
      </c>
      <c r="N1" s="3" t="s">
        <v>30</v>
      </c>
      <c r="O1" s="3" t="s">
        <v>32</v>
      </c>
      <c r="Q1" s="3" t="s">
        <v>33</v>
      </c>
      <c r="R1">
        <v>7</v>
      </c>
    </row>
    <row r="2" spans="1:18" x14ac:dyDescent="0.2">
      <c r="A2" s="5">
        <v>1</v>
      </c>
      <c r="B2">
        <v>2</v>
      </c>
      <c r="C2">
        <v>2</v>
      </c>
      <c r="D2">
        <v>2</v>
      </c>
      <c r="E2">
        <v>3</v>
      </c>
      <c r="F2">
        <v>3</v>
      </c>
      <c r="G2">
        <v>3</v>
      </c>
      <c r="H2">
        <v>3</v>
      </c>
      <c r="L2">
        <f>_xlfn.STDEV.S(B2:H2)</f>
        <v>0.5345224838248489</v>
      </c>
      <c r="M2">
        <f xml:space="preserve"> N2 - ($R$3*L2/SQRT($R$1))</f>
        <v>2.077077724882761</v>
      </c>
      <c r="N2">
        <f>AVERAGE(B2:H2)</f>
        <v>2.5714285714285716</v>
      </c>
      <c r="O2">
        <f xml:space="preserve"> N2 + ($R$3*L2/SQRT($R$1))</f>
        <v>3.0657794179743822</v>
      </c>
      <c r="Q2" s="3" t="s">
        <v>35</v>
      </c>
      <c r="R2">
        <f>R1-1</f>
        <v>6</v>
      </c>
    </row>
    <row r="3" spans="1:18" x14ac:dyDescent="0.2">
      <c r="A3" s="5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3</v>
      </c>
      <c r="H3">
        <v>4</v>
      </c>
      <c r="L3">
        <f t="shared" ref="L3:L17" si="0">_xlfn.STDEV.S(B3:H3)</f>
        <v>0.7867957924694432</v>
      </c>
      <c r="M3">
        <f xml:space="preserve"> N3 - ($R$3*L3/SQRT($R$1))</f>
        <v>1.7009066851115402</v>
      </c>
      <c r="N3">
        <f t="shared" ref="N3:N17" si="1">AVERAGE(B3:H3)</f>
        <v>2.4285714285714284</v>
      </c>
      <c r="O3">
        <f xml:space="preserve"> N3 + ($R$3*L3/SQRT($R$1))</f>
        <v>3.1562361720313166</v>
      </c>
      <c r="Q3" s="3" t="s">
        <v>36</v>
      </c>
      <c r="R3">
        <f>_xlfn.T.INV.2T(0.05, R2)</f>
        <v>2.4469118511449697</v>
      </c>
    </row>
    <row r="4" spans="1:18" x14ac:dyDescent="0.2">
      <c r="A4" s="5">
        <v>3</v>
      </c>
      <c r="B4">
        <v>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L4">
        <f t="shared" si="0"/>
        <v>0.48795003647426693</v>
      </c>
      <c r="M4">
        <f xml:space="preserve"> N4 - ($R$3*L4/SQRT($R$1))</f>
        <v>2.2630071976608557</v>
      </c>
      <c r="N4">
        <f t="shared" si="1"/>
        <v>2.7142857142857144</v>
      </c>
      <c r="O4">
        <f xml:space="preserve"> N4 + ($R$3*L4/SQRT($R$1))</f>
        <v>3.1655642309105732</v>
      </c>
    </row>
    <row r="5" spans="1:18" x14ac:dyDescent="0.2">
      <c r="A5" s="5">
        <v>4</v>
      </c>
      <c r="B5">
        <v>1</v>
      </c>
      <c r="C5">
        <v>2</v>
      </c>
      <c r="D5">
        <v>3</v>
      </c>
      <c r="E5">
        <v>3</v>
      </c>
      <c r="F5">
        <v>3</v>
      </c>
      <c r="G5">
        <v>4</v>
      </c>
      <c r="H5">
        <v>4</v>
      </c>
      <c r="L5">
        <f t="shared" si="0"/>
        <v>1.0690449676496974</v>
      </c>
      <c r="M5">
        <f xml:space="preserve"> N5 - ($R$3*L5/SQRT($R$1))</f>
        <v>1.8684411640512368</v>
      </c>
      <c r="N5">
        <f t="shared" si="1"/>
        <v>2.8571428571428572</v>
      </c>
      <c r="O5">
        <f xml:space="preserve"> N5 + ($R$3*L5/SQRT($R$1))</f>
        <v>3.8458445502344776</v>
      </c>
    </row>
    <row r="6" spans="1:18" x14ac:dyDescent="0.2">
      <c r="A6" s="5">
        <v>5</v>
      </c>
      <c r="B6">
        <v>1</v>
      </c>
      <c r="C6">
        <v>1</v>
      </c>
      <c r="D6">
        <v>1</v>
      </c>
      <c r="E6" s="3">
        <v>2</v>
      </c>
      <c r="F6" s="12">
        <v>2</v>
      </c>
      <c r="G6" s="12">
        <v>3</v>
      </c>
      <c r="H6" s="12">
        <v>4</v>
      </c>
      <c r="L6">
        <f t="shared" si="0"/>
        <v>1.1547005383792515</v>
      </c>
      <c r="M6">
        <f xml:space="preserve"> N6 - ($R$3*L6/SQRT($R$1))</f>
        <v>0.93208011649939615</v>
      </c>
      <c r="N6">
        <f t="shared" si="1"/>
        <v>2</v>
      </c>
      <c r="O6">
        <f xml:space="preserve"> N6 + ($R$3*L6/SQRT($R$1))</f>
        <v>3.0679198835006041</v>
      </c>
    </row>
    <row r="7" spans="1:18" x14ac:dyDescent="0.2">
      <c r="A7" s="5">
        <v>6</v>
      </c>
      <c r="B7">
        <v>2</v>
      </c>
      <c r="C7">
        <v>3</v>
      </c>
      <c r="D7">
        <v>4</v>
      </c>
      <c r="E7" s="3">
        <v>4</v>
      </c>
      <c r="F7" s="12">
        <v>4</v>
      </c>
      <c r="G7" s="12">
        <v>4</v>
      </c>
      <c r="H7" s="12">
        <v>4</v>
      </c>
      <c r="L7">
        <f t="shared" si="0"/>
        <v>0.78679579246944253</v>
      </c>
      <c r="M7">
        <f xml:space="preserve"> N7 - ($R$3*L7/SQRT($R$1))</f>
        <v>2.8437638279686839</v>
      </c>
      <c r="N7">
        <f t="shared" si="1"/>
        <v>3.5714285714285716</v>
      </c>
      <c r="O7">
        <f xml:space="preserve"> N7 + ($R$3*L7/SQRT($R$1))</f>
        <v>4.2990933148884594</v>
      </c>
    </row>
    <row r="8" spans="1:18" x14ac:dyDescent="0.2">
      <c r="A8" s="5">
        <v>7</v>
      </c>
      <c r="B8">
        <v>4</v>
      </c>
      <c r="C8">
        <v>5</v>
      </c>
      <c r="D8">
        <v>5</v>
      </c>
      <c r="E8" s="3">
        <v>6</v>
      </c>
      <c r="F8" s="12">
        <v>7</v>
      </c>
      <c r="G8" s="12">
        <v>7</v>
      </c>
      <c r="H8" s="12">
        <v>7</v>
      </c>
      <c r="L8">
        <f t="shared" si="0"/>
        <v>1.2149857925879122</v>
      </c>
      <c r="M8">
        <f xml:space="preserve"> N8 - ($R$3*L8/SQRT($R$1))</f>
        <v>4.7334684126011011</v>
      </c>
      <c r="N8">
        <f t="shared" si="1"/>
        <v>5.8571428571428568</v>
      </c>
      <c r="O8">
        <f xml:space="preserve"> N8 + ($R$3*L8/SQRT($R$1))</f>
        <v>6.9808173016846125</v>
      </c>
    </row>
    <row r="9" spans="1:18" x14ac:dyDescent="0.2">
      <c r="A9" s="5">
        <v>8</v>
      </c>
      <c r="B9">
        <v>1</v>
      </c>
      <c r="C9">
        <v>2</v>
      </c>
      <c r="D9">
        <v>3</v>
      </c>
      <c r="E9" s="3">
        <v>3</v>
      </c>
      <c r="F9" s="12">
        <v>4</v>
      </c>
      <c r="G9" s="12">
        <v>4</v>
      </c>
      <c r="H9" s="12">
        <v>5</v>
      </c>
      <c r="L9">
        <f t="shared" si="0"/>
        <v>1.3451854182690988</v>
      </c>
      <c r="M9">
        <f xml:space="preserve"> N9 - ($R$3*L9/SQRT($R$1))</f>
        <v>1.8987681280715412</v>
      </c>
      <c r="N9">
        <f t="shared" si="1"/>
        <v>3.1428571428571428</v>
      </c>
      <c r="O9">
        <f xml:space="preserve"> N9 + ($R$3*L9/SQRT($R$1))</f>
        <v>4.3869461576427442</v>
      </c>
    </row>
    <row r="10" spans="1:18" x14ac:dyDescent="0.2">
      <c r="A10" s="5">
        <v>9</v>
      </c>
      <c r="B10">
        <v>1</v>
      </c>
      <c r="C10">
        <v>3</v>
      </c>
      <c r="D10">
        <v>4</v>
      </c>
      <c r="E10" s="3">
        <v>4</v>
      </c>
      <c r="F10" s="12">
        <v>4</v>
      </c>
      <c r="G10" s="12">
        <v>7</v>
      </c>
      <c r="H10" s="12">
        <v>7</v>
      </c>
      <c r="L10">
        <f t="shared" si="0"/>
        <v>2.1380899352993947</v>
      </c>
      <c r="M10">
        <f xml:space="preserve"> N10 - ($R$3*L10/SQRT($R$1))</f>
        <v>2.3083108995310448</v>
      </c>
      <c r="N10">
        <f t="shared" si="1"/>
        <v>4.2857142857142856</v>
      </c>
      <c r="O10">
        <f xml:space="preserve"> N10 + ($R$3*L10/SQRT($R$1))</f>
        <v>6.2631176718975263</v>
      </c>
    </row>
    <row r="11" spans="1:18" x14ac:dyDescent="0.2">
      <c r="A11" s="5">
        <v>10</v>
      </c>
      <c r="B11">
        <v>1</v>
      </c>
      <c r="C11">
        <v>3</v>
      </c>
      <c r="D11">
        <v>4</v>
      </c>
      <c r="E11" s="3">
        <v>4</v>
      </c>
      <c r="F11" s="12">
        <v>5</v>
      </c>
      <c r="G11" s="12">
        <v>7</v>
      </c>
      <c r="H11" s="12">
        <v>4</v>
      </c>
      <c r="L11">
        <f t="shared" si="0"/>
        <v>1.8257418583505538</v>
      </c>
      <c r="M11">
        <f xml:space="preserve"> N11 - ($R$3*L11/SQRT($R$1))</f>
        <v>2.3114704047782109</v>
      </c>
      <c r="N11">
        <f t="shared" si="1"/>
        <v>4</v>
      </c>
      <c r="O11">
        <f xml:space="preserve"> N11 + ($R$3*L11/SQRT($R$1))</f>
        <v>5.6885295952217891</v>
      </c>
    </row>
    <row r="12" spans="1:18" x14ac:dyDescent="0.2">
      <c r="A12" s="5">
        <v>11</v>
      </c>
      <c r="B12">
        <v>1</v>
      </c>
      <c r="C12">
        <v>2</v>
      </c>
      <c r="D12">
        <v>2</v>
      </c>
      <c r="E12" s="3">
        <v>4</v>
      </c>
      <c r="F12" s="12">
        <v>4</v>
      </c>
      <c r="G12" s="12">
        <v>4</v>
      </c>
      <c r="H12" s="12">
        <v>7</v>
      </c>
      <c r="L12">
        <f t="shared" si="0"/>
        <v>1.9880595947760096</v>
      </c>
      <c r="M12">
        <f xml:space="preserve"> N12 - ($R$3*L12/SQRT($R$1))</f>
        <v>1.5899229649399482</v>
      </c>
      <c r="N12">
        <f t="shared" si="1"/>
        <v>3.4285714285714284</v>
      </c>
      <c r="O12">
        <f xml:space="preserve"> N12 + ($R$3*L12/SQRT($R$1))</f>
        <v>5.2672198922029088</v>
      </c>
    </row>
    <row r="13" spans="1:18" x14ac:dyDescent="0.2">
      <c r="A13" s="5">
        <v>12</v>
      </c>
      <c r="B13">
        <v>3</v>
      </c>
      <c r="C13">
        <v>4</v>
      </c>
      <c r="D13">
        <v>4</v>
      </c>
      <c r="E13" s="3">
        <v>4</v>
      </c>
      <c r="F13" s="12">
        <v>5</v>
      </c>
      <c r="G13" s="12">
        <v>7</v>
      </c>
      <c r="H13" s="12">
        <v>7</v>
      </c>
      <c r="L13">
        <f t="shared" si="0"/>
        <v>1.5735915849388864</v>
      </c>
      <c r="M13">
        <f xml:space="preserve"> N13 - ($R$3*L13/SQRT($R$1))</f>
        <v>3.4018133702230804</v>
      </c>
      <c r="N13">
        <f t="shared" si="1"/>
        <v>4.8571428571428568</v>
      </c>
      <c r="O13">
        <f xml:space="preserve"> N13 + ($R$3*L13/SQRT($R$1))</f>
        <v>6.3124723440626331</v>
      </c>
    </row>
    <row r="14" spans="1:18" x14ac:dyDescent="0.2">
      <c r="A14" s="5">
        <v>13</v>
      </c>
      <c r="B14">
        <v>1</v>
      </c>
      <c r="C14">
        <v>1</v>
      </c>
      <c r="D14">
        <v>2</v>
      </c>
      <c r="E14" s="3">
        <v>3</v>
      </c>
      <c r="F14" s="12">
        <v>4</v>
      </c>
      <c r="G14" s="12">
        <v>4</v>
      </c>
      <c r="H14" s="12">
        <v>4</v>
      </c>
      <c r="L14">
        <f t="shared" si="0"/>
        <v>1.3801311186847085</v>
      </c>
      <c r="M14">
        <f xml:space="preserve"> N14 - ($R$3*L14/SQRT($R$1))</f>
        <v>1.43787731704874</v>
      </c>
      <c r="N14">
        <f t="shared" si="1"/>
        <v>2.7142857142857144</v>
      </c>
      <c r="O14">
        <f xml:space="preserve"> N14 + ($R$3*L14/SQRT($R$1))</f>
        <v>3.9906941115226888</v>
      </c>
    </row>
    <row r="15" spans="1:18" x14ac:dyDescent="0.2">
      <c r="A15" s="5">
        <v>14</v>
      </c>
      <c r="B15">
        <v>2</v>
      </c>
      <c r="C15">
        <v>2</v>
      </c>
      <c r="D15">
        <v>3</v>
      </c>
      <c r="E15" s="3">
        <v>3</v>
      </c>
      <c r="F15" s="12">
        <v>3</v>
      </c>
      <c r="G15" s="12">
        <v>3</v>
      </c>
      <c r="H15" s="12">
        <v>4</v>
      </c>
      <c r="L15">
        <f t="shared" si="0"/>
        <v>0.69006555934235381</v>
      </c>
      <c r="M15">
        <f xml:space="preserve"> N15 - ($R$3*L15/SQRT($R$1))</f>
        <v>2.2189386585243707</v>
      </c>
      <c r="N15">
        <f t="shared" si="1"/>
        <v>2.8571428571428572</v>
      </c>
      <c r="O15">
        <f xml:space="preserve"> N15 + ($R$3*L15/SQRT($R$1))</f>
        <v>3.4953470557613437</v>
      </c>
    </row>
    <row r="16" spans="1:18" x14ac:dyDescent="0.2">
      <c r="A16" s="5">
        <v>15</v>
      </c>
      <c r="B16">
        <v>1</v>
      </c>
      <c r="C16">
        <v>3</v>
      </c>
      <c r="D16">
        <v>3</v>
      </c>
      <c r="E16" s="3">
        <v>4</v>
      </c>
      <c r="F16" s="12">
        <v>4</v>
      </c>
      <c r="G16" s="12">
        <v>4</v>
      </c>
      <c r="H16" s="12">
        <v>5</v>
      </c>
      <c r="L16">
        <f t="shared" si="0"/>
        <v>1.2724180205607032</v>
      </c>
      <c r="M16">
        <f xml:space="preserve"> N16 - ($R$3*L16/SQRT($R$1))</f>
        <v>2.2517810321726044</v>
      </c>
      <c r="N16">
        <f t="shared" si="1"/>
        <v>3.4285714285714284</v>
      </c>
      <c r="O16">
        <f xml:space="preserve"> N16 + ($R$3*L16/SQRT($R$1))</f>
        <v>4.6053618249702524</v>
      </c>
    </row>
    <row r="17" spans="1:15" x14ac:dyDescent="0.2">
      <c r="A17" s="6">
        <v>16</v>
      </c>
      <c r="B17">
        <v>2</v>
      </c>
      <c r="C17">
        <v>2</v>
      </c>
      <c r="D17">
        <v>2</v>
      </c>
      <c r="E17" s="3">
        <v>3</v>
      </c>
      <c r="F17" s="12">
        <v>3</v>
      </c>
      <c r="G17" s="12">
        <v>4</v>
      </c>
      <c r="H17" s="12">
        <v>4</v>
      </c>
      <c r="L17">
        <f t="shared" si="0"/>
        <v>0.89973541084243702</v>
      </c>
      <c r="M17">
        <f xml:space="preserve"> N17 - ($R$3*L17/SQRT($R$1))</f>
        <v>2.0250263878140435</v>
      </c>
      <c r="N17">
        <f t="shared" si="1"/>
        <v>2.8571428571428572</v>
      </c>
      <c r="O17">
        <f xml:space="preserve"> N17 + ($R$3*L17/SQRT($R$1))</f>
        <v>3.6892593264716709</v>
      </c>
    </row>
    <row r="20" spans="1:15" x14ac:dyDescent="0.2">
      <c r="A20" s="3" t="s">
        <v>37</v>
      </c>
      <c r="L20">
        <f xml:space="preserve"> AVERAGE(L2:L7)</f>
        <v>0.80330160187782507</v>
      </c>
      <c r="M20">
        <f xml:space="preserve"> AVERAGE(M2:M7)</f>
        <v>1.9475461193624124</v>
      </c>
      <c r="N20">
        <f xml:space="preserve"> AVERAGE(N2:N7)</f>
        <v>2.6904761904761902</v>
      </c>
      <c r="O20">
        <f xml:space="preserve"> AVERAGE(O2:O7)</f>
        <v>3.433406261589969</v>
      </c>
    </row>
    <row r="21" spans="1:15" x14ac:dyDescent="0.2">
      <c r="A21" s="3" t="s">
        <v>38</v>
      </c>
      <c r="L21">
        <f xml:space="preserve"> AVERAGE(L8:L13)</f>
        <v>1.6809423640369763</v>
      </c>
      <c r="M21">
        <f xml:space="preserve"> AVERAGE(M8:M13)</f>
        <v>2.7072923633574875</v>
      </c>
      <c r="N21">
        <f xml:space="preserve"> AVERAGE(N8:N13)</f>
        <v>4.2619047619047619</v>
      </c>
      <c r="O21">
        <f xml:space="preserve"> AVERAGE(O8:O13)</f>
        <v>5.8165171604520358</v>
      </c>
    </row>
    <row r="22" spans="1:15" x14ac:dyDescent="0.2">
      <c r="A22" s="3" t="s">
        <v>39</v>
      </c>
      <c r="L22">
        <f xml:space="preserve"> AVERAGE(L14:L16)</f>
        <v>1.1142048995292553</v>
      </c>
      <c r="M22">
        <f xml:space="preserve"> AVERAGE(M14:M16)</f>
        <v>1.9695323359152386</v>
      </c>
      <c r="N22">
        <f xml:space="preserve"> AVERAGE(N14:N16)</f>
        <v>3</v>
      </c>
      <c r="O22">
        <f xml:space="preserve"> AVERAGE(O14:O16)</f>
        <v>4.0304676640847612</v>
      </c>
    </row>
    <row r="23" spans="1:15" x14ac:dyDescent="0.2">
      <c r="A23" s="3" t="s">
        <v>40</v>
      </c>
      <c r="L23">
        <f xml:space="preserve"> AVERAGE(L2:L17)</f>
        <v>1.196738369057438</v>
      </c>
      <c r="M23">
        <f xml:space="preserve"> AVERAGE(M2:M17)</f>
        <v>2.2414158932424475</v>
      </c>
      <c r="N23">
        <f xml:space="preserve"> AVERAGE(N2:N17)</f>
        <v>3.3482142857142856</v>
      </c>
      <c r="O23">
        <f xml:space="preserve"> AVERAGE(O2:O17)</f>
        <v>4.4550126781861241</v>
      </c>
    </row>
    <row r="44" spans="1:6" x14ac:dyDescent="0.2">
      <c r="A44" s="8"/>
      <c r="B44" s="8"/>
      <c r="C44" s="11"/>
      <c r="D44" s="11"/>
      <c r="E44" s="11"/>
      <c r="F44" s="11"/>
    </row>
    <row r="45" spans="1:6" x14ac:dyDescent="0.2">
      <c r="A45" s="8"/>
      <c r="B45" s="8"/>
      <c r="C45" s="11"/>
      <c r="D45" s="11"/>
      <c r="E45" s="11"/>
      <c r="F45" s="11"/>
    </row>
    <row r="46" spans="1:6" x14ac:dyDescent="0.2">
      <c r="A46" s="8"/>
      <c r="B46" s="8"/>
      <c r="C46" s="11"/>
      <c r="D46" s="11"/>
      <c r="E46" s="11"/>
      <c r="F46" s="11"/>
    </row>
    <row r="47" spans="1:6" x14ac:dyDescent="0.2">
      <c r="A47" s="8"/>
      <c r="B47" s="8"/>
      <c r="C47" s="11"/>
      <c r="D47" s="11"/>
      <c r="E47" s="11"/>
      <c r="F47" s="11"/>
    </row>
    <row r="48" spans="1:6" x14ac:dyDescent="0.2">
      <c r="A48" s="8"/>
      <c r="B48" s="8"/>
      <c r="C48" s="11"/>
      <c r="D48" s="11"/>
      <c r="E48" s="11"/>
      <c r="F48" s="11"/>
    </row>
    <row r="49" spans="1:6" x14ac:dyDescent="0.2">
      <c r="A49" s="8"/>
      <c r="B49" s="8"/>
      <c r="C49" s="11"/>
      <c r="D49" s="11"/>
      <c r="E49" s="11"/>
      <c r="F49" s="11"/>
    </row>
    <row r="50" spans="1:6" x14ac:dyDescent="0.2">
      <c r="A50" s="8"/>
      <c r="B50" s="8"/>
      <c r="C50" s="11"/>
      <c r="D50" s="11"/>
      <c r="E50" s="11"/>
      <c r="F50" s="11"/>
    </row>
    <row r="51" spans="1:6" x14ac:dyDescent="0.2">
      <c r="A51" s="8"/>
      <c r="B51" s="8"/>
      <c r="C51" s="11"/>
      <c r="D51" s="11"/>
      <c r="E51" s="11"/>
      <c r="F51" s="11"/>
    </row>
    <row r="52" spans="1:6" x14ac:dyDescent="0.2">
      <c r="A52" s="8"/>
      <c r="B52" s="8"/>
      <c r="C52" s="11"/>
      <c r="D52" s="11"/>
      <c r="E52" s="11"/>
      <c r="F52" s="11"/>
    </row>
    <row r="53" spans="1:6" x14ac:dyDescent="0.2">
      <c r="A53" s="8"/>
      <c r="B53" s="8"/>
      <c r="C53" s="11"/>
      <c r="D53" s="11"/>
      <c r="E53" s="11"/>
      <c r="F53" s="11"/>
    </row>
    <row r="54" spans="1:6" x14ac:dyDescent="0.2">
      <c r="A54" s="8"/>
      <c r="B54" s="8"/>
      <c r="C54" s="11"/>
      <c r="D54" s="11"/>
      <c r="E54" s="11"/>
      <c r="F54" s="11"/>
    </row>
    <row r="55" spans="1:6" x14ac:dyDescent="0.2">
      <c r="A55" s="8"/>
      <c r="B55" s="8"/>
      <c r="C55" s="11"/>
      <c r="D55" s="11"/>
      <c r="E55" s="11"/>
      <c r="F55" s="11"/>
    </row>
    <row r="56" spans="1:6" x14ac:dyDescent="0.2">
      <c r="A56" s="8"/>
      <c r="B56" s="8"/>
      <c r="C56" s="11"/>
      <c r="D56" s="11"/>
      <c r="E56" s="11"/>
      <c r="F56" s="11"/>
    </row>
    <row r="57" spans="1:6" x14ac:dyDescent="0.2">
      <c r="A57" s="8"/>
      <c r="B57" s="8"/>
      <c r="C57" s="11"/>
      <c r="D57" s="11"/>
      <c r="E57" s="11"/>
      <c r="F57" s="11"/>
    </row>
    <row r="58" spans="1:6" x14ac:dyDescent="0.2">
      <c r="A58" s="8"/>
      <c r="B58" s="8"/>
      <c r="C58" s="11"/>
      <c r="D58" s="11"/>
      <c r="E58" s="11"/>
      <c r="F58" s="11"/>
    </row>
    <row r="59" spans="1:6" x14ac:dyDescent="0.2">
      <c r="A59" s="8"/>
      <c r="B59" s="8"/>
      <c r="C59" s="11"/>
      <c r="D59" s="11"/>
      <c r="E59" s="11"/>
      <c r="F59" s="11"/>
    </row>
    <row r="60" spans="1:6" x14ac:dyDescent="0.2">
      <c r="A60" s="8"/>
      <c r="B60" s="8"/>
      <c r="C60" s="11"/>
      <c r="D60" s="11"/>
      <c r="E60" s="11"/>
      <c r="F60" s="11"/>
    </row>
    <row r="61" spans="1:6" x14ac:dyDescent="0.2">
      <c r="A61" s="8"/>
      <c r="B61" s="8"/>
      <c r="C61" s="11"/>
      <c r="D61" s="11"/>
      <c r="E61" s="11"/>
      <c r="F61" s="11"/>
    </row>
    <row r="62" spans="1:6" x14ac:dyDescent="0.2">
      <c r="A62" s="8"/>
      <c r="B62" s="8"/>
      <c r="C62" s="11"/>
      <c r="D62" s="11"/>
      <c r="E62" s="11"/>
      <c r="F62" s="11"/>
    </row>
    <row r="63" spans="1:6" x14ac:dyDescent="0.2">
      <c r="A63" s="8"/>
      <c r="B63" s="8"/>
      <c r="C63" s="11"/>
      <c r="D63" s="11"/>
      <c r="E63" s="11"/>
      <c r="F63" s="11"/>
    </row>
    <row r="64" spans="1:6" x14ac:dyDescent="0.2">
      <c r="A64" s="8"/>
      <c r="B64" s="8"/>
      <c r="C64" s="11"/>
      <c r="D64" s="11"/>
      <c r="E64" s="11"/>
      <c r="F64" s="11"/>
    </row>
    <row r="85" spans="1:2" x14ac:dyDescent="0.2">
      <c r="A85" s="8"/>
      <c r="B85" s="5"/>
    </row>
  </sheetData>
  <pageMargins left="0.7" right="0.7" top="0.75" bottom="0.75" header="0.3" footer="0.3"/>
  <pageSetup paperSize="9" orientation="portrait" r:id="rId1"/>
  <ignoredErrors>
    <ignoredError sqref="L2:L17 N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P3" sqref="P3"/>
    </sheetView>
  </sheetViews>
  <sheetFormatPr defaultRowHeight="12.75" x14ac:dyDescent="0.2"/>
  <sheetData>
    <row r="1" spans="1:17" x14ac:dyDescent="0.2">
      <c r="A1" s="7" t="s">
        <v>41</v>
      </c>
    </row>
    <row r="2" spans="1:17" x14ac:dyDescent="0.2">
      <c r="A2" s="5" t="s">
        <v>42</v>
      </c>
    </row>
    <row r="3" spans="1:17" x14ac:dyDescent="0.2">
      <c r="A3" s="5">
        <v>1</v>
      </c>
      <c r="B3">
        <v>1</v>
      </c>
      <c r="C3">
        <v>1</v>
      </c>
      <c r="D3">
        <v>1</v>
      </c>
      <c r="E3">
        <v>2</v>
      </c>
      <c r="F3">
        <v>3</v>
      </c>
      <c r="G3">
        <v>4</v>
      </c>
      <c r="H3">
        <v>5</v>
      </c>
      <c r="N3">
        <f>_xlfn.STDEV.S(B3:H3)</f>
        <v>1.6183471874253741</v>
      </c>
      <c r="O3">
        <f xml:space="preserve"> P3 - (PSSUQ!$R$3*N3/SQRT(PSSUQ!$R$1))</f>
        <v>0.93184991297861131</v>
      </c>
      <c r="P3">
        <f>AVERAGE(B3:H3)</f>
        <v>2.4285714285714284</v>
      </c>
      <c r="Q3">
        <f xml:space="preserve"> P3 + (PSSUQ!$R$3*N3/SQRT(PSSUQ!$R$1))</f>
        <v>3.9252929441642452</v>
      </c>
    </row>
    <row r="4" spans="1:17" x14ac:dyDescent="0.2">
      <c r="A4" s="5">
        <v>2</v>
      </c>
      <c r="B4">
        <v>1</v>
      </c>
      <c r="C4">
        <v>1</v>
      </c>
      <c r="D4">
        <v>1</v>
      </c>
      <c r="E4">
        <v>2</v>
      </c>
      <c r="F4">
        <v>3</v>
      </c>
      <c r="G4">
        <v>4</v>
      </c>
      <c r="H4">
        <v>5</v>
      </c>
      <c r="N4">
        <f t="shared" ref="N4:N12" si="0">_xlfn.STDEV.S(B4:H4)</f>
        <v>1.6183471874253741</v>
      </c>
      <c r="O4">
        <f xml:space="preserve"> P4 - (PSSUQ!$R$3*N4/SQRT(PSSUQ!$R$1))</f>
        <v>0.93184991297861131</v>
      </c>
      <c r="P4">
        <f t="shared" ref="P4:P12" si="1">AVERAGE(B4:H4)</f>
        <v>2.4285714285714284</v>
      </c>
      <c r="Q4">
        <f xml:space="preserve"> P4 + (PSSUQ!$R$3*N4/SQRT(PSSUQ!$R$1))</f>
        <v>3.9252929441642452</v>
      </c>
    </row>
    <row r="5" spans="1:17" x14ac:dyDescent="0.2">
      <c r="A5" s="5">
        <v>3</v>
      </c>
      <c r="B5">
        <v>1</v>
      </c>
      <c r="C5">
        <v>2</v>
      </c>
      <c r="D5">
        <v>3</v>
      </c>
      <c r="E5">
        <v>3</v>
      </c>
      <c r="F5">
        <v>4</v>
      </c>
      <c r="G5">
        <v>5</v>
      </c>
      <c r="H5">
        <v>6</v>
      </c>
      <c r="N5">
        <f t="shared" si="0"/>
        <v>1.7182493859684487</v>
      </c>
      <c r="O5">
        <f xml:space="preserve"> P5 - (PSSUQ!$R$3*N5/SQRT(PSSUQ!$R$1))</f>
        <v>1.839455789408424</v>
      </c>
      <c r="P5">
        <f t="shared" si="1"/>
        <v>3.4285714285714284</v>
      </c>
      <c r="Q5">
        <f xml:space="preserve"> P5 + (PSSUQ!$R$3*N5/SQRT(PSSUQ!$R$1))</f>
        <v>5.0176870677344327</v>
      </c>
    </row>
    <row r="6" spans="1:17" x14ac:dyDescent="0.2">
      <c r="A6" s="5">
        <v>4</v>
      </c>
      <c r="B6">
        <v>1</v>
      </c>
      <c r="C6">
        <v>2</v>
      </c>
      <c r="D6">
        <v>3</v>
      </c>
      <c r="E6">
        <v>3</v>
      </c>
      <c r="F6">
        <v>4</v>
      </c>
      <c r="G6">
        <v>5</v>
      </c>
      <c r="H6">
        <v>6</v>
      </c>
      <c r="N6">
        <f t="shared" si="0"/>
        <v>1.7182493859684487</v>
      </c>
      <c r="O6">
        <f xml:space="preserve"> P6 - (PSSUQ!$R$3*N6/SQRT(PSSUQ!$R$1))</f>
        <v>1.839455789408424</v>
      </c>
      <c r="P6">
        <f t="shared" si="1"/>
        <v>3.4285714285714284</v>
      </c>
      <c r="Q6">
        <f xml:space="preserve"> P6 + (PSSUQ!$R$3*N6/SQRT(PSSUQ!$R$1))</f>
        <v>5.0176870677344327</v>
      </c>
    </row>
    <row r="7" spans="1:17" x14ac:dyDescent="0.2">
      <c r="A7" s="5">
        <v>5</v>
      </c>
      <c r="B7">
        <v>1</v>
      </c>
      <c r="C7">
        <v>2</v>
      </c>
      <c r="D7">
        <v>2</v>
      </c>
      <c r="E7">
        <v>2</v>
      </c>
      <c r="F7">
        <v>3</v>
      </c>
      <c r="G7">
        <v>3</v>
      </c>
      <c r="H7">
        <v>3</v>
      </c>
      <c r="N7">
        <f t="shared" si="0"/>
        <v>0.75592894601845462</v>
      </c>
      <c r="O7">
        <f xml:space="preserve"> P7 - (PSSUQ!$R$3*N7/SQRT(PSSUQ!$R$1))</f>
        <v>1.5865966139585799</v>
      </c>
      <c r="P7">
        <f t="shared" si="1"/>
        <v>2.2857142857142856</v>
      </c>
      <c r="Q7">
        <f xml:space="preserve"> P7 + (PSSUQ!$R$3*N7/SQRT(PSSUQ!$R$1))</f>
        <v>2.9848319574699911</v>
      </c>
    </row>
    <row r="8" spans="1:17" x14ac:dyDescent="0.2">
      <c r="A8" s="5">
        <v>6</v>
      </c>
      <c r="B8">
        <v>1</v>
      </c>
      <c r="C8">
        <v>2</v>
      </c>
      <c r="D8">
        <v>2</v>
      </c>
      <c r="E8">
        <v>3</v>
      </c>
      <c r="F8">
        <v>3</v>
      </c>
      <c r="G8">
        <v>3</v>
      </c>
      <c r="H8">
        <v>5</v>
      </c>
      <c r="N8">
        <f t="shared" si="0"/>
        <v>1.2535663410560176</v>
      </c>
      <c r="O8">
        <f xml:space="preserve"> P8 - (PSSUQ!$R$3*N8/SQRT(PSSUQ!$R$1))</f>
        <v>1.554930213525453</v>
      </c>
      <c r="P8">
        <f t="shared" si="1"/>
        <v>2.7142857142857144</v>
      </c>
      <c r="Q8">
        <f xml:space="preserve"> P8 + (PSSUQ!$R$3*N8/SQRT(PSSUQ!$R$1))</f>
        <v>3.8736412150459758</v>
      </c>
    </row>
    <row r="9" spans="1:17" x14ac:dyDescent="0.2">
      <c r="A9" s="5">
        <v>7</v>
      </c>
      <c r="B9">
        <v>1</v>
      </c>
      <c r="C9">
        <v>2</v>
      </c>
      <c r="D9">
        <v>2</v>
      </c>
      <c r="E9">
        <v>3</v>
      </c>
      <c r="F9">
        <v>3</v>
      </c>
      <c r="G9">
        <v>3</v>
      </c>
      <c r="H9">
        <v>5</v>
      </c>
      <c r="N9">
        <f t="shared" si="0"/>
        <v>1.2535663410560176</v>
      </c>
      <c r="O9">
        <f xml:space="preserve"> P9 - (PSSUQ!$R$3*N9/SQRT(PSSUQ!$R$1))</f>
        <v>1.554930213525453</v>
      </c>
      <c r="P9">
        <f t="shared" si="1"/>
        <v>2.7142857142857144</v>
      </c>
      <c r="Q9">
        <f xml:space="preserve"> P9 + (PSSUQ!$R$3*N9/SQRT(PSSUQ!$R$1))</f>
        <v>3.8736412150459758</v>
      </c>
    </row>
    <row r="10" spans="1:17" x14ac:dyDescent="0.2">
      <c r="A10" s="5">
        <v>8</v>
      </c>
      <c r="B10">
        <v>1</v>
      </c>
      <c r="C10">
        <v>2</v>
      </c>
      <c r="D10">
        <v>2</v>
      </c>
      <c r="E10">
        <v>2</v>
      </c>
      <c r="F10">
        <v>3</v>
      </c>
      <c r="G10">
        <v>3</v>
      </c>
      <c r="H10">
        <v>5</v>
      </c>
      <c r="N10">
        <f t="shared" si="0"/>
        <v>1.2724180205607036</v>
      </c>
      <c r="O10">
        <f xml:space="preserve"> P10 - (PSSUQ!$R$3*N10/SQRT(PSSUQ!$R$1))</f>
        <v>1.394638175029747</v>
      </c>
      <c r="P10">
        <f t="shared" si="1"/>
        <v>2.5714285714285716</v>
      </c>
      <c r="Q10">
        <f xml:space="preserve"> P10 + (PSSUQ!$R$3*N10/SQRT(PSSUQ!$R$1))</f>
        <v>3.7482189678273965</v>
      </c>
    </row>
    <row r="11" spans="1:17" x14ac:dyDescent="0.2">
      <c r="A11" s="5">
        <v>9</v>
      </c>
      <c r="B11">
        <v>1</v>
      </c>
      <c r="C11">
        <v>1</v>
      </c>
      <c r="D11">
        <v>2</v>
      </c>
      <c r="E11">
        <v>2</v>
      </c>
      <c r="F11">
        <v>2</v>
      </c>
      <c r="G11">
        <v>4</v>
      </c>
      <c r="H11">
        <v>5</v>
      </c>
      <c r="N11">
        <f t="shared" si="0"/>
        <v>1.511857892036909</v>
      </c>
      <c r="O11">
        <f xml:space="preserve"> P11 - (PSSUQ!$R$3*N11/SQRT(PSSUQ!$R$1))</f>
        <v>1.0303360850600169</v>
      </c>
      <c r="P11">
        <f t="shared" si="1"/>
        <v>2.4285714285714284</v>
      </c>
      <c r="Q11">
        <f xml:space="preserve"> P11 + (PSSUQ!$R$3*N11/SQRT(PSSUQ!$R$1))</f>
        <v>3.8268067720828398</v>
      </c>
    </row>
    <row r="12" spans="1:17" x14ac:dyDescent="0.2">
      <c r="A12" s="5">
        <v>10</v>
      </c>
      <c r="B12">
        <v>1</v>
      </c>
      <c r="C12">
        <v>2</v>
      </c>
      <c r="D12">
        <v>2</v>
      </c>
      <c r="E12">
        <v>2</v>
      </c>
      <c r="F12">
        <v>2</v>
      </c>
      <c r="G12">
        <v>3</v>
      </c>
      <c r="H12">
        <v>4</v>
      </c>
      <c r="N12">
        <f t="shared" si="0"/>
        <v>0.95118973121134198</v>
      </c>
      <c r="O12">
        <f xml:space="preserve"> P12 - (PSSUQ!$R$3*N12/SQRT(PSSUQ!$R$1))</f>
        <v>1.4060105069596958</v>
      </c>
      <c r="P12">
        <f t="shared" si="1"/>
        <v>2.2857142857142856</v>
      </c>
      <c r="Q12">
        <f xml:space="preserve"> P12 + (PSSUQ!$R$3*N12/SQRT(PSSUQ!$R$1))</f>
        <v>3.1654180644688754</v>
      </c>
    </row>
  </sheetData>
  <pageMargins left="0.7" right="0.7" top="0.75" bottom="0.75" header="0.3" footer="0.3"/>
  <ignoredErrors>
    <ignoredError sqref="N3:N12 P3:P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4" workbookViewId="0">
      <selection activeCell="L33" sqref="L33"/>
    </sheetView>
  </sheetViews>
  <sheetFormatPr defaultRowHeight="12.75" x14ac:dyDescent="0.2"/>
  <sheetData>
    <row r="1" spans="1:31" x14ac:dyDescent="0.2">
      <c r="A1" s="10" t="s">
        <v>73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  <c r="R1" s="9" t="s">
        <v>59</v>
      </c>
      <c r="S1" s="9" t="s">
        <v>60</v>
      </c>
      <c r="T1" s="9" t="s">
        <v>61</v>
      </c>
      <c r="U1" s="9" t="s">
        <v>62</v>
      </c>
      <c r="V1" s="9" t="s">
        <v>63</v>
      </c>
      <c r="W1" s="9" t="s">
        <v>64</v>
      </c>
      <c r="X1" s="9" t="s">
        <v>65</v>
      </c>
      <c r="Y1" s="9" t="s">
        <v>66</v>
      </c>
      <c r="Z1" s="9" t="s">
        <v>67</v>
      </c>
      <c r="AA1" s="9" t="s">
        <v>68</v>
      </c>
      <c r="AB1" s="9" t="s">
        <v>69</v>
      </c>
      <c r="AC1" s="9" t="s">
        <v>70</v>
      </c>
      <c r="AD1" s="9" t="s">
        <v>71</v>
      </c>
      <c r="AE1" s="9" t="s">
        <v>72</v>
      </c>
    </row>
    <row r="2" spans="1:31" x14ac:dyDescent="0.2">
      <c r="A2" s="5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">
      <c r="A3" s="5">
        <v>2</v>
      </c>
      <c r="B3">
        <v>2</v>
      </c>
      <c r="C3">
        <v>2</v>
      </c>
      <c r="D3">
        <v>1</v>
      </c>
      <c r="E3">
        <v>1</v>
      </c>
      <c r="F3">
        <v>1</v>
      </c>
      <c r="G3">
        <v>1</v>
      </c>
      <c r="H3">
        <v>2</v>
      </c>
      <c r="I3">
        <v>1</v>
      </c>
      <c r="J3">
        <v>2</v>
      </c>
      <c r="K3">
        <v>2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1</v>
      </c>
      <c r="V3">
        <v>2</v>
      </c>
      <c r="W3">
        <v>2</v>
      </c>
      <c r="X3">
        <v>1</v>
      </c>
      <c r="Y3">
        <v>1</v>
      </c>
      <c r="Z3">
        <v>2</v>
      </c>
      <c r="AA3">
        <v>1</v>
      </c>
      <c r="AB3">
        <v>1</v>
      </c>
      <c r="AC3">
        <v>2</v>
      </c>
      <c r="AD3">
        <v>2</v>
      </c>
      <c r="AE3">
        <v>1</v>
      </c>
    </row>
    <row r="4" spans="1:31" x14ac:dyDescent="0.2">
      <c r="A4" s="5">
        <v>3</v>
      </c>
      <c r="B4">
        <v>2</v>
      </c>
      <c r="C4">
        <v>2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3</v>
      </c>
      <c r="T4">
        <v>2</v>
      </c>
      <c r="U4">
        <v>3</v>
      </c>
      <c r="V4">
        <v>2</v>
      </c>
      <c r="W4">
        <v>2</v>
      </c>
      <c r="X4">
        <v>2</v>
      </c>
      <c r="Y4">
        <v>3</v>
      </c>
      <c r="Z4">
        <v>2</v>
      </c>
      <c r="AA4">
        <v>1</v>
      </c>
      <c r="AB4">
        <v>2</v>
      </c>
      <c r="AC4">
        <v>2</v>
      </c>
      <c r="AD4">
        <v>2</v>
      </c>
      <c r="AE4">
        <v>2</v>
      </c>
    </row>
    <row r="5" spans="1:31" x14ac:dyDescent="0.2">
      <c r="A5" s="5">
        <v>4</v>
      </c>
      <c r="B5">
        <v>2</v>
      </c>
      <c r="C5">
        <v>2</v>
      </c>
      <c r="D5">
        <v>3</v>
      </c>
      <c r="E5">
        <v>2</v>
      </c>
      <c r="F5">
        <v>2</v>
      </c>
      <c r="G5">
        <v>3</v>
      </c>
      <c r="H5">
        <v>2</v>
      </c>
      <c r="I5">
        <v>3</v>
      </c>
      <c r="J5">
        <v>3</v>
      </c>
      <c r="K5">
        <v>4</v>
      </c>
      <c r="L5">
        <v>3</v>
      </c>
      <c r="M5">
        <v>3</v>
      </c>
      <c r="N5">
        <v>2</v>
      </c>
      <c r="O5">
        <v>2</v>
      </c>
      <c r="P5">
        <v>3</v>
      </c>
      <c r="Q5">
        <v>2</v>
      </c>
      <c r="R5">
        <v>2</v>
      </c>
      <c r="S5">
        <v>3</v>
      </c>
      <c r="T5">
        <v>2</v>
      </c>
      <c r="U5">
        <v>3</v>
      </c>
      <c r="V5">
        <v>3</v>
      </c>
      <c r="W5">
        <v>2</v>
      </c>
      <c r="X5">
        <v>2</v>
      </c>
      <c r="Y5">
        <v>3</v>
      </c>
      <c r="Z5">
        <v>2</v>
      </c>
      <c r="AA5">
        <v>1</v>
      </c>
      <c r="AB5">
        <v>2</v>
      </c>
      <c r="AC5">
        <v>2</v>
      </c>
      <c r="AD5">
        <v>3</v>
      </c>
      <c r="AE5">
        <v>2</v>
      </c>
    </row>
    <row r="6" spans="1:31" x14ac:dyDescent="0.2">
      <c r="A6" s="6">
        <v>5</v>
      </c>
      <c r="B6">
        <v>2</v>
      </c>
      <c r="C6">
        <v>2</v>
      </c>
      <c r="D6">
        <v>4</v>
      </c>
      <c r="E6">
        <v>2</v>
      </c>
      <c r="F6">
        <v>3</v>
      </c>
      <c r="G6">
        <v>3</v>
      </c>
      <c r="H6">
        <v>3</v>
      </c>
      <c r="I6">
        <v>3</v>
      </c>
      <c r="J6">
        <v>4</v>
      </c>
      <c r="K6">
        <v>4</v>
      </c>
      <c r="L6">
        <v>5</v>
      </c>
      <c r="M6">
        <v>3</v>
      </c>
      <c r="N6">
        <v>2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3</v>
      </c>
      <c r="V6">
        <v>3</v>
      </c>
      <c r="W6">
        <v>2</v>
      </c>
      <c r="X6">
        <v>2</v>
      </c>
      <c r="Y6">
        <v>3</v>
      </c>
      <c r="Z6">
        <v>2</v>
      </c>
      <c r="AA6">
        <v>2</v>
      </c>
      <c r="AB6">
        <v>3</v>
      </c>
      <c r="AC6">
        <v>2</v>
      </c>
      <c r="AD6">
        <v>3</v>
      </c>
      <c r="AE6">
        <v>3</v>
      </c>
    </row>
    <row r="7" spans="1:31" x14ac:dyDescent="0.2">
      <c r="A7" s="6">
        <v>6</v>
      </c>
      <c r="B7" s="3">
        <v>3</v>
      </c>
      <c r="C7">
        <v>3</v>
      </c>
      <c r="D7">
        <v>4</v>
      </c>
      <c r="E7">
        <v>3</v>
      </c>
      <c r="F7">
        <v>4</v>
      </c>
      <c r="G7">
        <v>3</v>
      </c>
      <c r="H7">
        <v>4</v>
      </c>
      <c r="I7">
        <v>5</v>
      </c>
      <c r="J7">
        <v>4</v>
      </c>
      <c r="K7">
        <v>4</v>
      </c>
      <c r="L7">
        <v>5</v>
      </c>
      <c r="M7">
        <v>4</v>
      </c>
      <c r="N7">
        <v>3</v>
      </c>
      <c r="O7">
        <v>4</v>
      </c>
      <c r="P7">
        <v>4</v>
      </c>
      <c r="Q7">
        <v>3</v>
      </c>
      <c r="R7">
        <v>4</v>
      </c>
      <c r="S7">
        <v>3</v>
      </c>
      <c r="T7">
        <v>3</v>
      </c>
      <c r="U7">
        <v>4</v>
      </c>
      <c r="V7">
        <v>3</v>
      </c>
      <c r="W7">
        <v>3</v>
      </c>
      <c r="X7">
        <v>4</v>
      </c>
      <c r="Y7">
        <v>3</v>
      </c>
      <c r="Z7">
        <v>3</v>
      </c>
      <c r="AA7">
        <v>3</v>
      </c>
      <c r="AB7">
        <v>3</v>
      </c>
      <c r="AC7">
        <v>3</v>
      </c>
      <c r="AD7">
        <v>4</v>
      </c>
      <c r="AE7">
        <v>5</v>
      </c>
    </row>
    <row r="8" spans="1:31" x14ac:dyDescent="0.2">
      <c r="A8" s="6">
        <v>7</v>
      </c>
      <c r="B8" s="3">
        <v>4</v>
      </c>
      <c r="C8">
        <v>4</v>
      </c>
      <c r="D8">
        <v>5</v>
      </c>
      <c r="E8">
        <v>3</v>
      </c>
      <c r="F8">
        <v>4</v>
      </c>
      <c r="G8">
        <v>5</v>
      </c>
      <c r="H8">
        <v>4</v>
      </c>
      <c r="I8">
        <v>5</v>
      </c>
      <c r="J8">
        <v>5</v>
      </c>
      <c r="K8">
        <v>4</v>
      </c>
      <c r="L8">
        <v>5</v>
      </c>
      <c r="M8">
        <v>4</v>
      </c>
      <c r="N8">
        <v>4</v>
      </c>
      <c r="O8">
        <v>4</v>
      </c>
      <c r="P8">
        <v>5</v>
      </c>
      <c r="Q8">
        <v>3</v>
      </c>
      <c r="R8">
        <v>5</v>
      </c>
      <c r="S8">
        <v>5</v>
      </c>
      <c r="T8">
        <v>3</v>
      </c>
      <c r="U8">
        <v>5</v>
      </c>
      <c r="V8">
        <v>5</v>
      </c>
      <c r="W8">
        <v>3</v>
      </c>
      <c r="X8">
        <v>4</v>
      </c>
      <c r="Y8">
        <v>5</v>
      </c>
      <c r="Z8">
        <v>4</v>
      </c>
      <c r="AA8">
        <v>5</v>
      </c>
      <c r="AB8">
        <v>4</v>
      </c>
      <c r="AC8">
        <v>3</v>
      </c>
      <c r="AD8">
        <v>4</v>
      </c>
      <c r="AE8">
        <v>5</v>
      </c>
    </row>
    <row r="12" spans="1:31" x14ac:dyDescent="0.2">
      <c r="J12" s="8"/>
      <c r="K12" s="8"/>
    </row>
    <row r="13" spans="1:31" x14ac:dyDescent="0.2">
      <c r="J13" s="8"/>
      <c r="K13" s="8"/>
    </row>
    <row r="14" spans="1:31" x14ac:dyDescent="0.2">
      <c r="J14" s="8"/>
      <c r="K14" s="8"/>
    </row>
    <row r="15" spans="1:31" x14ac:dyDescent="0.2">
      <c r="A15" s="3" t="s">
        <v>74</v>
      </c>
      <c r="B15">
        <f>AVERAGE(B2:B8)</f>
        <v>2.2857142857142856</v>
      </c>
      <c r="C15">
        <f>AVERAGE(C2:C8)</f>
        <v>2.2857142857142856</v>
      </c>
      <c r="D15">
        <f>AVERAGE(D2:D8)</f>
        <v>2.7142857142857144</v>
      </c>
      <c r="E15">
        <f>AVERAGE(E2:E8)</f>
        <v>2</v>
      </c>
      <c r="F15">
        <f>AVERAGE(F2:F8)</f>
        <v>2.4285714285714284</v>
      </c>
      <c r="G15">
        <f>AVERAGE(G2:G8)</f>
        <v>2.5714285714285716</v>
      </c>
      <c r="H15">
        <f>AVERAGE(H2:H8)</f>
        <v>2.5714285714285716</v>
      </c>
      <c r="I15">
        <f>AVERAGE(I2:I8)</f>
        <v>2.8571428571428572</v>
      </c>
      <c r="J15">
        <f>AVERAGE(J2:J8)</f>
        <v>3</v>
      </c>
      <c r="K15">
        <f>AVERAGE(K2:K8)</f>
        <v>3</v>
      </c>
      <c r="L15">
        <f>AVERAGE(L2:L8)</f>
        <v>3.1428571428571428</v>
      </c>
      <c r="M15">
        <f>AVERAGE(M2:M8)</f>
        <v>2.5714285714285716</v>
      </c>
      <c r="N15">
        <f>AVERAGE(N2:N8)</f>
        <v>2.4285714285714284</v>
      </c>
      <c r="O15">
        <f>AVERAGE(O2:O8)</f>
        <v>2.7142857142857144</v>
      </c>
      <c r="P15">
        <f>AVERAGE(P2:P8)</f>
        <v>2.8571428571428572</v>
      </c>
      <c r="Q15">
        <f>AVERAGE(Q2:Q8)</f>
        <v>2.2857142857142856</v>
      </c>
      <c r="R15">
        <f>AVERAGE(R2:R8)</f>
        <v>2.7142857142857144</v>
      </c>
      <c r="S15">
        <f>AVERAGE(S2:S8)</f>
        <v>2.8571428571428572</v>
      </c>
      <c r="T15">
        <f>AVERAGE(T2:T8)</f>
        <v>2.1428571428571428</v>
      </c>
      <c r="U15">
        <f>AVERAGE(U2:U8)</f>
        <v>2.8571428571428572</v>
      </c>
      <c r="V15">
        <f>AVERAGE(V2:V8)</f>
        <v>2.7142857142857144</v>
      </c>
      <c r="W15">
        <f>AVERAGE(W2:W8)</f>
        <v>2.2857142857142856</v>
      </c>
      <c r="X15">
        <f>AVERAGE(X2:X8)</f>
        <v>2.2857142857142856</v>
      </c>
      <c r="Y15">
        <f>AVERAGE(Y2:Y8)</f>
        <v>2.7142857142857144</v>
      </c>
      <c r="Z15">
        <f>AVERAGE(Z2:Z8)</f>
        <v>2.2857142857142856</v>
      </c>
      <c r="AA15">
        <f>AVERAGE(AA2:AA8)</f>
        <v>2</v>
      </c>
      <c r="AB15">
        <f>AVERAGE(AB2:AB8)</f>
        <v>2.2857142857142856</v>
      </c>
      <c r="AC15">
        <f>AVERAGE(AC2:AC8)</f>
        <v>2.1428571428571428</v>
      </c>
      <c r="AD15">
        <f>AVERAGE(AD2:AD8)</f>
        <v>2.7142857142857144</v>
      </c>
      <c r="AE15">
        <f>AVERAGE(AE2:AE8)</f>
        <v>2.7142857142857144</v>
      </c>
    </row>
    <row r="16" spans="1:31" x14ac:dyDescent="0.2">
      <c r="A16" s="3" t="s">
        <v>78</v>
      </c>
      <c r="C16">
        <f>AVERAGE(B15:D15)</f>
        <v>2.4285714285714284</v>
      </c>
      <c r="F16">
        <f>AVERAGE(E15:G15)</f>
        <v>2.3333333333333335</v>
      </c>
      <c r="I16">
        <f>AVERAGE(H15:J15)</f>
        <v>2.8095238095238098</v>
      </c>
      <c r="L16">
        <f>AVERAGE(K15:M15)</f>
        <v>2.9047619047619047</v>
      </c>
      <c r="O16">
        <f>AVERAGE(N15:P15)</f>
        <v>2.6666666666666665</v>
      </c>
      <c r="R16">
        <f>AVERAGE(Q15:S15)</f>
        <v>2.6190476190476191</v>
      </c>
      <c r="U16">
        <f>AVERAGE(T15:V15)</f>
        <v>2.5714285714285716</v>
      </c>
      <c r="X16">
        <f>AVERAGE(W15:Y15)</f>
        <v>2.4285714285714284</v>
      </c>
      <c r="AA16">
        <f>AVERAGE(Z15:AB15)</f>
        <v>2.1904761904761902</v>
      </c>
      <c r="AD16">
        <f>AVERAGE(AC15:AE15)</f>
        <v>2.5238095238095242</v>
      </c>
    </row>
    <row r="18" spans="1:30" x14ac:dyDescent="0.2">
      <c r="A18" s="3" t="s">
        <v>75</v>
      </c>
      <c r="C18">
        <f>_xlfn.STDEV.S(B2:D5)</f>
        <v>0.65133894727892949</v>
      </c>
      <c r="F18">
        <f>_xlfn.STDEV.S(E2:G5)</f>
        <v>0.66855792342152154</v>
      </c>
      <c r="I18">
        <f>_xlfn.STDEV.S(H2:J5)</f>
        <v>0.7177405625652733</v>
      </c>
      <c r="L18">
        <f>_xlfn.STDEV.S(K2:M5)</f>
        <v>0.99620491989562177</v>
      </c>
      <c r="O18">
        <f>_xlfn.STDEV.S(N2:P5)</f>
        <v>0.42640143271122088</v>
      </c>
      <c r="R18">
        <f>_xlfn.STDEV.S(Q2:S5)</f>
        <v>0.66855792342152132</v>
      </c>
      <c r="U18">
        <f>_xlfn.STDEV.S(T2:V5)</f>
        <v>0.79296146109875898</v>
      </c>
      <c r="X18">
        <f>_xlfn.STDEV.S(W2:Y5)</f>
        <v>0.7177405625652733</v>
      </c>
      <c r="AA18">
        <f>_xlfn.STDEV.S(Z2:AB5)</f>
        <v>0.51492865054443737</v>
      </c>
      <c r="AD18">
        <f>_xlfn.STDEV.S(AC2:AD5)</f>
        <v>0.64086994446165568</v>
      </c>
    </row>
    <row r="19" spans="1:30" x14ac:dyDescent="0.2">
      <c r="A19" s="3" t="s">
        <v>76</v>
      </c>
      <c r="C19">
        <f>_xlfn.SKEW.P(B2:D5)</f>
        <v>0.38180177416060584</v>
      </c>
      <c r="F19">
        <f>_xlfn.SKEW.P(E2:G5)</f>
        <v>0.63991159634642314</v>
      </c>
      <c r="I19">
        <f>_xlfn.SKEW.P(H2:J5)</f>
        <v>0.22826882356360798</v>
      </c>
      <c r="L19">
        <f>_xlfn.SKEW.P(K2:M5)</f>
        <v>0.74298192299266852</v>
      </c>
      <c r="O19">
        <f>_xlfn.SKEW.P(N2:P5)</f>
        <v>0</v>
      </c>
      <c r="R19">
        <f>_xlfn.SKEW.P(Q2:S5)</f>
        <v>7.5024118192338854E-2</v>
      </c>
      <c r="U19">
        <f>_xlfn.SKEW.P(T2:V5)</f>
        <v>0.14018086215550785</v>
      </c>
      <c r="X19">
        <f>_xlfn.SKEW.P(W2:Y5)</f>
        <v>0.22826882356360798</v>
      </c>
      <c r="AA19">
        <f>_xlfn.SKEW.P(Z2:AB5)</f>
        <v>0.33806170189140611</v>
      </c>
      <c r="AD19">
        <f>_xlfn.SKEW.P(AC2:AD5)</f>
        <v>5.4395064536628346E-2</v>
      </c>
    </row>
    <row r="20" spans="1:30" x14ac:dyDescent="0.2">
      <c r="A20" s="12" t="s">
        <v>77</v>
      </c>
      <c r="C20">
        <f>KURT(B2:D5)</f>
        <v>-0.3367346938775535</v>
      </c>
      <c r="F20">
        <f>KURT(E2:G5)</f>
        <v>-0.18960068945705233</v>
      </c>
      <c r="I20">
        <f>KURT(H2:J5)</f>
        <v>-0.68512110726643582</v>
      </c>
      <c r="L20">
        <f>KURT(K2:M5)</f>
        <v>-1.3845347007750419E-2</v>
      </c>
      <c r="O20">
        <f>KURT(N2:P5)</f>
        <v>5.5</v>
      </c>
      <c r="R20">
        <f>KURT(Q2:S5)</f>
        <v>-0.18960068945705588</v>
      </c>
      <c r="U20">
        <f>KURT(T2:V5)</f>
        <v>-1.2607925678618086</v>
      </c>
      <c r="X20">
        <f>KURT(W2:Y5)</f>
        <v>-0.68512110726643538</v>
      </c>
      <c r="AA20">
        <f>KURT(Z2:AB5)</f>
        <v>-2.2628571428571433</v>
      </c>
      <c r="AD20">
        <f>KURT(AC2:AD5)</f>
        <v>0.7410207939508533</v>
      </c>
    </row>
    <row r="21" spans="1:30" x14ac:dyDescent="0.2">
      <c r="J21" s="8"/>
      <c r="K21" s="8"/>
    </row>
    <row r="22" spans="1:30" x14ac:dyDescent="0.2">
      <c r="J22" s="8"/>
      <c r="K22" s="8"/>
    </row>
    <row r="23" spans="1:30" x14ac:dyDescent="0.2">
      <c r="B23" s="9">
        <v>1</v>
      </c>
      <c r="C23" s="9">
        <v>2</v>
      </c>
      <c r="D23" s="9">
        <v>3</v>
      </c>
      <c r="E23" s="9">
        <v>4</v>
      </c>
      <c r="F23" s="9">
        <v>5</v>
      </c>
      <c r="G23" s="9">
        <v>6</v>
      </c>
      <c r="H23" s="9">
        <v>7</v>
      </c>
      <c r="I23" s="9">
        <v>8</v>
      </c>
      <c r="J23" s="9">
        <v>9</v>
      </c>
      <c r="K23" s="9">
        <v>10</v>
      </c>
    </row>
    <row r="24" spans="1:30" x14ac:dyDescent="0.2">
      <c r="A24" s="5">
        <v>1</v>
      </c>
      <c r="B24">
        <f>CORREL(B$15:D$15,$B$15:$D$15)</f>
        <v>1</v>
      </c>
      <c r="C24">
        <f>CORREL(E$15:G$15,$B$15:$D$15)</f>
        <v>0.69337524528153671</v>
      </c>
      <c r="D24">
        <f>CORREL($H$15:$J$15,$B$15:$D$15)</f>
        <v>0.7559289460184544</v>
      </c>
      <c r="E24">
        <f>CORREL($K15:$M15,$B$15:$D$15)</f>
        <v>-0.97072534339415084</v>
      </c>
      <c r="F24">
        <f>CORREL($N15:$P15,$B$15:$D$15)</f>
        <v>0.75592894601845428</v>
      </c>
      <c r="G24">
        <f>CORREL($Q$15:$S$15,$B$15:$D$15)</f>
        <v>0.69337524528153627</v>
      </c>
      <c r="H24">
        <f>CORREL($T$15:$V$15,$B$15:$D$15)</f>
        <v>0.32732683535398877</v>
      </c>
      <c r="I24">
        <f>CORREL($W$15:$Y$15,$B$15:$D$15)</f>
        <v>1</v>
      </c>
      <c r="J24">
        <f>CORREL($Z$15:$AB$15,$B$15:$D$15)</f>
        <v>0.5</v>
      </c>
      <c r="K24">
        <f>CORREL($AC$15:$AE$15,$B$15:$D$15)</f>
        <v>0.5</v>
      </c>
    </row>
    <row r="25" spans="1:30" x14ac:dyDescent="0.2">
      <c r="A25" s="5">
        <v>2</v>
      </c>
      <c r="B25">
        <v>0.5</v>
      </c>
      <c r="C25">
        <v>1</v>
      </c>
      <c r="D25">
        <f>CORREL($H$15:$J$15,$E$15:$G$15)</f>
        <v>0.99587059488582252</v>
      </c>
      <c r="E25">
        <f>CORREL($K15:$M15,$E$15:$G$15)</f>
        <v>-0.50000000000000056</v>
      </c>
      <c r="F25">
        <f>CORREL($N15:$P15,$E$15:$G$15)</f>
        <v>0.99587059488582241</v>
      </c>
      <c r="G25">
        <f>CORREL($Q$15:$S$15,$E$15:$G$15)</f>
        <v>0.99999999999999978</v>
      </c>
      <c r="H25">
        <f>CORREL($T$15:$V$15,$E$15:$G$15)</f>
        <v>0.90784129900320343</v>
      </c>
      <c r="I25">
        <f>CORREL($W$15:$Y$15,$E$15:$G$15)</f>
        <v>0.69337524528153671</v>
      </c>
      <c r="J25">
        <f>CORREL($Z$15:$AB$15,$E$15:$G$15)</f>
        <v>-0.27735009811261391</v>
      </c>
      <c r="K25">
        <f>CORREL($AC$15:$AE$15,$E$15:$G$15)</f>
        <v>0.97072534339415062</v>
      </c>
    </row>
    <row r="26" spans="1:30" x14ac:dyDescent="0.2">
      <c r="A26" s="5">
        <v>3</v>
      </c>
      <c r="B26">
        <f>CORREL($H$15:$J$15,$B$15:$D$15)</f>
        <v>0.7559289460184544</v>
      </c>
      <c r="C26">
        <f>CORREL($H$15:$J$15,$E$15:$G$15)</f>
        <v>0.99587059488582252</v>
      </c>
      <c r="D26">
        <v>1</v>
      </c>
      <c r="E26">
        <f>CORREL($K15:$M15,$H$15:$J$15)</f>
        <v>-0.57655666019705509</v>
      </c>
      <c r="F26">
        <f>CORREL($N15:$P15,$H$15:$J$15)</f>
        <v>1</v>
      </c>
      <c r="G26">
        <f>CORREL($Q$15:$S$15,$H$15:$J$15)</f>
        <v>0.99587059488582241</v>
      </c>
      <c r="H26">
        <f>CORREL($T$15:$V$15,$H$15:$J$15)</f>
        <v>0.86602540378443871</v>
      </c>
      <c r="I26">
        <f>CORREL($W$15:$Y$15,$H$15:$J$15)</f>
        <v>0.7559289460184544</v>
      </c>
      <c r="J26">
        <f>CORREL($Z$15:$AB$15,$H$15:$J$15)</f>
        <v>-0.18898223650461363</v>
      </c>
      <c r="K26">
        <f>CORREL($AC$15:$AE$15,$H$15:$J$15)</f>
        <v>0.94491118252306805</v>
      </c>
    </row>
    <row r="27" spans="1:30" x14ac:dyDescent="0.2">
      <c r="A27" s="5">
        <v>4</v>
      </c>
      <c r="B27">
        <f>CORREL($K15:$M15,$B$15:$D$15)</f>
        <v>-0.97072534339415084</v>
      </c>
      <c r="C27">
        <f>CORREL($K15:$M15,$E$15:$G$15)</f>
        <v>-0.50000000000000056</v>
      </c>
      <c r="D27">
        <f>CORREL($K15:$M15,$H$15:$J$15)</f>
        <v>-0.57655666019705509</v>
      </c>
      <c r="E27">
        <v>1</v>
      </c>
      <c r="F27">
        <f>CORREL($N15:$P15,$K$15:$M$15)</f>
        <v>-0.57655666019705476</v>
      </c>
      <c r="G27">
        <f>CORREL($Q$15:$S$15,$K$15:$M$15)</f>
        <v>-0.49999999999999978</v>
      </c>
      <c r="H27">
        <f>CORREL($T$15:$V$15,$K$15:$M$15)</f>
        <v>-9.078412990032049E-2</v>
      </c>
      <c r="I27">
        <f>CORREL($W$15:$Y$15,$K$15:$M$15)</f>
        <v>-0.97072534339415084</v>
      </c>
      <c r="J27">
        <f>CORREL($Z$15:$AB$15,$K$15:$M$15)</f>
        <v>-0.69337524528153649</v>
      </c>
      <c r="K27">
        <f>CORREL($AC$15:$AE$15,$K$15:$M$15)</f>
        <v>-0.27735009811261463</v>
      </c>
    </row>
    <row r="28" spans="1:30" x14ac:dyDescent="0.2">
      <c r="A28" s="5">
        <v>5</v>
      </c>
      <c r="B28">
        <f>CORREL($N15:$P15,$B$15:$D$15)</f>
        <v>0.75592894601845428</v>
      </c>
      <c r="C28">
        <f>CORREL($N15:$P15,$E$15:$G$15)</f>
        <v>0.99587059488582241</v>
      </c>
      <c r="D28">
        <f>CORREL($N15:$P15,$H$15:$J$15)</f>
        <v>1</v>
      </c>
      <c r="E28">
        <f>CORREL($N15:$P15,$K$15:$M$15)</f>
        <v>-0.57655666019705476</v>
      </c>
      <c r="F28">
        <v>1</v>
      </c>
      <c r="G28">
        <f>CORREL($Q$15:$S$15,$N$15:$P$15)</f>
        <v>0.99587059488582252</v>
      </c>
      <c r="H28">
        <f>CORREL($T$15:$V$15,$N$15:$P$15)</f>
        <v>0.86602540378443893</v>
      </c>
      <c r="I28">
        <f>CORREL($W$15:$Y$15,$N$15:$P$15)</f>
        <v>0.75592894601845428</v>
      </c>
      <c r="J28">
        <f>CORREL($Z$15:$AB$15,$N$15:$P$15)</f>
        <v>-0.18898223650461399</v>
      </c>
      <c r="K28">
        <f>CORREL($AC$15:$AE$15,$N$15:$P$15)</f>
        <v>0.94491118252306816</v>
      </c>
    </row>
    <row r="29" spans="1:30" x14ac:dyDescent="0.2">
      <c r="A29" s="5">
        <v>6</v>
      </c>
      <c r="B29">
        <f>CORREL($Q$15:$S$15,$B$15:$D$15)</f>
        <v>0.69337524528153627</v>
      </c>
      <c r="C29">
        <f>CORREL($Q$15:$S$15,$E$15:$G$15)</f>
        <v>0.99999999999999978</v>
      </c>
      <c r="D29">
        <f>CORREL($Q$15:$S$15,$H$15:$J$15)</f>
        <v>0.99587059488582241</v>
      </c>
      <c r="E29">
        <f>CORREL($Q$15:$S$15,$K$15:$M$15)</f>
        <v>-0.49999999999999978</v>
      </c>
      <c r="F29">
        <f>CORREL($Q$15:$S$15,$N$15:$P$15)</f>
        <v>0.99587059488582252</v>
      </c>
      <c r="G29">
        <v>1</v>
      </c>
      <c r="H29">
        <f>CORREL($T$15:$V$15,$Q$15:$S$15)</f>
        <v>0.90784129900320376</v>
      </c>
      <c r="I29">
        <f>CORREL($W$15:$Y$15,$Q$15:$S$15)</f>
        <v>0.69337524528153627</v>
      </c>
      <c r="J29">
        <f>CORREL($Z$15:$AB$15,$Q$15:$S$15)</f>
        <v>-0.27735009811261474</v>
      </c>
      <c r="K29">
        <f>CORREL($AC$15:$AE$15,$Q$15:$S$15)</f>
        <v>0.97072534339415084</v>
      </c>
    </row>
    <row r="30" spans="1:30" x14ac:dyDescent="0.2">
      <c r="A30" s="5">
        <v>7</v>
      </c>
      <c r="B30">
        <f>CORREL($T$15:$V$15,$B$15:$D$15)</f>
        <v>0.32732683535398877</v>
      </c>
      <c r="C30">
        <f>CORREL($T$15:$V$15,$E$15:$G$15)</f>
        <v>0.90784129900320343</v>
      </c>
      <c r="D30">
        <f>CORREL($T$15:$V$15,$H$15:$J$15)</f>
        <v>0.86602540378443871</v>
      </c>
      <c r="E30">
        <f>CORREL($T$15:$V$15,$K$15:$M$15)</f>
        <v>-9.078412990032049E-2</v>
      </c>
      <c r="F30">
        <f>CORREL($T$15:$V$15,$N$15:$P$15)</f>
        <v>0.86602540378443893</v>
      </c>
      <c r="G30">
        <f>CORREL($T$15:$V$15,$Q$15:$S$15)</f>
        <v>0.90784129900320376</v>
      </c>
      <c r="H30">
        <v>1</v>
      </c>
      <c r="I30">
        <f>CORREL($W$15:$Y$15,$T$15:$V$15)</f>
        <v>0.32732683535398877</v>
      </c>
      <c r="J30">
        <f>CORREL($Z$15:$AB$15,$Q$15:$S$15)</f>
        <v>-0.27735009811261474</v>
      </c>
      <c r="K30">
        <f>CORREL($AC$15:$AE$15,$Q$15:$S$15)</f>
        <v>0.97072534339415084</v>
      </c>
    </row>
    <row r="31" spans="1:30" x14ac:dyDescent="0.2">
      <c r="A31" s="5">
        <v>8</v>
      </c>
      <c r="B31">
        <f>CORREL($W$15:$Y$15,$B$15:$D$15)</f>
        <v>1</v>
      </c>
      <c r="C31">
        <f>CORREL($W$15:$Y$15,$E$15:$G$15)</f>
        <v>0.69337524528153671</v>
      </c>
      <c r="D31">
        <f>CORREL($W$15:$Y$15,$H$15:$J$15)</f>
        <v>0.7559289460184544</v>
      </c>
      <c r="E31">
        <f>CORREL($W$15:$Y$15,$K$15:$M$15)</f>
        <v>-0.97072534339415084</v>
      </c>
      <c r="F31">
        <f>CORREL($W$15:$Y$15,$N$15:$P$15)</f>
        <v>0.75592894601845428</v>
      </c>
      <c r="G31">
        <f>CORREL($W$15:$Y$15,$Q$15:$S$15)</f>
        <v>0.69337524528153627</v>
      </c>
      <c r="H31">
        <f>CORREL($W$15:$Y$15,$T$15:$V$15)</f>
        <v>0.32732683535398877</v>
      </c>
      <c r="I31">
        <v>1</v>
      </c>
      <c r="J31">
        <f>CORREL($Z$15:$AB$15,$W$15:$Y$15)</f>
        <v>0.5</v>
      </c>
      <c r="K31">
        <f>CORREL($AC$15:$AE$15,$W$15:$Y$15)</f>
        <v>0.5</v>
      </c>
    </row>
    <row r="32" spans="1:30" x14ac:dyDescent="0.2">
      <c r="A32" s="5">
        <v>9</v>
      </c>
      <c r="B32">
        <f>CORREL($Z$15:$AB$15,$B$15:$D$15)</f>
        <v>0.5</v>
      </c>
      <c r="C32">
        <f>CORREL($Z$15:$AB$15,$E$15:$G$15)</f>
        <v>-0.27735009811261391</v>
      </c>
      <c r="D32">
        <f>CORREL($Z$15:$AB$15,$H$15:$J$15)</f>
        <v>-0.18898223650461363</v>
      </c>
      <c r="E32">
        <f>CORREL($Z$15:$AB$15,$K$15:$M$15)</f>
        <v>-0.69337524528153649</v>
      </c>
      <c r="F32">
        <f>CORREL($Z$15:$AB$15,$N$15:$P$15)</f>
        <v>-0.18898223650461399</v>
      </c>
      <c r="G32">
        <f>CORREL($Z$15:$AB$15,$Q$15:$S$15)</f>
        <v>-0.27735009811261474</v>
      </c>
      <c r="H32">
        <f>CORREL($Z$15:$AB$15,$Q$15:$S$15)</f>
        <v>-0.27735009811261474</v>
      </c>
      <c r="I32">
        <f>CORREL($Z$15:$AB$15,$W$15:$Y$15)</f>
        <v>0.5</v>
      </c>
      <c r="J32">
        <v>1</v>
      </c>
      <c r="K32">
        <f>CORREL($AC$15:$AE$15,$Z$15:$AB$15)</f>
        <v>-0.5</v>
      </c>
    </row>
    <row r="33" spans="1:11" x14ac:dyDescent="0.2">
      <c r="A33" s="5">
        <v>10</v>
      </c>
      <c r="B33">
        <f>CORREL($AC$15:$AE$15,$B$15:$D$15)</f>
        <v>0.5</v>
      </c>
      <c r="C33">
        <f>CORREL($AC$15:$AE$15,$E$15:$G$15)</f>
        <v>0.97072534339415062</v>
      </c>
      <c r="D33">
        <f>CORREL($AC$15:$AE$15,$H$15:$J$15)</f>
        <v>0.94491118252306805</v>
      </c>
      <c r="E33">
        <f>CORREL($AC$15:$AE$15,$K$15:$M$15)</f>
        <v>-0.27735009811261463</v>
      </c>
      <c r="F33">
        <f>CORREL($AC$15:$AE$15,$N$15:$P$15)</f>
        <v>0.94491118252306816</v>
      </c>
      <c r="G33">
        <f>CORREL($AC$15:$AE$15,$Q$15:$S$15)</f>
        <v>0.97072534339415084</v>
      </c>
      <c r="H33">
        <f>CORREL($AC$15:$AE$15,$Q$15:$S$15)</f>
        <v>0.97072534339415084</v>
      </c>
      <c r="I33">
        <f>CORREL($AC$15:$AE$15,$W$15:$Y$15)</f>
        <v>0.5</v>
      </c>
      <c r="J33">
        <f>CORREL($AC$15:$AE$15,$Z$15:$AB$15)</f>
        <v>-0.5</v>
      </c>
      <c r="K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Formulierreacties 1</vt:lpstr>
      <vt:lpstr>PSSUQ</vt:lpstr>
      <vt:lpstr>SEQ</vt:lpstr>
      <vt:lpstr>ASQ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Smits</dc:creator>
  <cp:lastModifiedBy>Colin Smits</cp:lastModifiedBy>
  <dcterms:created xsi:type="dcterms:W3CDTF">2015-04-09T11:05:57Z</dcterms:created>
  <dcterms:modified xsi:type="dcterms:W3CDTF">2015-04-16T12:03:31Z</dcterms:modified>
</cp:coreProperties>
</file>