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InteractieTech\pract3\"/>
    </mc:Choice>
  </mc:AlternateContent>
  <bookViews>
    <workbookView xWindow="0" yWindow="0" windowWidth="24000" windowHeight="9735" activeTab="1"/>
  </bookViews>
  <sheets>
    <sheet name="Formulierreacties 1" sheetId="1" r:id="rId1"/>
    <sheet name="PSSUQ" sheetId="2" r:id="rId2"/>
    <sheet name="SEQ" sheetId="4" r:id="rId3"/>
    <sheet name="ASQ" sheetId="3" r:id="rId4"/>
  </sheets>
  <calcPr calcId="152511"/>
</workbook>
</file>

<file path=xl/calcChain.xml><?xml version="1.0" encoding="utf-8"?>
<calcChain xmlns="http://schemas.openxmlformats.org/spreadsheetml/2006/main">
  <c r="K32" i="3" l="1"/>
  <c r="K31" i="3"/>
  <c r="J31" i="3"/>
  <c r="K30" i="3"/>
  <c r="J30" i="3"/>
  <c r="I30" i="3"/>
  <c r="K29" i="3"/>
  <c r="J29" i="3"/>
  <c r="I29" i="3"/>
  <c r="H29" i="3"/>
  <c r="K28" i="3"/>
  <c r="J28" i="3"/>
  <c r="I28" i="3"/>
  <c r="H28" i="3"/>
  <c r="G28" i="3"/>
  <c r="K27" i="3"/>
  <c r="J27" i="3"/>
  <c r="I27" i="3"/>
  <c r="H27" i="3"/>
  <c r="G27" i="3"/>
  <c r="F27" i="3"/>
  <c r="K26" i="3"/>
  <c r="J26" i="3"/>
  <c r="I26" i="3"/>
  <c r="H26" i="3"/>
  <c r="G26" i="3"/>
  <c r="F26" i="3"/>
  <c r="E26" i="3"/>
  <c r="K25" i="3"/>
  <c r="J25" i="3"/>
  <c r="I25" i="3"/>
  <c r="H25" i="3"/>
  <c r="G25" i="3"/>
  <c r="F25" i="3"/>
  <c r="E25" i="3"/>
  <c r="D25" i="3"/>
  <c r="K24" i="3"/>
  <c r="J24" i="3"/>
  <c r="I24" i="3"/>
  <c r="H24" i="3"/>
  <c r="G24" i="3"/>
  <c r="F24" i="3"/>
  <c r="E24" i="3"/>
  <c r="D24" i="3"/>
  <c r="J33" i="3"/>
  <c r="I33" i="3"/>
  <c r="I32" i="3"/>
  <c r="H32" i="3"/>
  <c r="H33" i="3"/>
  <c r="H31" i="3"/>
  <c r="G33" i="3"/>
  <c r="G32" i="3"/>
  <c r="G31" i="3"/>
  <c r="G30" i="3"/>
  <c r="F33" i="3"/>
  <c r="F32" i="3"/>
  <c r="F31" i="3"/>
  <c r="F30" i="3"/>
  <c r="F29" i="3"/>
  <c r="I12" i="4"/>
  <c r="J12" i="4" s="1"/>
  <c r="G12" i="4"/>
  <c r="I11" i="4"/>
  <c r="J11" i="4" s="1"/>
  <c r="G11" i="4"/>
  <c r="I10" i="4"/>
  <c r="J10" i="4" s="1"/>
  <c r="G10" i="4"/>
  <c r="I9" i="4"/>
  <c r="J9" i="4" s="1"/>
  <c r="G9" i="4"/>
  <c r="I8" i="4"/>
  <c r="J8" i="4" s="1"/>
  <c r="G8" i="4"/>
  <c r="I7" i="4"/>
  <c r="J7" i="4" s="1"/>
  <c r="G7" i="4"/>
  <c r="I6" i="4"/>
  <c r="J6" i="4" s="1"/>
  <c r="G6" i="4"/>
  <c r="I5" i="4"/>
  <c r="J5" i="4" s="1"/>
  <c r="G5" i="4"/>
  <c r="I4" i="4"/>
  <c r="J4" i="4" s="1"/>
  <c r="G4" i="4"/>
  <c r="I3" i="4"/>
  <c r="J3" i="4" s="1"/>
  <c r="G3" i="4"/>
  <c r="AD20" i="3"/>
  <c r="AA20" i="3"/>
  <c r="X20" i="3"/>
  <c r="U20" i="3"/>
  <c r="R20" i="3"/>
  <c r="O20" i="3"/>
  <c r="L20" i="3"/>
  <c r="I20" i="3"/>
  <c r="F20" i="3"/>
  <c r="C20" i="3"/>
  <c r="AD19" i="3"/>
  <c r="AA19" i="3"/>
  <c r="X19" i="3"/>
  <c r="U19" i="3"/>
  <c r="R19" i="3"/>
  <c r="O19" i="3"/>
  <c r="L19" i="3"/>
  <c r="I19" i="3"/>
  <c r="F19" i="3"/>
  <c r="C19" i="3"/>
  <c r="AD18" i="3"/>
  <c r="AA18" i="3"/>
  <c r="X18" i="3"/>
  <c r="U18" i="3"/>
  <c r="R18" i="3"/>
  <c r="O18" i="3"/>
  <c r="L18" i="3"/>
  <c r="I18" i="3"/>
  <c r="F18" i="3"/>
  <c r="C18" i="3"/>
  <c r="AE15" i="3"/>
  <c r="AD15" i="3"/>
  <c r="AC15" i="3"/>
  <c r="E33" i="3" s="1"/>
  <c r="AB15" i="3"/>
  <c r="AA15" i="3"/>
  <c r="B32" i="3" s="1"/>
  <c r="Z15" i="3"/>
  <c r="E32" i="3" s="1"/>
  <c r="Y15" i="3"/>
  <c r="X15" i="3"/>
  <c r="W15" i="3"/>
  <c r="E31" i="3" s="1"/>
  <c r="V15" i="3"/>
  <c r="U15" i="3"/>
  <c r="T15" i="3"/>
  <c r="E30" i="3" s="1"/>
  <c r="S15" i="3"/>
  <c r="R15" i="3"/>
  <c r="Q15" i="3"/>
  <c r="E29" i="3" s="1"/>
  <c r="P15" i="3"/>
  <c r="O15" i="3"/>
  <c r="B28" i="3" s="1"/>
  <c r="N15" i="3"/>
  <c r="E28" i="3" s="1"/>
  <c r="M15" i="3"/>
  <c r="L15" i="3"/>
  <c r="K15" i="3"/>
  <c r="D27" i="3" s="1"/>
  <c r="J15" i="3"/>
  <c r="I15" i="3"/>
  <c r="H15" i="3"/>
  <c r="B26" i="3" s="1"/>
  <c r="G15" i="3"/>
  <c r="C26" i="3" s="1"/>
  <c r="F15" i="3"/>
  <c r="E15" i="3"/>
  <c r="C24" i="3" s="1"/>
  <c r="D15" i="3"/>
  <c r="C15" i="3"/>
  <c r="B29" i="3" s="1"/>
  <c r="B15" i="3"/>
  <c r="B24" i="3" s="1"/>
  <c r="H3" i="4" l="1"/>
  <c r="H4" i="4"/>
  <c r="H5" i="4"/>
  <c r="H6" i="4"/>
  <c r="H7" i="4"/>
  <c r="H8" i="4"/>
  <c r="H9" i="4"/>
  <c r="H10" i="4"/>
  <c r="H11" i="4"/>
  <c r="H12" i="4"/>
  <c r="L16" i="3"/>
  <c r="B30" i="3"/>
  <c r="B33" i="3"/>
  <c r="C16" i="3"/>
  <c r="O16" i="3"/>
  <c r="AA16" i="3"/>
  <c r="B27" i="3"/>
  <c r="C28" i="3"/>
  <c r="C29" i="3"/>
  <c r="C30" i="3"/>
  <c r="C31" i="3"/>
  <c r="C32" i="3"/>
  <c r="C33" i="3"/>
  <c r="F16" i="3"/>
  <c r="R16" i="3"/>
  <c r="AD16" i="3"/>
  <c r="C27" i="3"/>
  <c r="D28" i="3"/>
  <c r="D29" i="3"/>
  <c r="D30" i="3"/>
  <c r="D31" i="3"/>
  <c r="D32" i="3"/>
  <c r="D33" i="3"/>
  <c r="X16" i="3"/>
  <c r="B31" i="3"/>
  <c r="I16" i="3"/>
  <c r="U16" i="3"/>
  <c r="M2" i="2"/>
  <c r="M3" i="2" s="1"/>
  <c r="G17" i="2" l="1"/>
  <c r="I17" i="2"/>
  <c r="G16" i="2"/>
  <c r="I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I5" i="2"/>
  <c r="I6" i="2"/>
  <c r="I7" i="2"/>
  <c r="I8" i="2"/>
  <c r="I9" i="2"/>
  <c r="I10" i="2"/>
  <c r="I11" i="2"/>
  <c r="H11" i="2" s="1"/>
  <c r="I12" i="2"/>
  <c r="I13" i="2"/>
  <c r="I14" i="2"/>
  <c r="I15" i="2"/>
  <c r="I4" i="2"/>
  <c r="I3" i="2"/>
  <c r="J3" i="2" s="1"/>
  <c r="B2" i="2"/>
  <c r="G2" i="2" s="1"/>
  <c r="J14" i="2" l="1"/>
  <c r="J6" i="2"/>
  <c r="G20" i="2"/>
  <c r="J10" i="2"/>
  <c r="G22" i="2"/>
  <c r="J13" i="2"/>
  <c r="J5" i="2"/>
  <c r="G21" i="2"/>
  <c r="J9" i="2"/>
  <c r="J12" i="2"/>
  <c r="J8" i="2"/>
  <c r="I21" i="2"/>
  <c r="H16" i="2"/>
  <c r="G23" i="2"/>
  <c r="I22" i="2"/>
  <c r="H7" i="2"/>
  <c r="J11" i="2"/>
  <c r="I2" i="2"/>
  <c r="I23" i="2" s="1"/>
  <c r="J4" i="2"/>
  <c r="H3" i="2"/>
  <c r="J7" i="2"/>
  <c r="H17" i="2"/>
  <c r="J17" i="2"/>
  <c r="J16" i="2"/>
  <c r="J15" i="2"/>
  <c r="H14" i="2"/>
  <c r="H10" i="2"/>
  <c r="H6" i="2"/>
  <c r="H13" i="2"/>
  <c r="H9" i="2"/>
  <c r="H5" i="2"/>
  <c r="H15" i="2"/>
  <c r="H12" i="2"/>
  <c r="H8" i="2"/>
  <c r="H4" i="2"/>
  <c r="J22" i="2" l="1"/>
  <c r="J21" i="2"/>
  <c r="H21" i="2"/>
  <c r="H22" i="2"/>
  <c r="H2" i="2"/>
  <c r="I20" i="2"/>
  <c r="J2" i="2"/>
  <c r="H20" i="2" l="1"/>
  <c r="H23" i="2"/>
  <c r="J20" i="2"/>
  <c r="J23" i="2"/>
</calcChain>
</file>

<file path=xl/sharedStrings.xml><?xml version="1.0" encoding="utf-8"?>
<sst xmlns="http://schemas.openxmlformats.org/spreadsheetml/2006/main" count="145" uniqueCount="79">
  <si>
    <t>Tijdstempel</t>
  </si>
  <si>
    <t>In het algemeen ben ik tevreden over het afronden van de taken in dit scenario. []</t>
  </si>
  <si>
    <t>In het algemeen ben ik tevreden over de tijd die nodig was om de taken in dit scenario af te ronden. []</t>
  </si>
  <si>
    <t>In het algemeen ben ik tevreden over de hulpinformatie die beschikbaar was tijdens het uitvoeren van de taken in dit scenario. []</t>
  </si>
  <si>
    <t>In het algemeen ben ik tevreden over hoe makkelijk het systeem in gebruik is []</t>
  </si>
  <si>
    <t>Het was gemakkelijk het systeem te gebruiken []</t>
  </si>
  <si>
    <t>Ik was in staat om de scenario's snel af te ronden met het systeem []</t>
  </si>
  <si>
    <t>Ik voel me prettig wanneer ik dit systeem gebruik []</t>
  </si>
  <si>
    <t>Het was gemakkelijk om dit systeem te leren gebruiken []</t>
  </si>
  <si>
    <t>Ik geloof dat ik snel productief wordt als ik dit systeem gebruik []</t>
  </si>
  <si>
    <t>Het systeem gaf duidelijk aan wanneer ik een fout maakte en hoe ik die moest oplossen []</t>
  </si>
  <si>
    <t>Wanneer ik een fout maakte, was het eenvoudig en snel om dit te herstellen []</t>
  </si>
  <si>
    <t>De informatie (zoals online hulp, berichten op scherm etc..) die bij dit systeem horen zijn duidelijk []</t>
  </si>
  <si>
    <t>Het is makkelijk de informatie die ik wil te vinden []</t>
  </si>
  <si>
    <t>De informatie was effectief voor het voltooien van de taken []</t>
  </si>
  <si>
    <t>De organisatie van informatie op het scherm was duidelijk []</t>
  </si>
  <si>
    <t>De interface van dit systeem is fijn []</t>
  </si>
  <si>
    <t>De interface van dit systeem is plezant []</t>
  </si>
  <si>
    <t>Ik vond het prettig om het systeem te gebruiken []</t>
  </si>
  <si>
    <t>Dit systeem heeft alle functionaliteiten en mogelijkheden die ik verwachtte []</t>
  </si>
  <si>
    <t>Over het algemeen ben ik tevreden met dit systeem []</t>
  </si>
  <si>
    <t>Hoe makkelijk of moeilijk was het om deze taak af te ronden? []</t>
  </si>
  <si>
    <t>1    Helemaal mee eens</t>
  </si>
  <si>
    <t>1    Helemaal mee eens</t>
  </si>
  <si>
    <t>1      Helemaal mee eens</t>
  </si>
  <si>
    <t>7      Helemaal niet mee eens</t>
  </si>
  <si>
    <t>1             Heel erg makkelijk</t>
  </si>
  <si>
    <t>Geen mening</t>
  </si>
  <si>
    <t>scenario 1:</t>
  </si>
  <si>
    <t>PSSUQ</t>
  </si>
  <si>
    <t>MEAN</t>
  </si>
  <si>
    <t>LOWER</t>
  </si>
  <si>
    <t>UPPER</t>
  </si>
  <si>
    <t>n</t>
  </si>
  <si>
    <t>STDDEv</t>
  </si>
  <si>
    <t xml:space="preserve">df </t>
  </si>
  <si>
    <t>t_crit</t>
  </si>
  <si>
    <t>avg 1 - 6</t>
  </si>
  <si>
    <t>avg 7-12</t>
  </si>
  <si>
    <t>avg 13-15</t>
  </si>
  <si>
    <t>avg 1-16</t>
  </si>
  <si>
    <t>SEQ</t>
  </si>
  <si>
    <t>Scenario</t>
  </si>
  <si>
    <t>sc1.1</t>
  </si>
  <si>
    <t>sc1.2</t>
  </si>
  <si>
    <t>sc1.3</t>
  </si>
  <si>
    <t>sc2.1</t>
  </si>
  <si>
    <t>sc2.2</t>
  </si>
  <si>
    <t>sc2.3</t>
  </si>
  <si>
    <t>sc3.1</t>
  </si>
  <si>
    <t>sc3.2</t>
  </si>
  <si>
    <t>sc3.3</t>
  </si>
  <si>
    <t>sc4.1</t>
  </si>
  <si>
    <t>sc4.2</t>
  </si>
  <si>
    <t>sc4.3</t>
  </si>
  <si>
    <t>sc5.1</t>
  </si>
  <si>
    <t>sc5.2</t>
  </si>
  <si>
    <t>sc5.3</t>
  </si>
  <si>
    <t>sc6.1</t>
  </si>
  <si>
    <t>sc6.2</t>
  </si>
  <si>
    <t>sc6.3</t>
  </si>
  <si>
    <t>sc7.1</t>
  </si>
  <si>
    <t>sc7.2</t>
  </si>
  <si>
    <t>sc7.3</t>
  </si>
  <si>
    <t>sc8.1</t>
  </si>
  <si>
    <t>sc8.2</t>
  </si>
  <si>
    <t>sc8.3</t>
  </si>
  <si>
    <t>sc9.1</t>
  </si>
  <si>
    <t>sc9.2</t>
  </si>
  <si>
    <t>sc9.3</t>
  </si>
  <si>
    <t>sc10.1</t>
  </si>
  <si>
    <t>sc10.2</t>
  </si>
  <si>
    <t>sc10.3</t>
  </si>
  <si>
    <t>reactie</t>
  </si>
  <si>
    <t>mean</t>
  </si>
  <si>
    <t>stdev</t>
  </si>
  <si>
    <t>skew</t>
  </si>
  <si>
    <t>kurt</t>
  </si>
  <si>
    <t>mean_scen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</si>
</sst>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2" fillId="0" borderId="0" xfId="0" applyFont="1"/>
    <xf numFmtId="0" fontId="3" fillId="0" borderId="0" xfId="0" applyFont="1"/>
    <xf numFmtId="0" fontId="3" fillId="0" borderId="2" xfId="0" applyFont="1" applyBorder="1"/>
    <xf numFmtId="0" fontId="3" fillId="0" borderId="2" xfId="0" applyFont="1" applyFill="1" applyBorder="1"/>
    <xf numFmtId="0" fontId="4" fillId="0" borderId="3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1" xfId="0" applyBorder="1"/>
    <xf numFmtId="0" fontId="2" fillId="0" borderId="1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"/>
  <sheetViews>
    <sheetView workbookViewId="0">
      <pane ySplit="1" topLeftCell="A2" activePane="bottomLeft" state="frozen"/>
      <selection pane="bottomLeft" activeCell="A5" sqref="A5"/>
    </sheetView>
  </sheetViews>
  <sheetFormatPr defaultColWidth="14.42578125" defaultRowHeight="15.75" customHeight="1" x14ac:dyDescent="0.2"/>
  <cols>
    <col min="1" max="59" width="21.5703125" customWidth="1"/>
  </cols>
  <sheetData>
    <row r="1" spans="1:59" ht="15.75" customHeight="1" x14ac:dyDescent="0.2">
      <c r="A1" t="s">
        <v>0</v>
      </c>
      <c r="B1" s="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  <c r="H1" t="s">
        <v>1</v>
      </c>
      <c r="I1" t="s">
        <v>2</v>
      </c>
      <c r="J1" t="s">
        <v>3</v>
      </c>
      <c r="K1" t="s">
        <v>1</v>
      </c>
      <c r="L1" t="s">
        <v>2</v>
      </c>
      <c r="M1" t="s">
        <v>3</v>
      </c>
      <c r="N1" t="s">
        <v>1</v>
      </c>
      <c r="O1" t="s">
        <v>2</v>
      </c>
      <c r="P1" t="s">
        <v>3</v>
      </c>
      <c r="Q1" t="s">
        <v>1</v>
      </c>
      <c r="R1" t="s">
        <v>2</v>
      </c>
      <c r="S1" t="s">
        <v>3</v>
      </c>
      <c r="T1" t="s">
        <v>1</v>
      </c>
      <c r="U1" t="s">
        <v>2</v>
      </c>
      <c r="V1" t="s">
        <v>3</v>
      </c>
      <c r="W1" t="s">
        <v>1</v>
      </c>
      <c r="X1" t="s">
        <v>2</v>
      </c>
      <c r="Y1" t="s">
        <v>3</v>
      </c>
      <c r="Z1" t="s">
        <v>1</v>
      </c>
      <c r="AA1" t="s">
        <v>2</v>
      </c>
      <c r="AB1" t="s">
        <v>3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N1" t="s">
        <v>12</v>
      </c>
      <c r="AO1" s="1" t="s">
        <v>13</v>
      </c>
      <c r="AP1" s="1" t="s">
        <v>13</v>
      </c>
      <c r="AQ1" s="1" t="s">
        <v>14</v>
      </c>
      <c r="AR1" s="1" t="s">
        <v>15</v>
      </c>
      <c r="AS1" s="1" t="s">
        <v>16</v>
      </c>
      <c r="AT1" s="1" t="s">
        <v>17</v>
      </c>
      <c r="AU1" s="1" t="s">
        <v>18</v>
      </c>
      <c r="AV1" s="1" t="s">
        <v>19</v>
      </c>
      <c r="AW1" s="1" t="s">
        <v>20</v>
      </c>
      <c r="AX1" s="1" t="s">
        <v>21</v>
      </c>
      <c r="AY1" s="1" t="s">
        <v>21</v>
      </c>
      <c r="AZ1" s="1" t="s">
        <v>21</v>
      </c>
      <c r="BA1" s="1" t="s">
        <v>21</v>
      </c>
      <c r="BB1" s="1" t="s">
        <v>21</v>
      </c>
      <c r="BC1" s="1" t="s">
        <v>21</v>
      </c>
      <c r="BD1" s="1" t="s">
        <v>21</v>
      </c>
      <c r="BE1" s="1" t="s">
        <v>21</v>
      </c>
      <c r="BF1" s="1" t="s">
        <v>21</v>
      </c>
      <c r="BG1" s="1" t="s">
        <v>21</v>
      </c>
    </row>
    <row r="2" spans="1:59" ht="15.75" customHeight="1" x14ac:dyDescent="0.2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ht="15.75" customHeight="1" x14ac:dyDescent="0.2">
      <c r="A3" s="2">
        <v>42095.758680300925</v>
      </c>
      <c r="B3" s="1">
        <v>2</v>
      </c>
      <c r="C3" s="1">
        <v>2</v>
      </c>
      <c r="D3" s="1" t="s">
        <v>22</v>
      </c>
      <c r="E3" s="1">
        <v>2</v>
      </c>
      <c r="F3" s="1">
        <v>2</v>
      </c>
      <c r="G3" s="1" t="s">
        <v>22</v>
      </c>
      <c r="H3" s="1">
        <v>4</v>
      </c>
      <c r="I3" s="1">
        <v>5</v>
      </c>
      <c r="J3" s="1">
        <v>4</v>
      </c>
      <c r="K3" s="1">
        <v>4</v>
      </c>
      <c r="L3" s="1">
        <v>5</v>
      </c>
      <c r="M3" s="1">
        <v>4</v>
      </c>
      <c r="N3" s="1">
        <v>2</v>
      </c>
      <c r="O3" s="1">
        <v>4</v>
      </c>
      <c r="P3" s="1">
        <v>3</v>
      </c>
      <c r="Q3" s="1">
        <v>2</v>
      </c>
      <c r="R3" s="1">
        <v>4</v>
      </c>
      <c r="S3" s="1">
        <v>3</v>
      </c>
      <c r="T3" s="1">
        <v>3</v>
      </c>
      <c r="U3" s="1">
        <v>3</v>
      </c>
      <c r="V3" s="1">
        <v>2</v>
      </c>
      <c r="W3" s="1">
        <v>2</v>
      </c>
      <c r="X3" s="1">
        <v>4</v>
      </c>
      <c r="Y3" s="1">
        <v>3</v>
      </c>
      <c r="Z3" s="1">
        <v>2</v>
      </c>
      <c r="AA3" s="1" t="s">
        <v>23</v>
      </c>
      <c r="AB3" s="1">
        <v>2</v>
      </c>
      <c r="AC3" s="1" t="s">
        <v>24</v>
      </c>
      <c r="AD3" s="1">
        <v>2</v>
      </c>
      <c r="AE3" s="1">
        <v>2</v>
      </c>
      <c r="AF3" s="1">
        <v>3</v>
      </c>
      <c r="AG3" s="1">
        <v>2</v>
      </c>
      <c r="AH3" s="1">
        <v>2</v>
      </c>
      <c r="AI3" s="1">
        <v>4</v>
      </c>
      <c r="AJ3" s="1">
        <v>2</v>
      </c>
      <c r="AK3" s="1">
        <v>2</v>
      </c>
      <c r="AL3" s="1" t="s">
        <v>25</v>
      </c>
      <c r="AM3" s="1">
        <v>3</v>
      </c>
      <c r="AN3" s="1">
        <v>3</v>
      </c>
      <c r="AO3" s="1">
        <v>4</v>
      </c>
      <c r="AQ3" s="1">
        <v>4</v>
      </c>
      <c r="AR3" s="1">
        <v>5</v>
      </c>
      <c r="AS3" s="1">
        <v>4</v>
      </c>
      <c r="AT3" s="1">
        <v>4</v>
      </c>
      <c r="AU3" s="1">
        <v>3</v>
      </c>
      <c r="AV3" s="1">
        <v>3</v>
      </c>
      <c r="AW3" s="1">
        <v>3</v>
      </c>
      <c r="AX3" s="1" t="s">
        <v>26</v>
      </c>
      <c r="AY3" s="1" t="s">
        <v>26</v>
      </c>
      <c r="AZ3" s="1">
        <v>6</v>
      </c>
      <c r="BA3" s="1">
        <v>6</v>
      </c>
      <c r="BB3" s="1">
        <v>3</v>
      </c>
      <c r="BC3" s="1">
        <v>3</v>
      </c>
      <c r="BD3" s="1">
        <v>3</v>
      </c>
      <c r="BE3" s="1">
        <v>3</v>
      </c>
      <c r="BF3" s="1">
        <v>2</v>
      </c>
      <c r="BG3" s="1">
        <v>2</v>
      </c>
    </row>
    <row r="4" spans="1:59" ht="15.75" customHeight="1" x14ac:dyDescent="0.2">
      <c r="A4" s="2">
        <v>42101.531984375004</v>
      </c>
      <c r="B4" s="1">
        <v>3</v>
      </c>
      <c r="C4" s="1">
        <v>2</v>
      </c>
      <c r="D4" s="1">
        <v>4</v>
      </c>
      <c r="E4" s="1">
        <v>3</v>
      </c>
      <c r="F4" s="1">
        <v>4</v>
      </c>
      <c r="G4" s="1">
        <v>3</v>
      </c>
      <c r="H4" s="1">
        <v>4</v>
      </c>
      <c r="I4" s="1">
        <v>5</v>
      </c>
      <c r="J4" s="1">
        <v>3</v>
      </c>
      <c r="K4" s="1">
        <v>4</v>
      </c>
      <c r="L4" s="1">
        <v>5</v>
      </c>
      <c r="M4" s="1">
        <v>3</v>
      </c>
      <c r="N4" s="1">
        <v>2</v>
      </c>
      <c r="O4" s="1">
        <v>2</v>
      </c>
      <c r="P4" s="1">
        <v>2</v>
      </c>
      <c r="Q4" s="1">
        <v>3</v>
      </c>
      <c r="R4" s="1">
        <v>3</v>
      </c>
      <c r="S4" s="1">
        <v>3</v>
      </c>
      <c r="T4" s="1">
        <v>3</v>
      </c>
      <c r="U4" s="1">
        <v>4</v>
      </c>
      <c r="V4" s="1">
        <v>3</v>
      </c>
      <c r="W4" s="1">
        <v>2</v>
      </c>
      <c r="X4" s="1">
        <v>2</v>
      </c>
      <c r="Y4" s="1">
        <v>3</v>
      </c>
      <c r="Z4" s="1">
        <v>4</v>
      </c>
      <c r="AA4" s="1">
        <v>3</v>
      </c>
      <c r="AB4" s="1">
        <v>3</v>
      </c>
      <c r="AC4" s="1">
        <v>2</v>
      </c>
      <c r="AD4" s="1">
        <v>2</v>
      </c>
      <c r="AE4" s="1">
        <v>3</v>
      </c>
      <c r="AF4" s="1">
        <v>3</v>
      </c>
      <c r="AG4" s="1">
        <v>3</v>
      </c>
      <c r="AH4" s="1">
        <v>3</v>
      </c>
      <c r="AI4" s="1">
        <v>3</v>
      </c>
      <c r="AJ4" s="1">
        <v>3</v>
      </c>
      <c r="AK4" s="1" t="s">
        <v>27</v>
      </c>
      <c r="AL4" s="1" t="s">
        <v>25</v>
      </c>
      <c r="AM4" s="1">
        <v>5</v>
      </c>
      <c r="AN4" s="1" t="s">
        <v>27</v>
      </c>
      <c r="AO4" s="1">
        <v>4</v>
      </c>
      <c r="AQ4" s="1">
        <v>4</v>
      </c>
      <c r="AR4" s="1" t="s">
        <v>27</v>
      </c>
      <c r="AS4" s="1">
        <v>3</v>
      </c>
      <c r="AT4" s="1">
        <v>3</v>
      </c>
      <c r="AU4" s="1">
        <v>3</v>
      </c>
      <c r="AV4" s="1">
        <v>4</v>
      </c>
      <c r="AW4" s="1">
        <v>4</v>
      </c>
      <c r="AX4" s="1">
        <v>2</v>
      </c>
      <c r="AY4" s="1">
        <v>2</v>
      </c>
      <c r="AZ4" s="1">
        <v>5</v>
      </c>
      <c r="BA4" s="1">
        <v>4</v>
      </c>
      <c r="BB4" s="1">
        <v>2</v>
      </c>
      <c r="BC4" s="1">
        <v>3</v>
      </c>
      <c r="BD4" s="1">
        <v>5</v>
      </c>
      <c r="BE4" s="1">
        <v>3</v>
      </c>
      <c r="BF4" s="1">
        <v>4</v>
      </c>
      <c r="BG4" s="1">
        <v>3</v>
      </c>
    </row>
    <row r="5" spans="1:59" ht="15.75" customHeight="1" x14ac:dyDescent="0.2">
      <c r="A5" s="2">
        <v>42102.659282071756</v>
      </c>
      <c r="B5" s="1">
        <v>2</v>
      </c>
      <c r="C5" s="1">
        <v>3</v>
      </c>
      <c r="D5" s="1" t="s">
        <v>22</v>
      </c>
      <c r="E5" s="1" t="s">
        <v>24</v>
      </c>
      <c r="F5" s="1" t="s">
        <v>23</v>
      </c>
      <c r="G5" s="1">
        <v>2</v>
      </c>
      <c r="H5" s="1">
        <v>3</v>
      </c>
      <c r="I5" s="1">
        <v>3</v>
      </c>
      <c r="J5" s="1">
        <v>2</v>
      </c>
      <c r="K5" s="1">
        <v>4</v>
      </c>
      <c r="L5" s="1">
        <v>3</v>
      </c>
      <c r="M5" s="1" t="s">
        <v>22</v>
      </c>
      <c r="N5" s="1">
        <v>2</v>
      </c>
      <c r="O5" s="1">
        <v>2</v>
      </c>
      <c r="P5" s="1">
        <v>2</v>
      </c>
      <c r="Q5" s="1" t="s">
        <v>24</v>
      </c>
      <c r="R5" s="1" t="s">
        <v>23</v>
      </c>
      <c r="S5" s="1">
        <v>2</v>
      </c>
      <c r="T5" s="1">
        <v>2</v>
      </c>
      <c r="U5" s="1" t="s">
        <v>23</v>
      </c>
      <c r="V5" s="1">
        <v>3</v>
      </c>
      <c r="W5" s="1">
        <v>3</v>
      </c>
      <c r="X5" s="1">
        <v>2</v>
      </c>
      <c r="Y5" s="1" t="s">
        <v>22</v>
      </c>
      <c r="Z5" s="1" t="s">
        <v>24</v>
      </c>
      <c r="AA5" s="1" t="s">
        <v>23</v>
      </c>
      <c r="AB5" s="1" t="s">
        <v>22</v>
      </c>
      <c r="AC5" s="1">
        <v>3</v>
      </c>
      <c r="AD5" s="1">
        <v>4</v>
      </c>
      <c r="AE5" s="1" t="s">
        <v>22</v>
      </c>
      <c r="AF5" s="1">
        <v>2</v>
      </c>
      <c r="AG5" s="1">
        <v>2</v>
      </c>
      <c r="AH5" s="1">
        <v>3</v>
      </c>
      <c r="AI5" s="1" t="s">
        <v>22</v>
      </c>
      <c r="AJ5" s="1">
        <v>2</v>
      </c>
      <c r="AK5" s="1">
        <v>3</v>
      </c>
      <c r="AL5" s="1">
        <v>4</v>
      </c>
      <c r="AM5" s="1">
        <v>4</v>
      </c>
      <c r="AN5" s="1" t="s">
        <v>25</v>
      </c>
      <c r="AO5" s="1" t="s">
        <v>25</v>
      </c>
      <c r="AQ5" s="1" t="s">
        <v>25</v>
      </c>
      <c r="AR5" s="1" t="s">
        <v>25</v>
      </c>
      <c r="AS5" s="1" t="s">
        <v>22</v>
      </c>
      <c r="AT5" s="1" t="s">
        <v>22</v>
      </c>
      <c r="AU5" s="1">
        <v>3</v>
      </c>
      <c r="AV5" s="1">
        <v>3</v>
      </c>
      <c r="AW5" s="1">
        <v>2</v>
      </c>
      <c r="AX5" s="1" t="s">
        <v>26</v>
      </c>
      <c r="AY5" s="1" t="s">
        <v>26</v>
      </c>
      <c r="AZ5" s="1">
        <v>3</v>
      </c>
      <c r="BA5" s="1">
        <v>3</v>
      </c>
      <c r="BB5" s="1" t="s">
        <v>26</v>
      </c>
      <c r="BC5" s="1" t="s">
        <v>26</v>
      </c>
      <c r="BD5" s="1">
        <v>2</v>
      </c>
      <c r="BE5" s="1">
        <v>2</v>
      </c>
      <c r="BF5" s="1" t="s">
        <v>26</v>
      </c>
      <c r="BG5" s="1">
        <v>2</v>
      </c>
    </row>
    <row r="10" spans="1:59" ht="15.75" customHeight="1" x14ac:dyDescent="0.2">
      <c r="A1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zoomScale="115" zoomScaleNormal="115" workbookViewId="0">
      <selection activeCell="J41" sqref="A30:J41"/>
    </sheetView>
  </sheetViews>
  <sheetFormatPr defaultRowHeight="12.75" x14ac:dyDescent="0.2"/>
  <sheetData>
    <row r="1" spans="1:13" x14ac:dyDescent="0.2">
      <c r="A1" s="4" t="s">
        <v>29</v>
      </c>
      <c r="G1" s="3" t="s">
        <v>34</v>
      </c>
      <c r="H1" s="3" t="s">
        <v>31</v>
      </c>
      <c r="I1" s="3" t="s">
        <v>30</v>
      </c>
      <c r="J1" s="3" t="s">
        <v>32</v>
      </c>
      <c r="L1" s="3" t="s">
        <v>33</v>
      </c>
      <c r="M1">
        <v>4</v>
      </c>
    </row>
    <row r="2" spans="1:13" x14ac:dyDescent="0.2">
      <c r="A2" s="5">
        <v>1</v>
      </c>
      <c r="B2">
        <f>AVERAGE(B3)</f>
        <v>2</v>
      </c>
      <c r="C2">
        <v>3</v>
      </c>
      <c r="D2">
        <v>3</v>
      </c>
      <c r="E2">
        <v>3</v>
      </c>
      <c r="G2">
        <f>_xlfn.STDEV.S(B2:E2)</f>
        <v>0.5</v>
      </c>
      <c r="H2">
        <f xml:space="preserve"> I2 - ($M$3*G2/SQRT($M$1))</f>
        <v>1.9543884236790727</v>
      </c>
      <c r="I2">
        <f>AVERAGE(B2:E2)</f>
        <v>2.75</v>
      </c>
      <c r="J2">
        <f xml:space="preserve"> I2 + ($M$3*G2/SQRT($M$1))</f>
        <v>3.545611576320927</v>
      </c>
      <c r="L2" s="3" t="s">
        <v>35</v>
      </c>
      <c r="M2">
        <f>M1-1</f>
        <v>3</v>
      </c>
    </row>
    <row r="3" spans="1:13" x14ac:dyDescent="0.2">
      <c r="A3" s="5">
        <v>2</v>
      </c>
      <c r="B3">
        <v>2</v>
      </c>
      <c r="C3">
        <v>2</v>
      </c>
      <c r="D3">
        <v>3</v>
      </c>
      <c r="E3">
        <v>4</v>
      </c>
      <c r="G3">
        <f>_xlfn.STDEV.S(B3:E3)</f>
        <v>0.9574271077563381</v>
      </c>
      <c r="H3">
        <f xml:space="preserve"> I3 - ($M$3*G3/SQRT($M$1))</f>
        <v>1.226519819171187</v>
      </c>
      <c r="I3">
        <f>AVERAGE(B3:E3)</f>
        <v>2.75</v>
      </c>
      <c r="J3">
        <f xml:space="preserve"> I3 + ($M$3*G3/SQRT($M$1))</f>
        <v>4.2734801808288125</v>
      </c>
      <c r="L3" s="3" t="s">
        <v>36</v>
      </c>
      <c r="M3">
        <f>_xlfn.T.INV.2T(0.05, M2)</f>
        <v>3.1824463052837091</v>
      </c>
    </row>
    <row r="4" spans="1:13" x14ac:dyDescent="0.2">
      <c r="A4" s="5">
        <v>3</v>
      </c>
      <c r="B4">
        <v>2</v>
      </c>
      <c r="C4">
        <v>3</v>
      </c>
      <c r="D4">
        <v>3</v>
      </c>
      <c r="E4">
        <v>3</v>
      </c>
      <c r="G4">
        <f>_xlfn.STDEV.S(B4:E4)</f>
        <v>0.5</v>
      </c>
      <c r="H4">
        <f xml:space="preserve"> I4 - ($M$3*G4/SQRT($M$1))</f>
        <v>1.9543884236790727</v>
      </c>
      <c r="I4">
        <f>AVERAGE(B4:E4)</f>
        <v>2.75</v>
      </c>
      <c r="J4">
        <f xml:space="preserve"> I4 + ($M$3*G4/SQRT($M$1))</f>
        <v>3.545611576320927</v>
      </c>
    </row>
    <row r="5" spans="1:13" x14ac:dyDescent="0.2">
      <c r="A5" s="5">
        <v>4</v>
      </c>
      <c r="B5">
        <v>1</v>
      </c>
      <c r="C5">
        <v>3</v>
      </c>
      <c r="D5">
        <v>4</v>
      </c>
      <c r="E5">
        <v>4</v>
      </c>
      <c r="G5">
        <f>_xlfn.STDEV.S(B5:E5)</f>
        <v>1.4142135623730951</v>
      </c>
      <c r="H5">
        <f xml:space="preserve"> I5 - ($M$3*G5/SQRT($M$1))</f>
        <v>0.74967063677181534</v>
      </c>
      <c r="I5">
        <f>AVERAGE(B5:E5)</f>
        <v>3</v>
      </c>
      <c r="J5">
        <f xml:space="preserve"> I5 + ($M$3*G5/SQRT($M$1))</f>
        <v>5.2503293632281842</v>
      </c>
    </row>
    <row r="6" spans="1:13" x14ac:dyDescent="0.2">
      <c r="A6" s="5">
        <v>5</v>
      </c>
      <c r="B6">
        <v>2</v>
      </c>
      <c r="C6">
        <v>2</v>
      </c>
      <c r="D6">
        <v>3</v>
      </c>
      <c r="E6" s="3">
        <v>4</v>
      </c>
      <c r="G6">
        <f>_xlfn.STDEV.S(B6:E6)</f>
        <v>0.9574271077563381</v>
      </c>
      <c r="H6">
        <f xml:space="preserve"> I6 - ($M$3*G6/SQRT($M$1))</f>
        <v>1.226519819171187</v>
      </c>
      <c r="I6">
        <f>AVERAGE(B6:E6)</f>
        <v>2.75</v>
      </c>
      <c r="J6">
        <f xml:space="preserve"> I6 + ($M$3*G6/SQRT($M$1))</f>
        <v>4.2734801808288125</v>
      </c>
    </row>
    <row r="7" spans="1:13" x14ac:dyDescent="0.2">
      <c r="A7" s="5">
        <v>6</v>
      </c>
      <c r="B7">
        <v>2</v>
      </c>
      <c r="C7">
        <v>3</v>
      </c>
      <c r="D7">
        <v>4</v>
      </c>
      <c r="E7" s="3">
        <v>4</v>
      </c>
      <c r="G7">
        <f>_xlfn.STDEV.S(B7:E7)</f>
        <v>0.9574271077563381</v>
      </c>
      <c r="H7">
        <f xml:space="preserve"> I7 - ($M$3*G7/SQRT($M$1))</f>
        <v>1.726519819171187</v>
      </c>
      <c r="I7">
        <f>AVERAGE(B7:E7)</f>
        <v>3.25</v>
      </c>
      <c r="J7">
        <f xml:space="preserve"> I7 + ($M$3*G7/SQRT($M$1))</f>
        <v>4.7734801808288125</v>
      </c>
    </row>
    <row r="8" spans="1:13" x14ac:dyDescent="0.2">
      <c r="A8" s="5">
        <v>7</v>
      </c>
      <c r="B8">
        <v>4</v>
      </c>
      <c r="C8">
        <v>5</v>
      </c>
      <c r="D8">
        <v>7</v>
      </c>
      <c r="E8">
        <v>7</v>
      </c>
      <c r="G8">
        <f>_xlfn.STDEV.S(B8:E8)</f>
        <v>1.5</v>
      </c>
      <c r="H8">
        <f xml:space="preserve"> I8 - ($M$3*G8/SQRT($M$1))</f>
        <v>3.363165271037218</v>
      </c>
      <c r="I8">
        <f>AVERAGE(B8:E8)</f>
        <v>5.75</v>
      </c>
      <c r="J8">
        <f xml:space="preserve"> I8 + ($M$3*G8/SQRT($M$1))</f>
        <v>8.136834728962782</v>
      </c>
    </row>
    <row r="9" spans="1:13" x14ac:dyDescent="0.2">
      <c r="A9" s="5">
        <v>8</v>
      </c>
      <c r="B9">
        <v>3</v>
      </c>
      <c r="C9">
        <v>4</v>
      </c>
      <c r="D9">
        <v>4</v>
      </c>
      <c r="E9">
        <v>5</v>
      </c>
      <c r="G9">
        <f>_xlfn.STDEV.S(B9:E9)</f>
        <v>0.81649658092772603</v>
      </c>
      <c r="H9">
        <f xml:space="preserve"> I9 - ($M$3*G9/SQRT($M$1))</f>
        <v>2.7007717363748887</v>
      </c>
      <c r="I9">
        <f>AVERAGE(B9:E9)</f>
        <v>4</v>
      </c>
      <c r="J9">
        <f xml:space="preserve"> I9 + ($M$3*G9/SQRT($M$1))</f>
        <v>5.2992282636251113</v>
      </c>
    </row>
    <row r="10" spans="1:13" x14ac:dyDescent="0.2">
      <c r="A10" s="5">
        <v>9</v>
      </c>
      <c r="B10">
        <v>3</v>
      </c>
      <c r="C10">
        <v>4</v>
      </c>
      <c r="D10">
        <v>7</v>
      </c>
      <c r="E10">
        <v>4</v>
      </c>
      <c r="G10">
        <f>_xlfn.STDEV.S(B10:E10)</f>
        <v>1.7320508075688772</v>
      </c>
      <c r="H10">
        <f xml:space="preserve"> I10 - ($M$3*G10/SQRT($M$1))</f>
        <v>1.743920653444381</v>
      </c>
      <c r="I10">
        <f>AVERAGE(B10:E10)</f>
        <v>4.5</v>
      </c>
      <c r="J10">
        <f xml:space="preserve"> I10 + ($M$3*G10/SQRT($M$1))</f>
        <v>7.2560793465556195</v>
      </c>
    </row>
    <row r="11" spans="1:13" x14ac:dyDescent="0.2">
      <c r="A11" s="5">
        <v>10</v>
      </c>
      <c r="B11">
        <v>4</v>
      </c>
      <c r="C11">
        <v>4</v>
      </c>
      <c r="D11">
        <v>5</v>
      </c>
      <c r="E11">
        <v>7</v>
      </c>
      <c r="G11">
        <f>_xlfn.STDEV.S(B11:E11)</f>
        <v>1.4142135623730951</v>
      </c>
      <c r="H11">
        <f xml:space="preserve"> I11 - ($M$3*G11/SQRT($M$1))</f>
        <v>2.7496706367718153</v>
      </c>
      <c r="I11">
        <f>AVERAGE(B11:E11)</f>
        <v>5</v>
      </c>
      <c r="J11">
        <f xml:space="preserve"> I11 + ($M$3*G11/SQRT($M$1))</f>
        <v>7.2503293632281842</v>
      </c>
    </row>
    <row r="12" spans="1:13" x14ac:dyDescent="0.2">
      <c r="A12" s="5">
        <v>11</v>
      </c>
      <c r="B12">
        <v>4</v>
      </c>
      <c r="C12">
        <v>4</v>
      </c>
      <c r="D12">
        <v>4</v>
      </c>
      <c r="E12">
        <v>7</v>
      </c>
      <c r="G12">
        <f>_xlfn.STDEV.S(B12:E12)</f>
        <v>1.5</v>
      </c>
      <c r="H12">
        <f xml:space="preserve"> I12 - ($M$3*G12/SQRT($M$1))</f>
        <v>2.363165271037218</v>
      </c>
      <c r="I12">
        <f>AVERAGE(B12:E12)</f>
        <v>4.75</v>
      </c>
      <c r="J12">
        <f xml:space="preserve"> I12 + ($M$3*G12/SQRT($M$1))</f>
        <v>7.136834728962782</v>
      </c>
    </row>
    <row r="13" spans="1:13" x14ac:dyDescent="0.2">
      <c r="A13" s="5">
        <v>12</v>
      </c>
      <c r="B13">
        <v>4</v>
      </c>
      <c r="C13">
        <v>5</v>
      </c>
      <c r="D13">
        <v>7</v>
      </c>
      <c r="E13">
        <v>4</v>
      </c>
      <c r="G13">
        <f>_xlfn.STDEV.S(B13:E13)</f>
        <v>1.4142135623730951</v>
      </c>
      <c r="H13">
        <f xml:space="preserve"> I13 - ($M$3*G13/SQRT($M$1))</f>
        <v>2.7496706367718153</v>
      </c>
      <c r="I13">
        <f>AVERAGE(B13:E13)</f>
        <v>5</v>
      </c>
      <c r="J13">
        <f xml:space="preserve"> I13 + ($M$3*G13/SQRT($M$1))</f>
        <v>7.2503293632281842</v>
      </c>
    </row>
    <row r="14" spans="1:13" x14ac:dyDescent="0.2">
      <c r="A14" s="5">
        <v>13</v>
      </c>
      <c r="B14">
        <v>1</v>
      </c>
      <c r="C14">
        <v>3</v>
      </c>
      <c r="D14">
        <v>4</v>
      </c>
      <c r="E14">
        <v>4</v>
      </c>
      <c r="G14">
        <f>_xlfn.STDEV.S(B14:E14)</f>
        <v>1.4142135623730951</v>
      </c>
      <c r="H14">
        <f xml:space="preserve"> I14 - ($M$3*G14/SQRT($M$1))</f>
        <v>0.74967063677181534</v>
      </c>
      <c r="I14">
        <f>AVERAGE(B14:E14)</f>
        <v>3</v>
      </c>
      <c r="J14">
        <f xml:space="preserve"> I14 + ($M$3*G14/SQRT($M$1))</f>
        <v>5.2503293632281842</v>
      </c>
    </row>
    <row r="15" spans="1:13" x14ac:dyDescent="0.2">
      <c r="A15" s="5">
        <v>14</v>
      </c>
      <c r="B15">
        <v>3</v>
      </c>
      <c r="C15">
        <v>3</v>
      </c>
      <c r="D15">
        <v>3</v>
      </c>
      <c r="E15">
        <v>4</v>
      </c>
      <c r="G15">
        <f>_xlfn.STDEV.S(B15:E15)</f>
        <v>0.5</v>
      </c>
      <c r="H15">
        <f xml:space="preserve"> I15 - ($M$3*G15/SQRT($M$1))</f>
        <v>2.454388423679073</v>
      </c>
      <c r="I15">
        <f>AVERAGE(B15:E15)</f>
        <v>3.25</v>
      </c>
      <c r="J15">
        <f xml:space="preserve"> I15 + ($M$3*G15/SQRT($M$1))</f>
        <v>4.045611576320927</v>
      </c>
    </row>
    <row r="16" spans="1:13" x14ac:dyDescent="0.2">
      <c r="A16" s="5">
        <v>15</v>
      </c>
      <c r="B16">
        <v>3</v>
      </c>
      <c r="C16">
        <v>3</v>
      </c>
      <c r="D16">
        <v>4</v>
      </c>
      <c r="E16">
        <v>4</v>
      </c>
      <c r="G16">
        <f>_xlfn.STDEV.S(B16:E16)</f>
        <v>0.57735026918962573</v>
      </c>
      <c r="H16">
        <f xml:space="preserve"> I16 - ($M$3*G16/SQRT($M$1))</f>
        <v>2.5813068844814602</v>
      </c>
      <c r="I16">
        <f>AVERAGE(B16:E16)</f>
        <v>3.5</v>
      </c>
      <c r="J16">
        <f xml:space="preserve"> I16 + ($M$3*G16/SQRT($M$1))</f>
        <v>4.4186931155185398</v>
      </c>
    </row>
    <row r="17" spans="1:10" x14ac:dyDescent="0.2">
      <c r="A17" s="6">
        <v>16</v>
      </c>
      <c r="B17">
        <v>2</v>
      </c>
      <c r="C17">
        <v>3</v>
      </c>
      <c r="D17">
        <v>4</v>
      </c>
      <c r="E17">
        <v>4</v>
      </c>
      <c r="G17">
        <f>_xlfn.STDEV.S(B17:E17)</f>
        <v>0.9574271077563381</v>
      </c>
      <c r="H17">
        <f xml:space="preserve"> I17 - ($M$3*G17/SQRT($M$1))</f>
        <v>1.726519819171187</v>
      </c>
      <c r="I17">
        <f>AVERAGE(B17:E17)</f>
        <v>3.25</v>
      </c>
      <c r="J17">
        <f xml:space="preserve"> I17 + ($M$3*G17/SQRT($M$1))</f>
        <v>4.7734801808288125</v>
      </c>
    </row>
    <row r="20" spans="1:10" x14ac:dyDescent="0.2">
      <c r="A20" s="3" t="s">
        <v>37</v>
      </c>
      <c r="G20">
        <f xml:space="preserve"> AVERAGE(G2:G7)</f>
        <v>0.88108248094035158</v>
      </c>
      <c r="H20">
        <f xml:space="preserve"> AVERAGE(H2:H7)</f>
        <v>1.473001156940587</v>
      </c>
      <c r="I20">
        <f xml:space="preserve"> AVERAGE(I2:I7)</f>
        <v>2.875</v>
      </c>
      <c r="J20">
        <f xml:space="preserve"> AVERAGE(J2:J7)</f>
        <v>4.2769988430594124</v>
      </c>
    </row>
    <row r="21" spans="1:10" x14ac:dyDescent="0.2">
      <c r="A21" s="3" t="s">
        <v>38</v>
      </c>
      <c r="G21">
        <f xml:space="preserve"> AVERAGE(G8:G13)</f>
        <v>1.3961624188737989</v>
      </c>
      <c r="H21">
        <f xml:space="preserve"> AVERAGE(H8:H13)</f>
        <v>2.6117273675728896</v>
      </c>
      <c r="I21">
        <f xml:space="preserve"> AVERAGE(I8:I13)</f>
        <v>4.833333333333333</v>
      </c>
      <c r="J21">
        <f xml:space="preserve"> AVERAGE(J8:J13)</f>
        <v>7.0549392990937774</v>
      </c>
    </row>
    <row r="22" spans="1:10" x14ac:dyDescent="0.2">
      <c r="A22" s="3" t="s">
        <v>39</v>
      </c>
      <c r="G22">
        <f xml:space="preserve"> AVERAGE(G14:G16)</f>
        <v>0.83052127718757374</v>
      </c>
      <c r="H22">
        <f xml:space="preserve"> AVERAGE(H14:H16)</f>
        <v>1.9284553149774493</v>
      </c>
      <c r="I22">
        <f xml:space="preserve"> AVERAGE(I14:I16)</f>
        <v>3.25</v>
      </c>
      <c r="J22">
        <f xml:space="preserve"> AVERAGE(J14:J16)</f>
        <v>4.571544685022551</v>
      </c>
    </row>
    <row r="23" spans="1:10" x14ac:dyDescent="0.2">
      <c r="A23" s="3" t="s">
        <v>40</v>
      </c>
      <c r="G23">
        <f xml:space="preserve"> AVERAGE(G2:G17)</f>
        <v>1.0695287711377477</v>
      </c>
      <c r="H23">
        <f xml:space="preserve"> AVERAGE(H2:H17)</f>
        <v>2.0012660569490244</v>
      </c>
      <c r="I23">
        <f xml:space="preserve"> AVERAGE(I2:I17)</f>
        <v>3.703125</v>
      </c>
      <c r="J23">
        <f xml:space="preserve"> AVERAGE(J2:J17)</f>
        <v>5.4049839430509747</v>
      </c>
    </row>
    <row r="44" spans="1:6" x14ac:dyDescent="0.2">
      <c r="A44" s="8"/>
      <c r="B44" s="8"/>
      <c r="C44" s="11"/>
      <c r="D44" s="11"/>
      <c r="E44" s="11"/>
      <c r="F44" s="11"/>
    </row>
    <row r="45" spans="1:6" x14ac:dyDescent="0.2">
      <c r="A45" s="8"/>
      <c r="B45" s="8"/>
      <c r="C45" s="11"/>
      <c r="D45" s="11"/>
      <c r="E45" s="11"/>
      <c r="F45" s="11"/>
    </row>
    <row r="46" spans="1:6" x14ac:dyDescent="0.2">
      <c r="A46" s="8"/>
      <c r="B46" s="8"/>
      <c r="C46" s="11"/>
      <c r="D46" s="11"/>
      <c r="E46" s="11"/>
      <c r="F46" s="11"/>
    </row>
    <row r="47" spans="1:6" x14ac:dyDescent="0.2">
      <c r="A47" s="8"/>
      <c r="B47" s="8"/>
      <c r="C47" s="11"/>
      <c r="D47" s="11"/>
      <c r="E47" s="11"/>
      <c r="F47" s="11"/>
    </row>
    <row r="48" spans="1:6" x14ac:dyDescent="0.2">
      <c r="A48" s="8"/>
      <c r="B48" s="8"/>
      <c r="C48" s="11"/>
      <c r="D48" s="11"/>
      <c r="E48" s="11"/>
      <c r="F48" s="11"/>
    </row>
    <row r="49" spans="1:6" x14ac:dyDescent="0.2">
      <c r="A49" s="8"/>
      <c r="B49" s="8"/>
      <c r="C49" s="11"/>
      <c r="D49" s="11"/>
      <c r="E49" s="11"/>
      <c r="F49" s="11"/>
    </row>
    <row r="50" spans="1:6" x14ac:dyDescent="0.2">
      <c r="A50" s="8"/>
      <c r="B50" s="8"/>
      <c r="C50" s="11"/>
      <c r="D50" s="11"/>
      <c r="E50" s="11"/>
      <c r="F50" s="11"/>
    </row>
    <row r="51" spans="1:6" x14ac:dyDescent="0.2">
      <c r="A51" s="8"/>
      <c r="B51" s="8"/>
      <c r="C51" s="11"/>
      <c r="D51" s="11"/>
      <c r="E51" s="11"/>
      <c r="F51" s="11"/>
    </row>
    <row r="52" spans="1:6" x14ac:dyDescent="0.2">
      <c r="A52" s="8"/>
      <c r="B52" s="8"/>
      <c r="C52" s="11"/>
      <c r="D52" s="11"/>
      <c r="E52" s="11"/>
      <c r="F52" s="11"/>
    </row>
    <row r="53" spans="1:6" x14ac:dyDescent="0.2">
      <c r="A53" s="8"/>
      <c r="B53" s="8"/>
      <c r="C53" s="11"/>
      <c r="D53" s="11"/>
      <c r="E53" s="11"/>
      <c r="F53" s="11"/>
    </row>
    <row r="54" spans="1:6" x14ac:dyDescent="0.2">
      <c r="A54" s="8"/>
      <c r="B54" s="8"/>
      <c r="C54" s="11"/>
      <c r="D54" s="11"/>
      <c r="E54" s="11"/>
      <c r="F54" s="11"/>
    </row>
    <row r="55" spans="1:6" x14ac:dyDescent="0.2">
      <c r="A55" s="8"/>
      <c r="B55" s="8"/>
      <c r="C55" s="11"/>
      <c r="D55" s="11"/>
      <c r="E55" s="11"/>
      <c r="F55" s="11"/>
    </row>
    <row r="56" spans="1:6" x14ac:dyDescent="0.2">
      <c r="A56" s="8"/>
      <c r="B56" s="8"/>
      <c r="C56" s="11"/>
      <c r="D56" s="11"/>
      <c r="E56" s="11"/>
      <c r="F56" s="11"/>
    </row>
    <row r="57" spans="1:6" x14ac:dyDescent="0.2">
      <c r="A57" s="8"/>
      <c r="B57" s="8"/>
      <c r="C57" s="11"/>
      <c r="D57" s="11"/>
      <c r="E57" s="11"/>
      <c r="F57" s="11"/>
    </row>
    <row r="58" spans="1:6" x14ac:dyDescent="0.2">
      <c r="A58" s="8"/>
      <c r="B58" s="8"/>
      <c r="C58" s="11"/>
      <c r="D58" s="11"/>
      <c r="E58" s="11"/>
      <c r="F58" s="11"/>
    </row>
    <row r="59" spans="1:6" x14ac:dyDescent="0.2">
      <c r="A59" s="8"/>
      <c r="B59" s="8"/>
      <c r="C59" s="11"/>
      <c r="D59" s="11"/>
      <c r="E59" s="11"/>
      <c r="F59" s="11"/>
    </row>
    <row r="60" spans="1:6" x14ac:dyDescent="0.2">
      <c r="A60" s="8"/>
      <c r="B60" s="8"/>
      <c r="C60" s="11"/>
      <c r="D60" s="11"/>
      <c r="E60" s="11"/>
      <c r="F60" s="11"/>
    </row>
    <row r="61" spans="1:6" x14ac:dyDescent="0.2">
      <c r="A61" s="8"/>
      <c r="B61" s="8"/>
      <c r="C61" s="11"/>
      <c r="D61" s="11"/>
      <c r="E61" s="11"/>
      <c r="F61" s="11"/>
    </row>
    <row r="62" spans="1:6" x14ac:dyDescent="0.2">
      <c r="A62" s="8"/>
      <c r="B62" s="8"/>
      <c r="C62" s="11"/>
      <c r="D62" s="11"/>
      <c r="E62" s="11"/>
      <c r="F62" s="11"/>
    </row>
    <row r="63" spans="1:6" x14ac:dyDescent="0.2">
      <c r="A63" s="8"/>
      <c r="B63" s="8"/>
      <c r="C63" s="11"/>
      <c r="D63" s="11"/>
      <c r="E63" s="11"/>
      <c r="F63" s="11"/>
    </row>
    <row r="64" spans="1:6" x14ac:dyDescent="0.2">
      <c r="A64" s="8"/>
      <c r="B64" s="8"/>
      <c r="C64" s="11"/>
      <c r="D64" s="11"/>
      <c r="E64" s="11"/>
      <c r="F64" s="11"/>
    </row>
    <row r="85" spans="1:2" x14ac:dyDescent="0.2">
      <c r="A85" s="8"/>
      <c r="B85" s="5"/>
    </row>
  </sheetData>
  <pageMargins left="0.7" right="0.7" top="0.75" bottom="0.75" header="0.3" footer="0.3"/>
  <pageSetup paperSize="9" orientation="portrait" r:id="rId1"/>
  <ignoredErrors>
    <ignoredError sqref="I3:I4 I5:I14 G3:G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N23" sqref="N23"/>
    </sheetView>
  </sheetViews>
  <sheetFormatPr defaultRowHeight="12.75" x14ac:dyDescent="0.2"/>
  <sheetData>
    <row r="1" spans="1:10" x14ac:dyDescent="0.2">
      <c r="A1" s="7" t="s">
        <v>41</v>
      </c>
    </row>
    <row r="2" spans="1:10" x14ac:dyDescent="0.2">
      <c r="A2" s="5" t="s">
        <v>42</v>
      </c>
    </row>
    <row r="3" spans="1:10" x14ac:dyDescent="0.2">
      <c r="A3" s="5">
        <v>1</v>
      </c>
      <c r="B3">
        <v>1</v>
      </c>
      <c r="C3">
        <v>1</v>
      </c>
      <c r="D3">
        <v>2</v>
      </c>
      <c r="E3">
        <v>2</v>
      </c>
      <c r="G3">
        <f>_xlfn.STDEV.S(B3:E3)</f>
        <v>0.57735026918962573</v>
      </c>
      <c r="H3">
        <f xml:space="preserve"> I3 - (PSSUQ!$M$3*G3/SQRT(PSSUQ!$M$1))</f>
        <v>0.5813068844814604</v>
      </c>
      <c r="I3">
        <f>AVERAGE(B3:E3)</f>
        <v>1.5</v>
      </c>
      <c r="J3">
        <f xml:space="preserve"> I3 + (PSSUQ!$M$3*G3/SQRT(PSSUQ!$M$1))</f>
        <v>2.4186931155185398</v>
      </c>
    </row>
    <row r="4" spans="1:10" x14ac:dyDescent="0.2">
      <c r="A4" s="5">
        <v>2</v>
      </c>
      <c r="B4">
        <v>1</v>
      </c>
      <c r="C4">
        <v>1</v>
      </c>
      <c r="D4">
        <v>2</v>
      </c>
      <c r="E4">
        <v>2</v>
      </c>
      <c r="G4">
        <f>_xlfn.STDEV.S(B4:E4)</f>
        <v>0.57735026918962573</v>
      </c>
      <c r="H4">
        <f xml:space="preserve"> I4 - (PSSUQ!$M$3*G4/SQRT(PSSUQ!$M$1))</f>
        <v>0.5813068844814604</v>
      </c>
      <c r="I4">
        <f>AVERAGE(B4:E4)</f>
        <v>1.5</v>
      </c>
      <c r="J4">
        <f xml:space="preserve"> I4 + (PSSUQ!$M$3*G4/SQRT(PSSUQ!$M$1))</f>
        <v>2.4186931155185398</v>
      </c>
    </row>
    <row r="5" spans="1:10" x14ac:dyDescent="0.2">
      <c r="A5" s="5">
        <v>3</v>
      </c>
      <c r="B5">
        <v>3</v>
      </c>
      <c r="C5">
        <v>4</v>
      </c>
      <c r="D5">
        <v>5</v>
      </c>
      <c r="E5">
        <v>6</v>
      </c>
      <c r="G5">
        <f>_xlfn.STDEV.S(B5:E5)</f>
        <v>1.2909944487358056</v>
      </c>
      <c r="H5">
        <f xml:space="preserve"> I5 - (PSSUQ!$M$3*G5/SQRT(PSSUQ!$M$1))</f>
        <v>2.4457397432394785</v>
      </c>
      <c r="I5">
        <f>AVERAGE(B5:E5)</f>
        <v>4.5</v>
      </c>
      <c r="J5">
        <f xml:space="preserve"> I5 + (PSSUQ!$M$3*G5/SQRT(PSSUQ!$M$1))</f>
        <v>6.5542602567605215</v>
      </c>
    </row>
    <row r="6" spans="1:10" x14ac:dyDescent="0.2">
      <c r="A6" s="5">
        <v>4</v>
      </c>
      <c r="B6">
        <v>3</v>
      </c>
      <c r="C6">
        <v>4</v>
      </c>
      <c r="D6">
        <v>5</v>
      </c>
      <c r="E6">
        <v>6</v>
      </c>
      <c r="G6">
        <f>_xlfn.STDEV.S(B6:E6)</f>
        <v>1.2909944487358056</v>
      </c>
      <c r="H6">
        <f xml:space="preserve"> I6 - (PSSUQ!$M$3*G6/SQRT(PSSUQ!$M$1))</f>
        <v>2.4457397432394785</v>
      </c>
      <c r="I6">
        <f>AVERAGE(B6:E6)</f>
        <v>4.5</v>
      </c>
      <c r="J6">
        <f xml:space="preserve"> I6 + (PSSUQ!$M$3*G6/SQRT(PSSUQ!$M$1))</f>
        <v>6.5542602567605215</v>
      </c>
    </row>
    <row r="7" spans="1:10" x14ac:dyDescent="0.2">
      <c r="A7" s="5">
        <v>5</v>
      </c>
      <c r="B7">
        <v>1</v>
      </c>
      <c r="C7">
        <v>2</v>
      </c>
      <c r="D7">
        <v>3</v>
      </c>
      <c r="E7">
        <v>3</v>
      </c>
      <c r="G7">
        <f>_xlfn.STDEV.S(B7:E7)</f>
        <v>0.9574271077563381</v>
      </c>
      <c r="H7">
        <f xml:space="preserve"> I7 - (PSSUQ!$M$3*G7/SQRT(PSSUQ!$M$1))</f>
        <v>0.72651981917118702</v>
      </c>
      <c r="I7">
        <f>AVERAGE(B7:E7)</f>
        <v>2.25</v>
      </c>
      <c r="J7">
        <f xml:space="preserve"> I7 + (PSSUQ!$M$3*G7/SQRT(PSSUQ!$M$1))</f>
        <v>3.773480180828813</v>
      </c>
    </row>
    <row r="8" spans="1:10" x14ac:dyDescent="0.2">
      <c r="A8" s="5">
        <v>6</v>
      </c>
      <c r="B8">
        <v>1</v>
      </c>
      <c r="C8">
        <v>3</v>
      </c>
      <c r="D8">
        <v>3</v>
      </c>
      <c r="E8">
        <v>5</v>
      </c>
      <c r="G8">
        <f>_xlfn.STDEV.S(B8:E8)</f>
        <v>1.6329931618554521</v>
      </c>
      <c r="H8">
        <f xml:space="preserve"> I8 - (PSSUQ!$M$3*G8/SQRT(PSSUQ!$M$1))</f>
        <v>0.40154347274977731</v>
      </c>
      <c r="I8">
        <f>AVERAGE(B8:E8)</f>
        <v>3</v>
      </c>
      <c r="J8">
        <f xml:space="preserve"> I8 + (PSSUQ!$M$3*G8/SQRT(PSSUQ!$M$1))</f>
        <v>5.5984565272502227</v>
      </c>
    </row>
    <row r="9" spans="1:10" x14ac:dyDescent="0.2">
      <c r="A9" s="5">
        <v>7</v>
      </c>
      <c r="B9">
        <v>2</v>
      </c>
      <c r="C9">
        <v>3</v>
      </c>
      <c r="D9">
        <v>3</v>
      </c>
      <c r="E9">
        <v>5</v>
      </c>
      <c r="G9">
        <f>_xlfn.STDEV.S(B9:E9)</f>
        <v>1.2583057392117916</v>
      </c>
      <c r="H9">
        <f xml:space="preserve"> I9 - (PSSUQ!$M$3*G9/SQRT(PSSUQ!$M$1))</f>
        <v>1.2477547746640738</v>
      </c>
      <c r="I9">
        <f>AVERAGE(B9:E9)</f>
        <v>3.25</v>
      </c>
      <c r="J9">
        <f xml:space="preserve"> I9 + (PSSUQ!$M$3*G9/SQRT(PSSUQ!$M$1))</f>
        <v>5.2522452253359262</v>
      </c>
    </row>
    <row r="10" spans="1:10" x14ac:dyDescent="0.2">
      <c r="A10" s="5">
        <v>8</v>
      </c>
      <c r="B10">
        <v>2</v>
      </c>
      <c r="C10">
        <v>3</v>
      </c>
      <c r="D10">
        <v>3</v>
      </c>
      <c r="E10">
        <v>5</v>
      </c>
      <c r="G10">
        <f>_xlfn.STDEV.S(B10:E10)</f>
        <v>1.2583057392117916</v>
      </c>
      <c r="H10">
        <f xml:space="preserve"> I10 - (PSSUQ!$M$3*G10/SQRT(PSSUQ!$M$1))</f>
        <v>1.2477547746640738</v>
      </c>
      <c r="I10">
        <f>AVERAGE(B10:E10)</f>
        <v>3.25</v>
      </c>
      <c r="J10">
        <f xml:space="preserve"> I10 + (PSSUQ!$M$3*G10/SQRT(PSSUQ!$M$1))</f>
        <v>5.2522452253359262</v>
      </c>
    </row>
    <row r="11" spans="1:10" x14ac:dyDescent="0.2">
      <c r="A11" s="5">
        <v>9</v>
      </c>
      <c r="B11">
        <v>1</v>
      </c>
      <c r="C11">
        <v>2</v>
      </c>
      <c r="D11">
        <v>4</v>
      </c>
      <c r="E11">
        <v>5</v>
      </c>
      <c r="G11">
        <f>_xlfn.STDEV.S(B11:E11)</f>
        <v>1.8257418583505538</v>
      </c>
      <c r="H11">
        <f xml:space="preserve"> I11 - (PSSUQ!$M$3*G11/SQRT(PSSUQ!$M$1))</f>
        <v>9.4837284245233633E-2</v>
      </c>
      <c r="I11">
        <f>AVERAGE(B11:E11)</f>
        <v>3</v>
      </c>
      <c r="J11">
        <f xml:space="preserve"> I11 + (PSSUQ!$M$3*G11/SQRT(PSSUQ!$M$1))</f>
        <v>5.9051627157547664</v>
      </c>
    </row>
    <row r="12" spans="1:10" x14ac:dyDescent="0.2">
      <c r="A12" s="5">
        <v>10</v>
      </c>
      <c r="B12">
        <v>1</v>
      </c>
      <c r="C12">
        <v>2</v>
      </c>
      <c r="D12">
        <v>2</v>
      </c>
      <c r="E12">
        <v>3</v>
      </c>
      <c r="G12">
        <f>_xlfn.STDEV.S(B12:E12)</f>
        <v>0.81649658092772603</v>
      </c>
      <c r="H12">
        <f xml:space="preserve"> I12 - (PSSUQ!$M$3*G12/SQRT(PSSUQ!$M$1))</f>
        <v>0.70077173637488865</v>
      </c>
      <c r="I12">
        <f>AVERAGE(B12:E12)</f>
        <v>2</v>
      </c>
      <c r="J12">
        <f xml:space="preserve"> I12 + (PSSUQ!$M$3*G12/SQRT(PSSUQ!$M$1))</f>
        <v>3.2992282636251113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N23" sqref="N23"/>
    </sheetView>
  </sheetViews>
  <sheetFormatPr defaultRowHeight="12.75" x14ac:dyDescent="0.2"/>
  <sheetData>
    <row r="1" spans="1:31" x14ac:dyDescent="0.2">
      <c r="A1" s="10" t="s">
        <v>73</v>
      </c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  <c r="J1" s="9" t="s">
        <v>51</v>
      </c>
      <c r="K1" s="9" t="s">
        <v>52</v>
      </c>
      <c r="L1" s="9" t="s">
        <v>53</v>
      </c>
      <c r="M1" s="9" t="s">
        <v>54</v>
      </c>
      <c r="N1" s="9" t="s">
        <v>55</v>
      </c>
      <c r="O1" s="9" t="s">
        <v>56</v>
      </c>
      <c r="P1" s="9" t="s">
        <v>57</v>
      </c>
      <c r="Q1" s="9" t="s">
        <v>58</v>
      </c>
      <c r="R1" s="9" t="s">
        <v>59</v>
      </c>
      <c r="S1" s="9" t="s">
        <v>60</v>
      </c>
      <c r="T1" s="9" t="s">
        <v>61</v>
      </c>
      <c r="U1" s="9" t="s">
        <v>62</v>
      </c>
      <c r="V1" s="9" t="s">
        <v>63</v>
      </c>
      <c r="W1" s="9" t="s">
        <v>64</v>
      </c>
      <c r="X1" s="9" t="s">
        <v>65</v>
      </c>
      <c r="Y1" s="9" t="s">
        <v>66</v>
      </c>
      <c r="Z1" s="9" t="s">
        <v>67</v>
      </c>
      <c r="AA1" s="9" t="s">
        <v>68</v>
      </c>
      <c r="AB1" s="9" t="s">
        <v>69</v>
      </c>
      <c r="AC1" s="9" t="s">
        <v>70</v>
      </c>
      <c r="AD1" s="9" t="s">
        <v>71</v>
      </c>
      <c r="AE1" s="9" t="s">
        <v>72</v>
      </c>
    </row>
    <row r="2" spans="1:31" x14ac:dyDescent="0.2">
      <c r="A2" s="5">
        <v>1</v>
      </c>
      <c r="B2">
        <v>2</v>
      </c>
      <c r="C2">
        <v>2</v>
      </c>
      <c r="D2">
        <v>1</v>
      </c>
      <c r="E2">
        <v>1</v>
      </c>
      <c r="F2">
        <v>1</v>
      </c>
      <c r="G2">
        <v>1</v>
      </c>
      <c r="H2">
        <v>2</v>
      </c>
      <c r="I2">
        <v>3</v>
      </c>
      <c r="J2">
        <v>2</v>
      </c>
      <c r="K2">
        <v>4</v>
      </c>
      <c r="L2">
        <v>3</v>
      </c>
      <c r="M2">
        <v>1</v>
      </c>
      <c r="N2">
        <v>2</v>
      </c>
      <c r="O2">
        <v>2</v>
      </c>
      <c r="P2">
        <v>2</v>
      </c>
      <c r="Q2">
        <v>1</v>
      </c>
      <c r="R2">
        <v>1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1</v>
      </c>
      <c r="Z2">
        <v>1</v>
      </c>
      <c r="AA2">
        <v>1</v>
      </c>
      <c r="AB2">
        <v>1</v>
      </c>
      <c r="AC2">
        <v>1</v>
      </c>
      <c r="AD2">
        <v>2</v>
      </c>
      <c r="AE2">
        <v>1</v>
      </c>
    </row>
    <row r="3" spans="1:31" x14ac:dyDescent="0.2">
      <c r="A3" s="5">
        <v>2</v>
      </c>
      <c r="B3">
        <v>2</v>
      </c>
      <c r="C3">
        <v>2</v>
      </c>
      <c r="D3">
        <v>1</v>
      </c>
      <c r="E3">
        <v>2</v>
      </c>
      <c r="F3">
        <v>2</v>
      </c>
      <c r="G3">
        <v>2</v>
      </c>
      <c r="H3">
        <v>3</v>
      </c>
      <c r="I3">
        <v>3</v>
      </c>
      <c r="J3">
        <v>3</v>
      </c>
      <c r="K3">
        <v>4</v>
      </c>
      <c r="L3">
        <v>5</v>
      </c>
      <c r="M3">
        <v>3</v>
      </c>
      <c r="N3">
        <v>2</v>
      </c>
      <c r="O3">
        <v>2</v>
      </c>
      <c r="P3">
        <v>2</v>
      </c>
      <c r="Q3">
        <v>2</v>
      </c>
      <c r="R3">
        <v>3</v>
      </c>
      <c r="S3">
        <v>3</v>
      </c>
      <c r="T3">
        <v>2</v>
      </c>
      <c r="U3">
        <v>2</v>
      </c>
      <c r="V3">
        <v>3</v>
      </c>
      <c r="W3">
        <v>2</v>
      </c>
      <c r="X3">
        <v>2</v>
      </c>
      <c r="Y3">
        <v>3</v>
      </c>
      <c r="Z3">
        <v>2</v>
      </c>
      <c r="AA3">
        <v>1</v>
      </c>
      <c r="AB3">
        <v>2</v>
      </c>
      <c r="AC3">
        <v>2</v>
      </c>
      <c r="AD3">
        <v>2</v>
      </c>
      <c r="AE3">
        <v>2</v>
      </c>
    </row>
    <row r="4" spans="1:31" x14ac:dyDescent="0.2">
      <c r="A4" s="5">
        <v>3</v>
      </c>
      <c r="B4">
        <v>3</v>
      </c>
      <c r="C4">
        <v>3</v>
      </c>
      <c r="D4">
        <v>4</v>
      </c>
      <c r="E4">
        <v>3</v>
      </c>
      <c r="F4">
        <v>4</v>
      </c>
      <c r="G4">
        <v>3</v>
      </c>
      <c r="H4">
        <v>4</v>
      </c>
      <c r="I4">
        <v>5</v>
      </c>
      <c r="J4">
        <v>4</v>
      </c>
      <c r="K4">
        <v>4</v>
      </c>
      <c r="L4">
        <v>5</v>
      </c>
      <c r="M4">
        <v>3</v>
      </c>
      <c r="N4">
        <v>2</v>
      </c>
      <c r="O4">
        <v>3</v>
      </c>
      <c r="P4">
        <v>3</v>
      </c>
      <c r="Q4">
        <v>3</v>
      </c>
      <c r="R4">
        <v>4</v>
      </c>
      <c r="S4">
        <v>3</v>
      </c>
      <c r="T4">
        <v>3</v>
      </c>
      <c r="U4">
        <v>4</v>
      </c>
      <c r="V4">
        <v>3</v>
      </c>
      <c r="W4">
        <v>3</v>
      </c>
      <c r="X4">
        <v>4</v>
      </c>
      <c r="Y4">
        <v>3</v>
      </c>
      <c r="Z4">
        <v>3</v>
      </c>
      <c r="AA4">
        <v>3</v>
      </c>
      <c r="AB4">
        <v>3</v>
      </c>
      <c r="AC4">
        <v>2</v>
      </c>
      <c r="AD4">
        <v>4</v>
      </c>
      <c r="AE4">
        <v>3</v>
      </c>
    </row>
    <row r="5" spans="1:31" x14ac:dyDescent="0.2">
      <c r="A5" s="5">
        <v>4</v>
      </c>
      <c r="B5">
        <v>4</v>
      </c>
      <c r="C5">
        <v>4</v>
      </c>
      <c r="D5">
        <v>4</v>
      </c>
      <c r="E5">
        <v>3</v>
      </c>
      <c r="F5">
        <v>4</v>
      </c>
      <c r="G5">
        <v>3</v>
      </c>
      <c r="H5">
        <v>4</v>
      </c>
      <c r="I5">
        <v>5</v>
      </c>
      <c r="J5">
        <v>5</v>
      </c>
      <c r="K5">
        <v>4</v>
      </c>
      <c r="L5">
        <v>5</v>
      </c>
      <c r="M5">
        <v>4</v>
      </c>
      <c r="N5">
        <v>4</v>
      </c>
      <c r="O5">
        <v>4</v>
      </c>
      <c r="P5">
        <v>5</v>
      </c>
      <c r="Q5">
        <v>3</v>
      </c>
      <c r="R5">
        <v>5</v>
      </c>
      <c r="S5">
        <v>3</v>
      </c>
      <c r="T5">
        <v>3</v>
      </c>
      <c r="U5">
        <v>4</v>
      </c>
      <c r="V5">
        <v>3</v>
      </c>
      <c r="W5">
        <v>3</v>
      </c>
      <c r="X5">
        <v>4</v>
      </c>
      <c r="Y5">
        <v>3</v>
      </c>
      <c r="Z5">
        <v>4</v>
      </c>
      <c r="AA5">
        <v>5</v>
      </c>
      <c r="AB5">
        <v>3</v>
      </c>
      <c r="AC5">
        <v>3</v>
      </c>
      <c r="AD5">
        <v>4</v>
      </c>
      <c r="AE5">
        <v>5</v>
      </c>
    </row>
    <row r="6" spans="1:31" x14ac:dyDescent="0.2">
      <c r="A6" s="6"/>
    </row>
    <row r="7" spans="1:31" x14ac:dyDescent="0.2">
      <c r="B7" s="3"/>
    </row>
    <row r="12" spans="1:31" x14ac:dyDescent="0.2">
      <c r="J12" s="8"/>
      <c r="K12" s="8"/>
    </row>
    <row r="13" spans="1:31" x14ac:dyDescent="0.2">
      <c r="J13" s="8"/>
      <c r="K13" s="8"/>
    </row>
    <row r="14" spans="1:31" x14ac:dyDescent="0.2">
      <c r="J14" s="8"/>
      <c r="K14" s="8"/>
    </row>
    <row r="15" spans="1:31" x14ac:dyDescent="0.2">
      <c r="A15" s="3" t="s">
        <v>74</v>
      </c>
      <c r="B15">
        <f>AVERAGE(B2:B6)</f>
        <v>2.75</v>
      </c>
      <c r="C15">
        <f>AVERAGE(C2:C6)</f>
        <v>2.75</v>
      </c>
      <c r="D15">
        <f>AVERAGE(D2:D6)</f>
        <v>2.5</v>
      </c>
      <c r="E15">
        <f>AVERAGE(E2:E6)</f>
        <v>2.25</v>
      </c>
      <c r="F15">
        <f>AVERAGE(F2:F6)</f>
        <v>2.75</v>
      </c>
      <c r="G15">
        <f>AVERAGE(G2:G6)</f>
        <v>2.25</v>
      </c>
      <c r="H15">
        <f>AVERAGE(H2:H6)</f>
        <v>3.25</v>
      </c>
      <c r="I15">
        <f>AVERAGE(I2:I6)</f>
        <v>4</v>
      </c>
      <c r="J15">
        <f>AVERAGE(J2:J6)</f>
        <v>3.5</v>
      </c>
      <c r="K15">
        <f>AVERAGE(K2:K5)</f>
        <v>4</v>
      </c>
      <c r="L15">
        <f>AVERAGE(L2:L6)</f>
        <v>4.5</v>
      </c>
      <c r="M15">
        <f>AVERAGE(M2:M6)</f>
        <v>2.75</v>
      </c>
      <c r="N15">
        <f>AVERAGE(N2:N6)</f>
        <v>2.5</v>
      </c>
      <c r="O15">
        <f>AVERAGE(O2:O6)</f>
        <v>2.75</v>
      </c>
      <c r="P15">
        <f>AVERAGE(P2:P6)</f>
        <v>3</v>
      </c>
      <c r="Q15">
        <f>AVERAGE(Q2:Q6)</f>
        <v>2.25</v>
      </c>
      <c r="R15">
        <f>AVERAGE(R2:R5)</f>
        <v>3.25</v>
      </c>
      <c r="S15">
        <f>AVERAGE(S2:S5)</f>
        <v>2.75</v>
      </c>
      <c r="T15">
        <f>AVERAGE(T2:T5)</f>
        <v>2.5</v>
      </c>
      <c r="U15">
        <f>AVERAGE(U2:U5)</f>
        <v>3</v>
      </c>
      <c r="V15">
        <f>AVERAGE(V2:V5)</f>
        <v>2.75</v>
      </c>
      <c r="W15">
        <f>AVERAGE(W2:W5)</f>
        <v>2.5</v>
      </c>
      <c r="X15">
        <f>AVERAGE(X2:X5)</f>
        <v>3</v>
      </c>
      <c r="Y15">
        <f>AVERAGE(Y2:Y5)</f>
        <v>2.5</v>
      </c>
      <c r="Z15">
        <f>AVERAGE(Z2:Z5)</f>
        <v>2.5</v>
      </c>
      <c r="AA15">
        <f>AVERAGE(AA2:AA5)</f>
        <v>2.5</v>
      </c>
      <c r="AB15">
        <f>AVERAGE(AB2:AB5)</f>
        <v>2.25</v>
      </c>
      <c r="AC15">
        <f>AVERAGE(AC2:AC5)</f>
        <v>2</v>
      </c>
      <c r="AD15">
        <f>AVERAGE(AD2:AD5)</f>
        <v>3</v>
      </c>
      <c r="AE15">
        <f>AVERAGE(AE2:AE5)</f>
        <v>2.75</v>
      </c>
    </row>
    <row r="16" spans="1:31" x14ac:dyDescent="0.2">
      <c r="A16" s="3" t="s">
        <v>78</v>
      </c>
      <c r="C16">
        <f>AVERAGE(B15:D15)</f>
        <v>2.6666666666666665</v>
      </c>
      <c r="F16">
        <f>AVERAGE(E15:G15)</f>
        <v>2.4166666666666665</v>
      </c>
      <c r="I16">
        <f>AVERAGE(H15:J15)</f>
        <v>3.5833333333333335</v>
      </c>
      <c r="L16">
        <f>AVERAGE(K15:M15)</f>
        <v>3.75</v>
      </c>
      <c r="O16">
        <f>AVERAGE(N15:P15)</f>
        <v>2.75</v>
      </c>
      <c r="R16">
        <f>AVERAGE(Q15:S15)</f>
        <v>2.75</v>
      </c>
      <c r="U16">
        <f>AVERAGE(T15:V15)</f>
        <v>2.75</v>
      </c>
      <c r="X16">
        <f>AVERAGE(W15:Y15)</f>
        <v>2.6666666666666665</v>
      </c>
      <c r="AA16">
        <f>AVERAGE(Z15:AB15)</f>
        <v>2.4166666666666665</v>
      </c>
      <c r="AD16">
        <f>AVERAGE(AC15:AE15)</f>
        <v>2.5833333333333335</v>
      </c>
    </row>
    <row r="18" spans="1:30" x14ac:dyDescent="0.2">
      <c r="A18" s="3" t="s">
        <v>75</v>
      </c>
      <c r="C18">
        <f>_xlfn.STDEV.S(B2:D5)</f>
        <v>1.1547005383792517</v>
      </c>
      <c r="F18">
        <f>_xlfn.STDEV.S(E2:G5)</f>
        <v>1.083624669450832</v>
      </c>
      <c r="I18">
        <f>_xlfn.STDEV.S(H2:J5)</f>
        <v>1.0836246694508314</v>
      </c>
      <c r="L18">
        <f>_xlfn.STDEV.S(K2:M5)</f>
        <v>1.1381803659589922</v>
      </c>
      <c r="O18">
        <f>_xlfn.STDEV.S(N2:P5)</f>
        <v>1.0552897060221726</v>
      </c>
      <c r="R18">
        <f>_xlfn.STDEV.S(Q2:S5)</f>
        <v>1.1381803659589922</v>
      </c>
      <c r="U18">
        <f>_xlfn.STDEV.S(T2:V5)</f>
        <v>0.75377836144440913</v>
      </c>
      <c r="X18">
        <f>_xlfn.STDEV.S(W2:Y5)</f>
        <v>0.88762536459859476</v>
      </c>
      <c r="AA18">
        <f>_xlfn.STDEV.S(Z2:AB5)</f>
        <v>1.3113721705515067</v>
      </c>
      <c r="AD18">
        <f>_xlfn.STDEV.S(AC2:AE5)</f>
        <v>1.2401124093721456</v>
      </c>
    </row>
    <row r="19" spans="1:30" x14ac:dyDescent="0.2">
      <c r="A19" s="3" t="s">
        <v>76</v>
      </c>
      <c r="C19">
        <f>_xlfn.SKEW.P(B2:D5)</f>
        <v>-5.4820244468683776E-2</v>
      </c>
      <c r="F19">
        <f>_xlfn.SKEW.P(E2:G5)</f>
        <v>-1.0364120372929493E-3</v>
      </c>
      <c r="I19">
        <f>_xlfn.SKEW.P(H2:J5)</f>
        <v>1.0364120372931367E-3</v>
      </c>
      <c r="L19">
        <f>_xlfn.SKEW.P(K2:M5)</f>
        <v>-1.0384080585720157</v>
      </c>
      <c r="O19">
        <f>_xlfn.SKEW.P(N2:P5)</f>
        <v>0.99984274022926467</v>
      </c>
      <c r="R19">
        <f>_xlfn.SKEW.P(Q2:S5)</f>
        <v>0.12074512308976931</v>
      </c>
      <c r="U19">
        <f>_xlfn.SKEW.P(T2:V5)</f>
        <v>0.41569219381653061</v>
      </c>
      <c r="X19">
        <f>_xlfn.SKEW.P(W2:Y5)</f>
        <v>-0.12068685239272803</v>
      </c>
      <c r="AA19">
        <f>_xlfn.SKEW.P(Z2:AB5)</f>
        <v>0.44150757731980517</v>
      </c>
      <c r="AD19">
        <f>_xlfn.SKEW.P(AC2:AE5)</f>
        <v>0.54835161402016885</v>
      </c>
    </row>
    <row r="20" spans="1:30" x14ac:dyDescent="0.2">
      <c r="A20" s="12" t="s">
        <v>77</v>
      </c>
      <c r="C20">
        <f>KURT(B2:D5)</f>
        <v>-1.4727272727272736</v>
      </c>
      <c r="F20">
        <f>KURT(E2:G5)</f>
        <v>-1.1526992715920934</v>
      </c>
      <c r="I20">
        <f>KURT(H2:J5)</f>
        <v>-1.1526992715920912</v>
      </c>
      <c r="L20">
        <f>KURT(K2:M5)</f>
        <v>2.1153585718682679</v>
      </c>
      <c r="O20">
        <f>KURT(N2:P5)</f>
        <v>0.12583645703179247</v>
      </c>
      <c r="R20">
        <f>KURT(Q2:S5)</f>
        <v>0.42523853493382546</v>
      </c>
      <c r="U20">
        <f>KURT(T2:V5)</f>
        <v>-0.86826666666666874</v>
      </c>
      <c r="X20">
        <f>KURT(W2:Y5)</f>
        <v>-0.25384615384615472</v>
      </c>
      <c r="AA20">
        <f>KURT(Z2:AB5)</f>
        <v>-0.43906926196898954</v>
      </c>
      <c r="AD20">
        <f>KURT(AC2:AE5)</f>
        <v>-0.34402193695551775</v>
      </c>
    </row>
    <row r="21" spans="1:30" x14ac:dyDescent="0.2">
      <c r="J21" s="8"/>
      <c r="K21" s="8"/>
    </row>
    <row r="22" spans="1:30" x14ac:dyDescent="0.2">
      <c r="J22" s="8"/>
      <c r="K22" s="8"/>
    </row>
    <row r="23" spans="1:30" x14ac:dyDescent="0.2">
      <c r="B23" s="9">
        <v>1</v>
      </c>
      <c r="C23" s="9">
        <v>2</v>
      </c>
      <c r="D23" s="9">
        <v>3</v>
      </c>
      <c r="E23" s="9">
        <v>4</v>
      </c>
      <c r="F23" s="9">
        <v>5</v>
      </c>
      <c r="G23" s="9">
        <v>6</v>
      </c>
      <c r="H23" s="9">
        <v>7</v>
      </c>
      <c r="I23" s="9">
        <v>8</v>
      </c>
      <c r="J23" s="9">
        <v>9</v>
      </c>
      <c r="K23" s="9">
        <v>10</v>
      </c>
    </row>
    <row r="24" spans="1:30" x14ac:dyDescent="0.2">
      <c r="A24" s="5">
        <v>1</v>
      </c>
      <c r="B24">
        <f>CORREL(B$15:D$15,$B$15:$D$15)</f>
        <v>1</v>
      </c>
      <c r="C24">
        <f>CORREL(E$15:G$15,$B$15:$D$15)</f>
        <v>0.5</v>
      </c>
      <c r="D24">
        <f>CORREL($H$15:$J$15,$B$15:$D$15)</f>
        <v>0.18898223650461363</v>
      </c>
      <c r="E24">
        <f>CORREL($K15:$M15,$B$15:$D$15)</f>
        <v>0.96076892283052284</v>
      </c>
      <c r="F24">
        <f>CORREL($N15:$P15,$B$15:$D$15)</f>
        <v>-0.8660254037844386</v>
      </c>
      <c r="G24">
        <f>CORREL($Q$15:$S$15,$B$15:$D$15)</f>
        <v>0</v>
      </c>
      <c r="H24">
        <f>CORREL($T$15:$V$15,$B$15:$D$15)</f>
        <v>0</v>
      </c>
      <c r="I24">
        <f>CORREL($W$15:$Y$15,$B$15:$D$15)</f>
        <v>0.5</v>
      </c>
      <c r="J24">
        <f>CORREL($Z$15:$AB$15,$B$15:$D$15)</f>
        <v>1</v>
      </c>
      <c r="K24">
        <f>CORREL($AC$15:$AE$15,$B$15:$D$15)</f>
        <v>-0.27735009811261452</v>
      </c>
    </row>
    <row r="25" spans="1:30" x14ac:dyDescent="0.2">
      <c r="A25" s="5">
        <v>2</v>
      </c>
      <c r="B25">
        <v>0.5</v>
      </c>
      <c r="C25">
        <v>1</v>
      </c>
      <c r="D25">
        <f>CORREL($H$15:$J$15,$E$15:$G$15)</f>
        <v>0.94491118252306794</v>
      </c>
      <c r="E25">
        <f>CORREL($K15:$M15,$E$15:$G$15)</f>
        <v>0.72057669212289222</v>
      </c>
      <c r="F25">
        <f>CORREL($N15:$P15,$E$15:$G$15)</f>
        <v>0</v>
      </c>
      <c r="G25">
        <f>CORREL($Q$15:$S$15,$E$15:$G$15)</f>
        <v>0.8660254037844386</v>
      </c>
      <c r="H25">
        <f>CORREL($T$15:$V$15,$E$15:$G$15)</f>
        <v>0.8660254037844386</v>
      </c>
      <c r="I25">
        <f>CORREL($W$15:$Y$15,$E$15:$G$15)</f>
        <v>1.0000000000000002</v>
      </c>
      <c r="J25">
        <f>CORREL($Z$15:$AB$15,$E$15:$G$15)</f>
        <v>0.5</v>
      </c>
      <c r="K25">
        <f>CORREL($AC$15:$AE$15,$E$15:$G$15)</f>
        <v>0.69337524528153627</v>
      </c>
    </row>
    <row r="26" spans="1:30" x14ac:dyDescent="0.2">
      <c r="A26" s="5">
        <v>3</v>
      </c>
      <c r="B26">
        <f>CORREL($H$15:$J$15,$B$15:$D$15)</f>
        <v>0.18898223650461363</v>
      </c>
      <c r="C26">
        <f>CORREL($H$15:$J$15,$E$15:$G$15)</f>
        <v>0.94491118252306794</v>
      </c>
      <c r="D26">
        <v>1</v>
      </c>
      <c r="E26">
        <f>CORREL($K15:$M15,$H$15:$J$15)</f>
        <v>0.45392064950160188</v>
      </c>
      <c r="F26">
        <f>CORREL($N15:$P15,$H$15:$J$15)</f>
        <v>0.3273268353539886</v>
      </c>
      <c r="G26">
        <f>CORREL($Q$15:$S$15,$H$15:$J$15)</f>
        <v>0.98198050606196585</v>
      </c>
      <c r="H26">
        <f>CORREL($T$15:$V$15,$H$15:$J$15)</f>
        <v>0.98198050606196585</v>
      </c>
      <c r="I26">
        <f>CORREL($W$15:$Y$15,$H$15:$J$15)</f>
        <v>0.94491118252306794</v>
      </c>
      <c r="J26">
        <f>CORREL($Z$15:$AB$15,$H$15:$J$15)</f>
        <v>0.18898223650461363</v>
      </c>
      <c r="K26">
        <f>CORREL($AC$15:$AE$15,$H$15:$J$15)</f>
        <v>0.89104211121363075</v>
      </c>
    </row>
    <row r="27" spans="1:30" x14ac:dyDescent="0.2">
      <c r="A27" s="5">
        <v>4</v>
      </c>
      <c r="B27">
        <f>CORREL($K15:$M15,$B$15:$D$15)</f>
        <v>0.96076892283052284</v>
      </c>
      <c r="C27">
        <f>CORREL($K15:$M15,$E$15:$G$15)</f>
        <v>0.72057669212289222</v>
      </c>
      <c r="D27">
        <f>CORREL($K15:$M15,$H$15:$J$15)</f>
        <v>0.45392064950160188</v>
      </c>
      <c r="E27">
        <v>1</v>
      </c>
      <c r="F27">
        <f>CORREL($N15:$P15,$K$15:$M$15)</f>
        <v>-0.69337524528153638</v>
      </c>
      <c r="G27">
        <f>CORREL($Q$15:$S$15,$K$15:$M$15)</f>
        <v>0.27735009811261452</v>
      </c>
      <c r="H27">
        <f>CORREL($T$15:$V$15,$K$15:$M$15)</f>
        <v>0.27735009811261452</v>
      </c>
      <c r="I27">
        <f>CORREL($W$15:$Y$15,$K$15:$M$15)</f>
        <v>0.72057669212289222</v>
      </c>
      <c r="J27">
        <f>CORREL($Z$15:$AB$15,$K$15:$M$15)</f>
        <v>0.96076892283052284</v>
      </c>
      <c r="K27">
        <f>CORREL($AC$15:$AE$15,$K$15:$M$15)</f>
        <v>0</v>
      </c>
    </row>
    <row r="28" spans="1:30" x14ac:dyDescent="0.2">
      <c r="A28" s="5">
        <v>5</v>
      </c>
      <c r="B28">
        <f>CORREL($N15:$P15,$B$15:$D$15)</f>
        <v>-0.8660254037844386</v>
      </c>
      <c r="C28">
        <f>CORREL($N15:$P15,$E$15:$G$15)</f>
        <v>0</v>
      </c>
      <c r="D28">
        <f>CORREL($N15:$P15,$H$15:$J$15)</f>
        <v>0.3273268353539886</v>
      </c>
      <c r="E28">
        <f>CORREL($N15:$P15,$K$15:$M$15)</f>
        <v>-0.69337524528153638</v>
      </c>
      <c r="F28">
        <v>1</v>
      </c>
      <c r="G28">
        <f>CORREL($Q$15:$S$15,$N$15:$P$15)</f>
        <v>0.5</v>
      </c>
      <c r="H28">
        <f>CORREL($T$15:$V$15,$N$15:$P$15)</f>
        <v>0.5</v>
      </c>
      <c r="I28">
        <f>CORREL($W$15:$Y$15,$N$15:$P$15)</f>
        <v>0</v>
      </c>
      <c r="J28">
        <f>CORREL($Z$15:$AB$15,$N$15:$P$15)</f>
        <v>-0.8660254037844386</v>
      </c>
      <c r="K28">
        <f>CORREL($AC$15:$AE$15,$N$15:$P$15)</f>
        <v>0.7205766921228921</v>
      </c>
    </row>
    <row r="29" spans="1:30" x14ac:dyDescent="0.2">
      <c r="A29" s="5">
        <v>6</v>
      </c>
      <c r="B29">
        <f>CORREL($Q$15:$S$15,$B$15:$D$15)</f>
        <v>0</v>
      </c>
      <c r="C29">
        <f>CORREL($Q$15:$S$15,$E$15:$G$15)</f>
        <v>0.8660254037844386</v>
      </c>
      <c r="D29">
        <f>CORREL($Q$15:$S$15,$H$15:$J$15)</f>
        <v>0.98198050606196585</v>
      </c>
      <c r="E29">
        <f>CORREL($Q$15:$S$15,$K$15:$M$15)</f>
        <v>0.27735009811261452</v>
      </c>
      <c r="F29">
        <f>CORREL($Q$15:$S$15,$N$15:$P$15)</f>
        <v>0.5</v>
      </c>
      <c r="G29">
        <v>1</v>
      </c>
      <c r="H29">
        <f>CORREL($T$15:$V$15,$Q$15:$S$15)</f>
        <v>1</v>
      </c>
      <c r="I29">
        <f>CORREL($W$15:$Y$15,$Q$15:$S$15)</f>
        <v>0.8660254037844386</v>
      </c>
      <c r="J29">
        <f>CORREL($Z$15:$AB$15,$Q$15:$S$15)</f>
        <v>0</v>
      </c>
      <c r="K29">
        <f>CORREL($AC$15:$AE$15,$Q$15:$S$15)</f>
        <v>0.96076892283052273</v>
      </c>
    </row>
    <row r="30" spans="1:30" x14ac:dyDescent="0.2">
      <c r="A30" s="5">
        <v>7</v>
      </c>
      <c r="B30">
        <f>CORREL($T$15:$V$15,$B$15:$D$15)</f>
        <v>0</v>
      </c>
      <c r="C30">
        <f>CORREL($T$15:$V$15,$E$15:$G$15)</f>
        <v>0.8660254037844386</v>
      </c>
      <c r="D30">
        <f>CORREL($T$15:$V$15,$H$15:$J$15)</f>
        <v>0.98198050606196585</v>
      </c>
      <c r="E30">
        <f>CORREL($T$15:$V$15,$K$15:$M$15)</f>
        <v>0.27735009811261452</v>
      </c>
      <c r="F30">
        <f>CORREL($T$15:$V$15,$N$15:$P$15)</f>
        <v>0.5</v>
      </c>
      <c r="G30">
        <f>CORREL($T$15:$V$15,$Q$15:$S$15)</f>
        <v>1</v>
      </c>
      <c r="H30">
        <v>1</v>
      </c>
      <c r="I30">
        <f>CORREL($W$15:$Y$15,$T$15:$V$15)</f>
        <v>0.8660254037844386</v>
      </c>
      <c r="J30">
        <f>CORREL($Z$15:$AB$15,$Q$15:$S$15)</f>
        <v>0</v>
      </c>
      <c r="K30">
        <f>CORREL($AC$15:$AE$15,$Q$15:$S$15)</f>
        <v>0.96076892283052273</v>
      </c>
    </row>
    <row r="31" spans="1:30" x14ac:dyDescent="0.2">
      <c r="A31" s="5">
        <v>8</v>
      </c>
      <c r="B31">
        <f>CORREL($W$15:$Y$15,$B$15:$D$15)</f>
        <v>0.5</v>
      </c>
      <c r="C31">
        <f>CORREL($W$15:$Y$15,$E$15:$G$15)</f>
        <v>1.0000000000000002</v>
      </c>
      <c r="D31">
        <f>CORREL($W$15:$Y$15,$H$15:$J$15)</f>
        <v>0.94491118252306794</v>
      </c>
      <c r="E31">
        <f>CORREL($W$15:$Y$15,$K$15:$M$15)</f>
        <v>0.72057669212289222</v>
      </c>
      <c r="F31">
        <f>CORREL($W$15:$Y$15,$N$15:$P$15)</f>
        <v>0</v>
      </c>
      <c r="G31">
        <f>CORREL($W$15:$Y$15,$Q$15:$S$15)</f>
        <v>0.8660254037844386</v>
      </c>
      <c r="H31">
        <f>CORREL($W$15:$Y$15,$T$15:$V$15)</f>
        <v>0.8660254037844386</v>
      </c>
      <c r="I31">
        <v>1</v>
      </c>
      <c r="J31">
        <f>CORREL($Z$15:$AB$15,$W$15:$Y$15)</f>
        <v>0.5</v>
      </c>
      <c r="K31">
        <f>CORREL($AC$15:$AE$15,$W$15:$Y$15)</f>
        <v>0.69337524528153627</v>
      </c>
    </row>
    <row r="32" spans="1:30" x14ac:dyDescent="0.2">
      <c r="A32" s="5">
        <v>9</v>
      </c>
      <c r="B32">
        <f>CORREL($Z$15:$AB$15,$B$15:$D$15)</f>
        <v>1</v>
      </c>
      <c r="C32">
        <f>CORREL($Z$15:$AB$15,$E$15:$G$15)</f>
        <v>0.5</v>
      </c>
      <c r="D32">
        <f>CORREL($Z$15:$AB$15,$H$15:$J$15)</f>
        <v>0.18898223650461363</v>
      </c>
      <c r="E32">
        <f>CORREL($Z$15:$AB$15,$K$15:$M$15)</f>
        <v>0.96076892283052284</v>
      </c>
      <c r="F32">
        <f>CORREL($Z$15:$AB$15,$N$15:$P$15)</f>
        <v>-0.8660254037844386</v>
      </c>
      <c r="G32">
        <f>CORREL($Z$15:$AB$15,$Q$15:$S$15)</f>
        <v>0</v>
      </c>
      <c r="H32">
        <f>CORREL($Z$15:$AB$15,$Q$15:$S$15)</f>
        <v>0</v>
      </c>
      <c r="I32">
        <f>CORREL($Z$15:$AB$15,$W$15:$Y$15)</f>
        <v>0.5</v>
      </c>
      <c r="J32">
        <v>1</v>
      </c>
      <c r="K32">
        <f>CORREL($AC$15:$AE$15,$Z$15:$AB$15)</f>
        <v>-0.27735009811261452</v>
      </c>
    </row>
    <row r="33" spans="1:11" x14ac:dyDescent="0.2">
      <c r="A33" s="5">
        <v>10</v>
      </c>
      <c r="B33">
        <f>CORREL($AC$15:$AE$15,$B$15:$D$15)</f>
        <v>-0.27735009811261452</v>
      </c>
      <c r="C33">
        <f>CORREL($AC$15:$AE$15,$E$15:$G$15)</f>
        <v>0.69337524528153627</v>
      </c>
      <c r="D33">
        <f>CORREL($AC$15:$AE$15,$H$15:$J$15)</f>
        <v>0.89104211121363075</v>
      </c>
      <c r="E33">
        <f>CORREL($AC$15:$AE$15,$K$15:$M$15)</f>
        <v>0</v>
      </c>
      <c r="F33">
        <f>CORREL($AC$15:$AE$15,$N$15:$P$15)</f>
        <v>0.7205766921228921</v>
      </c>
      <c r="G33">
        <f>CORREL($AC$15:$AE$15,$Q$15:$S$15)</f>
        <v>0.96076892283052273</v>
      </c>
      <c r="H33">
        <f>CORREL($AC$15:$AE$15,$Q$15:$S$15)</f>
        <v>0.96076892283052273</v>
      </c>
      <c r="I33">
        <f>CORREL($AC$15:$AE$15,$W$15:$Y$15)</f>
        <v>0.69337524528153627</v>
      </c>
      <c r="J33">
        <f>CORREL($AC$15:$AE$15,$Z$15:$AB$15)</f>
        <v>-0.27735009811261452</v>
      </c>
      <c r="K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Formulierreacties 1</vt:lpstr>
      <vt:lpstr>PSSUQ</vt:lpstr>
      <vt:lpstr>SEQ</vt:lpstr>
      <vt:lpstr>ASQ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Smits</dc:creator>
  <cp:lastModifiedBy>Colin Smits</cp:lastModifiedBy>
  <dcterms:created xsi:type="dcterms:W3CDTF">2015-04-09T11:05:57Z</dcterms:created>
  <dcterms:modified xsi:type="dcterms:W3CDTF">2015-04-10T09:17:48Z</dcterms:modified>
</cp:coreProperties>
</file>